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C:\Users\amoja\Desktop\"/>
    </mc:Choice>
  </mc:AlternateContent>
  <xr:revisionPtr revIDLastSave="0" documentId="8_{4758ADF4-2C08-4111-8163-23F6F53EBBF5}" xr6:coauthVersionLast="45" xr6:coauthVersionMax="45" xr10:uidLastSave="{00000000-0000-0000-0000-000000000000}"/>
  <bookViews>
    <workbookView xWindow="-110" yWindow="-110" windowWidth="19420" windowHeight="10420" activeTab="2" xr2:uid="{00000000-000D-0000-FFFF-FFFF00000000}"/>
  </bookViews>
  <sheets>
    <sheet name="Diagrama de flujo" sheetId="2" r:id="rId1"/>
    <sheet name="Instrucciones" sheetId="1" r:id="rId2"/>
    <sheet name="Datos de entrada y Calculos" sheetId="5" r:id="rId3"/>
    <sheet name="Resumen de las emisiones" sheetId="3"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5" l="1"/>
  <c r="K24" i="5" l="1"/>
  <c r="K23" i="5"/>
  <c r="K22" i="5"/>
  <c r="K21" i="5"/>
  <c r="K20" i="5"/>
  <c r="K19" i="5"/>
  <c r="K18" i="5"/>
  <c r="K17" i="5"/>
  <c r="K16" i="5"/>
  <c r="K15" i="5"/>
  <c r="K14" i="5"/>
  <c r="K13" i="5"/>
  <c r="K12" i="5"/>
  <c r="K11" i="5"/>
  <c r="K10" i="5"/>
  <c r="K9" i="5"/>
  <c r="K8" i="5"/>
  <c r="K7" i="5"/>
  <c r="K6" i="5"/>
  <c r="K5" i="5"/>
  <c r="K4" i="5"/>
  <c r="K3" i="5"/>
  <c r="J24" i="5"/>
  <c r="J23" i="5"/>
  <c r="J22" i="5"/>
  <c r="J21" i="5"/>
  <c r="J20" i="5"/>
  <c r="J19" i="5"/>
  <c r="J18" i="5"/>
  <c r="J17" i="5"/>
  <c r="J16" i="5"/>
  <c r="J15" i="5"/>
  <c r="J14" i="5"/>
  <c r="J13" i="5"/>
  <c r="J12" i="5"/>
  <c r="J11" i="5"/>
  <c r="J10" i="5"/>
  <c r="J9" i="5"/>
  <c r="J8" i="5"/>
  <c r="J7" i="5"/>
  <c r="J5" i="5"/>
  <c r="J4" i="5"/>
  <c r="J3" i="5"/>
  <c r="J2" i="5"/>
  <c r="K2" i="5"/>
  <c r="L3" i="5" l="1"/>
  <c r="L2" i="5"/>
  <c r="K25" i="5" l="1"/>
  <c r="D8" i="3" s="1"/>
  <c r="D13" i="3" s="1"/>
  <c r="L4" i="5"/>
  <c r="L10" i="5"/>
  <c r="L18" i="5"/>
  <c r="L7" i="5"/>
  <c r="L15" i="5"/>
  <c r="L23" i="5"/>
  <c r="L8" i="5"/>
  <c r="L16" i="5"/>
  <c r="L24" i="5"/>
  <c r="L9" i="5"/>
  <c r="L17" i="5"/>
  <c r="J25" i="5"/>
  <c r="D4" i="3" s="1"/>
  <c r="D12" i="3" s="1"/>
  <c r="L6" i="5"/>
  <c r="L14" i="5"/>
  <c r="L22" i="5"/>
  <c r="L11" i="5"/>
  <c r="L19" i="5"/>
  <c r="L12" i="5"/>
  <c r="L20" i="5"/>
  <c r="L5" i="5"/>
  <c r="L13" i="5"/>
  <c r="L21" i="5"/>
  <c r="L25" i="5" l="1"/>
  <c r="D14" i="3"/>
</calcChain>
</file>

<file path=xl/sharedStrings.xml><?xml version="1.0" encoding="utf-8"?>
<sst xmlns="http://schemas.openxmlformats.org/spreadsheetml/2006/main" count="113" uniqueCount="87">
  <si>
    <t>Escenario Base</t>
  </si>
  <si>
    <t>Escenario Proyecto</t>
  </si>
  <si>
    <t>Diagrama de flujo</t>
  </si>
  <si>
    <t xml:space="preserve">Instrucciones para la cumplimentación: </t>
  </si>
  <si>
    <t>Celdas a cumplimentar</t>
  </si>
  <si>
    <t>Pestaña "Diagrama de flujo": síntesis del proceso, no es necesario cumplimentar información</t>
  </si>
  <si>
    <t>Pestaña "Seguimiento": variables a cumplimentar para realizar el seguimiento del proyecto.</t>
  </si>
  <si>
    <t xml:space="preserve">Pestaña "Escenario de base" cumplimentar con las características del escenario base. </t>
  </si>
  <si>
    <t>Pestaña "Escenario de proyecto" cumplimentar con las características del escenario base</t>
  </si>
  <si>
    <t>Escenario de base</t>
  </si>
  <si>
    <t>Escenario de proyecto</t>
  </si>
  <si>
    <t>Reducción de emisiones</t>
  </si>
  <si>
    <t>Emisiones (ton CO2-eq)</t>
  </si>
  <si>
    <t xml:space="preserve">Pestaña "Resumen de emisiones": una vez cumplimentadas el resto de pestañas, esta hoja recoge las emisiones para el escenario base, escenario de proyecto y reducción de emisiones; </t>
  </si>
  <si>
    <t>En esta metodología se estima la reducción de emisiones derivadas del cambio  de HFCs en instalaciones de refrigeración por otros refrigerantes con menor potencial de calentamiento atmosférico. Las emisiones asociadas al consumo eléctrico de esras instalaciones no se contemplan en esta metodología</t>
  </si>
  <si>
    <t>Refrigerante</t>
  </si>
  <si>
    <t>Poder de calentamiento atmosférico</t>
  </si>
  <si>
    <t>Nuevo refrigerante</t>
  </si>
  <si>
    <t>EB emisiones</t>
  </si>
  <si>
    <t>EP emisiones</t>
  </si>
  <si>
    <t>R-30</t>
  </si>
  <si>
    <t>R-717</t>
  </si>
  <si>
    <t>R-1130</t>
  </si>
  <si>
    <t>R-152a</t>
  </si>
  <si>
    <t>R-160</t>
  </si>
  <si>
    <t>R-21</t>
  </si>
  <si>
    <t>R-764</t>
  </si>
  <si>
    <t>R-40</t>
  </si>
  <si>
    <t>R-611</t>
  </si>
  <si>
    <t>R-50</t>
  </si>
  <si>
    <t>R-170</t>
  </si>
  <si>
    <t>R-290</t>
  </si>
  <si>
    <t>R-600</t>
  </si>
  <si>
    <t>R-600a</t>
  </si>
  <si>
    <t>R-1150</t>
  </si>
  <si>
    <t>R-1270</t>
  </si>
  <si>
    <t>R-E170</t>
  </si>
  <si>
    <t>R-134a</t>
  </si>
  <si>
    <t>R-32</t>
  </si>
  <si>
    <t>R-744</t>
  </si>
  <si>
    <t>R-718</t>
  </si>
  <si>
    <t xml:space="preserve">Celdas bloqueadas, que no es necesario cumplimentar. </t>
  </si>
  <si>
    <t>Nº instalaciones</t>
  </si>
  <si>
    <t>Carga refrigerante nuevo ( kg de gas )</t>
  </si>
  <si>
    <t>Potencia frigorífica máxima individual de la instalación nueva (KW)</t>
  </si>
  <si>
    <t>Refrigerante anterior ( R134a si no hay instalación anterior)</t>
  </si>
  <si>
    <t>Kg gas R134a /Kw pot frigorifica</t>
  </si>
  <si>
    <t>R-125</t>
  </si>
  <si>
    <t>R-143a</t>
  </si>
  <si>
    <t>R-218</t>
  </si>
  <si>
    <t>R-23</t>
  </si>
  <si>
    <t>R-404A</t>
  </si>
  <si>
    <t>R-407A</t>
  </si>
  <si>
    <t>R-407B</t>
  </si>
  <si>
    <t>R-407C</t>
  </si>
  <si>
    <t>R-407F</t>
  </si>
  <si>
    <t>R-410A</t>
  </si>
  <si>
    <t>R-410B</t>
  </si>
  <si>
    <t>R-413A</t>
  </si>
  <si>
    <t>R-417A</t>
  </si>
  <si>
    <t>R-417B</t>
  </si>
  <si>
    <t>R-507A</t>
  </si>
  <si>
    <t>R-508A</t>
  </si>
  <si>
    <t>R-422A</t>
  </si>
  <si>
    <t>R-422D</t>
  </si>
  <si>
    <t>R-424A</t>
  </si>
  <si>
    <t>R-426A</t>
  </si>
  <si>
    <t>R-427A</t>
  </si>
  <si>
    <t>R-428A</t>
  </si>
  <si>
    <t>R-434A</t>
  </si>
  <si>
    <t>R-437A</t>
  </si>
  <si>
    <t>R-438A</t>
  </si>
  <si>
    <t>R-442A</t>
  </si>
  <si>
    <t>R-508B</t>
  </si>
  <si>
    <t>R-C-318</t>
  </si>
  <si>
    <t>1% con un límite de 3 gr/año</t>
  </si>
  <si>
    <t>Tasa de fugas anual</t>
  </si>
  <si>
    <t>Carga de refrigerante en escenario base sin equipo anterior ( nueva instalación )</t>
  </si>
  <si>
    <t>Emisiones  esc base(ton CO2 -eq/año)</t>
  </si>
  <si>
    <t>Emisiones  esc proyecto (ton CO2 -eq/año)</t>
  </si>
  <si>
    <t>Diferencia de emisiones (ton CO2 -eq/año)</t>
  </si>
  <si>
    <t>Nombre de la instalación nueva/ Modelo del equipo</t>
  </si>
  <si>
    <t>Modelo del equipo anterior o de referencia(vacio si es nueva instalación y se opta por calculo con ratio 1,6)</t>
  </si>
  <si>
    <t>Nuevo</t>
  </si>
  <si>
    <t>Sustitución</t>
  </si>
  <si>
    <t>Tipo de instalación ( Nuevo o sutitución)</t>
  </si>
  <si>
    <t>Carga de refrigerante anterior o de referencia(vacio si es nueva instalación y se opta por calculo con ratio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</si>
</sst>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28" x14ac:knownFonts="1">
    <font>
      <sz val="10"/>
      <name val="Arial"/>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8"/>
      <name val="Arial"/>
      <family val="2"/>
    </font>
    <font>
      <b/>
      <sz val="10"/>
      <name val="Arial"/>
      <family val="2"/>
    </font>
    <font>
      <b/>
      <sz val="10"/>
      <color indexed="9"/>
      <name val="Calibri"/>
      <family val="2"/>
    </font>
    <font>
      <sz val="10"/>
      <color indexed="8"/>
      <name val="Arial"/>
      <family val="2"/>
    </font>
    <font>
      <sz val="12"/>
      <name val="Arial"/>
      <family val="2"/>
    </font>
    <font>
      <b/>
      <sz val="12"/>
      <name val="Arial"/>
      <family val="2"/>
    </font>
    <font>
      <b/>
      <sz val="12"/>
      <color indexed="9"/>
      <name val="Arial"/>
      <family val="2"/>
    </font>
    <font>
      <b/>
      <sz val="11"/>
      <color rgb="FF333333"/>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41"/>
        <bgColor indexed="64"/>
      </patternFill>
    </fill>
    <fill>
      <patternFill patternType="solid">
        <fgColor indexed="57"/>
        <bgColor indexed="64"/>
      </patternFill>
    </fill>
    <fill>
      <patternFill patternType="solid">
        <fgColor indexed="30"/>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1" fillId="22" borderId="0" applyNumberFormat="0" applyBorder="0" applyAlignment="0" applyProtection="0"/>
    <xf numFmtId="0" fontId="12" fillId="23" borderId="4" applyNumberFormat="0" applyFon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8" fillId="0" borderId="8" applyNumberFormat="0" applyFill="0" applyAlignment="0" applyProtection="0"/>
    <xf numFmtId="0" fontId="19" fillId="0" borderId="9" applyNumberFormat="0" applyFill="0" applyAlignment="0" applyProtection="0"/>
  </cellStyleXfs>
  <cellXfs count="57">
    <xf numFmtId="0" fontId="0" fillId="0" borderId="0" xfId="0"/>
    <xf numFmtId="0" fontId="0" fillId="0" borderId="0" xfId="0" applyFill="1"/>
    <xf numFmtId="0" fontId="20" fillId="0" borderId="0" xfId="0" applyFont="1" applyFill="1" applyBorder="1" applyAlignment="1">
      <alignment vertical="center"/>
    </xf>
    <xf numFmtId="0" fontId="0" fillId="24" borderId="10" xfId="0" applyFill="1" applyBorder="1"/>
    <xf numFmtId="0" fontId="12" fillId="0" borderId="0" xfId="0" applyFont="1" applyFill="1"/>
    <xf numFmtId="0" fontId="20" fillId="0" borderId="0" xfId="0" applyFont="1"/>
    <xf numFmtId="0" fontId="12" fillId="0" borderId="0" xfId="0" applyFont="1"/>
    <xf numFmtId="0" fontId="21" fillId="0" borderId="0" xfId="0" applyFont="1"/>
    <xf numFmtId="0" fontId="0" fillId="0" borderId="0" xfId="0" applyFill="1" applyBorder="1"/>
    <xf numFmtId="0" fontId="21" fillId="0" borderId="0" xfId="0" applyFont="1" applyFill="1" applyBorder="1" applyAlignment="1">
      <alignment vertical="center"/>
    </xf>
    <xf numFmtId="0" fontId="21" fillId="0" borderId="0" xfId="0" applyFont="1" applyBorder="1" applyAlignment="1">
      <alignment horizontal="left" vertical="center"/>
    </xf>
    <xf numFmtId="0" fontId="0" fillId="0" borderId="10" xfId="0" applyFill="1" applyBorder="1"/>
    <xf numFmtId="0" fontId="23" fillId="0" borderId="0" xfId="0" applyFont="1"/>
    <xf numFmtId="0" fontId="24" fillId="0" borderId="0" xfId="0" applyFont="1"/>
    <xf numFmtId="0" fontId="25" fillId="0" borderId="0" xfId="0" applyFont="1"/>
    <xf numFmtId="0" fontId="25" fillId="25" borderId="10" xfId="0" applyFont="1" applyFill="1" applyBorder="1" applyAlignment="1">
      <alignment horizontal="center" vertical="center" wrapText="1"/>
    </xf>
    <xf numFmtId="0" fontId="26" fillId="26" borderId="10" xfId="0" applyFont="1" applyFill="1" applyBorder="1" applyAlignment="1">
      <alignment horizontal="center" vertical="center" wrapText="1"/>
    </xf>
    <xf numFmtId="0" fontId="0" fillId="28" borderId="10" xfId="0" applyFill="1" applyBorder="1" applyAlignment="1" applyProtection="1">
      <alignment vertical="top" wrapText="1"/>
      <protection locked="0"/>
    </xf>
    <xf numFmtId="0" fontId="1" fillId="28" borderId="10" xfId="0" applyFont="1" applyFill="1" applyBorder="1" applyAlignment="1" applyProtection="1">
      <alignment vertical="top" wrapText="1"/>
      <protection locked="0"/>
    </xf>
    <xf numFmtId="0" fontId="0" fillId="24" borderId="11" xfId="0" applyFill="1" applyBorder="1" applyAlignment="1" applyProtection="1">
      <alignment vertical="top" wrapText="1"/>
      <protection locked="0"/>
    </xf>
    <xf numFmtId="0" fontId="0" fillId="24" borderId="10" xfId="0" applyFill="1" applyBorder="1" applyAlignment="1" applyProtection="1">
      <alignment horizontal="center" vertical="top" wrapText="1"/>
      <protection locked="0"/>
    </xf>
    <xf numFmtId="0" fontId="0" fillId="24" borderId="10" xfId="0" applyFill="1" applyBorder="1" applyAlignment="1" applyProtection="1">
      <alignment vertical="top" wrapText="1"/>
      <protection locked="0"/>
    </xf>
    <xf numFmtId="1" fontId="24" fillId="0" borderId="10" xfId="0" applyNumberFormat="1" applyFont="1" applyBorder="1"/>
    <xf numFmtId="1" fontId="24" fillId="0" borderId="0" xfId="0" applyNumberFormat="1" applyFont="1" applyFill="1" applyBorder="1"/>
    <xf numFmtId="1" fontId="24" fillId="0" borderId="0" xfId="0" applyNumberFormat="1" applyFont="1"/>
    <xf numFmtId="1" fontId="25" fillId="25" borderId="10" xfId="0" applyNumberFormat="1"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1" fontId="25" fillId="0" borderId="10" xfId="0" applyNumberFormat="1" applyFont="1" applyFill="1" applyBorder="1" applyAlignment="1">
      <alignment horizontal="right"/>
    </xf>
    <xf numFmtId="0" fontId="21" fillId="25" borderId="10" xfId="0" applyFont="1" applyFill="1" applyBorder="1" applyAlignment="1" applyProtection="1">
      <alignment horizontal="center" vertical="top" wrapText="1"/>
    </xf>
    <xf numFmtId="0" fontId="0" fillId="0" borderId="0" xfId="0" applyProtection="1"/>
    <xf numFmtId="0" fontId="22" fillId="27" borderId="10" xfId="0" applyFont="1" applyFill="1" applyBorder="1" applyAlignment="1" applyProtection="1">
      <alignment vertical="center"/>
    </xf>
    <xf numFmtId="0" fontId="22" fillId="27" borderId="10" xfId="0" applyFont="1" applyFill="1" applyBorder="1" applyAlignment="1" applyProtection="1">
      <alignment vertical="center" wrapText="1"/>
    </xf>
    <xf numFmtId="164" fontId="0" fillId="0" borderId="10" xfId="0" applyNumberFormat="1" applyFill="1" applyBorder="1" applyAlignment="1" applyProtection="1">
      <alignment vertical="top" wrapText="1"/>
    </xf>
    <xf numFmtId="0" fontId="0" fillId="0" borderId="10" xfId="0" applyBorder="1" applyAlignment="1" applyProtection="1">
      <alignment vertical="top" wrapText="1"/>
    </xf>
    <xf numFmtId="0" fontId="12" fillId="0" borderId="12" xfId="0" applyFont="1" applyBorder="1" applyAlignment="1" applyProtection="1">
      <alignment horizontal="center"/>
    </xf>
    <xf numFmtId="0" fontId="12" fillId="0" borderId="13" xfId="0" applyFont="1" applyBorder="1" applyAlignment="1" applyProtection="1">
      <alignment horizontal="center"/>
    </xf>
    <xf numFmtId="164" fontId="1" fillId="0" borderId="10" xfId="0" quotePrefix="1" applyNumberFormat="1" applyFont="1" applyFill="1" applyBorder="1" applyAlignment="1" applyProtection="1">
      <alignment vertical="top" wrapText="1"/>
    </xf>
    <xf numFmtId="0" fontId="12" fillId="0" borderId="10" xfId="0" applyFont="1" applyBorder="1" applyAlignment="1" applyProtection="1">
      <alignment horizontal="center"/>
    </xf>
    <xf numFmtId="0" fontId="12" fillId="0" borderId="10" xfId="0" applyFont="1" applyFill="1" applyBorder="1" applyAlignment="1" applyProtection="1">
      <alignment horizontal="center"/>
    </xf>
    <xf numFmtId="0" fontId="1" fillId="0" borderId="10" xfId="0" applyFont="1" applyFill="1" applyBorder="1" applyAlignment="1" applyProtection="1">
      <alignment horizontal="center"/>
    </xf>
    <xf numFmtId="0" fontId="1" fillId="0" borderId="14" xfId="0" applyFont="1" applyFill="1" applyBorder="1" applyAlignment="1" applyProtection="1">
      <alignment horizontal="center"/>
    </xf>
    <xf numFmtId="0" fontId="12" fillId="0" borderId="10" xfId="0"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0" fillId="0" borderId="0" xfId="0" applyAlignment="1" applyProtection="1">
      <alignment vertical="top" wrapText="1"/>
    </xf>
    <xf numFmtId="1" fontId="27" fillId="0" borderId="0" xfId="0" applyNumberFormat="1" applyFont="1" applyProtection="1"/>
    <xf numFmtId="0" fontId="1" fillId="0" borderId="10" xfId="0" applyFont="1" applyBorder="1" applyAlignment="1" applyProtection="1">
      <alignment horizontal="center"/>
    </xf>
    <xf numFmtId="0" fontId="1" fillId="0" borderId="0" xfId="0" applyFont="1" applyAlignment="1" applyProtection="1">
      <alignment vertical="top" wrapText="1"/>
    </xf>
    <xf numFmtId="0" fontId="21" fillId="0" borderId="0" xfId="0" applyFont="1" applyBorder="1" applyAlignment="1" applyProtection="1">
      <alignment vertical="top"/>
    </xf>
    <xf numFmtId="0" fontId="0" fillId="0" borderId="0" xfId="0" applyBorder="1" applyAlignment="1" applyProtection="1">
      <alignment vertical="top"/>
    </xf>
    <xf numFmtId="0" fontId="0" fillId="0" borderId="0" xfId="0" applyAlignment="1" applyProtection="1">
      <alignment vertical="top"/>
    </xf>
    <xf numFmtId="0" fontId="1" fillId="0" borderId="0" xfId="0" applyFont="1" applyBorder="1" applyAlignment="1" applyProtection="1">
      <alignment vertical="top"/>
    </xf>
    <xf numFmtId="0" fontId="1" fillId="0" borderId="0" xfId="0" applyFont="1" applyAlignment="1" applyProtection="1">
      <alignment horizontal="center"/>
    </xf>
    <xf numFmtId="0" fontId="1" fillId="0" borderId="0" xfId="0" applyFont="1" applyProtection="1"/>
    <xf numFmtId="0" fontId="21" fillId="0" borderId="0" xfId="0" applyFont="1" applyBorder="1" applyAlignment="1">
      <alignment horizontal="left" vertical="center"/>
    </xf>
    <xf numFmtId="0" fontId="12" fillId="0" borderId="0" xfId="0" applyFont="1" applyFill="1" applyAlignment="1"/>
    <xf numFmtId="0" fontId="0" fillId="0" borderId="0" xfId="0" applyAlignment="1"/>
    <xf numFmtId="0" fontId="25" fillId="0" borderId="0" xfId="0" applyFont="1" applyAlignment="1">
      <alignment vertical="top"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3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2" xfId="39" builtinId="17" customBuiltin="1"/>
    <cellStyle name="Título 3" xfId="40" builtinId="18" customBuiltin="1"/>
    <cellStyle name="Total" xfId="41" builtinId="25" customBuiltin="1"/>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151039</xdr:colOff>
      <xdr:row>4</xdr:row>
      <xdr:rowOff>24493</xdr:rowOff>
    </xdr:from>
    <xdr:to>
      <xdr:col>3</xdr:col>
      <xdr:colOff>465364</xdr:colOff>
      <xdr:row>9</xdr:row>
      <xdr:rowOff>159217</xdr:rowOff>
    </xdr:to>
    <xdr:sp macro="" textlink="">
      <xdr:nvSpPr>
        <xdr:cNvPr id="8" name="7 Rectángulo">
          <a:extLst>
            <a:ext uri="{FF2B5EF4-FFF2-40B4-BE49-F238E27FC236}">
              <a16:creationId xmlns:a16="http://schemas.microsoft.com/office/drawing/2014/main" id="{00000000-0008-0000-0000-000008000000}"/>
            </a:ext>
          </a:extLst>
        </xdr:cNvPr>
        <xdr:cNvSpPr/>
      </xdr:nvSpPr>
      <xdr:spPr>
        <a:xfrm>
          <a:off x="913039" y="677636"/>
          <a:ext cx="1838325" cy="951152"/>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900" b="1" i="0" u="none" strike="noStrike" baseline="0">
              <a:solidFill>
                <a:srgbClr val="000000"/>
              </a:solidFill>
              <a:latin typeface="Arial"/>
              <a:cs typeface="Arial"/>
            </a:rPr>
            <a:t>Instalación de refrigeración </a:t>
          </a:r>
        </a:p>
      </xdr:txBody>
    </xdr:sp>
    <xdr:clientData/>
  </xdr:twoCellAnchor>
  <xdr:twoCellAnchor>
    <xdr:from>
      <xdr:col>3</xdr:col>
      <xdr:colOff>552450</xdr:colOff>
      <xdr:row>6</xdr:row>
      <xdr:rowOff>5443</xdr:rowOff>
    </xdr:from>
    <xdr:to>
      <xdr:col>5</xdr:col>
      <xdr:colOff>95250</xdr:colOff>
      <xdr:row>7</xdr:row>
      <xdr:rowOff>73479</xdr:rowOff>
    </xdr:to>
    <xdr:sp macro="" textlink="">
      <xdr:nvSpPr>
        <xdr:cNvPr id="11" name="10 Flecha derecha">
          <a:extLst>
            <a:ext uri="{FF2B5EF4-FFF2-40B4-BE49-F238E27FC236}">
              <a16:creationId xmlns:a16="http://schemas.microsoft.com/office/drawing/2014/main" id="{00000000-0008-0000-0000-00000B000000}"/>
            </a:ext>
          </a:extLst>
        </xdr:cNvPr>
        <xdr:cNvSpPr/>
      </xdr:nvSpPr>
      <xdr:spPr>
        <a:xfrm>
          <a:off x="2085975" y="2362200"/>
          <a:ext cx="16478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5</xdr:col>
      <xdr:colOff>257175</xdr:colOff>
      <xdr:row>3</xdr:row>
      <xdr:rowOff>137431</xdr:rowOff>
    </xdr:from>
    <xdr:to>
      <xdr:col>7</xdr:col>
      <xdr:colOff>676275</xdr:colOff>
      <xdr:row>10</xdr:row>
      <xdr:rowOff>69397</xdr:rowOff>
    </xdr:to>
    <xdr:sp macro="" textlink="">
      <xdr:nvSpPr>
        <xdr:cNvPr id="9" name="Rectangle 3">
          <a:extLst>
            <a:ext uri="{FF2B5EF4-FFF2-40B4-BE49-F238E27FC236}">
              <a16:creationId xmlns:a16="http://schemas.microsoft.com/office/drawing/2014/main" id="{00000000-0008-0000-0000-000009000000}"/>
            </a:ext>
          </a:extLst>
        </xdr:cNvPr>
        <xdr:cNvSpPr/>
      </xdr:nvSpPr>
      <xdr:spPr>
        <a:xfrm>
          <a:off x="4086225" y="3895724"/>
          <a:ext cx="1943100" cy="106680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900" b="1" i="0" u="none" strike="noStrike" baseline="0">
              <a:solidFill>
                <a:srgbClr val="000000"/>
              </a:solidFill>
              <a:latin typeface="Arial"/>
              <a:cs typeface="Arial"/>
            </a:rPr>
            <a:t>Fugas HFCs</a:t>
          </a:r>
        </a:p>
      </xdr:txBody>
    </xdr:sp>
    <xdr:clientData/>
  </xdr:twoCellAnchor>
  <xdr:twoCellAnchor>
    <xdr:from>
      <xdr:col>8</xdr:col>
      <xdr:colOff>38100</xdr:colOff>
      <xdr:row>6</xdr:row>
      <xdr:rowOff>62593</xdr:rowOff>
    </xdr:from>
    <xdr:to>
      <xdr:col>9</xdr:col>
      <xdr:colOff>276224</xdr:colOff>
      <xdr:row>8</xdr:row>
      <xdr:rowOff>15188</xdr:rowOff>
    </xdr:to>
    <xdr:sp macro="" textlink="">
      <xdr:nvSpPr>
        <xdr:cNvPr id="18" name="AutoShape 4">
          <a:extLst>
            <a:ext uri="{FF2B5EF4-FFF2-40B4-BE49-F238E27FC236}">
              <a16:creationId xmlns:a16="http://schemas.microsoft.com/office/drawing/2014/main" id="{00000000-0008-0000-0000-000012000000}"/>
            </a:ext>
          </a:extLst>
        </xdr:cNvPr>
        <xdr:cNvSpPr/>
      </xdr:nvSpPr>
      <xdr:spPr>
        <a:xfrm>
          <a:off x="6153150" y="2381250"/>
          <a:ext cx="1000124" cy="2857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9</xdr:col>
      <xdr:colOff>390525</xdr:colOff>
      <xdr:row>4</xdr:row>
      <xdr:rowOff>91168</xdr:rowOff>
    </xdr:from>
    <xdr:to>
      <xdr:col>11</xdr:col>
      <xdr:colOff>704850</xdr:colOff>
      <xdr:row>10</xdr:row>
      <xdr:rowOff>62606</xdr:rowOff>
    </xdr:to>
    <xdr:sp macro="" textlink="">
      <xdr:nvSpPr>
        <xdr:cNvPr id="7" name="Rectangle 5">
          <a:extLst>
            <a:ext uri="{FF2B5EF4-FFF2-40B4-BE49-F238E27FC236}">
              <a16:creationId xmlns:a16="http://schemas.microsoft.com/office/drawing/2014/main" id="{00000000-0008-0000-0000-000007000000}"/>
            </a:ext>
          </a:extLst>
        </xdr:cNvPr>
        <xdr:cNvSpPr/>
      </xdr:nvSpPr>
      <xdr:spPr>
        <a:xfrm>
          <a:off x="10467975" y="2038350"/>
          <a:ext cx="1838325" cy="9525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900" b="1" i="0" u="none" strike="noStrike" baseline="0">
              <a:solidFill>
                <a:srgbClr val="000000"/>
              </a:solidFill>
              <a:latin typeface="Arial"/>
              <a:cs typeface="Arial"/>
            </a:rPr>
            <a:t>Emisiones atmosféricas</a:t>
          </a:r>
        </a:p>
      </xdr:txBody>
    </xdr:sp>
    <xdr:clientData/>
  </xdr:twoCellAnchor>
  <xdr:twoCellAnchor>
    <xdr:from>
      <xdr:col>1</xdr:col>
      <xdr:colOff>137887</xdr:colOff>
      <xdr:row>16</xdr:row>
      <xdr:rowOff>9525</xdr:rowOff>
    </xdr:from>
    <xdr:to>
      <xdr:col>3</xdr:col>
      <xdr:colOff>452212</xdr:colOff>
      <xdr:row>21</xdr:row>
      <xdr:rowOff>153760</xdr:rowOff>
    </xdr:to>
    <xdr:sp macro="" textlink="">
      <xdr:nvSpPr>
        <xdr:cNvPr id="2" name="Rectangle 6">
          <a:extLst>
            <a:ext uri="{FF2B5EF4-FFF2-40B4-BE49-F238E27FC236}">
              <a16:creationId xmlns:a16="http://schemas.microsoft.com/office/drawing/2014/main" id="{00000000-0008-0000-0000-000002000000}"/>
            </a:ext>
          </a:extLst>
        </xdr:cNvPr>
        <xdr:cNvSpPr/>
      </xdr:nvSpPr>
      <xdr:spPr>
        <a:xfrm>
          <a:off x="899887" y="2622096"/>
          <a:ext cx="1838325" cy="960664"/>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900" b="1" i="0" u="none" strike="noStrike" baseline="0">
              <a:solidFill>
                <a:srgbClr val="000000"/>
              </a:solidFill>
              <a:latin typeface="Arial"/>
              <a:cs typeface="Arial"/>
            </a:rPr>
            <a:t>Instalación de refrigeración</a:t>
          </a:r>
        </a:p>
      </xdr:txBody>
    </xdr:sp>
    <xdr:clientData/>
  </xdr:twoCellAnchor>
  <xdr:twoCellAnchor>
    <xdr:from>
      <xdr:col>3</xdr:col>
      <xdr:colOff>590550</xdr:colOff>
      <xdr:row>18</xdr:row>
      <xdr:rowOff>65314</xdr:rowOff>
    </xdr:from>
    <xdr:to>
      <xdr:col>5</xdr:col>
      <xdr:colOff>133350</xdr:colOff>
      <xdr:row>19</xdr:row>
      <xdr:rowOff>133350</xdr:rowOff>
    </xdr:to>
    <xdr:sp macro="" textlink="">
      <xdr:nvSpPr>
        <xdr:cNvPr id="3" name="AutoShape 7">
          <a:extLst>
            <a:ext uri="{FF2B5EF4-FFF2-40B4-BE49-F238E27FC236}">
              <a16:creationId xmlns:a16="http://schemas.microsoft.com/office/drawing/2014/main" id="{00000000-0008-0000-0000-000003000000}"/>
            </a:ext>
          </a:extLst>
        </xdr:cNvPr>
        <xdr:cNvSpPr/>
      </xdr:nvSpPr>
      <xdr:spPr>
        <a:xfrm>
          <a:off x="2085975" y="2362200"/>
          <a:ext cx="16478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5</xdr:col>
      <xdr:colOff>253552</xdr:colOff>
      <xdr:row>15</xdr:row>
      <xdr:rowOff>95250</xdr:rowOff>
    </xdr:from>
    <xdr:to>
      <xdr:col>7</xdr:col>
      <xdr:colOff>672652</xdr:colOff>
      <xdr:row>24</xdr:row>
      <xdr:rowOff>28575</xdr:rowOff>
    </xdr:to>
    <xdr:sp macro="" textlink="">
      <xdr:nvSpPr>
        <xdr:cNvPr id="1032" name="Rectangle 8">
          <a:extLst>
            <a:ext uri="{FF2B5EF4-FFF2-40B4-BE49-F238E27FC236}">
              <a16:creationId xmlns:a16="http://schemas.microsoft.com/office/drawing/2014/main" id="{00000000-0008-0000-0000-000008040000}"/>
            </a:ext>
          </a:extLst>
        </xdr:cNvPr>
        <xdr:cNvSpPr>
          <a:spLocks noChangeArrowheads="1"/>
        </xdr:cNvSpPr>
      </xdr:nvSpPr>
      <xdr:spPr bwMode="auto">
        <a:xfrm>
          <a:off x="4063552" y="2544536"/>
          <a:ext cx="1943100" cy="1402896"/>
        </a:xfrm>
        <a:prstGeom prst="rect">
          <a:avLst/>
        </a:prstGeom>
        <a:gradFill rotWithShape="1">
          <a:gsLst>
            <a:gs pos="0">
              <a:srgbClr val="9EEAFF"/>
            </a:gs>
            <a:gs pos="35001">
              <a:srgbClr val="BBEFFF"/>
            </a:gs>
            <a:gs pos="100000">
              <a:srgbClr val="E4F9FF"/>
            </a:gs>
          </a:gsLst>
          <a:lin ang="16200000" scaled="1"/>
        </a:gradFill>
        <a:ln w="9525" algn="ctr">
          <a:solidFill>
            <a:srgbClr val="46AAC5"/>
          </a:solidFill>
          <a:miter lim="800000"/>
          <a:headEnd/>
          <a:tailEnd/>
        </a:ln>
        <a:effectLst>
          <a:outerShdw dist="20000" dir="5400000" rotWithShape="0">
            <a:srgbClr val="000000">
              <a:alpha val="37999"/>
            </a:srgbClr>
          </a:outerShdw>
        </a:effectLst>
      </xdr:spPr>
      <xdr:txBody>
        <a:bodyPr vertOverflow="clip" wrap="square" lIns="27432" tIns="22860" rIns="27432" bIns="0" anchor="ctr" upright="1"/>
        <a:lstStyle/>
        <a:p>
          <a:pPr algn="ctr" rtl="0">
            <a:defRPr sz="1000"/>
          </a:pPr>
          <a:r>
            <a:rPr lang="es-ES" sz="900" b="1" i="0" u="none" strike="noStrike" baseline="0">
              <a:solidFill>
                <a:srgbClr val="000000"/>
              </a:solidFill>
              <a:latin typeface="Arial"/>
              <a:cs typeface="Arial"/>
            </a:rPr>
            <a:t>SUSTITUCIÓN DE LA INSTALACIÓN:</a:t>
          </a:r>
        </a:p>
        <a:p>
          <a:pPr algn="ctr" rtl="0">
            <a:defRPr sz="1000"/>
          </a:pPr>
          <a:r>
            <a:rPr lang="es-ES" sz="700" b="1" i="0" u="none" strike="noStrike" baseline="0">
              <a:solidFill>
                <a:srgbClr val="000000"/>
              </a:solidFill>
              <a:latin typeface="Arial"/>
              <a:cs typeface="Arial"/>
            </a:rPr>
            <a:t>Refrigerantes de GWP&lt;150 en sistemas directos / Refrigerantes de GWP&lt;1500 en sistemas indirectos en circuito primario</a:t>
          </a:r>
        </a:p>
      </xdr:txBody>
    </xdr:sp>
    <xdr:clientData/>
  </xdr:twoCellAnchor>
  <xdr:twoCellAnchor>
    <xdr:from>
      <xdr:col>8</xdr:col>
      <xdr:colOff>48987</xdr:colOff>
      <xdr:row>18</xdr:row>
      <xdr:rowOff>103414</xdr:rowOff>
    </xdr:from>
    <xdr:to>
      <xdr:col>9</xdr:col>
      <xdr:colOff>287111</xdr:colOff>
      <xdr:row>20</xdr:row>
      <xdr:rowOff>56010</xdr:rowOff>
    </xdr:to>
    <xdr:sp macro="" textlink="">
      <xdr:nvSpPr>
        <xdr:cNvPr id="4" name="AutoShape 9">
          <a:extLst>
            <a:ext uri="{FF2B5EF4-FFF2-40B4-BE49-F238E27FC236}">
              <a16:creationId xmlns:a16="http://schemas.microsoft.com/office/drawing/2014/main" id="{00000000-0008-0000-0000-000004000000}"/>
            </a:ext>
          </a:extLst>
        </xdr:cNvPr>
        <xdr:cNvSpPr/>
      </xdr:nvSpPr>
      <xdr:spPr>
        <a:xfrm>
          <a:off x="6144987" y="3042557"/>
          <a:ext cx="1000124" cy="27916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9</xdr:col>
      <xdr:colOff>371475</xdr:colOff>
      <xdr:row>16</xdr:row>
      <xdr:rowOff>160564</xdr:rowOff>
    </xdr:from>
    <xdr:to>
      <xdr:col>11</xdr:col>
      <xdr:colOff>685800</xdr:colOff>
      <xdr:row>22</xdr:row>
      <xdr:rowOff>132001</xdr:rowOff>
    </xdr:to>
    <xdr:sp macro="" textlink="">
      <xdr:nvSpPr>
        <xdr:cNvPr id="12" name="Rectangle 5">
          <a:extLst>
            <a:ext uri="{FF2B5EF4-FFF2-40B4-BE49-F238E27FC236}">
              <a16:creationId xmlns:a16="http://schemas.microsoft.com/office/drawing/2014/main" id="{00000000-0008-0000-0000-00000C000000}"/>
            </a:ext>
          </a:extLst>
        </xdr:cNvPr>
        <xdr:cNvSpPr/>
      </xdr:nvSpPr>
      <xdr:spPr>
        <a:xfrm>
          <a:off x="7229475" y="2773135"/>
          <a:ext cx="1838325" cy="951152"/>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900" b="1" i="0" u="none" strike="noStrike" baseline="0">
              <a:solidFill>
                <a:srgbClr val="000000"/>
              </a:solidFill>
              <a:latin typeface="Arial"/>
              <a:cs typeface="Arial"/>
            </a:rPr>
            <a:t>Emisiones atmosféricas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2:E36"/>
  <sheetViews>
    <sheetView zoomScale="105" zoomScaleNormal="105" workbookViewId="0">
      <selection activeCell="I31" sqref="I30:I31"/>
    </sheetView>
  </sheetViews>
  <sheetFormatPr baseColWidth="10" defaultRowHeight="12.5" x14ac:dyDescent="0.25"/>
  <sheetData>
    <row r="2" spans="2:4" ht="13" x14ac:dyDescent="0.25">
      <c r="B2" s="53" t="s">
        <v>2</v>
      </c>
      <c r="C2" s="53"/>
      <c r="D2" s="53"/>
    </row>
    <row r="3" spans="2:4" ht="13" x14ac:dyDescent="0.25">
      <c r="B3" s="10" t="s">
        <v>9</v>
      </c>
      <c r="C3" s="10"/>
      <c r="D3" s="10"/>
    </row>
    <row r="14" spans="2:4" ht="13" x14ac:dyDescent="0.3">
      <c r="B14" s="7" t="s">
        <v>10</v>
      </c>
    </row>
    <row r="15" spans="2:4" ht="13" x14ac:dyDescent="0.3">
      <c r="B15" s="5"/>
    </row>
    <row r="24" spans="2:2" ht="13" x14ac:dyDescent="0.3">
      <c r="B24" s="5"/>
    </row>
    <row r="33" spans="5:5" x14ac:dyDescent="0.25">
      <c r="E33" s="6"/>
    </row>
    <row r="34" spans="5:5" x14ac:dyDescent="0.25">
      <c r="E34" s="6"/>
    </row>
    <row r="35" spans="5:5" x14ac:dyDescent="0.25">
      <c r="E35" s="6"/>
    </row>
    <row r="36" spans="5:5" x14ac:dyDescent="0.25">
      <c r="E36" s="6"/>
    </row>
  </sheetData>
  <sheetProtection algorithmName="SHA-512" hashValue="JJ+J5XddhcW91vwYTToYw5j+5ZGIiW2BH47Kzf0WEx9/8BQnJ/mbSMv0ygBTb31jHbmq6mJ13qqrzIBASJJoXA==" saltValue="z/ZasLKIXY1r0dSv0YGNOA==" spinCount="100000" sheet="1" objects="1" scenarios="1" formatCells="0" formatColumns="0" formatRows="0" insertColumns="0" insertRows="0" insertHyperlinks="0" deleteColumns="0" deleteRows="0" sort="0" autoFilter="0" pivotTables="0"/>
  <mergeCells count="1">
    <mergeCell ref="B2:D2"/>
  </mergeCells>
  <phoneticPr fontId="0" type="noConversion"/>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T17"/>
  <sheetViews>
    <sheetView zoomScale="130" workbookViewId="0">
      <selection activeCell="B35" sqref="B35"/>
    </sheetView>
  </sheetViews>
  <sheetFormatPr baseColWidth="10" defaultRowHeight="12.5" x14ac:dyDescent="0.25"/>
  <sheetData>
    <row r="2" spans="2:20" ht="13.25" x14ac:dyDescent="0.25">
      <c r="B2" s="1" t="s">
        <v>14</v>
      </c>
    </row>
    <row r="3" spans="2:20" ht="13.25" x14ac:dyDescent="0.25">
      <c r="B3" s="1"/>
      <c r="C3" s="1"/>
      <c r="D3" s="1"/>
      <c r="E3" s="1"/>
      <c r="F3" s="1"/>
      <c r="G3" s="1"/>
      <c r="H3" s="1"/>
      <c r="I3" s="1"/>
    </row>
    <row r="4" spans="2:20" ht="13" x14ac:dyDescent="0.25">
      <c r="B4" s="9" t="s">
        <v>3</v>
      </c>
      <c r="C4" s="1"/>
      <c r="D4" s="1"/>
      <c r="E4" s="1"/>
      <c r="F4" s="1"/>
      <c r="G4" s="1"/>
      <c r="H4" s="1"/>
      <c r="I4" s="1"/>
    </row>
    <row r="5" spans="2:20" ht="13" x14ac:dyDescent="0.25">
      <c r="B5" s="2"/>
      <c r="C5" s="1"/>
      <c r="D5" s="1"/>
      <c r="E5" s="1"/>
      <c r="F5" s="1"/>
      <c r="G5" s="1"/>
      <c r="H5" s="1"/>
      <c r="I5" s="1"/>
    </row>
    <row r="6" spans="2:20" ht="13" x14ac:dyDescent="0.25">
      <c r="B6" s="2"/>
      <c r="C6" s="3"/>
      <c r="D6" s="4" t="s">
        <v>4</v>
      </c>
      <c r="E6" s="1"/>
      <c r="F6" s="1"/>
      <c r="G6" s="1"/>
      <c r="H6" s="1"/>
      <c r="I6" s="1"/>
    </row>
    <row r="7" spans="2:20" ht="13.25" x14ac:dyDescent="0.25">
      <c r="B7" s="1"/>
      <c r="C7" s="11"/>
      <c r="D7" s="12" t="s">
        <v>41</v>
      </c>
      <c r="E7" s="1"/>
      <c r="F7" s="1"/>
      <c r="G7" s="1"/>
      <c r="H7" s="1"/>
      <c r="I7" s="1"/>
    </row>
    <row r="8" spans="2:20" ht="13.25" x14ac:dyDescent="0.25">
      <c r="B8" s="1"/>
      <c r="C8" s="8"/>
      <c r="D8" s="1"/>
      <c r="E8" s="1"/>
      <c r="F8" s="1"/>
      <c r="G8" s="1"/>
      <c r="H8" s="1"/>
      <c r="I8" s="1"/>
    </row>
    <row r="9" spans="2:20" ht="13.25" x14ac:dyDescent="0.25">
      <c r="B9" s="1"/>
      <c r="C9" s="4" t="s">
        <v>5</v>
      </c>
      <c r="D9" s="1"/>
      <c r="E9" s="1"/>
      <c r="F9" s="1"/>
      <c r="G9" s="1"/>
      <c r="H9" s="1"/>
      <c r="I9" s="1"/>
    </row>
    <row r="10" spans="2:20" ht="13.25" x14ac:dyDescent="0.25">
      <c r="B10" s="1"/>
      <c r="C10" s="4" t="s">
        <v>13</v>
      </c>
      <c r="D10" s="1"/>
      <c r="E10" s="1"/>
      <c r="F10" s="1"/>
      <c r="G10" s="1"/>
      <c r="H10" s="1"/>
      <c r="I10" s="1"/>
    </row>
    <row r="11" spans="2:20" ht="13.25" x14ac:dyDescent="0.25">
      <c r="B11" s="1"/>
      <c r="C11" s="54" t="s">
        <v>7</v>
      </c>
      <c r="D11" s="55"/>
      <c r="E11" s="55"/>
      <c r="F11" s="55"/>
      <c r="G11" s="55"/>
      <c r="H11" s="55"/>
      <c r="I11" s="55"/>
      <c r="J11" s="55"/>
      <c r="K11" s="55"/>
      <c r="L11" s="55"/>
      <c r="M11" s="55"/>
      <c r="N11" s="55"/>
      <c r="O11" s="55"/>
      <c r="P11" s="55"/>
      <c r="Q11" s="55"/>
      <c r="R11" s="55"/>
      <c r="S11" s="55"/>
      <c r="T11" s="55"/>
    </row>
    <row r="12" spans="2:20" ht="13.25" x14ac:dyDescent="0.25">
      <c r="B12" s="1"/>
      <c r="C12" s="54" t="s">
        <v>8</v>
      </c>
      <c r="D12" s="55"/>
      <c r="E12" s="55"/>
      <c r="F12" s="55"/>
      <c r="G12" s="55"/>
      <c r="H12" s="55"/>
      <c r="I12" s="55"/>
      <c r="J12" s="55"/>
      <c r="K12" s="55"/>
      <c r="L12" s="55"/>
      <c r="M12" s="55"/>
      <c r="N12" s="55"/>
      <c r="O12" s="55"/>
      <c r="P12" s="55"/>
      <c r="Q12" s="55"/>
      <c r="R12" s="55"/>
    </row>
    <row r="13" spans="2:20" ht="13.25" x14ac:dyDescent="0.25">
      <c r="B13" s="1"/>
      <c r="C13" s="4" t="s">
        <v>6</v>
      </c>
      <c r="D13" s="1"/>
      <c r="E13" s="1"/>
      <c r="F13" s="1"/>
      <c r="G13" s="1"/>
      <c r="H13" s="1"/>
      <c r="I13" s="1"/>
    </row>
    <row r="14" spans="2:20" ht="13.25" x14ac:dyDescent="0.25">
      <c r="B14" s="1"/>
      <c r="C14" s="1"/>
      <c r="D14" s="1"/>
      <c r="E14" s="1"/>
      <c r="F14" s="1"/>
      <c r="G14" s="1"/>
      <c r="H14" s="1"/>
      <c r="I14" s="1"/>
    </row>
    <row r="15" spans="2:20" ht="13.25" x14ac:dyDescent="0.25">
      <c r="B15" s="1"/>
      <c r="C15" s="1"/>
      <c r="D15" s="1"/>
      <c r="E15" s="1"/>
      <c r="F15" s="1"/>
      <c r="G15" s="1"/>
      <c r="H15" s="1"/>
      <c r="I15" s="1"/>
    </row>
    <row r="16" spans="2:20" ht="13.25" x14ac:dyDescent="0.25">
      <c r="B16" s="1"/>
      <c r="C16" s="1"/>
    </row>
    <row r="17" spans="2:3" ht="13.25" x14ac:dyDescent="0.25">
      <c r="B17" s="1"/>
      <c r="C17" s="1"/>
    </row>
  </sheetData>
  <sheetProtection sheet="1" objects="1" scenarios="1" formatCells="0" formatColumns="0" formatRows="0" insertColumns="0" insertRows="0" insertHyperlinks="0" deleteColumns="0" deleteRows="0" sort="0" autoFilter="0" pivotTables="0"/>
  <mergeCells count="2">
    <mergeCell ref="C11:T11"/>
    <mergeCell ref="C12:R12"/>
  </mergeCells>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O52"/>
  <sheetViews>
    <sheetView tabSelected="1" zoomScale="85" zoomScaleNormal="85" workbookViewId="0">
      <selection activeCell="I1" sqref="I1"/>
    </sheetView>
  </sheetViews>
  <sheetFormatPr baseColWidth="10" defaultColWidth="11.54296875" defaultRowHeight="12.5" x14ac:dyDescent="0.25"/>
  <cols>
    <col min="1" max="2" width="20" style="29" customWidth="1"/>
    <col min="3" max="5" width="21.81640625" style="43" customWidth="1"/>
    <col min="6" max="6" width="17.453125" style="43" customWidth="1"/>
    <col min="7" max="7" width="15.1796875" style="43" customWidth="1"/>
    <col min="8" max="8" width="21.453125" style="43" customWidth="1"/>
    <col min="9" max="9" width="20.81640625" style="43" customWidth="1"/>
    <col min="10" max="10" width="20" style="43" customWidth="1"/>
    <col min="11" max="12" width="17.1796875" style="43" customWidth="1"/>
    <col min="13" max="13" width="11.54296875" style="29"/>
    <col min="14" max="15" width="11.453125" style="52" customWidth="1"/>
    <col min="16" max="16384" width="11.54296875" style="29"/>
  </cols>
  <sheetData>
    <row r="1" spans="1:15" ht="94.5" customHeight="1" thickBot="1" x14ac:dyDescent="0.3">
      <c r="A1" s="28" t="s">
        <v>82</v>
      </c>
      <c r="B1" s="28" t="s">
        <v>81</v>
      </c>
      <c r="C1" s="28" t="s">
        <v>85</v>
      </c>
      <c r="D1" s="28" t="s">
        <v>42</v>
      </c>
      <c r="E1" s="28" t="s">
        <v>44</v>
      </c>
      <c r="F1" s="28" t="s">
        <v>45</v>
      </c>
      <c r="G1" s="28" t="s">
        <v>17</v>
      </c>
      <c r="H1" s="28" t="s">
        <v>86</v>
      </c>
      <c r="I1" s="28" t="s">
        <v>43</v>
      </c>
      <c r="J1" s="28" t="s">
        <v>78</v>
      </c>
      <c r="K1" s="28" t="s">
        <v>79</v>
      </c>
      <c r="L1" s="28" t="s">
        <v>80</v>
      </c>
      <c r="N1" s="30" t="s">
        <v>15</v>
      </c>
      <c r="O1" s="31" t="s">
        <v>16</v>
      </c>
    </row>
    <row r="2" spans="1:15" ht="14.25" customHeight="1" thickTop="1" x14ac:dyDescent="0.25">
      <c r="A2" s="18"/>
      <c r="B2" s="18"/>
      <c r="C2" s="19"/>
      <c r="D2" s="17"/>
      <c r="E2" s="20"/>
      <c r="F2" s="21"/>
      <c r="G2" s="21"/>
      <c r="H2" s="21"/>
      <c r="I2" s="21"/>
      <c r="J2" s="32" t="e">
        <f>IF(A2="",$F$34*$O$7*E2,VLOOKUP(F2,$N$2:$O$52,2,)*H2)/1000*MIN(1%,IF(A2="",3/($F$34*E2*1000),3/(H2*1000)))*D2</f>
        <v>#DIV/0!</v>
      </c>
      <c r="K2" s="33" t="e">
        <f>(VLOOKUP(G2,$N$2:$O$52,2,)*I2/1000)*MIN(1%,3/(I2*1000))*D2</f>
        <v>#N/A</v>
      </c>
      <c r="L2" s="33" t="e">
        <f>+K2-J2</f>
        <v>#N/A</v>
      </c>
      <c r="N2" s="34" t="s">
        <v>22</v>
      </c>
      <c r="O2" s="35">
        <v>0</v>
      </c>
    </row>
    <row r="3" spans="1:15" x14ac:dyDescent="0.25">
      <c r="A3" s="18"/>
      <c r="B3" s="18"/>
      <c r="C3" s="19"/>
      <c r="D3" s="17"/>
      <c r="E3" s="20"/>
      <c r="F3" s="21"/>
      <c r="G3" s="21"/>
      <c r="H3" s="21"/>
      <c r="I3" s="21"/>
      <c r="J3" s="32" t="e">
        <f t="shared" ref="J3:J24" si="0">IF(A3="",$F$34*$O$7*E3,VLOOKUP(F3,$N$2:$O$52,2,)*H3)/1000*MIN(1%,IF(A3="",3/($F$34*E3*1000),3/(H3*1000)))*D3</f>
        <v>#DIV/0!</v>
      </c>
      <c r="K3" s="33" t="e">
        <f t="shared" ref="K3:K24" si="1">(VLOOKUP(G3,$N$2:$O$52,2,)*I3/1000)*MIN(1%,3/(I3*1000))*D3</f>
        <v>#N/A</v>
      </c>
      <c r="L3" s="33" t="e">
        <f t="shared" ref="L3:L24" si="2">+K3-J3</f>
        <v>#N/A</v>
      </c>
      <c r="M3" s="36"/>
      <c r="N3" s="37" t="s">
        <v>34</v>
      </c>
      <c r="O3" s="37">
        <v>3</v>
      </c>
    </row>
    <row r="4" spans="1:15" x14ac:dyDescent="0.25">
      <c r="A4" s="17"/>
      <c r="B4" s="17"/>
      <c r="C4" s="19"/>
      <c r="D4" s="17"/>
      <c r="E4" s="20"/>
      <c r="F4" s="21"/>
      <c r="G4" s="21"/>
      <c r="H4" s="21"/>
      <c r="I4" s="21"/>
      <c r="J4" s="32" t="e">
        <f t="shared" si="0"/>
        <v>#DIV/0!</v>
      </c>
      <c r="K4" s="33" t="e">
        <f t="shared" si="1"/>
        <v>#N/A</v>
      </c>
      <c r="L4" s="33" t="e">
        <f t="shared" si="2"/>
        <v>#N/A</v>
      </c>
      <c r="N4" s="37" t="s">
        <v>47</v>
      </c>
      <c r="O4" s="37">
        <v>3500</v>
      </c>
    </row>
    <row r="5" spans="1:15" x14ac:dyDescent="0.25">
      <c r="A5" s="18"/>
      <c r="B5" s="17"/>
      <c r="C5" s="19" t="s">
        <v>83</v>
      </c>
      <c r="D5" s="17">
        <v>0</v>
      </c>
      <c r="E5" s="20"/>
      <c r="F5" s="21"/>
      <c r="G5" s="21"/>
      <c r="H5" s="21"/>
      <c r="I5" s="21"/>
      <c r="J5" s="32" t="e">
        <f t="shared" si="0"/>
        <v>#DIV/0!</v>
      </c>
      <c r="K5" s="33" t="e">
        <f t="shared" si="1"/>
        <v>#N/A</v>
      </c>
      <c r="L5" s="33" t="e">
        <f t="shared" si="2"/>
        <v>#N/A</v>
      </c>
      <c r="N5" s="37" t="s">
        <v>35</v>
      </c>
      <c r="O5" s="37">
        <v>3</v>
      </c>
    </row>
    <row r="6" spans="1:15" x14ac:dyDescent="0.25">
      <c r="A6" s="17"/>
      <c r="B6" s="17"/>
      <c r="C6" s="19" t="s">
        <v>83</v>
      </c>
      <c r="D6" s="17">
        <v>0</v>
      </c>
      <c r="E6" s="20"/>
      <c r="F6" s="21"/>
      <c r="G6" s="21"/>
      <c r="H6" s="21"/>
      <c r="I6" s="21"/>
      <c r="J6" s="32" t="e">
        <f t="shared" si="0"/>
        <v>#DIV/0!</v>
      </c>
      <c r="K6" s="33" t="e">
        <f t="shared" si="1"/>
        <v>#N/A</v>
      </c>
      <c r="L6" s="33" t="e">
        <f t="shared" si="2"/>
        <v>#N/A</v>
      </c>
      <c r="N6" s="38" t="s">
        <v>35</v>
      </c>
      <c r="O6" s="37">
        <v>3</v>
      </c>
    </row>
    <row r="7" spans="1:15" x14ac:dyDescent="0.25">
      <c r="A7" s="17"/>
      <c r="B7" s="17"/>
      <c r="C7" s="19" t="s">
        <v>83</v>
      </c>
      <c r="D7" s="17">
        <v>0</v>
      </c>
      <c r="E7" s="20"/>
      <c r="F7" s="21"/>
      <c r="G7" s="21"/>
      <c r="H7" s="21"/>
      <c r="I7" s="21"/>
      <c r="J7" s="32" t="e">
        <f t="shared" si="0"/>
        <v>#DIV/0!</v>
      </c>
      <c r="K7" s="33" t="e">
        <f t="shared" si="1"/>
        <v>#N/A</v>
      </c>
      <c r="L7" s="33" t="e">
        <f t="shared" si="2"/>
        <v>#N/A</v>
      </c>
      <c r="N7" s="39" t="s">
        <v>37</v>
      </c>
      <c r="O7" s="40">
        <v>1430</v>
      </c>
    </row>
    <row r="8" spans="1:15" x14ac:dyDescent="0.25">
      <c r="A8" s="17"/>
      <c r="B8" s="17"/>
      <c r="C8" s="19" t="s">
        <v>83</v>
      </c>
      <c r="D8" s="17">
        <v>0</v>
      </c>
      <c r="E8" s="20"/>
      <c r="F8" s="21"/>
      <c r="G8" s="21"/>
      <c r="H8" s="21"/>
      <c r="I8" s="21"/>
      <c r="J8" s="32" t="e">
        <f t="shared" si="0"/>
        <v>#DIV/0!</v>
      </c>
      <c r="K8" s="33" t="e">
        <f t="shared" si="1"/>
        <v>#N/A</v>
      </c>
      <c r="L8" s="33" t="e">
        <f t="shared" si="2"/>
        <v>#N/A</v>
      </c>
      <c r="N8" s="38" t="s">
        <v>48</v>
      </c>
      <c r="O8" s="38">
        <v>4470</v>
      </c>
    </row>
    <row r="9" spans="1:15" x14ac:dyDescent="0.25">
      <c r="A9" s="17"/>
      <c r="B9" s="17"/>
      <c r="C9" s="19" t="s">
        <v>83</v>
      </c>
      <c r="D9" s="17">
        <v>0</v>
      </c>
      <c r="E9" s="20"/>
      <c r="F9" s="21"/>
      <c r="G9" s="21"/>
      <c r="H9" s="21"/>
      <c r="I9" s="21"/>
      <c r="J9" s="32" t="e">
        <f t="shared" si="0"/>
        <v>#DIV/0!</v>
      </c>
      <c r="K9" s="33" t="e">
        <f t="shared" si="1"/>
        <v>#N/A</v>
      </c>
      <c r="L9" s="33" t="e">
        <f t="shared" si="2"/>
        <v>#N/A</v>
      </c>
      <c r="N9" s="38" t="s">
        <v>23</v>
      </c>
      <c r="O9" s="37">
        <v>38</v>
      </c>
    </row>
    <row r="10" spans="1:15" x14ac:dyDescent="0.25">
      <c r="A10" s="17"/>
      <c r="B10" s="17"/>
      <c r="C10" s="19" t="s">
        <v>83</v>
      </c>
      <c r="D10" s="17">
        <v>0</v>
      </c>
      <c r="E10" s="20"/>
      <c r="F10" s="21"/>
      <c r="G10" s="21"/>
      <c r="H10" s="21"/>
      <c r="I10" s="21"/>
      <c r="J10" s="32" t="e">
        <f t="shared" si="0"/>
        <v>#DIV/0!</v>
      </c>
      <c r="K10" s="33" t="e">
        <f t="shared" si="1"/>
        <v>#N/A</v>
      </c>
      <c r="L10" s="33" t="e">
        <f t="shared" si="2"/>
        <v>#N/A</v>
      </c>
      <c r="N10" s="37" t="s">
        <v>24</v>
      </c>
      <c r="O10" s="37">
        <v>0</v>
      </c>
    </row>
    <row r="11" spans="1:15" x14ac:dyDescent="0.25">
      <c r="A11" s="17"/>
      <c r="B11" s="17"/>
      <c r="C11" s="19" t="s">
        <v>83</v>
      </c>
      <c r="D11" s="17">
        <v>0</v>
      </c>
      <c r="E11" s="20"/>
      <c r="F11" s="21"/>
      <c r="G11" s="21"/>
      <c r="H11" s="21"/>
      <c r="I11" s="21"/>
      <c r="J11" s="32" t="e">
        <f t="shared" si="0"/>
        <v>#DIV/0!</v>
      </c>
      <c r="K11" s="33" t="e">
        <f t="shared" si="1"/>
        <v>#N/A</v>
      </c>
      <c r="L11" s="33" t="e">
        <f t="shared" si="2"/>
        <v>#N/A</v>
      </c>
      <c r="N11" s="37" t="s">
        <v>30</v>
      </c>
      <c r="O11" s="37">
        <v>3</v>
      </c>
    </row>
    <row r="12" spans="1:15" x14ac:dyDescent="0.25">
      <c r="A12" s="17"/>
      <c r="B12" s="17"/>
      <c r="C12" s="19" t="s">
        <v>83</v>
      </c>
      <c r="D12" s="17">
        <v>0</v>
      </c>
      <c r="E12" s="20"/>
      <c r="F12" s="21"/>
      <c r="G12" s="21"/>
      <c r="H12" s="21"/>
      <c r="I12" s="21"/>
      <c r="J12" s="32" t="e">
        <f t="shared" si="0"/>
        <v>#DIV/0!</v>
      </c>
      <c r="K12" s="33" t="e">
        <f t="shared" si="1"/>
        <v>#N/A</v>
      </c>
      <c r="L12" s="33" t="e">
        <f t="shared" si="2"/>
        <v>#N/A</v>
      </c>
      <c r="N12" s="37" t="s">
        <v>25</v>
      </c>
      <c r="O12" s="37">
        <v>0</v>
      </c>
    </row>
    <row r="13" spans="1:15" x14ac:dyDescent="0.25">
      <c r="A13" s="17"/>
      <c r="B13" s="17"/>
      <c r="C13" s="19" t="s">
        <v>83</v>
      </c>
      <c r="D13" s="17">
        <v>0</v>
      </c>
      <c r="E13" s="20"/>
      <c r="F13" s="21"/>
      <c r="G13" s="21"/>
      <c r="H13" s="21"/>
      <c r="I13" s="21"/>
      <c r="J13" s="32" t="e">
        <f t="shared" si="0"/>
        <v>#DIV/0!</v>
      </c>
      <c r="K13" s="33" t="e">
        <f t="shared" si="1"/>
        <v>#N/A</v>
      </c>
      <c r="L13" s="33" t="e">
        <f t="shared" si="2"/>
        <v>#N/A</v>
      </c>
      <c r="N13" s="37" t="s">
        <v>49</v>
      </c>
      <c r="O13" s="37">
        <v>8830</v>
      </c>
    </row>
    <row r="14" spans="1:15" x14ac:dyDescent="0.25">
      <c r="A14" s="17"/>
      <c r="B14" s="17"/>
      <c r="C14" s="19" t="s">
        <v>83</v>
      </c>
      <c r="D14" s="17">
        <v>0</v>
      </c>
      <c r="E14" s="20"/>
      <c r="F14" s="21"/>
      <c r="G14" s="21"/>
      <c r="H14" s="21"/>
      <c r="I14" s="21"/>
      <c r="J14" s="32" t="e">
        <f t="shared" si="0"/>
        <v>#DIV/0!</v>
      </c>
      <c r="K14" s="33" t="e">
        <f t="shared" si="1"/>
        <v>#N/A</v>
      </c>
      <c r="L14" s="33" t="e">
        <f t="shared" si="2"/>
        <v>#N/A</v>
      </c>
      <c r="N14" s="41" t="s">
        <v>50</v>
      </c>
      <c r="O14" s="42">
        <v>14800</v>
      </c>
    </row>
    <row r="15" spans="1:15" x14ac:dyDescent="0.25">
      <c r="A15" s="17"/>
      <c r="B15" s="17"/>
      <c r="C15" s="19" t="s">
        <v>83</v>
      </c>
      <c r="D15" s="17">
        <v>0</v>
      </c>
      <c r="E15" s="20"/>
      <c r="F15" s="21"/>
      <c r="G15" s="21"/>
      <c r="H15" s="21"/>
      <c r="I15" s="21"/>
      <c r="J15" s="32" t="e">
        <f t="shared" si="0"/>
        <v>#DIV/0!</v>
      </c>
      <c r="K15" s="33" t="e">
        <f t="shared" si="1"/>
        <v>#N/A</v>
      </c>
      <c r="L15" s="33" t="e">
        <f t="shared" si="2"/>
        <v>#N/A</v>
      </c>
      <c r="N15" s="37" t="s">
        <v>31</v>
      </c>
      <c r="O15" s="37">
        <v>0</v>
      </c>
    </row>
    <row r="16" spans="1:15" x14ac:dyDescent="0.25">
      <c r="A16" s="17"/>
      <c r="B16" s="17"/>
      <c r="C16" s="19" t="s">
        <v>83</v>
      </c>
      <c r="D16" s="17">
        <v>0</v>
      </c>
      <c r="E16" s="20"/>
      <c r="F16" s="21"/>
      <c r="G16" s="21"/>
      <c r="H16" s="21"/>
      <c r="I16" s="21"/>
      <c r="J16" s="32" t="e">
        <f t="shared" si="0"/>
        <v>#DIV/0!</v>
      </c>
      <c r="K16" s="33" t="e">
        <f t="shared" si="1"/>
        <v>#N/A</v>
      </c>
      <c r="L16" s="33" t="e">
        <f t="shared" si="2"/>
        <v>#N/A</v>
      </c>
      <c r="N16" s="39" t="s">
        <v>20</v>
      </c>
      <c r="O16" s="38">
        <v>9</v>
      </c>
    </row>
    <row r="17" spans="1:15" x14ac:dyDescent="0.25">
      <c r="A17" s="17"/>
      <c r="B17" s="17"/>
      <c r="C17" s="19" t="s">
        <v>83</v>
      </c>
      <c r="D17" s="17">
        <v>0</v>
      </c>
      <c r="E17" s="20"/>
      <c r="F17" s="21"/>
      <c r="G17" s="21"/>
      <c r="H17" s="21"/>
      <c r="I17" s="21"/>
      <c r="J17" s="32" t="e">
        <f t="shared" si="0"/>
        <v>#DIV/0!</v>
      </c>
      <c r="K17" s="33" t="e">
        <f t="shared" si="1"/>
        <v>#N/A</v>
      </c>
      <c r="L17" s="33" t="e">
        <f t="shared" si="2"/>
        <v>#N/A</v>
      </c>
      <c r="N17" s="39" t="s">
        <v>38</v>
      </c>
      <c r="O17" s="39">
        <v>675</v>
      </c>
    </row>
    <row r="18" spans="1:15" x14ac:dyDescent="0.25">
      <c r="A18" s="17"/>
      <c r="B18" s="17"/>
      <c r="C18" s="19" t="s">
        <v>83</v>
      </c>
      <c r="D18" s="17">
        <v>0</v>
      </c>
      <c r="E18" s="20"/>
      <c r="F18" s="21"/>
      <c r="G18" s="21"/>
      <c r="H18" s="21"/>
      <c r="I18" s="21"/>
      <c r="J18" s="32" t="e">
        <f t="shared" si="0"/>
        <v>#DIV/0!</v>
      </c>
      <c r="K18" s="33" t="e">
        <f t="shared" si="1"/>
        <v>#N/A</v>
      </c>
      <c r="L18" s="33" t="e">
        <f t="shared" si="2"/>
        <v>#N/A</v>
      </c>
      <c r="N18" s="39" t="s">
        <v>27</v>
      </c>
      <c r="O18" s="39">
        <v>0</v>
      </c>
    </row>
    <row r="19" spans="1:15" x14ac:dyDescent="0.25">
      <c r="A19" s="17"/>
      <c r="B19" s="17"/>
      <c r="C19" s="19" t="s">
        <v>83</v>
      </c>
      <c r="D19" s="17">
        <v>0</v>
      </c>
      <c r="E19" s="20"/>
      <c r="F19" s="21"/>
      <c r="G19" s="21"/>
      <c r="H19" s="21"/>
      <c r="I19" s="21"/>
      <c r="J19" s="32" t="e">
        <f t="shared" si="0"/>
        <v>#DIV/0!</v>
      </c>
      <c r="K19" s="33" t="e">
        <f t="shared" si="1"/>
        <v>#N/A</v>
      </c>
      <c r="L19" s="33" t="e">
        <f t="shared" si="2"/>
        <v>#N/A</v>
      </c>
      <c r="N19" s="37" t="s">
        <v>51</v>
      </c>
      <c r="O19" s="37">
        <v>3922</v>
      </c>
    </row>
    <row r="20" spans="1:15" x14ac:dyDescent="0.25">
      <c r="A20" s="17"/>
      <c r="B20" s="17"/>
      <c r="C20" s="19" t="s">
        <v>83</v>
      </c>
      <c r="D20" s="17">
        <v>0</v>
      </c>
      <c r="E20" s="20"/>
      <c r="F20" s="21"/>
      <c r="G20" s="21"/>
      <c r="H20" s="21"/>
      <c r="I20" s="21"/>
      <c r="J20" s="32" t="e">
        <f t="shared" si="0"/>
        <v>#DIV/0!</v>
      </c>
      <c r="K20" s="33" t="e">
        <f t="shared" si="1"/>
        <v>#N/A</v>
      </c>
      <c r="L20" s="33" t="e">
        <f t="shared" si="2"/>
        <v>#N/A</v>
      </c>
      <c r="N20" s="39" t="s">
        <v>52</v>
      </c>
      <c r="O20" s="39">
        <v>2107</v>
      </c>
    </row>
    <row r="21" spans="1:15" x14ac:dyDescent="0.25">
      <c r="A21" s="17"/>
      <c r="B21" s="17"/>
      <c r="C21" s="19" t="s">
        <v>83</v>
      </c>
      <c r="D21" s="17">
        <v>0</v>
      </c>
      <c r="E21" s="20"/>
      <c r="F21" s="21"/>
      <c r="G21" s="21"/>
      <c r="H21" s="21"/>
      <c r="I21" s="21"/>
      <c r="J21" s="32" t="e">
        <f t="shared" si="0"/>
        <v>#DIV/0!</v>
      </c>
      <c r="K21" s="33" t="e">
        <f t="shared" si="1"/>
        <v>#N/A</v>
      </c>
      <c r="L21" s="33" t="e">
        <f t="shared" si="2"/>
        <v>#N/A</v>
      </c>
      <c r="N21" s="37" t="s">
        <v>53</v>
      </c>
      <c r="O21" s="37">
        <v>1769</v>
      </c>
    </row>
    <row r="22" spans="1:15" x14ac:dyDescent="0.25">
      <c r="A22" s="17"/>
      <c r="B22" s="17"/>
      <c r="C22" s="19" t="s">
        <v>83</v>
      </c>
      <c r="D22" s="17">
        <v>0</v>
      </c>
      <c r="E22" s="20"/>
      <c r="F22" s="21"/>
      <c r="G22" s="21"/>
      <c r="H22" s="21"/>
      <c r="I22" s="21"/>
      <c r="J22" s="32" t="e">
        <f t="shared" si="0"/>
        <v>#DIV/0!</v>
      </c>
      <c r="K22" s="33" t="e">
        <f t="shared" si="1"/>
        <v>#N/A</v>
      </c>
      <c r="L22" s="33" t="e">
        <f t="shared" si="2"/>
        <v>#N/A</v>
      </c>
      <c r="N22" s="37" t="s">
        <v>54</v>
      </c>
      <c r="O22" s="37">
        <v>1774</v>
      </c>
    </row>
    <row r="23" spans="1:15" x14ac:dyDescent="0.25">
      <c r="A23" s="17"/>
      <c r="B23" s="17"/>
      <c r="C23" s="19" t="s">
        <v>83</v>
      </c>
      <c r="D23" s="17">
        <v>0</v>
      </c>
      <c r="E23" s="20"/>
      <c r="F23" s="21"/>
      <c r="G23" s="21"/>
      <c r="H23" s="21"/>
      <c r="I23" s="21"/>
      <c r="J23" s="32" t="e">
        <f t="shared" si="0"/>
        <v>#DIV/0!</v>
      </c>
      <c r="K23" s="33" t="e">
        <f t="shared" si="1"/>
        <v>#N/A</v>
      </c>
      <c r="L23" s="33" t="e">
        <f t="shared" si="2"/>
        <v>#N/A</v>
      </c>
      <c r="N23" s="37" t="s">
        <v>55</v>
      </c>
      <c r="O23" s="37">
        <v>2032</v>
      </c>
    </row>
    <row r="24" spans="1:15" x14ac:dyDescent="0.25">
      <c r="A24" s="17"/>
      <c r="B24" s="17"/>
      <c r="C24" s="19" t="s">
        <v>83</v>
      </c>
      <c r="D24" s="17">
        <v>0</v>
      </c>
      <c r="E24" s="20"/>
      <c r="F24" s="21"/>
      <c r="G24" s="21"/>
      <c r="H24" s="21"/>
      <c r="I24" s="21"/>
      <c r="J24" s="32" t="e">
        <f t="shared" si="0"/>
        <v>#DIV/0!</v>
      </c>
      <c r="K24" s="33" t="e">
        <f t="shared" si="1"/>
        <v>#N/A</v>
      </c>
      <c r="L24" s="33" t="e">
        <f t="shared" si="2"/>
        <v>#N/A</v>
      </c>
      <c r="N24" s="37" t="s">
        <v>56</v>
      </c>
      <c r="O24" s="37">
        <v>2088</v>
      </c>
    </row>
    <row r="25" spans="1:15" ht="14.25" customHeight="1" x14ac:dyDescent="0.3">
      <c r="J25" s="44">
        <f>_xlfn.AGGREGATE(9,6,J2:J24)</f>
        <v>0</v>
      </c>
      <c r="K25" s="44">
        <f t="shared" ref="K25:L25" si="3">_xlfn.AGGREGATE(9,6,K2:K24)</f>
        <v>0</v>
      </c>
      <c r="L25" s="44">
        <f t="shared" si="3"/>
        <v>0</v>
      </c>
      <c r="N25" s="38" t="s">
        <v>57</v>
      </c>
      <c r="O25" s="38">
        <v>2229</v>
      </c>
    </row>
    <row r="26" spans="1:15" x14ac:dyDescent="0.25">
      <c r="N26" s="38" t="s">
        <v>58</v>
      </c>
      <c r="O26" s="38">
        <v>1258</v>
      </c>
    </row>
    <row r="27" spans="1:15" x14ac:dyDescent="0.25">
      <c r="N27" s="37" t="s">
        <v>59</v>
      </c>
      <c r="O27" s="37">
        <v>2325</v>
      </c>
    </row>
    <row r="28" spans="1:15" x14ac:dyDescent="0.25">
      <c r="N28" s="37" t="s">
        <v>60</v>
      </c>
      <c r="O28" s="37">
        <v>3026</v>
      </c>
    </row>
    <row r="29" spans="1:15" x14ac:dyDescent="0.25">
      <c r="N29" s="45" t="s">
        <v>61</v>
      </c>
      <c r="O29" s="45">
        <v>3985</v>
      </c>
    </row>
    <row r="30" spans="1:15" x14ac:dyDescent="0.25">
      <c r="N30" s="45" t="s">
        <v>62</v>
      </c>
      <c r="O30" s="45">
        <v>13214</v>
      </c>
    </row>
    <row r="31" spans="1:15" x14ac:dyDescent="0.25">
      <c r="J31" s="46"/>
      <c r="N31" s="45" t="s">
        <v>63</v>
      </c>
      <c r="O31" s="45">
        <v>3143</v>
      </c>
    </row>
    <row r="32" spans="1:15" x14ac:dyDescent="0.25">
      <c r="N32" s="45" t="s">
        <v>64</v>
      </c>
      <c r="O32" s="45">
        <v>2729</v>
      </c>
    </row>
    <row r="33" spans="3:15" ht="19.5" customHeight="1" x14ac:dyDescent="0.25">
      <c r="D33" s="47" t="s">
        <v>76</v>
      </c>
      <c r="E33" s="48"/>
      <c r="F33" s="47" t="s">
        <v>77</v>
      </c>
      <c r="G33" s="47"/>
      <c r="H33" s="49"/>
      <c r="I33" s="49"/>
      <c r="N33" s="45" t="s">
        <v>65</v>
      </c>
      <c r="O33" s="45">
        <v>2440</v>
      </c>
    </row>
    <row r="34" spans="3:15" x14ac:dyDescent="0.25">
      <c r="C34" s="46" t="s">
        <v>83</v>
      </c>
      <c r="D34" s="50" t="s">
        <v>75</v>
      </c>
      <c r="E34" s="48"/>
      <c r="F34" s="48">
        <v>1.6</v>
      </c>
      <c r="G34" s="50" t="s">
        <v>46</v>
      </c>
      <c r="H34" s="49"/>
      <c r="I34" s="49"/>
      <c r="N34" s="45" t="s">
        <v>66</v>
      </c>
      <c r="O34" s="45">
        <v>1508</v>
      </c>
    </row>
    <row r="35" spans="3:15" x14ac:dyDescent="0.25">
      <c r="C35" s="46" t="s">
        <v>84</v>
      </c>
      <c r="D35" s="48"/>
      <c r="E35" s="48"/>
      <c r="F35" s="48"/>
      <c r="G35" s="48"/>
      <c r="H35" s="49"/>
      <c r="I35" s="49"/>
      <c r="N35" s="45" t="s">
        <v>67</v>
      </c>
      <c r="O35" s="45">
        <v>2138</v>
      </c>
    </row>
    <row r="36" spans="3:15" x14ac:dyDescent="0.25">
      <c r="C36" s="46"/>
      <c r="D36" s="48"/>
      <c r="E36" s="48"/>
      <c r="F36" s="48"/>
      <c r="G36" s="48"/>
      <c r="H36" s="49"/>
      <c r="I36" s="49"/>
      <c r="N36" s="45" t="s">
        <v>68</v>
      </c>
      <c r="O36" s="45">
        <v>3607</v>
      </c>
    </row>
    <row r="37" spans="3:15" x14ac:dyDescent="0.25">
      <c r="D37" s="49"/>
      <c r="E37" s="49"/>
      <c r="F37" s="49"/>
      <c r="G37" s="49"/>
      <c r="H37" s="49"/>
      <c r="I37" s="49"/>
      <c r="N37" s="45" t="s">
        <v>69</v>
      </c>
      <c r="O37" s="45">
        <v>3245</v>
      </c>
    </row>
    <row r="38" spans="3:15" x14ac:dyDescent="0.25">
      <c r="D38" s="49"/>
      <c r="E38" s="49"/>
      <c r="F38" s="49"/>
      <c r="G38" s="49"/>
      <c r="H38" s="49"/>
      <c r="I38" s="49"/>
      <c r="N38" s="45" t="s">
        <v>70</v>
      </c>
      <c r="O38" s="45">
        <v>1805</v>
      </c>
    </row>
    <row r="39" spans="3:15" x14ac:dyDescent="0.25">
      <c r="D39" s="49"/>
      <c r="E39" s="49"/>
      <c r="F39" s="49"/>
      <c r="G39" s="49"/>
      <c r="H39" s="49"/>
      <c r="I39" s="49"/>
      <c r="N39" s="45" t="s">
        <v>71</v>
      </c>
      <c r="O39" s="45">
        <v>2264</v>
      </c>
    </row>
    <row r="40" spans="3:15" x14ac:dyDescent="0.25">
      <c r="D40" s="49"/>
      <c r="E40" s="49"/>
      <c r="F40" s="49"/>
      <c r="G40" s="49"/>
      <c r="H40" s="49"/>
      <c r="I40" s="49"/>
      <c r="N40" s="45" t="s">
        <v>72</v>
      </c>
      <c r="O40" s="45">
        <v>1885</v>
      </c>
    </row>
    <row r="41" spans="3:15" x14ac:dyDescent="0.25">
      <c r="N41" s="45" t="s">
        <v>29</v>
      </c>
      <c r="O41" s="45">
        <v>25</v>
      </c>
    </row>
    <row r="42" spans="3:15" x14ac:dyDescent="0.25">
      <c r="N42" s="45" t="s">
        <v>73</v>
      </c>
      <c r="O42" s="45">
        <v>13396</v>
      </c>
    </row>
    <row r="43" spans="3:15" x14ac:dyDescent="0.25">
      <c r="N43" s="45" t="s">
        <v>32</v>
      </c>
      <c r="O43" s="45">
        <v>0</v>
      </c>
    </row>
    <row r="44" spans="3:15" x14ac:dyDescent="0.25">
      <c r="N44" s="45" t="s">
        <v>33</v>
      </c>
      <c r="O44" s="45">
        <v>0</v>
      </c>
    </row>
    <row r="45" spans="3:15" x14ac:dyDescent="0.25">
      <c r="N45" s="45" t="s">
        <v>28</v>
      </c>
      <c r="O45" s="45">
        <v>0</v>
      </c>
    </row>
    <row r="46" spans="3:15" x14ac:dyDescent="0.25">
      <c r="N46" s="45" t="s">
        <v>21</v>
      </c>
      <c r="O46" s="45">
        <v>0</v>
      </c>
    </row>
    <row r="47" spans="3:15" x14ac:dyDescent="0.25">
      <c r="N47" s="45" t="s">
        <v>40</v>
      </c>
      <c r="O47" s="45">
        <v>0</v>
      </c>
    </row>
    <row r="48" spans="3:15" x14ac:dyDescent="0.25">
      <c r="N48" s="45" t="s">
        <v>39</v>
      </c>
      <c r="O48" s="45">
        <v>1</v>
      </c>
    </row>
    <row r="49" spans="14:15" x14ac:dyDescent="0.25">
      <c r="N49" s="45" t="s">
        <v>26</v>
      </c>
      <c r="O49" s="45">
        <v>0</v>
      </c>
    </row>
    <row r="50" spans="14:15" x14ac:dyDescent="0.25">
      <c r="N50" s="45" t="s">
        <v>74</v>
      </c>
      <c r="O50" s="45">
        <v>10300</v>
      </c>
    </row>
    <row r="51" spans="14:15" x14ac:dyDescent="0.25">
      <c r="N51" s="45" t="s">
        <v>36</v>
      </c>
      <c r="O51" s="45">
        <v>0</v>
      </c>
    </row>
    <row r="52" spans="14:15" x14ac:dyDescent="0.25">
      <c r="N52" s="51"/>
      <c r="O52" s="51"/>
    </row>
  </sheetData>
  <sheetProtection algorithmName="SHA-512" hashValue="KgoooTTLVRNzqp5xSo/K8bw0OJNzmWL2daMDeZc4sNvmjVITc1YpYqINg1+/R1J0KMOo+OyFM6s4bi/M4+ub5A==" saltValue="SpFL2HXozQJ17Bftc4riGA==" spinCount="100000" sheet="1" objects="1" scenarios="1" formatCells="0" formatColumns="0" formatRows="0" insertColumns="0" insertRows="0" insertHyperlinks="0" deleteColumns="0" deleteRows="0" sort="0" autoFilter="0" pivotTables="0"/>
  <protectedRanges>
    <protectedRange sqref="E2:I24" name="Rango1"/>
    <protectedRange sqref="C2:C24" name="Rango1_2"/>
  </protectedRanges>
  <sortState xmlns:xlrd2="http://schemas.microsoft.com/office/spreadsheetml/2017/richdata2" ref="N2:O29">
    <sortCondition ref="N2:N29"/>
  </sortState>
  <phoneticPr fontId="0" type="noConversion"/>
  <dataValidations count="2">
    <dataValidation type="list" allowBlank="1" showInputMessage="1" showErrorMessage="1" sqref="F2:G24" xr:uid="{00000000-0002-0000-0200-000000000000}">
      <formula1>$N$2:$N$52</formula1>
    </dataValidation>
    <dataValidation type="list" allowBlank="1" showInputMessage="1" showErrorMessage="1" sqref="C2:C24" xr:uid="{00000000-0002-0000-0200-000001000000}">
      <formula1>$C$34:$C$35</formula1>
    </dataValidation>
  </dataValidations>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B1:I21"/>
  <sheetViews>
    <sheetView workbookViewId="0">
      <selection activeCell="L4" sqref="L4"/>
    </sheetView>
  </sheetViews>
  <sheetFormatPr baseColWidth="10" defaultRowHeight="12.5" x14ac:dyDescent="0.25"/>
  <cols>
    <col min="3" max="3" width="26.54296875" customWidth="1"/>
    <col min="4" max="4" width="34.54296875" customWidth="1"/>
  </cols>
  <sheetData>
    <row r="1" spans="2:4" ht="15.5" x14ac:dyDescent="0.35">
      <c r="B1" s="13"/>
      <c r="C1" s="13"/>
      <c r="D1" s="13"/>
    </row>
    <row r="2" spans="2:4" ht="15.5" x14ac:dyDescent="0.35">
      <c r="B2" s="14" t="s">
        <v>0</v>
      </c>
      <c r="C2" s="13"/>
      <c r="D2" s="13"/>
    </row>
    <row r="3" spans="2:4" ht="15.5" x14ac:dyDescent="0.35">
      <c r="B3" s="13"/>
      <c r="C3" s="13"/>
      <c r="D3" s="15" t="s">
        <v>12</v>
      </c>
    </row>
    <row r="4" spans="2:4" ht="15.5" x14ac:dyDescent="0.35">
      <c r="B4" s="13"/>
      <c r="C4" s="15" t="s">
        <v>18</v>
      </c>
      <c r="D4" s="22">
        <f>+'Datos de entrada y Calculos'!J25</f>
        <v>0</v>
      </c>
    </row>
    <row r="5" spans="2:4" ht="15.5" x14ac:dyDescent="0.35">
      <c r="B5" s="13"/>
      <c r="C5" s="13"/>
      <c r="D5" s="23"/>
    </row>
    <row r="6" spans="2:4" ht="15.5" x14ac:dyDescent="0.35">
      <c r="B6" s="14" t="s">
        <v>1</v>
      </c>
      <c r="C6" s="13"/>
      <c r="D6" s="24"/>
    </row>
    <row r="7" spans="2:4" ht="15.5" x14ac:dyDescent="0.35">
      <c r="B7" s="13"/>
      <c r="C7" s="13"/>
      <c r="D7" s="25" t="s">
        <v>12</v>
      </c>
    </row>
    <row r="8" spans="2:4" ht="15.5" x14ac:dyDescent="0.35">
      <c r="B8" s="13"/>
      <c r="C8" s="15" t="s">
        <v>19</v>
      </c>
      <c r="D8" s="22">
        <f>+'Datos de entrada y Calculos'!K25</f>
        <v>0</v>
      </c>
    </row>
    <row r="9" spans="2:4" ht="15.5" x14ac:dyDescent="0.35">
      <c r="B9" s="13"/>
      <c r="C9" s="13"/>
      <c r="D9" s="24"/>
    </row>
    <row r="10" spans="2:4" ht="15.5" x14ac:dyDescent="0.35">
      <c r="B10" s="56" t="s">
        <v>11</v>
      </c>
      <c r="C10" s="56"/>
      <c r="D10" s="24"/>
    </row>
    <row r="11" spans="2:4" ht="15.5" x14ac:dyDescent="0.35">
      <c r="B11" s="13"/>
      <c r="C11" s="13"/>
      <c r="D11" s="25" t="s">
        <v>12</v>
      </c>
    </row>
    <row r="12" spans="2:4" ht="15.5" x14ac:dyDescent="0.35">
      <c r="B12" s="13"/>
      <c r="C12" s="15" t="s">
        <v>0</v>
      </c>
      <c r="D12" s="26">
        <f>D4</f>
        <v>0</v>
      </c>
    </row>
    <row r="13" spans="2:4" ht="15.5" x14ac:dyDescent="0.35">
      <c r="B13" s="13"/>
      <c r="C13" s="15" t="s">
        <v>1</v>
      </c>
      <c r="D13" s="26">
        <f>D8</f>
        <v>0</v>
      </c>
    </row>
    <row r="14" spans="2:4" ht="28.5" customHeight="1" x14ac:dyDescent="0.35">
      <c r="B14" s="13"/>
      <c r="C14" s="16" t="s">
        <v>11</v>
      </c>
      <c r="D14" s="27">
        <f>D12-D13</f>
        <v>0</v>
      </c>
    </row>
    <row r="15" spans="2:4" ht="15.5" x14ac:dyDescent="0.35">
      <c r="B15" s="13"/>
      <c r="C15" s="13"/>
      <c r="D15" s="13"/>
    </row>
    <row r="21" spans="9:9" x14ac:dyDescent="0.25">
      <c r="I21" s="1"/>
    </row>
  </sheetData>
  <sheetProtection sheet="1" objects="1" scenarios="1" formatCells="0" formatColumns="0" formatRows="0" insertColumns="0" insertRows="0" insertHyperlinks="0" deleteColumns="0" deleteRows="0" sort="0" autoFilter="0" pivotTables="0"/>
  <mergeCells count="1">
    <mergeCell ref="B10:C10"/>
  </mergeCells>
  <phoneticPr fontId="0" type="noConversion"/>
  <pageMargins left="0.75" right="0.75" top="1" bottom="1" header="0" footer="0"/>
  <pageSetup paperSize="9"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Diagrama de flujo</vt:lpstr>
      <vt:lpstr>Instrucciones</vt:lpstr>
      <vt:lpstr>Datos de entrada y Calculos</vt:lpstr>
      <vt:lpstr>Resumen de las emisiones</vt:lpstr>
    </vt:vector>
  </TitlesOfParts>
  <Company>MARM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cau</dc:creator>
  <cp:lastModifiedBy>amoja</cp:lastModifiedBy>
  <dcterms:created xsi:type="dcterms:W3CDTF">2014-05-06T14:55:57Z</dcterms:created>
  <dcterms:modified xsi:type="dcterms:W3CDTF">2020-05-27T08:52:24Z</dcterms:modified>
</cp:coreProperties>
</file>