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Esmadfsr103\MC\2016-2017\Oportunidades\INFRAS\04. Proyectos\FY20\SRSS\4. Fase 4. Definición mecanismos PPP en EDAR\12. Versión Septiempre 2021\"/>
    </mc:Choice>
  </mc:AlternateContent>
  <xr:revisionPtr revIDLastSave="0" documentId="13_ncr:1_{F97FFB76-E2CA-411A-A48B-4076473450FD}" xr6:coauthVersionLast="45" xr6:coauthVersionMax="45" xr10:uidLastSave="{00000000-0000-0000-0000-000000000000}"/>
  <bookViews>
    <workbookView xWindow="28680" yWindow="-120" windowWidth="29040" windowHeight="15840" xr2:uid="{D8018056-1DBB-422A-94AB-50DDE43382E2}"/>
  </bookViews>
  <sheets>
    <sheet name="1. Libro de hipótesis" sheetId="1" r:id="rId1"/>
    <sheet name="2. Tasa de descuento social" sheetId="2" r:id="rId2"/>
    <sheet name="3. E. viabilidad socioeconómica" sheetId="7"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B16" i="7" l="1"/>
  <c r="C32" i="1"/>
  <c r="D34" i="1"/>
  <c r="AB15" i="7" s="1"/>
  <c r="C22" i="7" l="1"/>
  <c r="B29" i="2" l="1"/>
  <c r="B32" i="2" s="1"/>
  <c r="E16" i="7" l="1"/>
  <c r="F16" i="7"/>
  <c r="G16" i="7"/>
  <c r="H16" i="7"/>
  <c r="I16" i="7"/>
  <c r="J16" i="7"/>
  <c r="K16" i="7"/>
  <c r="L16" i="7"/>
  <c r="M16" i="7"/>
  <c r="N16" i="7"/>
  <c r="O16" i="7"/>
  <c r="P16" i="7"/>
  <c r="Q16" i="7"/>
  <c r="R16" i="7"/>
  <c r="S16" i="7"/>
  <c r="T16" i="7"/>
  <c r="U16" i="7"/>
  <c r="V16" i="7"/>
  <c r="W16" i="7"/>
  <c r="X16" i="7"/>
  <c r="Y16" i="7"/>
  <c r="Z16" i="7"/>
  <c r="AA16" i="7"/>
  <c r="D16" i="7"/>
  <c r="D20" i="1" l="1"/>
  <c r="D21" i="1" s="1"/>
  <c r="D30" i="1" s="1"/>
  <c r="R19" i="1" l="1"/>
  <c r="R18" i="1"/>
  <c r="R17" i="1"/>
  <c r="Q19" i="1" l="1"/>
  <c r="Q18" i="1"/>
  <c r="Q17" i="1"/>
  <c r="AB14" i="7" l="1"/>
  <c r="AA14" i="7"/>
  <c r="S14" i="7"/>
  <c r="K14" i="7"/>
  <c r="Z14" i="7"/>
  <c r="J14" i="7"/>
  <c r="L14" i="7"/>
  <c r="R14" i="7"/>
  <c r="Y14" i="7"/>
  <c r="Q14" i="7"/>
  <c r="I14" i="7"/>
  <c r="H14" i="7"/>
  <c r="N14" i="7"/>
  <c r="X14" i="7"/>
  <c r="P14" i="7"/>
  <c r="V14" i="7"/>
  <c r="F14" i="7"/>
  <c r="W14" i="7"/>
  <c r="O14" i="7"/>
  <c r="G14" i="7"/>
  <c r="U14" i="7"/>
  <c r="M14" i="7"/>
  <c r="E14" i="7"/>
  <c r="T14" i="7"/>
  <c r="P19" i="1"/>
  <c r="P18" i="1"/>
  <c r="P17" i="1"/>
  <c r="C26" i="1" s="1"/>
  <c r="D25" i="1" s="1"/>
  <c r="D28" i="1" l="1"/>
  <c r="W12" i="7"/>
  <c r="M12" i="7"/>
  <c r="D12" i="7"/>
  <c r="B16" i="2"/>
  <c r="B17" i="2" s="1"/>
  <c r="O13" i="7" l="1"/>
  <c r="O20" i="7" s="1"/>
  <c r="AA13" i="7"/>
  <c r="AA20" i="7" s="1"/>
  <c r="S13" i="7"/>
  <c r="S20" i="7" s="1"/>
  <c r="M13" i="7"/>
  <c r="M20" i="7" s="1"/>
  <c r="W13" i="7"/>
  <c r="W20" i="7" s="1"/>
  <c r="N13" i="7"/>
  <c r="N20" i="7" s="1"/>
  <c r="V13" i="7"/>
  <c r="V20" i="7" s="1"/>
  <c r="AB13" i="7"/>
  <c r="AB20" i="7" s="1"/>
  <c r="U13" i="7"/>
  <c r="U20" i="7" s="1"/>
  <c r="H13" i="7"/>
  <c r="H20" i="7" s="1"/>
  <c r="P13" i="7"/>
  <c r="P20" i="7" s="1"/>
  <c r="L13" i="7"/>
  <c r="L20" i="7" s="1"/>
  <c r="E13" i="7"/>
  <c r="E20" i="7" s="1"/>
  <c r="J13" i="7"/>
  <c r="J20" i="7" s="1"/>
  <c r="R13" i="7"/>
  <c r="R20" i="7" s="1"/>
  <c r="X13" i="7"/>
  <c r="X20" i="7" s="1"/>
  <c r="Z13" i="7"/>
  <c r="Z20" i="7" s="1"/>
  <c r="T13" i="7"/>
  <c r="T20" i="7" s="1"/>
  <c r="F13" i="7"/>
  <c r="F20" i="7" s="1"/>
  <c r="Y13" i="7"/>
  <c r="Y20" i="7" s="1"/>
  <c r="I13" i="7"/>
  <c r="I20" i="7" s="1"/>
  <c r="G13" i="7"/>
  <c r="G20" i="7" s="1"/>
  <c r="K13" i="7"/>
  <c r="K20" i="7" s="1"/>
  <c r="Q13" i="7"/>
  <c r="Q20" i="7" s="1"/>
  <c r="D20" i="7"/>
  <c r="C23" i="7" l="1"/>
  <c r="C24" i="7"/>
</calcChain>
</file>

<file path=xl/sharedStrings.xml><?xml version="1.0" encoding="utf-8"?>
<sst xmlns="http://schemas.openxmlformats.org/spreadsheetml/2006/main" count="94" uniqueCount="87">
  <si>
    <t>Bono Mes 1</t>
  </si>
  <si>
    <t>Bono Mes 2</t>
  </si>
  <si>
    <t>Bono Mes 3</t>
  </si>
  <si>
    <t>Bono Mes 4</t>
  </si>
  <si>
    <t>Bono Mes 5</t>
  </si>
  <si>
    <t>Bono Mes 6</t>
  </si>
  <si>
    <t xml:space="preserve">Rendimiento medio </t>
  </si>
  <si>
    <t>b</t>
  </si>
  <si>
    <t>Año 1</t>
  </si>
  <si>
    <t>Año 2</t>
  </si>
  <si>
    <t>Año 3</t>
  </si>
  <si>
    <t>Año 4</t>
  </si>
  <si>
    <t>Año 5</t>
  </si>
  <si>
    <t>Año 6</t>
  </si>
  <si>
    <t>Año 7</t>
  </si>
  <si>
    <t>Año 8</t>
  </si>
  <si>
    <t>Año 9</t>
  </si>
  <si>
    <t>Año 10</t>
  </si>
  <si>
    <t>Año 11</t>
  </si>
  <si>
    <t>Año 12</t>
  </si>
  <si>
    <t>Año 13</t>
  </si>
  <si>
    <t>Año 14</t>
  </si>
  <si>
    <t>Año 15</t>
  </si>
  <si>
    <t>Año 16</t>
  </si>
  <si>
    <t>Año 17</t>
  </si>
  <si>
    <t>Año 18</t>
  </si>
  <si>
    <t>Año 19</t>
  </si>
  <si>
    <t>Año 20</t>
  </si>
  <si>
    <t>Año 21</t>
  </si>
  <si>
    <t>Año 22</t>
  </si>
  <si>
    <t>Año 23</t>
  </si>
  <si>
    <t>Año 24</t>
  </si>
  <si>
    <t>Año 25</t>
  </si>
  <si>
    <t>Inversión</t>
  </si>
  <si>
    <t>Ingresos</t>
  </si>
  <si>
    <t>Gastos</t>
  </si>
  <si>
    <t>Valor de reversión</t>
  </si>
  <si>
    <t>Libro de hipótesis</t>
  </si>
  <si>
    <t>1.</t>
  </si>
  <si>
    <t>2.</t>
  </si>
  <si>
    <t>3.</t>
  </si>
  <si>
    <t>4.</t>
  </si>
  <si>
    <t>Prógnosis de la demanda</t>
  </si>
  <si>
    <t>Ratio utilizada</t>
  </si>
  <si>
    <t>€/m3</t>
  </si>
  <si>
    <t xml:space="preserve">m3 necesarios </t>
  </si>
  <si>
    <t>m3</t>
  </si>
  <si>
    <t>Hipótesis aplicadas</t>
  </si>
  <si>
    <t>Ingresos (anuales)</t>
  </si>
  <si>
    <t>Inversión (total)</t>
  </si>
  <si>
    <t>Gastos (anuales)</t>
  </si>
  <si>
    <t>Valor de reversión de los activos (total)</t>
  </si>
  <si>
    <t>&lt;</t>
  </si>
  <si>
    <t>&gt;</t>
  </si>
  <si>
    <t>&lt;&gt;</t>
  </si>
  <si>
    <t>FLUJOS DE CAJA</t>
  </si>
  <si>
    <t>€/h-e</t>
  </si>
  <si>
    <t>La demanda de las plantas de tratamiento de aguas residuales urbanas, se estima con el parámetro habitante equivalente (h-e). Para definir cuantos son los h-e a partir de la población de cierto municipio, debe seguirse la siguiente tabla de equivalencias.</t>
  </si>
  <si>
    <t>H-e del término municipal</t>
  </si>
  <si>
    <t>m3/h-e/día</t>
  </si>
  <si>
    <t>Equivalencia población/caudal (m3/h-e/dia)</t>
  </si>
  <si>
    <t>5.</t>
  </si>
  <si>
    <t>Externalidades</t>
  </si>
  <si>
    <t>VANS</t>
  </si>
  <si>
    <t>TIRS</t>
  </si>
  <si>
    <t>Positivas</t>
  </si>
  <si>
    <t>Negativas</t>
  </si>
  <si>
    <t xml:space="preserve">Estudio de viabilidad socio-económica </t>
  </si>
  <si>
    <t xml:space="preserve">Externalidades que se añaden en esta valoración </t>
  </si>
  <si>
    <t xml:space="preserve">Tasa de descuento </t>
  </si>
  <si>
    <r>
      <t xml:space="preserve">Para realizar el cálculo de la tasa de descuento se podrá optar por utilizar la establecida según el art. 10 del RD 55/2017, que tendrá en cuenta la rentabilidad de las obligaciones del Estado a diez años durante los últimos 6 meses.
</t>
    </r>
    <r>
      <rPr>
        <u/>
        <sz val="10"/>
        <color theme="1"/>
        <rFont val="Arial"/>
        <family val="2"/>
      </rPr>
      <t>Pasos a seguir para el cálculo de "b" legal:</t>
    </r>
    <r>
      <rPr>
        <sz val="10"/>
        <color theme="1"/>
        <rFont val="Arial"/>
        <family val="2"/>
      </rPr>
      <t xml:space="preserve">
1. Buscar a través del Banco de España la cotización en el mercado secundario de la deuda del Estado a diez años durante los últimos 6 meses. Información disponible en </t>
    </r>
    <r>
      <rPr>
        <sz val="10"/>
        <color rgb="FF0070C0"/>
        <rFont val="Arial"/>
        <family val="2"/>
      </rPr>
      <t>https://www.bde.es/webbde/es/estadis/infoest/sindi.html</t>
    </r>
    <r>
      <rPr>
        <sz val="10"/>
        <color theme="1"/>
        <rFont val="Arial"/>
        <family val="2"/>
      </rPr>
      <t xml:space="preserve"> </t>
    </r>
    <r>
      <rPr>
        <i/>
        <sz val="10"/>
        <color theme="1"/>
        <rFont val="Arial"/>
        <family val="2"/>
      </rPr>
      <t>*Véase imagen adjunta más abajo</t>
    </r>
    <r>
      <rPr>
        <sz val="10"/>
        <color theme="1"/>
        <rFont val="Arial"/>
        <family val="2"/>
      </rPr>
      <t xml:space="preserve"> 
2. Calcular la media de las rentabilidades del paso anterior. Para hacer este cálculo, basta con cambiar el precio de los bonos señalados en rojo. Téngase en cuenta que el bono mes 1, se corresponde con el más antiguo. La hoja calculará el promedio de forma automática.
3. Sumar al promedio un diferencial de doscientos puntos básicos. Esta operación la hace de forma automática la hoja, no es necesario realizar ningún cálculo de forma manual.
4. El resultado final se obtiene en la casilla sombreada en azul.</t>
    </r>
  </si>
  <si>
    <t>Prima de riesgo del mercado</t>
  </si>
  <si>
    <r>
      <t xml:space="preserve">Coeficiente </t>
    </r>
    <r>
      <rPr>
        <sz val="11"/>
        <color theme="1"/>
        <rFont val="Symbol"/>
        <family val="1"/>
        <charset val="2"/>
      </rPr>
      <t>b</t>
    </r>
  </si>
  <si>
    <t>Prima de riesgo</t>
  </si>
  <si>
    <t>Tasa libre de riesgo (Rf)</t>
  </si>
  <si>
    <t>Coste de oportunidad</t>
  </si>
  <si>
    <r>
      <t xml:space="preserve">Otra opción para calcular la tasa de decuento, es utilizar la metodología propuesta de cálculo de la </t>
    </r>
    <r>
      <rPr>
        <b/>
        <sz val="10"/>
        <color theme="1"/>
        <rFont val="Arial"/>
        <family val="2"/>
      </rPr>
      <t>tasa de descuento social</t>
    </r>
    <r>
      <rPr>
        <sz val="10"/>
        <color theme="1"/>
        <rFont val="Arial"/>
        <family val="2"/>
      </rPr>
      <t>.
De esta forma, la metodología propuesta para realizar el cálculo para una planta depuradora de aguas, sería:</t>
    </r>
  </si>
  <si>
    <t>Valores derivados de las hipótesis</t>
  </si>
  <si>
    <t>En esta pestaña, se establecen las hipótesis de partida sobre las que la Administración contratante diseñará el proyecto. Con el fin de facilitar un estudio preliminar que sirva de orientación, se han propuesto una serie de hipótesis en relación con las inversiones, ingresos, gastos y valor de reversión de los activos.
Para obtener los valores, es necesario rellenar la celda D18, con el número de habitantes equivalentes previsto. Hecho esto, la herramienta devolverá los valores para el resto de hipótesis.
Debe tenerse en cuenta que en ningún caso las hipótesis aqui planteadas puedan ser tomadas como referencias o valores absolutos exactos, sino como una aproximación susceptible de sufrir modificaciones para el proyecto concreto.</t>
  </si>
  <si>
    <t>En esta pestaña, calularemos el VANS y el TIRS del proyecto. Podemos aplicar la misma tasa de descuento b, o bien aplicar una b social en caso de que la Administración quiera profundizar en el proyecto
Al incluir  los valores correspondientes a las externalidades, es importante tener en cuenta que estas deberán incluir el signo correspodiente (siendo para el caso de las externalidades negativas, en la mayoría de los casos negativo y en cambio para el caso de las externalidades positivas de signo positivo).</t>
  </si>
  <si>
    <r>
      <rPr>
        <b/>
        <sz val="7.7"/>
        <color rgb="FFFF0000"/>
        <rFont val="Arial"/>
        <family val="2"/>
      </rPr>
      <t>Estos dastos deben revisarse periódicamente:</t>
    </r>
    <r>
      <rPr>
        <sz val="11"/>
        <color theme="1"/>
        <rFont val="Arial"/>
        <family val="2"/>
      </rPr>
      <t xml:space="preserve"> La prima de riesgo del mercado ha sido estimada en un 6,5% según estudios previos realizados por KPMG.
El coeficienta beta sectorial utilizado es el estimado según Stem NYU Beta Europe Damodaran
La tasa libre de riesgo se ha calculado a partir de la rentabilidad media de los últimos 5 años del Bono a 30 años del Estado de España.
para estimar el coste de oportunidad, tomar como estimación de referencia la tabla presentada a continuación.</t>
    </r>
  </si>
  <si>
    <r>
      <rPr>
        <b/>
        <sz val="7.7"/>
        <color rgb="FFFF0000"/>
        <rFont val="Arial"/>
        <family val="2"/>
      </rPr>
      <t>El coste de oportundiad</t>
    </r>
    <r>
      <rPr>
        <sz val="7.7"/>
        <color rgb="FFFF0000"/>
        <rFont val="Arial"/>
        <family val="2"/>
      </rPr>
      <t xml:space="preserve"> </t>
    </r>
    <r>
      <rPr>
        <sz val="11"/>
        <color theme="1"/>
        <rFont val="Arial"/>
        <family val="2"/>
      </rPr>
      <t xml:space="preserve">es un dato a introducir por el usuario de esta herramienta en función de su propio criterio o siguiendo las indicaciones abajo presentadas </t>
    </r>
  </si>
  <si>
    <t xml:space="preserve">Nota para el usuario: Ajustar la fórmula del VAN al plazo final de la concesión </t>
  </si>
  <si>
    <t xml:space="preserve">Nota para el usuario: El valor de la reversión en esta pestaña deberá escribirse como el valor contable que tenga la inversión en el último año del plazo de la concesión </t>
  </si>
  <si>
    <t>Costes operativos</t>
  </si>
  <si>
    <t xml:space="preserve">Para calcular el valor de reversión de los activos se ha asumido como hipótesis que estos se amortizan de forma lineal durante 25 años.
Este valor variará en función del plazo final de la concesión. </t>
  </si>
  <si>
    <t xml:space="preserve">Nota para el usuario: Para calcular el valor de reversión de los activos se ha asumido como hipótesis que éstos se amortizan de forma lineal durante 25 años.  Este valor representa el valor contable de la inversión en el año 25, plazo orientativo en esta herramienta, pero deberá ajustarse al plazo de ciclo de vida útil de la obra que el usaurio estudiie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</si>
</sst>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44" formatCode="_-* #,##0.00\ &quot;€&quot;_-;\-* #,##0.00\ &quot;€&quot;_-;_-* &quot;-&quot;??\ &quot;€&quot;_-;_-@_-"/>
  </numFmts>
  <fonts count="23" x14ac:knownFonts="1">
    <font>
      <sz val="11"/>
      <color theme="1"/>
      <name val="Calibri"/>
      <family val="2"/>
      <scheme val="minor"/>
    </font>
    <font>
      <sz val="11"/>
      <color theme="1"/>
      <name val="Calibri"/>
      <family val="2"/>
      <scheme val="minor"/>
    </font>
    <font>
      <sz val="11"/>
      <color theme="1"/>
      <name val="Arial"/>
      <family val="2"/>
    </font>
    <font>
      <sz val="10"/>
      <color theme="1"/>
      <name val="Arial"/>
      <family val="2"/>
    </font>
    <font>
      <b/>
      <sz val="14"/>
      <color theme="0"/>
      <name val="Arial"/>
      <family val="2"/>
    </font>
    <font>
      <sz val="14"/>
      <color theme="0"/>
      <name val="Arial"/>
      <family val="2"/>
    </font>
    <font>
      <u/>
      <sz val="10"/>
      <color theme="1"/>
      <name val="Arial"/>
      <family val="2"/>
    </font>
    <font>
      <sz val="10"/>
      <color rgb="FF0070C0"/>
      <name val="Arial"/>
      <family val="2"/>
    </font>
    <font>
      <i/>
      <sz val="10"/>
      <color theme="1"/>
      <name val="Arial"/>
      <family val="2"/>
    </font>
    <font>
      <sz val="11"/>
      <color rgb="FFFF0000"/>
      <name val="Arial"/>
      <family val="2"/>
    </font>
    <font>
      <b/>
      <sz val="11"/>
      <color theme="1"/>
      <name val="Arial"/>
      <family val="2"/>
    </font>
    <font>
      <b/>
      <sz val="11"/>
      <color theme="0"/>
      <name val="Arial"/>
      <family val="2"/>
    </font>
    <font>
      <b/>
      <sz val="8"/>
      <color rgb="FFFF0000"/>
      <name val="Arial"/>
      <family val="2"/>
    </font>
    <font>
      <b/>
      <sz val="11"/>
      <color theme="1"/>
      <name val="Calibri"/>
      <family val="2"/>
      <scheme val="minor"/>
    </font>
    <font>
      <sz val="11"/>
      <color theme="1"/>
      <name val="Symbol"/>
      <family val="1"/>
      <charset val="2"/>
    </font>
    <font>
      <sz val="11"/>
      <name val="Arial"/>
      <family val="2"/>
    </font>
    <font>
      <b/>
      <sz val="11"/>
      <name val="Arial"/>
      <family val="2"/>
    </font>
    <font>
      <b/>
      <sz val="10"/>
      <color theme="1"/>
      <name val="Arial"/>
      <family val="2"/>
    </font>
    <font>
      <i/>
      <sz val="11"/>
      <color theme="1"/>
      <name val="Arial"/>
      <family val="2"/>
    </font>
    <font>
      <b/>
      <sz val="7.7"/>
      <color rgb="FFFF0000"/>
      <name val="Arial"/>
      <family val="2"/>
    </font>
    <font>
      <sz val="7.7"/>
      <color rgb="FFFF0000"/>
      <name val="Arial"/>
      <family val="2"/>
    </font>
    <font>
      <sz val="11"/>
      <color theme="0"/>
      <name val="Arial"/>
      <family val="2"/>
    </font>
    <font>
      <sz val="10"/>
      <name val="Arial"/>
      <family val="2"/>
    </font>
  </fonts>
  <fills count="11">
    <fill>
      <patternFill patternType="none"/>
    </fill>
    <fill>
      <patternFill patternType="gray125"/>
    </fill>
    <fill>
      <patternFill patternType="solid">
        <fgColor rgb="FF002060"/>
        <bgColor indexed="64"/>
      </patternFill>
    </fill>
    <fill>
      <patternFill patternType="solid">
        <fgColor rgb="FF00338D"/>
        <bgColor indexed="64"/>
      </patternFill>
    </fill>
    <fill>
      <patternFill patternType="solid">
        <fgColor theme="0"/>
        <bgColor indexed="64"/>
      </patternFill>
    </fill>
    <fill>
      <patternFill patternType="solid">
        <fgColor theme="0" tint="-0.34998626667073579"/>
        <bgColor indexed="64"/>
      </patternFill>
    </fill>
    <fill>
      <patternFill patternType="solid">
        <fgColor rgb="FFC6D9F1"/>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9" tint="0.79998168889431442"/>
        <bgColor indexed="64"/>
      </patternFill>
    </fill>
  </fills>
  <borders count="11">
    <border>
      <left/>
      <right/>
      <top/>
      <bottom/>
      <diagonal/>
    </border>
    <border>
      <left style="medium">
        <color rgb="FF00338D"/>
      </left>
      <right/>
      <top style="medium">
        <color rgb="FF00338D"/>
      </top>
      <bottom style="medium">
        <color rgb="FF00338D"/>
      </bottom>
      <diagonal/>
    </border>
    <border>
      <left/>
      <right/>
      <top style="medium">
        <color rgb="FF00338D"/>
      </top>
      <bottom style="medium">
        <color rgb="FF00338D"/>
      </bottom>
      <diagonal/>
    </border>
    <border>
      <left/>
      <right style="medium">
        <color rgb="FF00338D"/>
      </right>
      <top style="medium">
        <color rgb="FF00338D"/>
      </top>
      <bottom style="medium">
        <color rgb="FF00338D"/>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top style="thin">
        <color indexed="64"/>
      </top>
      <bottom style="thin">
        <color indexed="64"/>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5">
    <xf numFmtId="0" fontId="0" fillId="0" borderId="0" xfId="0"/>
    <xf numFmtId="0" fontId="2" fillId="0" borderId="0" xfId="0" applyFont="1"/>
    <xf numFmtId="0" fontId="3" fillId="2" borderId="0" xfId="0" applyFont="1" applyFill="1" applyAlignment="1">
      <alignment wrapText="1"/>
    </xf>
    <xf numFmtId="0" fontId="3" fillId="2" borderId="0" xfId="0" applyFont="1" applyFill="1" applyBorder="1" applyAlignment="1">
      <alignment wrapText="1"/>
    </xf>
    <xf numFmtId="0" fontId="3" fillId="2" borderId="0" xfId="0" applyFont="1" applyFill="1" applyBorder="1"/>
    <xf numFmtId="0" fontId="3" fillId="2" borderId="0" xfId="0" applyFont="1" applyFill="1" applyAlignment="1">
      <alignment horizontal="center" vertical="center"/>
    </xf>
    <xf numFmtId="0" fontId="3" fillId="2" borderId="0" xfId="0" applyFont="1" applyFill="1"/>
    <xf numFmtId="0" fontId="4" fillId="2" borderId="0" xfId="0" applyFont="1" applyFill="1" applyBorder="1" applyAlignment="1">
      <alignment horizontal="left"/>
    </xf>
    <xf numFmtId="0" fontId="5" fillId="2" borderId="0" xfId="0" applyFont="1" applyFill="1" applyBorder="1"/>
    <xf numFmtId="0" fontId="5" fillId="2" borderId="0" xfId="0" applyFont="1" applyFill="1" applyAlignment="1">
      <alignment horizontal="center" vertical="center"/>
    </xf>
    <xf numFmtId="0" fontId="3" fillId="2" borderId="0" xfId="0" applyFont="1" applyFill="1" applyBorder="1" applyAlignment="1">
      <alignment horizontal="center" vertical="center"/>
    </xf>
    <xf numFmtId="0" fontId="2" fillId="0" borderId="4" xfId="0" applyFont="1" applyBorder="1"/>
    <xf numFmtId="0" fontId="9" fillId="0" borderId="4" xfId="0" applyFont="1" applyBorder="1" applyAlignment="1" applyProtection="1">
      <alignment horizontal="center"/>
      <protection locked="0"/>
    </xf>
    <xf numFmtId="0" fontId="10" fillId="0" borderId="5" xfId="0" applyFont="1" applyBorder="1"/>
    <xf numFmtId="2" fontId="10" fillId="0" borderId="5" xfId="0" applyNumberFormat="1" applyFont="1" applyBorder="1" applyAlignment="1">
      <alignment horizontal="center"/>
    </xf>
    <xf numFmtId="0" fontId="11" fillId="3" borderId="6" xfId="0" applyFont="1" applyFill="1" applyBorder="1"/>
    <xf numFmtId="2" fontId="11" fillId="3" borderId="7" xfId="0" applyNumberFormat="1" applyFont="1" applyFill="1" applyBorder="1" applyAlignment="1">
      <alignment horizontal="center"/>
    </xf>
    <xf numFmtId="0" fontId="3" fillId="2" borderId="0" xfId="0" applyFont="1" applyFill="1" applyAlignment="1">
      <alignment horizontal="center"/>
    </xf>
    <xf numFmtId="0" fontId="12" fillId="0" borderId="0" xfId="0" applyFont="1" applyAlignment="1">
      <alignment horizontal="center"/>
    </xf>
    <xf numFmtId="0" fontId="2" fillId="0" borderId="0" xfId="0" applyFont="1" applyAlignment="1">
      <alignment horizontal="center"/>
    </xf>
    <xf numFmtId="0" fontId="10" fillId="5" borderId="8" xfId="0" applyFont="1" applyFill="1" applyBorder="1" applyAlignment="1">
      <alignment horizontal="left"/>
    </xf>
    <xf numFmtId="0" fontId="10" fillId="0" borderId="0" xfId="0" applyFont="1"/>
    <xf numFmtId="0" fontId="2" fillId="0" borderId="0" xfId="0" applyFont="1" applyAlignment="1">
      <alignment horizontal="left"/>
    </xf>
    <xf numFmtId="44" fontId="10" fillId="5" borderId="8" xfId="1" applyFont="1" applyFill="1" applyBorder="1" applyAlignment="1">
      <alignment horizontal="left"/>
    </xf>
    <xf numFmtId="0" fontId="2" fillId="0" borderId="0" xfId="0" applyFont="1" applyAlignment="1">
      <alignment horizontal="right" vertical="center"/>
    </xf>
    <xf numFmtId="0" fontId="2" fillId="0" borderId="0" xfId="0" applyFont="1" applyAlignment="1">
      <alignment horizontal="right"/>
    </xf>
    <xf numFmtId="0" fontId="10" fillId="0" borderId="0" xfId="0" applyFont="1" applyAlignment="1">
      <alignment horizontal="right"/>
    </xf>
    <xf numFmtId="0" fontId="2" fillId="0" borderId="0" xfId="0" applyFont="1" applyAlignment="1">
      <alignment horizontal="center" vertical="center"/>
    </xf>
    <xf numFmtId="0" fontId="2" fillId="0" borderId="0" xfId="0" applyFont="1" applyAlignment="1">
      <alignment horizontal="left" vertical="center"/>
    </xf>
    <xf numFmtId="2" fontId="2" fillId="0" borderId="0" xfId="0" applyNumberFormat="1" applyFont="1"/>
    <xf numFmtId="44" fontId="2" fillId="0" borderId="0" xfId="0" applyNumberFormat="1" applyFont="1" applyAlignment="1">
      <alignment horizontal="center"/>
    </xf>
    <xf numFmtId="44" fontId="2" fillId="0" borderId="0" xfId="1" applyFont="1" applyAlignment="1">
      <alignment horizontal="center"/>
    </xf>
    <xf numFmtId="0" fontId="10" fillId="5" borderId="8" xfId="0" applyFont="1" applyFill="1" applyBorder="1" applyAlignment="1">
      <alignment horizontal="center"/>
    </xf>
    <xf numFmtId="0" fontId="2" fillId="0" borderId="0" xfId="0" applyFont="1" applyAlignment="1">
      <alignment horizontal="left" wrapText="1"/>
    </xf>
    <xf numFmtId="0" fontId="10" fillId="6" borderId="0" xfId="0" applyFont="1" applyFill="1"/>
    <xf numFmtId="2" fontId="10" fillId="5" borderId="8" xfId="0" applyNumberFormat="1" applyFont="1" applyFill="1" applyBorder="1" applyAlignment="1">
      <alignment horizontal="center"/>
    </xf>
    <xf numFmtId="8" fontId="10" fillId="5" borderId="8" xfId="0" applyNumberFormat="1" applyFont="1" applyFill="1" applyBorder="1" applyAlignment="1">
      <alignment horizontal="center"/>
    </xf>
    <xf numFmtId="44" fontId="2" fillId="7" borderId="0" xfId="1" applyFont="1" applyFill="1" applyAlignment="1">
      <alignment horizontal="center"/>
    </xf>
    <xf numFmtId="0" fontId="13" fillId="0" borderId="0" xfId="0" applyFont="1"/>
    <xf numFmtId="0" fontId="10" fillId="0" borderId="4" xfId="0" applyFont="1" applyBorder="1"/>
    <xf numFmtId="0" fontId="15" fillId="0" borderId="4" xfId="0" applyFont="1" applyBorder="1" applyAlignment="1" applyProtection="1">
      <alignment horizontal="center"/>
      <protection locked="0"/>
    </xf>
    <xf numFmtId="2" fontId="15" fillId="0" borderId="4" xfId="0" applyNumberFormat="1" applyFont="1" applyBorder="1" applyAlignment="1" applyProtection="1">
      <alignment horizontal="center"/>
      <protection locked="0"/>
    </xf>
    <xf numFmtId="2" fontId="15" fillId="0" borderId="4" xfId="2" applyNumberFormat="1" applyFont="1" applyBorder="1" applyAlignment="1" applyProtection="1">
      <alignment horizontal="center"/>
      <protection locked="0"/>
    </xf>
    <xf numFmtId="2" fontId="16" fillId="0" borderId="4" xfId="2" applyNumberFormat="1" applyFont="1" applyBorder="1" applyAlignment="1" applyProtection="1">
      <alignment horizontal="center"/>
      <protection locked="0"/>
    </xf>
    <xf numFmtId="10" fontId="10" fillId="5" borderId="8" xfId="2" applyNumberFormat="1" applyFont="1" applyFill="1" applyBorder="1" applyAlignment="1">
      <alignment horizontal="center"/>
    </xf>
    <xf numFmtId="0" fontId="18" fillId="10" borderId="0" xfId="0" applyFont="1" applyFill="1" applyAlignment="1">
      <alignment vertical="center" wrapText="1"/>
    </xf>
    <xf numFmtId="0" fontId="2" fillId="10" borderId="0" xfId="0" applyFont="1" applyFill="1" applyAlignment="1">
      <alignment wrapText="1"/>
    </xf>
    <xf numFmtId="0" fontId="15" fillId="0" borderId="0" xfId="0" applyFont="1"/>
    <xf numFmtId="0" fontId="21" fillId="0" borderId="0" xfId="0" applyFont="1"/>
    <xf numFmtId="0" fontId="22" fillId="2" borderId="0" xfId="0" applyFont="1" applyFill="1"/>
    <xf numFmtId="0" fontId="16" fillId="5" borderId="8" xfId="0" applyFont="1" applyFill="1" applyBorder="1" applyAlignment="1">
      <alignment horizontal="center"/>
    </xf>
    <xf numFmtId="0" fontId="15" fillId="0" borderId="0" xfId="0" applyFont="1" applyAlignment="1">
      <alignment horizontal="center"/>
    </xf>
    <xf numFmtId="44" fontId="15" fillId="0" borderId="0" xfId="1" applyFont="1" applyAlignment="1">
      <alignment horizontal="center"/>
    </xf>
    <xf numFmtId="44" fontId="15" fillId="0" borderId="0" xfId="0" applyNumberFormat="1" applyFont="1" applyAlignment="1">
      <alignment horizontal="center"/>
    </xf>
    <xf numFmtId="44" fontId="15" fillId="7" borderId="0" xfId="1" applyFont="1" applyFill="1" applyAlignment="1">
      <alignment horizontal="center"/>
    </xf>
    <xf numFmtId="3" fontId="2" fillId="0" borderId="9" xfId="0" applyNumberFormat="1" applyFont="1" applyBorder="1" applyAlignment="1">
      <alignment horizontal="center"/>
    </xf>
    <xf numFmtId="0" fontId="2" fillId="0" borderId="10" xfId="0" applyFont="1" applyBorder="1" applyAlignment="1">
      <alignment horizontal="center"/>
    </xf>
    <xf numFmtId="44" fontId="2" fillId="0" borderId="9" xfId="1" applyFont="1" applyBorder="1" applyAlignment="1">
      <alignment horizontal="center"/>
    </xf>
    <xf numFmtId="44" fontId="2" fillId="0" borderId="10" xfId="1" applyFont="1" applyBorder="1" applyAlignment="1">
      <alignment horizont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2" fillId="0" borderId="0" xfId="0" applyFont="1" applyAlignment="1">
      <alignment horizontal="left" wrapText="1"/>
    </xf>
    <xf numFmtId="0" fontId="18" fillId="10" borderId="0" xfId="0" applyFont="1" applyFill="1" applyAlignment="1">
      <alignment horizontal="left" vertical="center" wrapText="1"/>
    </xf>
    <xf numFmtId="0" fontId="2" fillId="0" borderId="0" xfId="0" applyFont="1" applyAlignment="1">
      <alignment horizontal="left" vertical="center" wrapText="1"/>
    </xf>
    <xf numFmtId="4" fontId="2" fillId="0" borderId="0" xfId="0" applyNumberFormat="1" applyFont="1" applyBorder="1" applyAlignment="1">
      <alignment horizontal="right"/>
    </xf>
    <xf numFmtId="0" fontId="2" fillId="0" borderId="0" xfId="0" applyFont="1" applyAlignment="1">
      <alignment horizontal="right"/>
    </xf>
    <xf numFmtId="0" fontId="2" fillId="10" borderId="0" xfId="0" applyFont="1" applyFill="1" applyAlignment="1">
      <alignment horizontal="left" vertical="center" wrapText="1"/>
    </xf>
    <xf numFmtId="0" fontId="0" fillId="0" borderId="0" xfId="0" applyAlignment="1">
      <alignment horizontal="center"/>
    </xf>
    <xf numFmtId="0" fontId="2" fillId="10" borderId="0" xfId="0" applyFont="1" applyFill="1" applyAlignment="1">
      <alignment horizontal="left" wrapText="1"/>
    </xf>
    <xf numFmtId="0" fontId="2" fillId="4" borderId="1"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8" borderId="0" xfId="0" applyFont="1" applyFill="1" applyAlignment="1">
      <alignment horizontal="center" vertical="center" wrapText="1"/>
    </xf>
    <xf numFmtId="0" fontId="2" fillId="9" borderId="0" xfId="0" applyFont="1" applyFill="1" applyAlignment="1">
      <alignment horizontal="center"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0</xdr:col>
      <xdr:colOff>1378648</xdr:colOff>
      <xdr:row>5</xdr:row>
      <xdr:rowOff>318</xdr:rowOff>
    </xdr:to>
    <xdr:pic>
      <xdr:nvPicPr>
        <xdr:cNvPr id="2" name="Obrázok 4">
          <a:extLst>
            <a:ext uri="{FF2B5EF4-FFF2-40B4-BE49-F238E27FC236}">
              <a16:creationId xmlns:a16="http://schemas.microsoft.com/office/drawing/2014/main" id="{B3A23707-5F56-49A1-96AC-4B56A1985CA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r="65992"/>
        <a:stretch/>
      </xdr:blipFill>
      <xdr:spPr>
        <a:xfrm>
          <a:off x="95250" y="0"/>
          <a:ext cx="1286573" cy="1065600"/>
        </a:xfrm>
        <a:prstGeom prst="rect">
          <a:avLst/>
        </a:prstGeom>
      </xdr:spPr>
    </xdr:pic>
    <xdr:clientData/>
  </xdr:twoCellAnchor>
  <xdr:twoCellAnchor editAs="oneCell">
    <xdr:from>
      <xdr:col>2</xdr:col>
      <xdr:colOff>637761</xdr:colOff>
      <xdr:row>10</xdr:row>
      <xdr:rowOff>140805</xdr:rowOff>
    </xdr:from>
    <xdr:to>
      <xdr:col>6</xdr:col>
      <xdr:colOff>790886</xdr:colOff>
      <xdr:row>15</xdr:row>
      <xdr:rowOff>352977</xdr:rowOff>
    </xdr:to>
    <xdr:pic>
      <xdr:nvPicPr>
        <xdr:cNvPr id="4" name="Picture 3">
          <a:extLst>
            <a:ext uri="{FF2B5EF4-FFF2-40B4-BE49-F238E27FC236}">
              <a16:creationId xmlns:a16="http://schemas.microsoft.com/office/drawing/2014/main" id="{38BEE076-5529-4348-B8F7-EF22645A3659}"/>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9057"/>
        <a:stretch/>
      </xdr:blipFill>
      <xdr:spPr bwMode="auto">
        <a:xfrm>
          <a:off x="3511826" y="2940327"/>
          <a:ext cx="3874770" cy="220317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0</xdr:col>
      <xdr:colOff>1387929</xdr:colOff>
      <xdr:row>5</xdr:row>
      <xdr:rowOff>68262</xdr:rowOff>
    </xdr:to>
    <xdr:pic>
      <xdr:nvPicPr>
        <xdr:cNvPr id="2" name="Obrázok 4">
          <a:extLst>
            <a:ext uri="{FF2B5EF4-FFF2-40B4-BE49-F238E27FC236}">
              <a16:creationId xmlns:a16="http://schemas.microsoft.com/office/drawing/2014/main" id="{71C719F7-5413-40EA-8F96-A5B55D0B315C}"/>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r="65992"/>
        <a:stretch/>
      </xdr:blipFill>
      <xdr:spPr>
        <a:xfrm>
          <a:off x="95250" y="0"/>
          <a:ext cx="1292679" cy="969962"/>
        </a:xfrm>
        <a:prstGeom prst="rect">
          <a:avLst/>
        </a:prstGeom>
      </xdr:spPr>
    </xdr:pic>
    <xdr:clientData/>
  </xdr:twoCellAnchor>
  <xdr:twoCellAnchor editAs="oneCell">
    <xdr:from>
      <xdr:col>0</xdr:col>
      <xdr:colOff>981075</xdr:colOff>
      <xdr:row>19</xdr:row>
      <xdr:rowOff>85725</xdr:rowOff>
    </xdr:from>
    <xdr:to>
      <xdr:col>9</xdr:col>
      <xdr:colOff>116889</xdr:colOff>
      <xdr:row>25</xdr:row>
      <xdr:rowOff>54610</xdr:rowOff>
    </xdr:to>
    <xdr:pic>
      <xdr:nvPicPr>
        <xdr:cNvPr id="3" name="Picture 2">
          <a:extLst>
            <a:ext uri="{FF2B5EF4-FFF2-40B4-BE49-F238E27FC236}">
              <a16:creationId xmlns:a16="http://schemas.microsoft.com/office/drawing/2014/main" id="{9CB2251D-C0D6-40E2-8ABF-655CF6ABC957}"/>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1075" y="5638800"/>
          <a:ext cx="5874385" cy="1054735"/>
        </a:xfrm>
        <a:prstGeom prst="rect">
          <a:avLst/>
        </a:prstGeom>
        <a:noFill/>
      </xdr:spPr>
    </xdr:pic>
    <xdr:clientData/>
  </xdr:twoCellAnchor>
  <xdr:twoCellAnchor editAs="oneCell">
    <xdr:from>
      <xdr:col>3</xdr:col>
      <xdr:colOff>7082</xdr:colOff>
      <xdr:row>35</xdr:row>
      <xdr:rowOff>110079</xdr:rowOff>
    </xdr:from>
    <xdr:to>
      <xdr:col>9</xdr:col>
      <xdr:colOff>277934</xdr:colOff>
      <xdr:row>44</xdr:row>
      <xdr:rowOff>149888</xdr:rowOff>
    </xdr:to>
    <xdr:pic>
      <xdr:nvPicPr>
        <xdr:cNvPr id="4" name="Picture 3">
          <a:extLst>
            <a:ext uri="{FF2B5EF4-FFF2-40B4-BE49-F238E27FC236}">
              <a16:creationId xmlns:a16="http://schemas.microsoft.com/office/drawing/2014/main" id="{69DA78FD-3309-40FC-BB0A-DEEB6BEFCA00}"/>
            </a:ext>
          </a:extLst>
        </xdr:cNvPr>
        <xdr:cNvPicPr>
          <a:picLocks noChangeAspect="1"/>
        </xdr:cNvPicPr>
      </xdr:nvPicPr>
      <xdr:blipFill rotWithShape="1">
        <a:blip xmlns:r="http://schemas.openxmlformats.org/officeDocument/2006/relationships" r:embed="rId3"/>
        <a:srcRect b="9788"/>
        <a:stretch/>
      </xdr:blipFill>
      <xdr:spPr>
        <a:xfrm>
          <a:off x="3055082" y="9014593"/>
          <a:ext cx="3928452" cy="17053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0</xdr:col>
      <xdr:colOff>1392785</xdr:colOff>
      <xdr:row>5</xdr:row>
      <xdr:rowOff>96837</xdr:rowOff>
    </xdr:to>
    <xdr:pic>
      <xdr:nvPicPr>
        <xdr:cNvPr id="2" name="Obrázok 4">
          <a:extLst>
            <a:ext uri="{FF2B5EF4-FFF2-40B4-BE49-F238E27FC236}">
              <a16:creationId xmlns:a16="http://schemas.microsoft.com/office/drawing/2014/main" id="{DBB50832-540A-4A13-831C-932C5817D57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r="65992"/>
        <a:stretch/>
      </xdr:blipFill>
      <xdr:spPr>
        <a:xfrm>
          <a:off x="95250" y="0"/>
          <a:ext cx="1297535" cy="10874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F9C6D-34F0-4C71-8661-3EE5C91A513A}">
  <dimension ref="A1:T35"/>
  <sheetViews>
    <sheetView showGridLines="0" tabSelected="1" topLeftCell="A7" zoomScaleNormal="100" workbookViewId="0">
      <selection activeCell="D19" sqref="D19"/>
    </sheetView>
  </sheetViews>
  <sheetFormatPr defaultColWidth="8.81640625" defaultRowHeight="14" x14ac:dyDescent="0.3"/>
  <cols>
    <col min="1" max="1" width="22.81640625" style="1" customWidth="1"/>
    <col min="2" max="2" width="18.453125" style="1" customWidth="1"/>
    <col min="3" max="3" width="26.90625" style="1" customWidth="1"/>
    <col min="4" max="6" width="8.81640625" style="1"/>
    <col min="7" max="7" width="48.6328125" style="1" customWidth="1"/>
    <col min="8" max="13" width="8.81640625" style="1"/>
    <col min="14" max="14" width="0" style="1" hidden="1" customWidth="1"/>
    <col min="15" max="15" width="9.08984375" style="1" hidden="1" customWidth="1"/>
    <col min="16" max="16" width="10.54296875" style="1" hidden="1" customWidth="1"/>
    <col min="17" max="17" width="11.90625" style="1" hidden="1" customWidth="1"/>
    <col min="18" max="18" width="12.1796875" style="1" hidden="1" customWidth="1"/>
    <col min="19" max="20" width="0" style="1" hidden="1" customWidth="1"/>
    <col min="21" max="16384" width="8.81640625" style="1"/>
  </cols>
  <sheetData>
    <row r="1" spans="1:12" customFormat="1" ht="14.5" x14ac:dyDescent="0.35">
      <c r="A1" s="2"/>
      <c r="B1" s="3"/>
      <c r="C1" s="3"/>
      <c r="D1" s="4"/>
      <c r="E1" s="5"/>
      <c r="F1" s="5"/>
      <c r="G1" s="6"/>
      <c r="H1" s="6"/>
      <c r="I1" s="5"/>
      <c r="J1" s="5"/>
      <c r="K1" s="6"/>
      <c r="L1" s="6"/>
    </row>
    <row r="2" spans="1:12" customFormat="1" ht="18" x14ac:dyDescent="0.4">
      <c r="A2" s="2"/>
      <c r="B2" s="7"/>
      <c r="C2" s="7"/>
      <c r="D2" s="8"/>
      <c r="E2" s="9"/>
      <c r="F2" s="9"/>
      <c r="G2" s="6"/>
      <c r="H2" s="6"/>
      <c r="I2" s="9"/>
      <c r="J2" s="9"/>
      <c r="K2" s="6"/>
      <c r="L2" s="6"/>
    </row>
    <row r="3" spans="1:12" customFormat="1" ht="18" x14ac:dyDescent="0.4">
      <c r="A3" s="2"/>
      <c r="B3" s="7" t="s">
        <v>37</v>
      </c>
      <c r="C3" s="3"/>
      <c r="D3" s="10"/>
      <c r="E3" s="5"/>
      <c r="F3" s="5"/>
      <c r="G3" s="6"/>
      <c r="H3" s="6"/>
      <c r="I3" s="5"/>
      <c r="J3" s="5"/>
      <c r="K3" s="6"/>
      <c r="L3" s="6"/>
    </row>
    <row r="4" spans="1:12" customFormat="1" ht="19" customHeight="1" x14ac:dyDescent="0.35">
      <c r="A4" s="2"/>
      <c r="B4" s="2"/>
      <c r="C4" s="2"/>
      <c r="D4" s="2"/>
      <c r="E4" s="5"/>
      <c r="F4" s="5"/>
      <c r="G4" s="6"/>
      <c r="H4" s="6"/>
      <c r="I4" s="5"/>
      <c r="J4" s="5"/>
      <c r="K4" s="6"/>
      <c r="L4" s="6"/>
    </row>
    <row r="5" spans="1:12" customFormat="1" ht="14.5" x14ac:dyDescent="0.35">
      <c r="A5" s="2"/>
      <c r="B5" s="3"/>
      <c r="C5" s="3"/>
      <c r="D5" s="10"/>
      <c r="E5" s="5"/>
      <c r="F5" s="5"/>
      <c r="G5" s="6"/>
      <c r="H5" s="6"/>
      <c r="I5" s="5"/>
      <c r="J5" s="5"/>
      <c r="K5" s="6"/>
      <c r="L5" s="6"/>
    </row>
    <row r="6" spans="1:12" ht="14.5" thickBot="1" x14ac:dyDescent="0.35"/>
    <row r="7" spans="1:12" ht="79" customHeight="1" thickBot="1" x14ac:dyDescent="0.35">
      <c r="A7" s="59" t="s">
        <v>78</v>
      </c>
      <c r="B7" s="60"/>
      <c r="C7" s="60"/>
      <c r="D7" s="60"/>
      <c r="E7" s="60"/>
      <c r="F7" s="60"/>
      <c r="G7" s="60"/>
      <c r="H7" s="60"/>
      <c r="I7" s="60"/>
      <c r="J7" s="60"/>
      <c r="K7" s="60"/>
      <c r="L7" s="61"/>
    </row>
    <row r="8" spans="1:12" x14ac:dyDescent="0.3">
      <c r="A8" s="22"/>
    </row>
    <row r="9" spans="1:12" x14ac:dyDescent="0.3">
      <c r="A9" s="1" t="s">
        <v>42</v>
      </c>
    </row>
    <row r="10" spans="1:12" ht="31.5" customHeight="1" x14ac:dyDescent="0.3">
      <c r="A10" s="22"/>
      <c r="B10" s="62" t="s">
        <v>57</v>
      </c>
      <c r="C10" s="62"/>
      <c r="D10" s="62"/>
      <c r="E10" s="62"/>
      <c r="F10" s="62"/>
      <c r="G10" s="62"/>
      <c r="H10" s="62"/>
      <c r="I10" s="62"/>
      <c r="J10" s="62"/>
      <c r="K10" s="62"/>
      <c r="L10" s="62"/>
    </row>
    <row r="11" spans="1:12" ht="31.5" customHeight="1" x14ac:dyDescent="0.3">
      <c r="A11" s="22"/>
      <c r="B11" s="33"/>
      <c r="C11" s="33"/>
      <c r="D11" s="33"/>
      <c r="E11" s="33"/>
      <c r="F11" s="33"/>
      <c r="G11" s="33"/>
      <c r="H11" s="33"/>
      <c r="I11" s="33"/>
      <c r="J11" s="33"/>
      <c r="K11" s="33"/>
      <c r="L11" s="33"/>
    </row>
    <row r="12" spans="1:12" ht="31.5" customHeight="1" x14ac:dyDescent="0.3">
      <c r="A12" s="22"/>
      <c r="B12" s="33"/>
      <c r="C12" s="33"/>
      <c r="D12" s="33"/>
      <c r="E12" s="33"/>
      <c r="F12" s="33"/>
      <c r="G12" s="33"/>
      <c r="H12" s="33"/>
      <c r="I12" s="33"/>
      <c r="J12" s="33"/>
      <c r="K12" s="33"/>
      <c r="L12" s="33"/>
    </row>
    <row r="13" spans="1:12" ht="31.5" customHeight="1" x14ac:dyDescent="0.3">
      <c r="A13" s="22"/>
      <c r="B13" s="33"/>
      <c r="C13" s="33"/>
      <c r="D13" s="33"/>
      <c r="E13" s="33"/>
      <c r="F13" s="33"/>
      <c r="G13" s="33"/>
      <c r="H13" s="33"/>
      <c r="I13" s="33"/>
      <c r="J13" s="33"/>
      <c r="K13" s="33"/>
      <c r="L13" s="33"/>
    </row>
    <row r="14" spans="1:12" ht="31.5" customHeight="1" x14ac:dyDescent="0.3">
      <c r="A14" s="22"/>
      <c r="B14" s="33"/>
      <c r="C14" s="33"/>
      <c r="D14" s="33"/>
      <c r="E14" s="33"/>
      <c r="F14" s="33"/>
      <c r="G14" s="33"/>
      <c r="H14" s="33"/>
      <c r="I14" s="33"/>
      <c r="J14" s="33"/>
      <c r="K14" s="33"/>
      <c r="L14" s="33"/>
    </row>
    <row r="15" spans="1:12" ht="31.5" customHeight="1" x14ac:dyDescent="0.3">
      <c r="A15" s="22"/>
      <c r="B15" s="33"/>
      <c r="C15" s="33"/>
      <c r="D15" s="33"/>
      <c r="E15" s="33"/>
      <c r="F15" s="33"/>
      <c r="G15" s="33"/>
      <c r="H15" s="33"/>
      <c r="I15" s="33"/>
      <c r="J15" s="33"/>
      <c r="K15" s="33"/>
      <c r="L15" s="33"/>
    </row>
    <row r="16" spans="1:12" ht="31.5" customHeight="1" x14ac:dyDescent="0.3">
      <c r="A16" s="22"/>
      <c r="B16" s="33"/>
      <c r="C16" s="33"/>
      <c r="D16" s="33"/>
      <c r="E16" s="33"/>
      <c r="F16" s="33"/>
      <c r="G16" s="33"/>
      <c r="H16" s="33"/>
      <c r="I16" s="33"/>
      <c r="J16" s="33"/>
      <c r="K16" s="33"/>
      <c r="L16" s="33"/>
    </row>
    <row r="17" spans="1:20" x14ac:dyDescent="0.3">
      <c r="N17" s="1" t="s">
        <v>52</v>
      </c>
      <c r="O17" s="29">
        <v>15000</v>
      </c>
      <c r="P17" s="1">
        <f>(1330+3525)/2</f>
        <v>2427.5</v>
      </c>
      <c r="Q17" s="25">
        <f>(0.6+1.31)/2</f>
        <v>0.95500000000000007</v>
      </c>
      <c r="R17" s="25">
        <f>(0.2+0.5)/2</f>
        <v>0.35</v>
      </c>
      <c r="S17" s="1">
        <v>5001</v>
      </c>
      <c r="T17" s="1">
        <v>0.5</v>
      </c>
    </row>
    <row r="18" spans="1:20" x14ac:dyDescent="0.3">
      <c r="B18" s="1" t="s">
        <v>58</v>
      </c>
      <c r="D18" s="55"/>
      <c r="E18" s="56"/>
      <c r="N18" s="1" t="s">
        <v>54</v>
      </c>
      <c r="O18" s="29">
        <v>50000</v>
      </c>
      <c r="P18" s="1">
        <f>(345+1184)/2</f>
        <v>764.5</v>
      </c>
      <c r="Q18" s="25">
        <f>(0.6+1.31)/2</f>
        <v>0.95500000000000007</v>
      </c>
      <c r="R18" s="25">
        <f>(0.0828+0.3)/2</f>
        <v>0.19139999999999999</v>
      </c>
      <c r="S18" s="1">
        <v>50001</v>
      </c>
      <c r="T18" s="1">
        <v>0.37</v>
      </c>
    </row>
    <row r="19" spans="1:20" x14ac:dyDescent="0.3">
      <c r="N19" s="1" t="s">
        <v>53</v>
      </c>
      <c r="O19" s="29"/>
      <c r="P19" s="1">
        <f>(102+466)/2</f>
        <v>284</v>
      </c>
      <c r="Q19" s="25">
        <f>(0.6+1.31)/2</f>
        <v>0.95500000000000007</v>
      </c>
      <c r="R19" s="25">
        <f>(0.05+0.345)/2</f>
        <v>0.19749999999999998</v>
      </c>
      <c r="S19" s="1">
        <v>100000</v>
      </c>
      <c r="T19" s="1">
        <v>0.22</v>
      </c>
    </row>
    <row r="20" spans="1:20" x14ac:dyDescent="0.3">
      <c r="B20" s="1" t="s">
        <v>60</v>
      </c>
      <c r="C20" s="25"/>
      <c r="D20" s="66" t="str">
        <f>IF(ISBLANK(D18),"",
IF(D18&lt;O17,R17,
IF(AND(D18&gt;O17,D18&lt;O18),R18,R19)))</f>
        <v/>
      </c>
      <c r="E20" s="66"/>
      <c r="F20" s="1" t="s">
        <v>59</v>
      </c>
    </row>
    <row r="21" spans="1:20" x14ac:dyDescent="0.3">
      <c r="B21" s="1" t="s">
        <v>45</v>
      </c>
      <c r="D21" s="65" t="str">
        <f>IF(ISBLANK(D18),"",D18*D20*365)</f>
        <v/>
      </c>
      <c r="E21" s="65"/>
      <c r="F21" s="1" t="s">
        <v>46</v>
      </c>
    </row>
    <row r="23" spans="1:20" x14ac:dyDescent="0.3">
      <c r="A23" s="34" t="s">
        <v>47</v>
      </c>
      <c r="B23" s="34"/>
      <c r="C23" s="34"/>
      <c r="D23" s="34"/>
      <c r="E23" s="34"/>
      <c r="F23" s="34"/>
      <c r="G23" s="34"/>
      <c r="H23" s="34"/>
      <c r="I23" s="34"/>
      <c r="J23" s="34"/>
      <c r="K23" s="34"/>
      <c r="L23" s="34"/>
    </row>
    <row r="25" spans="1:20" x14ac:dyDescent="0.3">
      <c r="A25" s="26" t="s">
        <v>38</v>
      </c>
      <c r="B25" s="21" t="s">
        <v>49</v>
      </c>
      <c r="C25" s="27"/>
      <c r="D25" s="57" t="str">
        <f>IF(ISBLANK(D18),"",C26*D18)</f>
        <v/>
      </c>
      <c r="E25" s="58"/>
    </row>
    <row r="26" spans="1:20" x14ac:dyDescent="0.3">
      <c r="B26" s="1" t="s">
        <v>43</v>
      </c>
      <c r="C26" s="25" t="str">
        <f>IF(ISBLANK(D18),"",
IF(D18&lt;O17,P17,
IF(AND(D18&gt;O17,D18&lt;O18),P18,P19)))</f>
        <v/>
      </c>
      <c r="D26" s="28" t="s">
        <v>56</v>
      </c>
    </row>
    <row r="28" spans="1:20" x14ac:dyDescent="0.3">
      <c r="A28" s="26" t="s">
        <v>39</v>
      </c>
      <c r="B28" s="21" t="s">
        <v>48</v>
      </c>
      <c r="C28" s="27"/>
      <c r="D28" s="57" t="str">
        <f>IF(ISBLANK(D18),"",-(D30)+(1/25)*D25)</f>
        <v/>
      </c>
      <c r="E28" s="58"/>
    </row>
    <row r="30" spans="1:20" x14ac:dyDescent="0.3">
      <c r="A30" s="26" t="s">
        <v>40</v>
      </c>
      <c r="B30" s="21" t="s">
        <v>50</v>
      </c>
      <c r="D30" s="57" t="str">
        <f>IF(ISBLANK(D18),"",-(C32*D21+C2*D21))</f>
        <v/>
      </c>
      <c r="E30" s="58"/>
    </row>
    <row r="31" spans="1:20" ht="18" customHeight="1" x14ac:dyDescent="0.3">
      <c r="B31" s="1" t="s">
        <v>84</v>
      </c>
    </row>
    <row r="32" spans="1:20" x14ac:dyDescent="0.3">
      <c r="B32" s="1" t="s">
        <v>43</v>
      </c>
      <c r="C32" s="24" t="str">
        <f>IF(ISBLANK(D18),"",
IF(D18&lt;S17,T17,
IF(AND(D18&gt;S17,D18&lt;S19),T18,T19)))</f>
        <v/>
      </c>
      <c r="D32" s="28" t="s">
        <v>44</v>
      </c>
    </row>
    <row r="34" spans="1:12" ht="66.5" customHeight="1" x14ac:dyDescent="0.3">
      <c r="A34" s="26" t="s">
        <v>41</v>
      </c>
      <c r="B34" s="21" t="s">
        <v>51</v>
      </c>
      <c r="D34" s="57" t="str">
        <f>IF(ISBLANK(D18),"",D24-(25*(D24/25)))</f>
        <v/>
      </c>
      <c r="E34" s="58"/>
      <c r="G34" s="63" t="s">
        <v>86</v>
      </c>
      <c r="H34" s="63"/>
      <c r="I34" s="63"/>
      <c r="J34" s="63"/>
      <c r="K34" s="63"/>
      <c r="L34" s="63"/>
    </row>
    <row r="35" spans="1:12" ht="87.5" customHeight="1" x14ac:dyDescent="0.3">
      <c r="B35" s="64" t="s">
        <v>85</v>
      </c>
      <c r="C35" s="64"/>
    </row>
  </sheetData>
  <mergeCells count="11">
    <mergeCell ref="B35:C35"/>
    <mergeCell ref="D21:E21"/>
    <mergeCell ref="D20:E20"/>
    <mergeCell ref="D30:E30"/>
    <mergeCell ref="D28:E28"/>
    <mergeCell ref="D18:E18"/>
    <mergeCell ref="D25:E25"/>
    <mergeCell ref="A7:L7"/>
    <mergeCell ref="B10:L10"/>
    <mergeCell ref="D34:E34"/>
    <mergeCell ref="G34:L34"/>
  </mergeCells>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1FE04-8E20-42D0-9259-36DE48499F71}">
  <dimension ref="A1:L34"/>
  <sheetViews>
    <sheetView showGridLines="0" topLeftCell="A19" zoomScale="70" zoomScaleNormal="70" workbookViewId="0">
      <selection activeCell="I48" sqref="I48"/>
    </sheetView>
  </sheetViews>
  <sheetFormatPr defaultRowHeight="14.5" x14ac:dyDescent="0.35"/>
  <cols>
    <col min="1" max="1" width="26.6328125" customWidth="1"/>
  </cols>
  <sheetData>
    <row r="1" spans="1:12" x14ac:dyDescent="0.35">
      <c r="A1" s="2"/>
      <c r="B1" s="3"/>
      <c r="C1" s="3"/>
      <c r="D1" s="4"/>
      <c r="E1" s="5"/>
      <c r="F1" s="5"/>
      <c r="G1" s="6"/>
      <c r="H1" s="6"/>
      <c r="I1" s="5"/>
      <c r="J1" s="5"/>
      <c r="K1" s="6"/>
      <c r="L1" s="6"/>
    </row>
    <row r="2" spans="1:12" ht="18" x14ac:dyDescent="0.4">
      <c r="A2" s="2"/>
      <c r="B2" s="7"/>
      <c r="C2" s="7"/>
      <c r="D2" s="8"/>
      <c r="E2" s="9"/>
      <c r="F2" s="9"/>
      <c r="G2" s="6"/>
      <c r="H2" s="6"/>
      <c r="I2" s="9"/>
      <c r="J2" s="9"/>
      <c r="K2" s="6"/>
      <c r="L2" s="6"/>
    </row>
    <row r="3" spans="1:12" ht="18" x14ac:dyDescent="0.4">
      <c r="A3" s="2"/>
      <c r="B3" s="7" t="s">
        <v>69</v>
      </c>
      <c r="C3" s="7"/>
      <c r="D3" s="7"/>
      <c r="E3" s="7"/>
      <c r="F3" s="7"/>
      <c r="G3" s="7"/>
      <c r="H3" s="7"/>
      <c r="I3" s="5"/>
      <c r="J3" s="5"/>
      <c r="K3" s="6"/>
      <c r="L3" s="6"/>
    </row>
    <row r="4" spans="1:12" x14ac:dyDescent="0.35">
      <c r="A4" s="2"/>
      <c r="B4" s="2"/>
      <c r="C4" s="2"/>
      <c r="D4" s="2"/>
      <c r="E4" s="5"/>
      <c r="F4" s="5"/>
      <c r="G4" s="6"/>
      <c r="H4" s="6"/>
      <c r="I4" s="5"/>
      <c r="J4" s="5"/>
      <c r="K4" s="6"/>
      <c r="L4" s="6"/>
    </row>
    <row r="5" spans="1:12" x14ac:dyDescent="0.35">
      <c r="A5" s="2"/>
      <c r="B5" s="3"/>
      <c r="C5" s="3"/>
      <c r="D5" s="10"/>
      <c r="E5" s="5"/>
      <c r="F5" s="5"/>
      <c r="G5" s="6"/>
      <c r="H5" s="6"/>
      <c r="I5" s="5"/>
      <c r="J5" s="5"/>
      <c r="K5" s="6"/>
      <c r="L5" s="6"/>
    </row>
    <row r="6" spans="1:12" ht="15" thickBot="1" x14ac:dyDescent="0.4"/>
    <row r="7" spans="1:12" ht="145" customHeight="1" thickBot="1" x14ac:dyDescent="0.4">
      <c r="A7" s="59" t="s">
        <v>70</v>
      </c>
      <c r="B7" s="60"/>
      <c r="C7" s="60"/>
      <c r="D7" s="60"/>
      <c r="E7" s="60"/>
      <c r="F7" s="60"/>
      <c r="G7" s="60"/>
      <c r="H7" s="60"/>
      <c r="I7" s="60"/>
      <c r="J7" s="60"/>
      <c r="K7" s="60"/>
      <c r="L7" s="61"/>
    </row>
    <row r="10" spans="1:12" x14ac:dyDescent="0.35">
      <c r="A10" s="11" t="s">
        <v>0</v>
      </c>
      <c r="B10" s="12">
        <v>1.39</v>
      </c>
    </row>
    <row r="11" spans="1:12" x14ac:dyDescent="0.35">
      <c r="A11" s="11" t="s">
        <v>1</v>
      </c>
      <c r="B11" s="12">
        <v>1.37</v>
      </c>
    </row>
    <row r="12" spans="1:12" x14ac:dyDescent="0.35">
      <c r="A12" s="11" t="s">
        <v>2</v>
      </c>
      <c r="B12" s="12">
        <v>1.32</v>
      </c>
    </row>
    <row r="13" spans="1:12" x14ac:dyDescent="0.35">
      <c r="A13" s="11" t="s">
        <v>3</v>
      </c>
      <c r="B13" s="12">
        <v>1.37</v>
      </c>
    </row>
    <row r="14" spans="1:12" x14ac:dyDescent="0.35">
      <c r="A14" s="11" t="s">
        <v>4</v>
      </c>
      <c r="B14" s="12">
        <v>1.44</v>
      </c>
    </row>
    <row r="15" spans="1:12" x14ac:dyDescent="0.35">
      <c r="A15" s="11" t="s">
        <v>5</v>
      </c>
      <c r="B15" s="12">
        <v>1.58</v>
      </c>
    </row>
    <row r="16" spans="1:12" x14ac:dyDescent="0.35">
      <c r="A16" s="13" t="s">
        <v>6</v>
      </c>
      <c r="B16" s="14">
        <f>SUM(B10:B15)/6</f>
        <v>1.4116666666666668</v>
      </c>
    </row>
    <row r="17" spans="1:12" x14ac:dyDescent="0.35">
      <c r="A17" s="15" t="s">
        <v>7</v>
      </c>
      <c r="B17" s="16">
        <f>B16+2</f>
        <v>3.4116666666666671</v>
      </c>
    </row>
    <row r="18" spans="1:12" ht="15" thickBot="1" x14ac:dyDescent="0.4"/>
    <row r="19" spans="1:12" ht="41.5" customHeight="1" thickBot="1" x14ac:dyDescent="0.4">
      <c r="A19" s="59" t="s">
        <v>76</v>
      </c>
      <c r="B19" s="60"/>
      <c r="C19" s="60"/>
      <c r="D19" s="60"/>
      <c r="E19" s="60"/>
      <c r="F19" s="60"/>
      <c r="G19" s="60"/>
      <c r="H19" s="60"/>
      <c r="I19" s="60"/>
      <c r="J19" s="60"/>
      <c r="K19" s="60"/>
      <c r="L19" s="61"/>
    </row>
    <row r="20" spans="1:12" x14ac:dyDescent="0.35">
      <c r="A20" s="38"/>
    </row>
    <row r="27" spans="1:12" ht="14.5" customHeight="1" x14ac:dyDescent="0.35">
      <c r="A27" s="11" t="s">
        <v>71</v>
      </c>
      <c r="B27" s="41">
        <v>6.5</v>
      </c>
      <c r="D27" s="67" t="s">
        <v>80</v>
      </c>
      <c r="E27" s="67"/>
      <c r="F27" s="67"/>
      <c r="G27" s="67"/>
      <c r="H27" s="67"/>
      <c r="I27" s="67"/>
      <c r="J27" s="67"/>
      <c r="K27" s="67"/>
      <c r="L27" s="67"/>
    </row>
    <row r="28" spans="1:12" x14ac:dyDescent="0.35">
      <c r="A28" s="11" t="s">
        <v>72</v>
      </c>
      <c r="B28" s="42">
        <v>0.28999999999999998</v>
      </c>
      <c r="D28" s="67"/>
      <c r="E28" s="67"/>
      <c r="F28" s="67"/>
      <c r="G28" s="67"/>
      <c r="H28" s="67"/>
      <c r="I28" s="67"/>
      <c r="J28" s="67"/>
      <c r="K28" s="67"/>
      <c r="L28" s="67"/>
    </row>
    <row r="29" spans="1:12" x14ac:dyDescent="0.35">
      <c r="A29" s="39" t="s">
        <v>73</v>
      </c>
      <c r="B29" s="43">
        <f>B27*B28</f>
        <v>1.8849999999999998</v>
      </c>
      <c r="D29" s="67"/>
      <c r="E29" s="67"/>
      <c r="F29" s="67"/>
      <c r="G29" s="67"/>
      <c r="H29" s="67"/>
      <c r="I29" s="67"/>
      <c r="J29" s="67"/>
      <c r="K29" s="67"/>
      <c r="L29" s="67"/>
    </row>
    <row r="30" spans="1:12" ht="42" customHeight="1" x14ac:dyDescent="0.35">
      <c r="A30" s="11" t="s">
        <v>74</v>
      </c>
      <c r="B30" s="40">
        <v>2.39</v>
      </c>
      <c r="D30" s="67"/>
      <c r="E30" s="67"/>
      <c r="F30" s="67"/>
      <c r="G30" s="67"/>
      <c r="H30" s="67"/>
      <c r="I30" s="67"/>
      <c r="J30" s="67"/>
      <c r="K30" s="67"/>
      <c r="L30" s="67"/>
    </row>
    <row r="31" spans="1:12" x14ac:dyDescent="0.35">
      <c r="A31" s="11" t="s">
        <v>75</v>
      </c>
      <c r="B31" s="40">
        <v>1</v>
      </c>
      <c r="D31" s="67"/>
      <c r="E31" s="67"/>
      <c r="F31" s="67"/>
      <c r="G31" s="67"/>
      <c r="H31" s="67"/>
      <c r="I31" s="67"/>
      <c r="J31" s="67"/>
      <c r="K31" s="67"/>
      <c r="L31" s="67"/>
    </row>
    <row r="32" spans="1:12" x14ac:dyDescent="0.35">
      <c r="A32" s="15" t="s">
        <v>7</v>
      </c>
      <c r="B32" s="16">
        <f>B29+B31+B30</f>
        <v>5.2750000000000004</v>
      </c>
      <c r="D32" s="67"/>
      <c r="E32" s="67"/>
      <c r="F32" s="67"/>
      <c r="G32" s="67"/>
      <c r="H32" s="67"/>
      <c r="I32" s="67"/>
      <c r="J32" s="67"/>
      <c r="K32" s="67"/>
      <c r="L32" s="67"/>
    </row>
    <row r="33" spans="4:12" x14ac:dyDescent="0.35">
      <c r="D33" s="68"/>
      <c r="E33" s="68"/>
      <c r="F33" s="68"/>
      <c r="G33" s="68"/>
      <c r="H33" s="68"/>
      <c r="I33" s="68"/>
      <c r="J33" s="68"/>
      <c r="K33" s="68"/>
      <c r="L33" s="68"/>
    </row>
    <row r="34" spans="4:12" x14ac:dyDescent="0.35">
      <c r="D34" s="69" t="s">
        <v>81</v>
      </c>
      <c r="E34" s="69"/>
      <c r="F34" s="69"/>
      <c r="G34" s="69"/>
      <c r="H34" s="69"/>
      <c r="I34" s="69"/>
      <c r="J34" s="69"/>
      <c r="K34" s="69"/>
      <c r="L34" s="69"/>
    </row>
  </sheetData>
  <mergeCells count="5">
    <mergeCell ref="A7:L7"/>
    <mergeCell ref="A19:L19"/>
    <mergeCell ref="D27:L32"/>
    <mergeCell ref="D33:L33"/>
    <mergeCell ref="D34:L34"/>
  </mergeCells>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D2CA9-7147-4CFE-9BB3-CBCCA70C7A20}">
  <dimension ref="A1:AD24"/>
  <sheetViews>
    <sheetView zoomScale="85" zoomScaleNormal="85" workbookViewId="0">
      <selection activeCell="AB15" sqref="AB15"/>
    </sheetView>
  </sheetViews>
  <sheetFormatPr defaultColWidth="8.81640625" defaultRowHeight="14" x14ac:dyDescent="0.3"/>
  <cols>
    <col min="1" max="1" width="27.1796875" style="1" customWidth="1"/>
    <col min="2" max="2" width="25.36328125" style="1" customWidth="1"/>
    <col min="3" max="3" width="36.90625" style="1" customWidth="1"/>
    <col min="4" max="8" width="18.08984375" style="1" bestFit="1" customWidth="1"/>
    <col min="9" max="9" width="21" style="1" customWidth="1"/>
    <col min="10" max="12" width="18.08984375" style="1" bestFit="1" customWidth="1"/>
    <col min="13" max="18" width="16.81640625" style="1" bestFit="1" customWidth="1"/>
    <col min="19" max="23" width="15.54296875" style="1" bestFit="1" customWidth="1"/>
    <col min="24" max="24" width="15.6328125" style="1" bestFit="1" customWidth="1"/>
    <col min="25" max="27" width="15.54296875" style="1" bestFit="1" customWidth="1"/>
    <col min="28" max="28" width="15.54296875" style="47" bestFit="1" customWidth="1"/>
    <col min="29" max="29" width="15.54296875" style="48" bestFit="1" customWidth="1"/>
    <col min="30" max="30" width="37.453125" style="1" customWidth="1"/>
    <col min="31" max="16384" width="8.81640625" style="1"/>
  </cols>
  <sheetData>
    <row r="1" spans="1:30" x14ac:dyDescent="0.3">
      <c r="A1" s="2"/>
      <c r="B1" s="2"/>
      <c r="C1" s="2"/>
      <c r="D1" s="3"/>
      <c r="E1" s="3"/>
      <c r="F1" s="4"/>
      <c r="G1" s="5"/>
      <c r="H1" s="5"/>
      <c r="I1" s="17"/>
      <c r="J1" s="17"/>
      <c r="K1" s="17"/>
      <c r="L1" s="6"/>
      <c r="M1" s="17"/>
      <c r="N1" s="17"/>
      <c r="O1" s="6"/>
      <c r="P1" s="17"/>
      <c r="Q1" s="17"/>
      <c r="R1" s="6"/>
      <c r="S1" s="17"/>
      <c r="T1" s="17"/>
      <c r="U1" s="6"/>
      <c r="V1" s="6"/>
      <c r="W1" s="6"/>
      <c r="X1" s="6"/>
      <c r="Y1" s="6"/>
      <c r="Z1" s="6"/>
      <c r="AA1" s="6"/>
      <c r="AB1" s="49"/>
    </row>
    <row r="2" spans="1:30" ht="18" x14ac:dyDescent="0.4">
      <c r="A2" s="2"/>
      <c r="B2" s="2"/>
      <c r="C2" s="2"/>
      <c r="D2" s="7"/>
      <c r="E2" s="7"/>
      <c r="F2" s="8"/>
      <c r="G2" s="9"/>
      <c r="H2" s="9"/>
      <c r="I2" s="17"/>
      <c r="J2" s="17"/>
      <c r="K2" s="17"/>
      <c r="L2" s="6"/>
      <c r="M2" s="17"/>
      <c r="N2" s="17"/>
      <c r="O2" s="6"/>
      <c r="P2" s="17"/>
      <c r="Q2" s="17"/>
      <c r="R2" s="6"/>
      <c r="S2" s="17"/>
      <c r="T2" s="17"/>
      <c r="U2" s="6"/>
      <c r="V2" s="6"/>
      <c r="W2" s="6"/>
      <c r="X2" s="6"/>
      <c r="Y2" s="6"/>
      <c r="Z2" s="6"/>
      <c r="AA2" s="6"/>
      <c r="AB2" s="49"/>
    </row>
    <row r="3" spans="1:30" ht="18" x14ac:dyDescent="0.4">
      <c r="A3" s="2"/>
      <c r="B3" s="7" t="s">
        <v>67</v>
      </c>
      <c r="C3" s="7"/>
      <c r="D3" s="7"/>
      <c r="E3" s="3"/>
      <c r="F3" s="10"/>
      <c r="G3" s="5"/>
      <c r="H3" s="5"/>
      <c r="I3" s="17"/>
      <c r="J3" s="17"/>
      <c r="K3" s="17"/>
      <c r="L3" s="6"/>
      <c r="M3" s="17"/>
      <c r="N3" s="17"/>
      <c r="O3" s="6"/>
      <c r="P3" s="17"/>
      <c r="Q3" s="17"/>
      <c r="R3" s="6"/>
      <c r="S3" s="17"/>
      <c r="T3" s="17"/>
      <c r="U3" s="6"/>
      <c r="V3" s="6"/>
      <c r="W3" s="6"/>
      <c r="X3" s="6"/>
      <c r="Y3" s="6"/>
      <c r="Z3" s="6"/>
      <c r="AA3" s="6"/>
      <c r="AB3" s="49"/>
    </row>
    <row r="4" spans="1:30" x14ac:dyDescent="0.3">
      <c r="A4" s="2"/>
      <c r="B4" s="2"/>
      <c r="C4" s="2"/>
      <c r="D4" s="2"/>
      <c r="E4" s="2"/>
      <c r="F4" s="2"/>
      <c r="G4" s="5"/>
      <c r="H4" s="5"/>
      <c r="I4" s="17"/>
      <c r="J4" s="17"/>
      <c r="K4" s="17"/>
      <c r="L4" s="6"/>
      <c r="M4" s="17"/>
      <c r="N4" s="17"/>
      <c r="O4" s="6"/>
      <c r="P4" s="17"/>
      <c r="Q4" s="17"/>
      <c r="R4" s="6"/>
      <c r="S4" s="17"/>
      <c r="T4" s="17"/>
      <c r="U4" s="6"/>
      <c r="V4" s="6"/>
      <c r="W4" s="6"/>
      <c r="X4" s="6"/>
      <c r="Y4" s="6"/>
      <c r="Z4" s="6"/>
      <c r="AA4" s="6"/>
      <c r="AB4" s="49"/>
    </row>
    <row r="5" spans="1:30" x14ac:dyDescent="0.3">
      <c r="A5" s="2"/>
      <c r="B5" s="2"/>
      <c r="C5" s="2"/>
      <c r="D5" s="3"/>
      <c r="E5" s="3"/>
      <c r="F5" s="10"/>
      <c r="G5" s="5"/>
      <c r="H5" s="5"/>
      <c r="I5" s="17"/>
      <c r="J5" s="17"/>
      <c r="K5" s="17"/>
      <c r="L5" s="6"/>
      <c r="M5" s="17"/>
      <c r="N5" s="17"/>
      <c r="O5" s="6"/>
      <c r="P5" s="17"/>
      <c r="Q5" s="17"/>
      <c r="R5" s="6"/>
      <c r="S5" s="17"/>
      <c r="T5" s="17"/>
      <c r="U5" s="6"/>
      <c r="V5" s="6"/>
      <c r="W5" s="6"/>
      <c r="X5" s="6"/>
      <c r="Y5" s="6"/>
      <c r="Z5" s="6"/>
      <c r="AA5" s="6"/>
      <c r="AB5" s="49"/>
    </row>
    <row r="6" spans="1:30" ht="14.5" thickBot="1" x14ac:dyDescent="0.35"/>
    <row r="7" spans="1:30" ht="68" customHeight="1" thickBot="1" x14ac:dyDescent="0.35">
      <c r="A7" s="70" t="s">
        <v>79</v>
      </c>
      <c r="B7" s="71"/>
      <c r="C7" s="71"/>
      <c r="D7" s="71"/>
      <c r="E7" s="71"/>
      <c r="F7" s="71"/>
      <c r="G7" s="71"/>
      <c r="H7" s="72"/>
    </row>
    <row r="9" spans="1:30" x14ac:dyDescent="0.3">
      <c r="I9" s="18"/>
    </row>
    <row r="11" spans="1:30" x14ac:dyDescent="0.3">
      <c r="D11" s="32" t="s">
        <v>8</v>
      </c>
      <c r="E11" s="32" t="s">
        <v>9</v>
      </c>
      <c r="F11" s="32" t="s">
        <v>10</v>
      </c>
      <c r="G11" s="32" t="s">
        <v>11</v>
      </c>
      <c r="H11" s="32" t="s">
        <v>12</v>
      </c>
      <c r="I11" s="32" t="s">
        <v>13</v>
      </c>
      <c r="J11" s="32" t="s">
        <v>14</v>
      </c>
      <c r="K11" s="32" t="s">
        <v>15</v>
      </c>
      <c r="L11" s="32" t="s">
        <v>16</v>
      </c>
      <c r="M11" s="32" t="s">
        <v>17</v>
      </c>
      <c r="N11" s="32" t="s">
        <v>18</v>
      </c>
      <c r="O11" s="32" t="s">
        <v>19</v>
      </c>
      <c r="P11" s="32" t="s">
        <v>20</v>
      </c>
      <c r="Q11" s="32" t="s">
        <v>21</v>
      </c>
      <c r="R11" s="32" t="s">
        <v>22</v>
      </c>
      <c r="S11" s="32" t="s">
        <v>23</v>
      </c>
      <c r="T11" s="32" t="s">
        <v>24</v>
      </c>
      <c r="U11" s="32" t="s">
        <v>25</v>
      </c>
      <c r="V11" s="32" t="s">
        <v>26</v>
      </c>
      <c r="W11" s="32" t="s">
        <v>27</v>
      </c>
      <c r="X11" s="32" t="s">
        <v>28</v>
      </c>
      <c r="Y11" s="32" t="s">
        <v>29</v>
      </c>
      <c r="Z11" s="32" t="s">
        <v>30</v>
      </c>
      <c r="AA11" s="32" t="s">
        <v>31</v>
      </c>
      <c r="AB11" s="50" t="s">
        <v>32</v>
      </c>
    </row>
    <row r="12" spans="1:30" x14ac:dyDescent="0.3">
      <c r="A12" s="73" t="s">
        <v>77</v>
      </c>
      <c r="B12" s="26" t="s">
        <v>38</v>
      </c>
      <c r="C12" s="21" t="s">
        <v>33</v>
      </c>
      <c r="D12" s="31" t="e">
        <f>-'1. Libro de hipótesis'!D25</f>
        <v>#VALUE!</v>
      </c>
      <c r="E12" s="19"/>
      <c r="F12" s="19"/>
      <c r="G12" s="19"/>
      <c r="H12" s="19"/>
      <c r="I12" s="19"/>
      <c r="J12" s="19"/>
      <c r="K12" s="19"/>
      <c r="L12" s="19"/>
      <c r="M12" s="30" t="e">
        <f>-'1. Libro de hipótesis'!D25*0.05</f>
        <v>#VALUE!</v>
      </c>
      <c r="N12" s="31"/>
      <c r="O12" s="31"/>
      <c r="P12" s="31"/>
      <c r="Q12" s="31"/>
      <c r="R12" s="31"/>
      <c r="S12" s="31"/>
      <c r="T12" s="31"/>
      <c r="U12" s="31"/>
      <c r="V12" s="31"/>
      <c r="W12" s="31" t="e">
        <f>-'1. Libro de hipótesis'!D25*0.05</f>
        <v>#VALUE!</v>
      </c>
      <c r="X12" s="31"/>
      <c r="Y12" s="31"/>
      <c r="Z12" s="31"/>
      <c r="AA12" s="31"/>
      <c r="AB12" s="52"/>
    </row>
    <row r="13" spans="1:30" x14ac:dyDescent="0.3">
      <c r="A13" s="73"/>
      <c r="B13" s="26" t="s">
        <v>39</v>
      </c>
      <c r="C13" s="21" t="s">
        <v>34</v>
      </c>
      <c r="D13" s="31"/>
      <c r="E13" s="31" t="str">
        <f>'1. Libro de hipótesis'!$D$28</f>
        <v/>
      </c>
      <c r="F13" s="31" t="str">
        <f>'1. Libro de hipótesis'!$D$28</f>
        <v/>
      </c>
      <c r="G13" s="31" t="str">
        <f>'1. Libro de hipótesis'!$D$28</f>
        <v/>
      </c>
      <c r="H13" s="31" t="str">
        <f>'1. Libro de hipótesis'!$D$28</f>
        <v/>
      </c>
      <c r="I13" s="31" t="str">
        <f>'1. Libro de hipótesis'!$D$28</f>
        <v/>
      </c>
      <c r="J13" s="31" t="str">
        <f>'1. Libro de hipótesis'!$D$28</f>
        <v/>
      </c>
      <c r="K13" s="31" t="str">
        <f>'1. Libro de hipótesis'!$D$28</f>
        <v/>
      </c>
      <c r="L13" s="31" t="str">
        <f>'1. Libro de hipótesis'!$D$28</f>
        <v/>
      </c>
      <c r="M13" s="31" t="str">
        <f>'1. Libro de hipótesis'!$D$28</f>
        <v/>
      </c>
      <c r="N13" s="31" t="str">
        <f>'1. Libro de hipótesis'!$D$28</f>
        <v/>
      </c>
      <c r="O13" s="31" t="str">
        <f>'1. Libro de hipótesis'!$D$28</f>
        <v/>
      </c>
      <c r="P13" s="31" t="str">
        <f>'1. Libro de hipótesis'!$D$28</f>
        <v/>
      </c>
      <c r="Q13" s="31" t="str">
        <f>'1. Libro de hipótesis'!$D$28</f>
        <v/>
      </c>
      <c r="R13" s="31" t="str">
        <f>'1. Libro de hipótesis'!$D$28</f>
        <v/>
      </c>
      <c r="S13" s="31" t="str">
        <f>'1. Libro de hipótesis'!$D$28</f>
        <v/>
      </c>
      <c r="T13" s="31" t="str">
        <f>'1. Libro de hipótesis'!$D$28</f>
        <v/>
      </c>
      <c r="U13" s="31" t="str">
        <f>'1. Libro de hipótesis'!$D$28</f>
        <v/>
      </c>
      <c r="V13" s="31" t="str">
        <f>'1. Libro de hipótesis'!$D$28</f>
        <v/>
      </c>
      <c r="W13" s="31" t="str">
        <f>'1. Libro de hipótesis'!$D$28</f>
        <v/>
      </c>
      <c r="X13" s="31" t="str">
        <f>'1. Libro de hipótesis'!$D$28</f>
        <v/>
      </c>
      <c r="Y13" s="31" t="str">
        <f>'1. Libro de hipótesis'!$D$28</f>
        <v/>
      </c>
      <c r="Z13" s="31" t="str">
        <f>'1. Libro de hipótesis'!$D$28</f>
        <v/>
      </c>
      <c r="AA13" s="31" t="str">
        <f>'1. Libro de hipótesis'!$D$28</f>
        <v/>
      </c>
      <c r="AB13" s="52" t="str">
        <f>'1. Libro de hipótesis'!$D$28</f>
        <v/>
      </c>
    </row>
    <row r="14" spans="1:30" x14ac:dyDescent="0.3">
      <c r="A14" s="73"/>
      <c r="B14" s="26" t="s">
        <v>40</v>
      </c>
      <c r="C14" s="21" t="s">
        <v>35</v>
      </c>
      <c r="D14" s="31">
        <v>0</v>
      </c>
      <c r="E14" s="30" t="str">
        <f>'1. Libro de hipótesis'!$D$30</f>
        <v/>
      </c>
      <c r="F14" s="30" t="str">
        <f>'1. Libro de hipótesis'!$D$30</f>
        <v/>
      </c>
      <c r="G14" s="30" t="str">
        <f>'1. Libro de hipótesis'!$D$30</f>
        <v/>
      </c>
      <c r="H14" s="30" t="str">
        <f>'1. Libro de hipótesis'!$D$30</f>
        <v/>
      </c>
      <c r="I14" s="30" t="str">
        <f>'1. Libro de hipótesis'!$D$30</f>
        <v/>
      </c>
      <c r="J14" s="30" t="str">
        <f>'1. Libro de hipótesis'!$D$30</f>
        <v/>
      </c>
      <c r="K14" s="30" t="str">
        <f>'1. Libro de hipótesis'!$D$30</f>
        <v/>
      </c>
      <c r="L14" s="30" t="str">
        <f>'1. Libro de hipótesis'!$D$30</f>
        <v/>
      </c>
      <c r="M14" s="30" t="str">
        <f>'1. Libro de hipótesis'!$D$30</f>
        <v/>
      </c>
      <c r="N14" s="30" t="str">
        <f>'1. Libro de hipótesis'!$D$30</f>
        <v/>
      </c>
      <c r="O14" s="30" t="str">
        <f>'1. Libro de hipótesis'!$D$30</f>
        <v/>
      </c>
      <c r="P14" s="30" t="str">
        <f>'1. Libro de hipótesis'!$D$30</f>
        <v/>
      </c>
      <c r="Q14" s="30" t="str">
        <f>'1. Libro de hipótesis'!$D$30</f>
        <v/>
      </c>
      <c r="R14" s="30" t="str">
        <f>'1. Libro de hipótesis'!$D$30</f>
        <v/>
      </c>
      <c r="S14" s="30" t="str">
        <f>'1. Libro de hipótesis'!$D$30</f>
        <v/>
      </c>
      <c r="T14" s="30" t="str">
        <f>'1. Libro de hipótesis'!$D$30</f>
        <v/>
      </c>
      <c r="U14" s="30" t="str">
        <f>'1. Libro de hipótesis'!$D$30</f>
        <v/>
      </c>
      <c r="V14" s="30" t="str">
        <f>'1. Libro de hipótesis'!$D$30</f>
        <v/>
      </c>
      <c r="W14" s="30" t="str">
        <f>'1. Libro de hipótesis'!$D$30</f>
        <v/>
      </c>
      <c r="X14" s="30" t="str">
        <f>'1. Libro de hipótesis'!$D$30</f>
        <v/>
      </c>
      <c r="Y14" s="30" t="str">
        <f>'1. Libro de hipótesis'!$D$30</f>
        <v/>
      </c>
      <c r="Z14" s="30" t="str">
        <f>'1. Libro de hipótesis'!$D$30</f>
        <v/>
      </c>
      <c r="AA14" s="30" t="str">
        <f>'1. Libro de hipótesis'!$D$30</f>
        <v/>
      </c>
      <c r="AB14" s="53" t="str">
        <f>'1. Libro de hipótesis'!$D$30</f>
        <v/>
      </c>
    </row>
    <row r="15" spans="1:30" x14ac:dyDescent="0.3">
      <c r="A15" s="73"/>
      <c r="B15" s="26" t="s">
        <v>41</v>
      </c>
      <c r="C15" s="21" t="s">
        <v>36</v>
      </c>
      <c r="D15" s="31">
        <v>0</v>
      </c>
      <c r="E15" s="31">
        <v>0</v>
      </c>
      <c r="F15" s="31">
        <v>0</v>
      </c>
      <c r="G15" s="31">
        <v>0</v>
      </c>
      <c r="H15" s="31">
        <v>0</v>
      </c>
      <c r="I15" s="31">
        <v>0</v>
      </c>
      <c r="J15" s="31">
        <v>0</v>
      </c>
      <c r="K15" s="31">
        <v>0</v>
      </c>
      <c r="L15" s="31">
        <v>0</v>
      </c>
      <c r="M15" s="31">
        <v>0</v>
      </c>
      <c r="N15" s="31">
        <v>0</v>
      </c>
      <c r="O15" s="31">
        <v>0</v>
      </c>
      <c r="P15" s="31">
        <v>0</v>
      </c>
      <c r="Q15" s="31">
        <v>0</v>
      </c>
      <c r="R15" s="31">
        <v>0</v>
      </c>
      <c r="S15" s="31">
        <v>0</v>
      </c>
      <c r="T15" s="31">
        <v>0</v>
      </c>
      <c r="U15" s="31">
        <v>0</v>
      </c>
      <c r="V15" s="31">
        <v>0</v>
      </c>
      <c r="W15" s="31">
        <v>0</v>
      </c>
      <c r="X15" s="31">
        <v>0</v>
      </c>
      <c r="Y15" s="31">
        <v>0</v>
      </c>
      <c r="Z15" s="31">
        <v>0</v>
      </c>
      <c r="AA15" s="31">
        <v>0</v>
      </c>
      <c r="AB15" s="52" t="str">
        <f>'1. Libro de hipótesis'!D34</f>
        <v/>
      </c>
    </row>
    <row r="16" spans="1:30" ht="72.5" x14ac:dyDescent="0.3">
      <c r="A16" s="74" t="s">
        <v>68</v>
      </c>
      <c r="B16" s="26" t="s">
        <v>61</v>
      </c>
      <c r="C16" s="21" t="s">
        <v>62</v>
      </c>
      <c r="D16" s="31">
        <f>D17+D18</f>
        <v>0</v>
      </c>
      <c r="E16" s="31">
        <f t="shared" ref="E16:AB16" si="0">E17+E18</f>
        <v>0</v>
      </c>
      <c r="F16" s="31">
        <f t="shared" si="0"/>
        <v>0</v>
      </c>
      <c r="G16" s="31">
        <f t="shared" si="0"/>
        <v>0</v>
      </c>
      <c r="H16" s="31">
        <f t="shared" si="0"/>
        <v>0</v>
      </c>
      <c r="I16" s="31">
        <f t="shared" si="0"/>
        <v>0</v>
      </c>
      <c r="J16" s="31">
        <f t="shared" si="0"/>
        <v>0</v>
      </c>
      <c r="K16" s="31">
        <f t="shared" si="0"/>
        <v>0</v>
      </c>
      <c r="L16" s="31">
        <f t="shared" si="0"/>
        <v>0</v>
      </c>
      <c r="M16" s="31">
        <f t="shared" si="0"/>
        <v>0</v>
      </c>
      <c r="N16" s="31">
        <f t="shared" si="0"/>
        <v>0</v>
      </c>
      <c r="O16" s="31">
        <f t="shared" si="0"/>
        <v>0</v>
      </c>
      <c r="P16" s="31">
        <f t="shared" si="0"/>
        <v>0</v>
      </c>
      <c r="Q16" s="31">
        <f t="shared" si="0"/>
        <v>0</v>
      </c>
      <c r="R16" s="31">
        <f t="shared" si="0"/>
        <v>0</v>
      </c>
      <c r="S16" s="31">
        <f t="shared" si="0"/>
        <v>0</v>
      </c>
      <c r="T16" s="31">
        <f t="shared" si="0"/>
        <v>0</v>
      </c>
      <c r="U16" s="31">
        <f t="shared" si="0"/>
        <v>0</v>
      </c>
      <c r="V16" s="31">
        <f t="shared" si="0"/>
        <v>0</v>
      </c>
      <c r="W16" s="31">
        <f t="shared" si="0"/>
        <v>0</v>
      </c>
      <c r="X16" s="31">
        <f t="shared" si="0"/>
        <v>0</v>
      </c>
      <c r="Y16" s="31">
        <f t="shared" si="0"/>
        <v>0</v>
      </c>
      <c r="Z16" s="31">
        <f t="shared" si="0"/>
        <v>0</v>
      </c>
      <c r="AA16" s="31">
        <f t="shared" si="0"/>
        <v>0</v>
      </c>
      <c r="AB16" s="31">
        <f t="shared" si="0"/>
        <v>0</v>
      </c>
      <c r="AD16" s="45" t="s">
        <v>83</v>
      </c>
    </row>
    <row r="17" spans="1:28" x14ac:dyDescent="0.3">
      <c r="A17" s="74"/>
      <c r="B17" s="26"/>
      <c r="C17" s="21" t="s">
        <v>65</v>
      </c>
      <c r="D17" s="37"/>
      <c r="E17" s="37"/>
      <c r="F17" s="37"/>
      <c r="G17" s="37"/>
      <c r="H17" s="37"/>
      <c r="I17" s="37"/>
      <c r="J17" s="37"/>
      <c r="K17" s="37"/>
      <c r="L17" s="37"/>
      <c r="M17" s="37"/>
      <c r="N17" s="37"/>
      <c r="O17" s="37"/>
      <c r="P17" s="37"/>
      <c r="Q17" s="37"/>
      <c r="R17" s="37"/>
      <c r="S17" s="37"/>
      <c r="T17" s="37"/>
      <c r="U17" s="37"/>
      <c r="V17" s="37"/>
      <c r="W17" s="37"/>
      <c r="X17" s="37"/>
      <c r="Y17" s="37"/>
      <c r="Z17" s="37"/>
      <c r="AA17" s="37"/>
      <c r="AB17" s="54"/>
    </row>
    <row r="18" spans="1:28" x14ac:dyDescent="0.3">
      <c r="A18" s="74"/>
      <c r="B18" s="26"/>
      <c r="C18" s="21" t="s">
        <v>66</v>
      </c>
      <c r="D18" s="37"/>
      <c r="E18" s="37"/>
      <c r="F18" s="37"/>
      <c r="G18" s="37"/>
      <c r="H18" s="37"/>
      <c r="I18" s="37"/>
      <c r="J18" s="37"/>
      <c r="K18" s="37"/>
      <c r="L18" s="37"/>
      <c r="M18" s="37"/>
      <c r="N18" s="37"/>
      <c r="O18" s="37"/>
      <c r="P18" s="37"/>
      <c r="Q18" s="37"/>
      <c r="R18" s="37"/>
      <c r="S18" s="37"/>
      <c r="T18" s="37"/>
      <c r="U18" s="37"/>
      <c r="V18" s="37"/>
      <c r="W18" s="37"/>
      <c r="X18" s="37"/>
      <c r="Y18" s="37"/>
      <c r="Z18" s="37"/>
      <c r="AA18" s="37"/>
      <c r="AB18" s="54"/>
    </row>
    <row r="19" spans="1:28" x14ac:dyDescent="0.3">
      <c r="D19" s="19"/>
      <c r="E19" s="19"/>
      <c r="F19" s="19"/>
      <c r="G19" s="19"/>
      <c r="H19" s="19"/>
      <c r="I19" s="19"/>
      <c r="J19" s="19"/>
      <c r="K19" s="19"/>
      <c r="L19" s="19"/>
      <c r="M19" s="19"/>
      <c r="N19" s="19"/>
      <c r="O19" s="19"/>
      <c r="P19" s="19"/>
      <c r="Q19" s="19"/>
      <c r="R19" s="19"/>
      <c r="S19" s="19"/>
      <c r="T19" s="19"/>
      <c r="U19" s="19"/>
      <c r="V19" s="19"/>
      <c r="W19" s="19"/>
      <c r="X19" s="19"/>
      <c r="Y19" s="19"/>
      <c r="Z19" s="19"/>
      <c r="AA19" s="19"/>
      <c r="AB19" s="51"/>
    </row>
    <row r="20" spans="1:28" x14ac:dyDescent="0.3">
      <c r="B20" s="20" t="s">
        <v>55</v>
      </c>
      <c r="C20" s="20"/>
      <c r="D20" s="23" t="str">
        <f>IF(ISBLANK('1. Libro de hipótesis'!$D$18),"",D12+D13-D14+D15+D16)</f>
        <v/>
      </c>
      <c r="E20" s="23" t="str">
        <f>IF(ISBLANK('1. Libro de hipótesis'!$D$18),"",E12+E13+E14+E15+E16)</f>
        <v/>
      </c>
      <c r="F20" s="23" t="str">
        <f>IF(ISBLANK('1. Libro de hipótesis'!$D$18),"",F12+F13+F14+F15+F16)</f>
        <v/>
      </c>
      <c r="G20" s="23" t="str">
        <f>IF(ISBLANK('1. Libro de hipótesis'!$D$18),"",G12+G13+G14+G15+G16)</f>
        <v/>
      </c>
      <c r="H20" s="23" t="str">
        <f>IF(ISBLANK('1. Libro de hipótesis'!$D$18),"",H12+H13+H14+H15+H16)</f>
        <v/>
      </c>
      <c r="I20" s="23" t="str">
        <f>IF(ISBLANK('1. Libro de hipótesis'!$D$18),"",I12+I13+I14+I15+I16)</f>
        <v/>
      </c>
      <c r="J20" s="23" t="str">
        <f>IF(ISBLANK('1. Libro de hipótesis'!$D$18),"",J12+J13+J14+J15+J16)</f>
        <v/>
      </c>
      <c r="K20" s="23" t="str">
        <f>IF(ISBLANK('1. Libro de hipótesis'!$D$18),"",K12+K13+K14+K15+K16)</f>
        <v/>
      </c>
      <c r="L20" s="23" t="str">
        <f>IF(ISBLANK('1. Libro de hipótesis'!$D$18),"",L12+L13+L14+L15+L16)</f>
        <v/>
      </c>
      <c r="M20" s="23" t="str">
        <f>IF(ISBLANK('1. Libro de hipótesis'!$D$18),"",M12+M13+M14+M15+M16)</f>
        <v/>
      </c>
      <c r="N20" s="23" t="str">
        <f>IF(ISBLANK('1. Libro de hipótesis'!$D$18),"",N12+N13+N14+N15+N16)</f>
        <v/>
      </c>
      <c r="O20" s="23" t="str">
        <f>IF(ISBLANK('1. Libro de hipótesis'!$D$18),"",O12+O13+O14+O15+O16)</f>
        <v/>
      </c>
      <c r="P20" s="23" t="str">
        <f>IF(ISBLANK('1. Libro de hipótesis'!$D$18),"",P12+P13+P14+P15+P16)</f>
        <v/>
      </c>
      <c r="Q20" s="23" t="str">
        <f>IF(ISBLANK('1. Libro de hipótesis'!$D$18),"",Q12+Q13+Q14+Q15+Q16)</f>
        <v/>
      </c>
      <c r="R20" s="23" t="str">
        <f>IF(ISBLANK('1. Libro de hipótesis'!$D$18),"",R12+R13+R14+R15+R16)</f>
        <v/>
      </c>
      <c r="S20" s="23" t="str">
        <f>IF(ISBLANK('1. Libro de hipótesis'!$D$18),"",S12+S13+S14+S15+S16)</f>
        <v/>
      </c>
      <c r="T20" s="23" t="str">
        <f>IF(ISBLANK('1. Libro de hipótesis'!$D$18),"",T12+T13+T14+T15+T16)</f>
        <v/>
      </c>
      <c r="U20" s="23" t="str">
        <f>IF(ISBLANK('1. Libro de hipótesis'!$D$18),"",U12+U13+U14+U15+U16)</f>
        <v/>
      </c>
      <c r="V20" s="23" t="str">
        <f>IF(ISBLANK('1. Libro de hipótesis'!$D$18),"",V12+V13+V14+V15+V16)</f>
        <v/>
      </c>
      <c r="W20" s="23" t="str">
        <f>IF(ISBLANK('1. Libro de hipótesis'!$D$18),"",W12+W13+W14+W15+W16)</f>
        <v/>
      </c>
      <c r="X20" s="23" t="str">
        <f>IF(ISBLANK('1. Libro de hipótesis'!$D$18),"",X12+X13+X14+X15+X16)</f>
        <v/>
      </c>
      <c r="Y20" s="23" t="str">
        <f>IF(ISBLANK('1. Libro de hipótesis'!$D$18),"",Y12+Y13+Y14+Y15+Y16)</f>
        <v/>
      </c>
      <c r="Z20" s="23" t="str">
        <f>IF(ISBLANK('1. Libro de hipótesis'!$D$18),"",Z12+Z13+Z14+Z15+Z16)</f>
        <v/>
      </c>
      <c r="AA20" s="23" t="str">
        <f>IF(ISBLANK('1. Libro de hipótesis'!$D$18),"",AA12+AA13+AA14+AA15+AA16)</f>
        <v/>
      </c>
      <c r="AB20" s="23" t="str">
        <f>IF(ISBLANK('1. Libro de hipótesis'!$D$18),"",AB12+AB13+AB14+AB15+AB16)</f>
        <v/>
      </c>
    </row>
    <row r="22" spans="1:28" x14ac:dyDescent="0.3">
      <c r="B22" s="32" t="s">
        <v>7</v>
      </c>
      <c r="C22" s="44">
        <f>'2. Tasa de descuento social'!B32/100</f>
        <v>5.2750000000000005E-2</v>
      </c>
    </row>
    <row r="23" spans="1:28" ht="70" x14ac:dyDescent="0.3">
      <c r="B23" s="32" t="s">
        <v>63</v>
      </c>
      <c r="C23" s="36">
        <f>NPV(C22,D20:AB20)</f>
        <v>0</v>
      </c>
      <c r="E23" s="46" t="s">
        <v>82</v>
      </c>
    </row>
    <row r="24" spans="1:28" x14ac:dyDescent="0.3">
      <c r="B24" s="32" t="s">
        <v>64</v>
      </c>
      <c r="C24" s="35" t="e">
        <f>IRR(D20:AB20)</f>
        <v>#NUM!</v>
      </c>
    </row>
  </sheetData>
  <mergeCells count="3">
    <mergeCell ref="A7:H7"/>
    <mergeCell ref="A12:A15"/>
    <mergeCell ref="A16:A18"/>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 Libro de hipótesis</vt:lpstr>
      <vt:lpstr>2. Tasa de descuento social</vt:lpstr>
      <vt:lpstr>3. E. viabilidad socioeconómica</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Alvargonzalez Garcia, Begoña</dc:creator>
  <cp:lastModifiedBy>Alvargonzalez Garcia, Begoña</cp:lastModifiedBy>
  <dcterms:created xsi:type="dcterms:W3CDTF">2020-11-30T09:26:49Z</dcterms:created>
  <dcterms:modified xsi:type="dcterms:W3CDTF">2021-09-03T08:57:06Z</dcterms:modified>
</cp:coreProperties>
</file>