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Esmadfsr103\MC\2016-2017\Oportunidades\INFRAS\04. Proyectos\FY20\SRSS\4. Fase 4. Definición mecanismos PPP en EDAR\12. Versión Septiempre 2021\"/>
    </mc:Choice>
  </mc:AlternateContent>
  <xr:revisionPtr revIDLastSave="0" documentId="13_ncr:1_{7CDA6C1C-C61B-48B2-81C8-90791CBC3D0C}" xr6:coauthVersionLast="45" xr6:coauthVersionMax="45" xr10:uidLastSave="{00000000-0000-0000-0000-000000000000}"/>
  <bookViews>
    <workbookView xWindow="28680" yWindow="-120" windowWidth="29040" windowHeight="15840" xr2:uid="{52B9C3A8-19A2-43AB-B284-5032A22C9FD5}"/>
  </bookViews>
  <sheets>
    <sheet name="Libro de hipótesis" sheetId="2" r:id="rId1"/>
    <sheet name="Valor por Diner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2" l="1"/>
  <c r="C33" i="1" l="1"/>
  <c r="R19" i="2" l="1"/>
  <c r="Q19" i="2"/>
  <c r="P19" i="2"/>
  <c r="R18" i="2"/>
  <c r="Q18" i="2"/>
  <c r="P18" i="2"/>
  <c r="R17" i="2"/>
  <c r="Q17" i="2"/>
  <c r="P17" i="2"/>
  <c r="D20" i="2" l="1"/>
  <c r="D21" i="2" s="1"/>
  <c r="D29" i="2" s="1"/>
  <c r="D27" i="2" s="1"/>
  <c r="C25" i="2"/>
  <c r="D24" i="2" s="1"/>
  <c r="D33" i="2" s="1"/>
  <c r="AB15" i="1" l="1"/>
  <c r="L28" i="1"/>
  <c r="T28" i="1"/>
  <c r="AB28" i="1"/>
  <c r="E28" i="1"/>
  <c r="M28" i="1"/>
  <c r="U28" i="1"/>
  <c r="F28" i="1"/>
  <c r="G28" i="1"/>
  <c r="O28" i="1"/>
  <c r="W28" i="1"/>
  <c r="H28" i="1"/>
  <c r="P28" i="1"/>
  <c r="X28" i="1"/>
  <c r="I28" i="1"/>
  <c r="Q28" i="1"/>
  <c r="Y28" i="1"/>
  <c r="R28" i="1"/>
  <c r="Z28" i="1"/>
  <c r="S28" i="1"/>
  <c r="AA28" i="1"/>
  <c r="N28" i="1"/>
  <c r="V28" i="1"/>
  <c r="J28" i="1"/>
  <c r="K28" i="1"/>
  <c r="D12" i="1"/>
  <c r="J14" i="1"/>
  <c r="AA14" i="1"/>
  <c r="H14" i="1"/>
  <c r="V14" i="1"/>
  <c r="R14" i="1"/>
  <c r="AB14" i="1"/>
  <c r="G14" i="1"/>
  <c r="F14" i="1"/>
  <c r="I14" i="1"/>
  <c r="Z14" i="1"/>
  <c r="S14" i="1"/>
  <c r="O14" i="1"/>
  <c r="U14" i="1"/>
  <c r="E14" i="1"/>
  <c r="M14" i="1"/>
  <c r="W14" i="1"/>
  <c r="K14" i="1"/>
  <c r="Y14" i="1"/>
  <c r="N14" i="1"/>
  <c r="T14" i="1"/>
  <c r="L14" i="1"/>
  <c r="Q14" i="1"/>
  <c r="P14" i="1"/>
  <c r="X14" i="1"/>
  <c r="W12" i="1" l="1"/>
  <c r="M12" i="1"/>
  <c r="E27" i="1"/>
  <c r="E31" i="1" s="1"/>
  <c r="M27" i="1"/>
  <c r="M31" i="1" s="1"/>
  <c r="U27" i="1"/>
  <c r="U31" i="1" s="1"/>
  <c r="E13" i="1"/>
  <c r="E17" i="1" s="1"/>
  <c r="M13" i="1"/>
  <c r="U13" i="1"/>
  <c r="U17" i="1" s="1"/>
  <c r="N27" i="1"/>
  <c r="N31" i="1" s="1"/>
  <c r="V27" i="1"/>
  <c r="V31" i="1" s="1"/>
  <c r="F13" i="1"/>
  <c r="F17" i="1" s="1"/>
  <c r="N13" i="1"/>
  <c r="V13" i="1"/>
  <c r="V17" i="1" s="1"/>
  <c r="G27" i="1"/>
  <c r="G31" i="1" s="1"/>
  <c r="O27" i="1"/>
  <c r="O31" i="1" s="1"/>
  <c r="W27" i="1"/>
  <c r="W31" i="1" s="1"/>
  <c r="G13" i="1"/>
  <c r="G17" i="1" s="1"/>
  <c r="O13" i="1"/>
  <c r="O17" i="1" s="1"/>
  <c r="W13" i="1"/>
  <c r="H27" i="1"/>
  <c r="P27" i="1"/>
  <c r="P31" i="1" s="1"/>
  <c r="X27" i="1"/>
  <c r="X31" i="1" s="1"/>
  <c r="H13" i="1"/>
  <c r="H17" i="1" s="1"/>
  <c r="P13" i="1"/>
  <c r="P17" i="1" s="1"/>
  <c r="X13" i="1"/>
  <c r="X17" i="1" s="1"/>
  <c r="I13" i="1"/>
  <c r="I17" i="1" s="1"/>
  <c r="Y13" i="1"/>
  <c r="Y17" i="1" s="1"/>
  <c r="R27" i="1"/>
  <c r="Z27" i="1"/>
  <c r="Z31" i="1" s="1"/>
  <c r="Z13" i="1"/>
  <c r="Z17" i="1" s="1"/>
  <c r="S27" i="1"/>
  <c r="S31" i="1" s="1"/>
  <c r="K13" i="1"/>
  <c r="K17" i="1" s="1"/>
  <c r="L27" i="1"/>
  <c r="L31" i="1" s="1"/>
  <c r="AB27" i="1"/>
  <c r="T13" i="1"/>
  <c r="F27" i="1"/>
  <c r="J13" i="1"/>
  <c r="J17" i="1" s="1"/>
  <c r="S13" i="1"/>
  <c r="S17" i="1" s="1"/>
  <c r="T27" i="1"/>
  <c r="T31" i="1" s="1"/>
  <c r="AB13" i="1"/>
  <c r="AB17" i="1" s="1"/>
  <c r="I27" i="1"/>
  <c r="I31" i="1" s="1"/>
  <c r="Q27" i="1"/>
  <c r="Q31" i="1" s="1"/>
  <c r="Y27" i="1"/>
  <c r="Y31" i="1" s="1"/>
  <c r="Q13" i="1"/>
  <c r="J27" i="1"/>
  <c r="J31" i="1" s="1"/>
  <c r="R13" i="1"/>
  <c r="R17" i="1" s="1"/>
  <c r="K27" i="1"/>
  <c r="K31" i="1" s="1"/>
  <c r="AA27" i="1"/>
  <c r="AA31" i="1" s="1"/>
  <c r="AA13" i="1"/>
  <c r="AA17" i="1" s="1"/>
  <c r="L13" i="1"/>
  <c r="L17" i="1" s="1"/>
  <c r="D26" i="1"/>
  <c r="D31" i="1" s="1"/>
  <c r="AB29" i="1"/>
  <c r="Q17" i="1"/>
  <c r="F31" i="1"/>
  <c r="T17" i="1"/>
  <c r="N17" i="1"/>
  <c r="H31" i="1"/>
  <c r="R31" i="1"/>
  <c r="D17" i="1"/>
  <c r="W17" i="1" l="1"/>
  <c r="M17" i="1"/>
  <c r="AB31" i="1"/>
  <c r="C20" i="1"/>
  <c r="C34" i="1"/>
</calcChain>
</file>

<file path=xl/sharedStrings.xml><?xml version="1.0" encoding="utf-8"?>
<sst xmlns="http://schemas.openxmlformats.org/spreadsheetml/2006/main" count="74" uniqueCount="57">
  <si>
    <t>1.</t>
  </si>
  <si>
    <t>Inversión</t>
  </si>
  <si>
    <t>2.</t>
  </si>
  <si>
    <t>Ingresos</t>
  </si>
  <si>
    <t>3.</t>
  </si>
  <si>
    <t>Gastos</t>
  </si>
  <si>
    <t>4.</t>
  </si>
  <si>
    <t>Valor de reversión</t>
  </si>
  <si>
    <t>FLUJOS DE CAJA</t>
  </si>
  <si>
    <t>OPCION 2</t>
  </si>
  <si>
    <t>OPCION 1</t>
  </si>
  <si>
    <t>El proyecto lo ejecuta el sector publico</t>
  </si>
  <si>
    <t>El proyecto lo ejecuta un tercero y como se ve desde el punto de vista del sector publico</t>
  </si>
  <si>
    <r>
      <t xml:space="preserve">Estudio comparativo </t>
    </r>
    <r>
      <rPr>
        <b/>
        <i/>
        <sz val="14"/>
        <color theme="0"/>
        <rFont val="Arial"/>
        <family val="2"/>
      </rPr>
      <t>Valor por dinero</t>
    </r>
  </si>
  <si>
    <t>VAN</t>
  </si>
  <si>
    <t>b</t>
  </si>
  <si>
    <t>Libro de hipótesis</t>
  </si>
  <si>
    <t>En esta pestaña, se establecen las hipótesis de partida sobre las que la Administración contratante diseñará el proyecto. Con el fin de facilitar un estudio preliminar que sirva de orientación, se han propuesto una serie de hipótesis en relación con las inversiones, ingresos, gastos y valor de reversión de los activos.
Debe tenerse en cuenta que en ningún caso las hipótesis aqui planteadas puedan ser tomadas como referencias o valores absolutos exactos, sino como una aproximación susceptible de sufrir modificaciones para el proyecto concreto.</t>
  </si>
  <si>
    <t>Prógnosis de la demanda</t>
  </si>
  <si>
    <t>La demanda de las plantas de tratamiento de aguas residuales urbanas, se estima con el parámetro habitante equivalente (h-e). Para definir cuantos son los h-e a partir de la población de cierto municipio, debe seguirse la siguiente tabla de equivalencias.</t>
  </si>
  <si>
    <t>&lt;</t>
  </si>
  <si>
    <t>H-e del término municipal</t>
  </si>
  <si>
    <t>&lt;&gt;</t>
  </si>
  <si>
    <t>&gt;</t>
  </si>
  <si>
    <t xml:space="preserve">m3 necesarios </t>
  </si>
  <si>
    <t>m3</t>
  </si>
  <si>
    <t>Hipótesis aplicadas</t>
  </si>
  <si>
    <t>Inversión (total)</t>
  </si>
  <si>
    <t>Ratio utilizada</t>
  </si>
  <si>
    <t>€/h-e</t>
  </si>
  <si>
    <t>Ingresos (anuales)</t>
  </si>
  <si>
    <t>€/m3</t>
  </si>
  <si>
    <t>Gastos (anuales)</t>
  </si>
  <si>
    <t>Valor de reversión de los activos (total)</t>
  </si>
  <si>
    <t>5.</t>
  </si>
  <si>
    <t>Plazo de la concesión</t>
  </si>
  <si>
    <t>Se puede optar por cualquier valor, siempre que sea el mismo en las dos opciones y que sean por tanto comparables. Suponemos un plazo estándar de 25 años.</t>
  </si>
  <si>
    <t>6.</t>
  </si>
  <si>
    <t>Tasa de descuento</t>
  </si>
  <si>
    <t>Se puede optar por cualquier valor, siempre que sea el mismo en las dos opciones y que sean por tanto comparables. Suponemos una tasa de descuento equivalente a la establecida legalmente a fecha de noviembre del 2020.</t>
  </si>
  <si>
    <t>Inversión en la Opción 2</t>
  </si>
  <si>
    <t>7.</t>
  </si>
  <si>
    <t>Equivalencia población/caudal (m3/habitante/día)</t>
  </si>
  <si>
    <t>m3/h-e/día</t>
  </si>
  <si>
    <t>8.</t>
  </si>
  <si>
    <t>Inversión por reposición en la Opción 1</t>
  </si>
  <si>
    <t>En la opción 1, tenemos la óptica de que el proyecto lo ejecuta en su totalidad el sector público. Suponemos que la inversión por reposición en este caso equivale al 5% del coste inicial de la infraestructura y que debe acometerse cada 10 años.</t>
  </si>
  <si>
    <t xml:space="preserve">Nota para el usuario: Este valor puede cambiarse. Lo importante es que siempre sea el mismo en las dos opciones. El plazo de estudio también debe ser el mismo  </t>
  </si>
  <si>
    <t>Costes operativos</t>
  </si>
  <si>
    <t>Año</t>
  </si>
  <si>
    <t>Nota para el usuario: Al poner los habitantes equivalentes se obtienen unos datos de forma automática. Estos datos son orientativos como primer punto de trabajo no sustituyendo en ningún caso un trabajo pormenorizado en un anteproyecto.
Nota 2 para el usuario: Además de las inversiones iniciales, pueden ser necesarias inversiones adicionales de reposición y renovación de los equipos e infraestructuras, en cuyo caso  esta deberá trasladarse el importe correspondiente a los flujos de caja en el año en que se acometan esas inversiones. Estas inversiones varían de un proyecto a otro y deberán ser analizadas para cada proyecto concreto.</t>
  </si>
  <si>
    <t xml:space="preserve">Para calcular el valor de reversión de los activos se ha asumido como hipótesis que estos se amortizan de forma lineal durante los 25 años de vida util de una EDAR.
Este valor variará en función del plazo final de la concesión. </t>
  </si>
  <si>
    <t>Nota 3 para el usuario: Los ingresos  se estiman para que en un proyecto se puedan recuperar los costes de operación y mantenimiento y la inversión realizada.</t>
  </si>
  <si>
    <t xml:space="preserve">Nota 4 para el usuario: Para calcular el valor de reversión de los activos se ha asumido como hipótesis que éstos se amortizan de forma lineal durante 25 años.  Por tanto, el valor de reversión deberá escribirse manualmente en la pestaña Valor por Dinero en el último año de estudio. 
</t>
  </si>
  <si>
    <t>En la opción 2, tenemos la óptica de que el proyecto lo ejecuta un tercero desde el punto de vista del sector publico. Suponemos que la inversión en este caso equivale al coste de la expropiación de los terrenos en caso de existir y el coste de los estudios previos necesarios para lanzar el proyecto, estimándolo en un 13,5% de la inversión total de la opción 1.</t>
  </si>
  <si>
    <t xml:space="preserve">Notas para el usuario: 
El valor presentado como inversión en esta segunda opción, es un 13,5% de la inversión inicial, incluyendo una estimación del coste de los estudios iniciales y de los asociados al coste del terreno. En caso de que se estimase que este porcentaje debe ser otro, puede ser modificado en la fórmula.
</t>
  </si>
  <si>
    <t>Notas para el usuario: Una vez se hayan configurado los escenarios base, se debería al menos analizar la sensibilidad a los dos riesgos fundamentales. 
La tranferencia del riesgo de construcción: En la opción 1 la construcción queda del lado del sector público, por tanto se podrían aplicar porcentajes adicionales sobre el monto total de la inversión en la opción 1. En la opción 2 este riesgo queda transferida y por tanto no afecta desde la perspectiva del sector público.
Transferencia del riesgo de demanda: en el documento principal y debido a los diferentes estudios realizados, se recomienda no tranferir el riesgo de demanda. Por tanto esto implica aplicar a las filas de ingresos en ambas opciones un porcentaje de minorización para analizar las diferencias en las rentabilidades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</si>
</sst>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theme="1"/>
      <name val="Arial"/>
      <family val="2"/>
    </font>
    <font>
      <b/>
      <sz val="14"/>
      <color theme="0"/>
      <name val="Arial"/>
      <family val="2"/>
    </font>
    <font>
      <sz val="14"/>
      <color theme="0"/>
      <name val="Arial"/>
      <family val="2"/>
    </font>
    <font>
      <b/>
      <i/>
      <sz val="14"/>
      <color theme="0"/>
      <name val="Arial"/>
      <family val="2"/>
    </font>
    <font>
      <b/>
      <sz val="11"/>
      <name val="Arial"/>
      <family val="2"/>
    </font>
    <font>
      <b/>
      <sz val="11"/>
      <color rgb="FFFF0000"/>
      <name val="Arial"/>
      <family val="2"/>
    </font>
    <font>
      <i/>
      <sz val="11"/>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rgb="FF002060"/>
        <bgColor indexed="64"/>
      </patternFill>
    </fill>
    <fill>
      <patternFill patternType="solid">
        <fgColor rgb="FFC6D9F1"/>
        <bgColor indexed="64"/>
      </patternFill>
    </fill>
    <fill>
      <patternFill patternType="solid">
        <fgColor theme="9" tint="0.79998168889431442"/>
        <bgColor indexed="64"/>
      </patternFill>
    </fill>
  </fills>
  <borders count="7">
    <border>
      <left/>
      <right/>
      <top/>
      <bottom/>
      <diagonal/>
    </border>
    <border>
      <left/>
      <right/>
      <top style="thin">
        <color indexed="64"/>
      </top>
      <bottom style="thin">
        <color indexed="64"/>
      </bottom>
      <diagonal/>
    </border>
    <border>
      <left style="medium">
        <color rgb="FF00338D"/>
      </left>
      <right/>
      <top style="medium">
        <color rgb="FF00338D"/>
      </top>
      <bottom style="medium">
        <color rgb="FF00338D"/>
      </bottom>
      <diagonal/>
    </border>
    <border>
      <left/>
      <right/>
      <top style="medium">
        <color rgb="FF00338D"/>
      </top>
      <bottom style="medium">
        <color rgb="FF00338D"/>
      </bottom>
      <diagonal/>
    </border>
    <border>
      <left/>
      <right style="medium">
        <color rgb="FF00338D"/>
      </right>
      <top style="medium">
        <color rgb="FF00338D"/>
      </top>
      <bottom style="medium">
        <color rgb="FF00338D"/>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2" fillId="0" borderId="0" xfId="0" applyFont="1"/>
    <xf numFmtId="0" fontId="3" fillId="2" borderId="1" xfId="0" applyFont="1" applyFill="1" applyBorder="1" applyAlignment="1">
      <alignment horizontal="center"/>
    </xf>
    <xf numFmtId="0" fontId="3" fillId="0" borderId="0" xfId="0" applyFont="1" applyAlignment="1">
      <alignment horizontal="right"/>
    </xf>
    <xf numFmtId="0" fontId="3" fillId="0" borderId="0" xfId="0" applyFont="1"/>
    <xf numFmtId="44" fontId="2" fillId="0" borderId="0" xfId="1" applyFont="1" applyAlignment="1">
      <alignment horizontal="center"/>
    </xf>
    <xf numFmtId="0" fontId="2" fillId="0" borderId="0" xfId="0" applyFont="1" applyAlignment="1">
      <alignment horizontal="center"/>
    </xf>
    <xf numFmtId="0" fontId="3" fillId="2" borderId="1" xfId="0" applyFont="1" applyFill="1" applyBorder="1" applyAlignment="1">
      <alignment horizontal="left"/>
    </xf>
    <xf numFmtId="0" fontId="4" fillId="3" borderId="0" xfId="0" applyFont="1" applyFill="1" applyAlignment="1">
      <alignment wrapText="1"/>
    </xf>
    <xf numFmtId="0" fontId="4" fillId="3" borderId="0" xfId="0" applyFont="1" applyFill="1" applyBorder="1" applyAlignment="1">
      <alignment wrapText="1"/>
    </xf>
    <xf numFmtId="0" fontId="4" fillId="3" borderId="0" xfId="0" applyFont="1" applyFill="1" applyBorder="1"/>
    <xf numFmtId="0" fontId="4" fillId="3" borderId="0" xfId="0" applyFont="1" applyFill="1" applyAlignment="1">
      <alignment horizontal="center" vertical="center"/>
    </xf>
    <xf numFmtId="0" fontId="4" fillId="3" borderId="0" xfId="0" applyFont="1" applyFill="1" applyAlignment="1">
      <alignment horizontal="center"/>
    </xf>
    <xf numFmtId="0" fontId="4" fillId="3" borderId="0" xfId="0" applyFont="1" applyFill="1"/>
    <xf numFmtId="0" fontId="5" fillId="3" borderId="0" xfId="0" applyFont="1" applyFill="1" applyBorder="1" applyAlignment="1">
      <alignment horizontal="left"/>
    </xf>
    <xf numFmtId="0" fontId="6" fillId="3" borderId="0" xfId="0" applyFont="1" applyFill="1" applyBorder="1"/>
    <xf numFmtId="0" fontId="6" fillId="3" borderId="0" xfId="0" applyFont="1" applyFill="1" applyAlignment="1">
      <alignment horizontal="center" vertical="center"/>
    </xf>
    <xf numFmtId="0" fontId="4" fillId="3" borderId="0" xfId="0" applyFont="1" applyFill="1" applyBorder="1" applyAlignment="1">
      <alignment horizontal="center" vertical="center"/>
    </xf>
    <xf numFmtId="44" fontId="3" fillId="2" borderId="1" xfId="1" applyFont="1" applyFill="1" applyBorder="1" applyAlignment="1">
      <alignment horizontal="left"/>
    </xf>
    <xf numFmtId="0" fontId="8" fillId="4" borderId="0" xfId="0" applyFont="1" applyFill="1"/>
    <xf numFmtId="0" fontId="0" fillId="4" borderId="0" xfId="0" applyFill="1"/>
    <xf numFmtId="8" fontId="3" fillId="2" borderId="1" xfId="0" applyNumberFormat="1" applyFont="1" applyFill="1" applyBorder="1" applyAlignment="1">
      <alignment horizontal="center"/>
    </xf>
    <xf numFmtId="0" fontId="2" fillId="0" borderId="0" xfId="0" applyFont="1" applyAlignment="1">
      <alignment horizontal="left"/>
    </xf>
    <xf numFmtId="0" fontId="2" fillId="0" borderId="0" xfId="0" applyFont="1" applyAlignment="1">
      <alignment horizontal="left" wrapText="1"/>
    </xf>
    <xf numFmtId="2" fontId="2" fillId="0" borderId="0" xfId="0" applyNumberFormat="1" applyFont="1"/>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4" borderId="0" xfId="0" applyFont="1" applyFill="1"/>
    <xf numFmtId="0" fontId="2" fillId="4" borderId="0" xfId="0" applyFont="1" applyFill="1"/>
    <xf numFmtId="0" fontId="2" fillId="0" borderId="0" xfId="0" applyFont="1" applyAlignment="1">
      <alignment vertical="center"/>
    </xf>
    <xf numFmtId="44" fontId="2" fillId="0" borderId="0" xfId="1" applyNumberFormat="1" applyFont="1" applyAlignment="1">
      <alignment horizontal="center"/>
    </xf>
    <xf numFmtId="10" fontId="9" fillId="2" borderId="1" xfId="2" applyNumberFormat="1" applyFont="1" applyFill="1" applyBorder="1" applyAlignment="1">
      <alignment horizontal="center"/>
    </xf>
    <xf numFmtId="0" fontId="3" fillId="0" borderId="0" xfId="0" applyFont="1" applyAlignment="1">
      <alignment vertical="center"/>
    </xf>
    <xf numFmtId="0" fontId="3" fillId="0" borderId="0" xfId="0" applyFont="1" applyAlignment="1">
      <alignment horizontal="right" vertical="center"/>
    </xf>
    <xf numFmtId="0" fontId="10" fillId="5" borderId="0" xfId="0" applyFont="1" applyFill="1" applyAlignment="1">
      <alignment horizontal="left" vertical="center" wrapText="1"/>
    </xf>
    <xf numFmtId="0" fontId="2" fillId="0" borderId="0" xfId="0" applyFont="1" applyAlignment="1">
      <alignment horizontal="left" vertical="center" wrapText="1"/>
    </xf>
    <xf numFmtId="44" fontId="2" fillId="0" borderId="5" xfId="1" applyFont="1" applyBorder="1" applyAlignment="1">
      <alignment horizontal="center"/>
    </xf>
    <xf numFmtId="44" fontId="2" fillId="0" borderId="6" xfId="1"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left" wrapText="1"/>
    </xf>
    <xf numFmtId="3" fontId="2" fillId="0" borderId="5" xfId="0" applyNumberFormat="1" applyFont="1" applyBorder="1" applyAlignment="1">
      <alignment horizontal="center"/>
    </xf>
    <xf numFmtId="0" fontId="2" fillId="0" borderId="6" xfId="0" applyFont="1" applyBorder="1" applyAlignment="1">
      <alignment horizontal="center"/>
    </xf>
    <xf numFmtId="0" fontId="2" fillId="0" borderId="0" xfId="0" applyFont="1" applyAlignment="1">
      <alignment horizontal="right"/>
    </xf>
    <xf numFmtId="4" fontId="2" fillId="0" borderId="0" xfId="0" applyNumberFormat="1" applyFont="1" applyBorder="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C6D9F1"/>
      <color rgb="FF859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1381823</xdr:colOff>
      <xdr:row>5</xdr:row>
      <xdr:rowOff>44768</xdr:rowOff>
    </xdr:to>
    <xdr:pic>
      <xdr:nvPicPr>
        <xdr:cNvPr id="2" name="Obrázok 4">
          <a:extLst>
            <a:ext uri="{FF2B5EF4-FFF2-40B4-BE49-F238E27FC236}">
              <a16:creationId xmlns:a16="http://schemas.microsoft.com/office/drawing/2014/main" id="{41DADBE7-9E2F-4C71-B7D2-89089C3DE43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283398" cy="1057593"/>
        </a:xfrm>
        <a:prstGeom prst="rect">
          <a:avLst/>
        </a:prstGeom>
      </xdr:spPr>
    </xdr:pic>
    <xdr:clientData/>
  </xdr:twoCellAnchor>
  <xdr:twoCellAnchor editAs="oneCell">
    <xdr:from>
      <xdr:col>2</xdr:col>
      <xdr:colOff>637761</xdr:colOff>
      <xdr:row>10</xdr:row>
      <xdr:rowOff>140805</xdr:rowOff>
    </xdr:from>
    <xdr:to>
      <xdr:col>6</xdr:col>
      <xdr:colOff>782706</xdr:colOff>
      <xdr:row>15</xdr:row>
      <xdr:rowOff>305352</xdr:rowOff>
    </xdr:to>
    <xdr:pic>
      <xdr:nvPicPr>
        <xdr:cNvPr id="3" name="Picture 2">
          <a:extLst>
            <a:ext uri="{FF2B5EF4-FFF2-40B4-BE49-F238E27FC236}">
              <a16:creationId xmlns:a16="http://schemas.microsoft.com/office/drawing/2014/main" id="{92BB2FAE-5779-4493-9367-A265285FF054}"/>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9057"/>
        <a:stretch/>
      </xdr:blipFill>
      <xdr:spPr bwMode="auto">
        <a:xfrm>
          <a:off x="3517486" y="2934805"/>
          <a:ext cx="3857790" cy="22092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1397000</xdr:colOff>
      <xdr:row>5</xdr:row>
      <xdr:rowOff>9525</xdr:rowOff>
    </xdr:to>
    <xdr:pic>
      <xdr:nvPicPr>
        <xdr:cNvPr id="2" name="Obrázok 4">
          <a:extLst>
            <a:ext uri="{FF2B5EF4-FFF2-40B4-BE49-F238E27FC236}">
              <a16:creationId xmlns:a16="http://schemas.microsoft.com/office/drawing/2014/main" id="{EA60FFF6-045B-4809-84E7-CA4527E3B0C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992"/>
        <a:stretch/>
      </xdr:blipFill>
      <xdr:spPr>
        <a:xfrm>
          <a:off x="95250" y="0"/>
          <a:ext cx="1304925" cy="990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87D03-4D71-458E-8D4A-78AE8AEB683F}">
  <dimension ref="A1:T46"/>
  <sheetViews>
    <sheetView showGridLines="0" tabSelected="1" topLeftCell="A13" zoomScaleNormal="100" workbookViewId="0">
      <selection activeCell="D18" sqref="D18:E18"/>
    </sheetView>
  </sheetViews>
  <sheetFormatPr defaultColWidth="8.81640625" defaultRowHeight="14" x14ac:dyDescent="0.3"/>
  <cols>
    <col min="1" max="1" width="22.81640625" style="1" customWidth="1"/>
    <col min="2" max="2" width="18.453125" style="1" customWidth="1"/>
    <col min="3" max="3" width="26.90625" style="1" customWidth="1"/>
    <col min="4" max="6" width="8.81640625" style="1"/>
    <col min="7" max="7" width="77.08984375" style="1" customWidth="1"/>
    <col min="8" max="12" width="8.81640625" style="1"/>
    <col min="13" max="13" width="8.81640625" style="1" customWidth="1"/>
    <col min="14" max="14" width="0" style="1" hidden="1" customWidth="1"/>
    <col min="15" max="15" width="9.08984375" style="1" hidden="1" customWidth="1"/>
    <col min="16" max="16" width="10.54296875" style="1" hidden="1" customWidth="1"/>
    <col min="17" max="17" width="11.90625" style="1" hidden="1" customWidth="1"/>
    <col min="18" max="18" width="12.1796875" style="1" hidden="1" customWidth="1"/>
    <col min="19" max="20" width="8.81640625" style="1" hidden="1" customWidth="1"/>
    <col min="21" max="16384" width="8.81640625" style="1"/>
  </cols>
  <sheetData>
    <row r="1" spans="1:12" customFormat="1" ht="14.5" x14ac:dyDescent="0.35">
      <c r="A1" s="8"/>
      <c r="B1" s="9"/>
      <c r="C1" s="9"/>
      <c r="D1" s="10"/>
      <c r="E1" s="11"/>
      <c r="F1" s="11"/>
      <c r="G1" s="13"/>
      <c r="H1" s="13"/>
      <c r="I1" s="11"/>
      <c r="J1" s="11"/>
      <c r="K1" s="13"/>
      <c r="L1" s="13"/>
    </row>
    <row r="2" spans="1:12" customFormat="1" ht="18" x14ac:dyDescent="0.4">
      <c r="A2" s="8"/>
      <c r="B2" s="14"/>
      <c r="C2" s="14"/>
      <c r="D2" s="15"/>
      <c r="E2" s="16"/>
      <c r="F2" s="16"/>
      <c r="G2" s="13"/>
      <c r="H2" s="13"/>
      <c r="I2" s="16"/>
      <c r="J2" s="16"/>
      <c r="K2" s="13"/>
      <c r="L2" s="13"/>
    </row>
    <row r="3" spans="1:12" customFormat="1" ht="18" x14ac:dyDescent="0.4">
      <c r="A3" s="8"/>
      <c r="B3" s="14" t="s">
        <v>16</v>
      </c>
      <c r="C3" s="9"/>
      <c r="D3" s="17"/>
      <c r="E3" s="11"/>
      <c r="F3" s="11"/>
      <c r="G3" s="13"/>
      <c r="H3" s="13"/>
      <c r="I3" s="11"/>
      <c r="J3" s="11"/>
      <c r="K3" s="13"/>
      <c r="L3" s="13"/>
    </row>
    <row r="4" spans="1:12" customFormat="1" ht="19" customHeight="1" x14ac:dyDescent="0.35">
      <c r="A4" s="8"/>
      <c r="B4" s="8"/>
      <c r="C4" s="8"/>
      <c r="D4" s="8"/>
      <c r="E4" s="11"/>
      <c r="F4" s="11"/>
      <c r="G4" s="13"/>
      <c r="H4" s="13"/>
      <c r="I4" s="11"/>
      <c r="J4" s="11"/>
      <c r="K4" s="13"/>
      <c r="L4" s="13"/>
    </row>
    <row r="5" spans="1:12" customFormat="1" ht="14.5" x14ac:dyDescent="0.35">
      <c r="A5" s="8"/>
      <c r="B5" s="9"/>
      <c r="C5" s="9"/>
      <c r="D5" s="17"/>
      <c r="E5" s="11"/>
      <c r="F5" s="11"/>
      <c r="G5" s="13"/>
      <c r="H5" s="13"/>
      <c r="I5" s="11"/>
      <c r="J5" s="11"/>
      <c r="K5" s="13"/>
      <c r="L5" s="13"/>
    </row>
    <row r="6" spans="1:12" ht="14.5" thickBot="1" x14ac:dyDescent="0.35"/>
    <row r="7" spans="1:12" ht="66.5" customHeight="1" thickBot="1" x14ac:dyDescent="0.35">
      <c r="A7" s="40" t="s">
        <v>17</v>
      </c>
      <c r="B7" s="41"/>
      <c r="C7" s="41"/>
      <c r="D7" s="41"/>
      <c r="E7" s="41"/>
      <c r="F7" s="41"/>
      <c r="G7" s="41"/>
      <c r="H7" s="41"/>
      <c r="I7" s="41"/>
      <c r="J7" s="41"/>
      <c r="K7" s="41"/>
      <c r="L7" s="42"/>
    </row>
    <row r="8" spans="1:12" x14ac:dyDescent="0.3">
      <c r="A8" s="22"/>
    </row>
    <row r="9" spans="1:12" x14ac:dyDescent="0.3">
      <c r="A9" s="29" t="s">
        <v>18</v>
      </c>
      <c r="B9" s="30"/>
      <c r="C9" s="30"/>
      <c r="D9" s="30"/>
      <c r="E9" s="30"/>
      <c r="F9" s="30"/>
      <c r="G9" s="30"/>
      <c r="H9" s="30"/>
      <c r="I9" s="30"/>
      <c r="J9" s="30"/>
      <c r="K9" s="30"/>
      <c r="L9" s="30"/>
    </row>
    <row r="10" spans="1:12" ht="32" customHeight="1" x14ac:dyDescent="0.3">
      <c r="A10" s="22"/>
      <c r="B10" s="43" t="s">
        <v>19</v>
      </c>
      <c r="C10" s="43"/>
      <c r="D10" s="43"/>
      <c r="E10" s="43"/>
      <c r="F10" s="43"/>
      <c r="G10" s="43"/>
      <c r="H10" s="43"/>
      <c r="I10" s="43"/>
      <c r="J10" s="43"/>
      <c r="K10" s="43"/>
      <c r="L10" s="43"/>
    </row>
    <row r="11" spans="1:12" ht="32" customHeight="1" x14ac:dyDescent="0.3">
      <c r="A11" s="22"/>
      <c r="B11" s="23"/>
      <c r="C11" s="23"/>
      <c r="D11" s="23"/>
      <c r="E11" s="23"/>
      <c r="F11" s="23"/>
      <c r="G11" s="23"/>
      <c r="H11" s="23"/>
      <c r="I11" s="23"/>
      <c r="J11" s="23"/>
      <c r="K11" s="23"/>
      <c r="L11" s="23"/>
    </row>
    <row r="12" spans="1:12" ht="32" customHeight="1" x14ac:dyDescent="0.3">
      <c r="A12" s="22"/>
      <c r="B12" s="23"/>
      <c r="C12" s="23"/>
      <c r="D12" s="23"/>
      <c r="E12" s="23"/>
      <c r="F12" s="23"/>
      <c r="G12" s="23"/>
      <c r="H12" s="23"/>
      <c r="I12" s="23"/>
      <c r="J12" s="23"/>
      <c r="K12" s="23"/>
      <c r="L12" s="23"/>
    </row>
    <row r="13" spans="1:12" ht="32" customHeight="1" x14ac:dyDescent="0.3">
      <c r="A13" s="22"/>
      <c r="B13" s="23"/>
      <c r="C13" s="23"/>
      <c r="D13" s="23"/>
      <c r="E13" s="23"/>
      <c r="F13" s="23"/>
      <c r="G13" s="23"/>
      <c r="H13" s="23"/>
      <c r="I13" s="23"/>
      <c r="J13" s="23"/>
      <c r="K13" s="23"/>
      <c r="L13" s="23"/>
    </row>
    <row r="14" spans="1:12" ht="32" customHeight="1" x14ac:dyDescent="0.3">
      <c r="A14" s="22"/>
      <c r="B14" s="23"/>
      <c r="C14" s="23"/>
      <c r="D14" s="23"/>
      <c r="E14" s="23"/>
      <c r="F14" s="23"/>
      <c r="G14" s="23"/>
      <c r="H14" s="23"/>
      <c r="I14" s="23"/>
      <c r="J14" s="23"/>
      <c r="K14" s="23"/>
      <c r="L14" s="23"/>
    </row>
    <row r="15" spans="1:12" ht="32" customHeight="1" x14ac:dyDescent="0.3">
      <c r="A15" s="22"/>
      <c r="B15" s="23"/>
      <c r="C15" s="23"/>
      <c r="D15" s="23"/>
      <c r="E15" s="23"/>
      <c r="F15" s="23"/>
      <c r="G15" s="23"/>
      <c r="H15" s="23"/>
      <c r="I15" s="23"/>
      <c r="J15" s="23"/>
      <c r="K15" s="23"/>
      <c r="L15" s="23"/>
    </row>
    <row r="16" spans="1:12" ht="32" customHeight="1" x14ac:dyDescent="0.3">
      <c r="A16" s="22"/>
      <c r="B16" s="23"/>
      <c r="C16" s="23"/>
      <c r="D16" s="23"/>
      <c r="E16" s="23"/>
      <c r="F16" s="23"/>
      <c r="G16" s="23"/>
      <c r="H16" s="23"/>
      <c r="I16" s="23"/>
      <c r="J16" s="23"/>
      <c r="K16" s="23"/>
      <c r="L16" s="23"/>
    </row>
    <row r="17" spans="1:20" x14ac:dyDescent="0.3">
      <c r="N17" s="1" t="s">
        <v>20</v>
      </c>
      <c r="O17" s="24">
        <v>15000</v>
      </c>
      <c r="P17" s="1">
        <f>(1330+3525)/2</f>
        <v>2427.5</v>
      </c>
      <c r="Q17" s="25">
        <f>(0.6+1.31)/2</f>
        <v>0.95500000000000007</v>
      </c>
      <c r="R17" s="25">
        <f>(0.2+0.5)/2</f>
        <v>0.35</v>
      </c>
      <c r="S17" s="1">
        <v>5001</v>
      </c>
      <c r="T17" s="1">
        <v>0.5</v>
      </c>
    </row>
    <row r="18" spans="1:20" x14ac:dyDescent="0.3">
      <c r="B18" s="1" t="s">
        <v>21</v>
      </c>
      <c r="D18" s="44"/>
      <c r="E18" s="45"/>
      <c r="N18" s="1" t="s">
        <v>22</v>
      </c>
      <c r="O18" s="24">
        <v>50000</v>
      </c>
      <c r="P18" s="1">
        <f>(345+1184)/2</f>
        <v>764.5</v>
      </c>
      <c r="Q18" s="25">
        <f>(0.6+1.31)/2</f>
        <v>0.95500000000000007</v>
      </c>
      <c r="R18" s="25">
        <f>(0.0828+0.3)/2</f>
        <v>0.19139999999999999</v>
      </c>
      <c r="S18" s="1">
        <v>50001</v>
      </c>
      <c r="T18" s="1">
        <v>0.37</v>
      </c>
    </row>
    <row r="19" spans="1:20" x14ac:dyDescent="0.3">
      <c r="N19" s="1" t="s">
        <v>23</v>
      </c>
      <c r="O19" s="24"/>
      <c r="P19" s="1">
        <f>(102+466)/2</f>
        <v>284</v>
      </c>
      <c r="Q19" s="25">
        <f>(0.6+1.31)/2</f>
        <v>0.95500000000000007</v>
      </c>
      <c r="R19" s="25">
        <f>(0.05+0.345)/2</f>
        <v>0.19749999999999998</v>
      </c>
      <c r="S19" s="1">
        <v>100000</v>
      </c>
      <c r="T19" s="1">
        <v>0.22</v>
      </c>
    </row>
    <row r="20" spans="1:20" x14ac:dyDescent="0.3">
      <c r="B20" s="1" t="s">
        <v>42</v>
      </c>
      <c r="C20" s="25"/>
      <c r="D20" s="46" t="str">
        <f>IF(ISBLANK(D18),"",
IF(D18&lt;O17,R17,
IF(AND(D18&gt;O17,D18&lt;O18),R18,R19)))</f>
        <v/>
      </c>
      <c r="E20" s="46"/>
      <c r="F20" s="1" t="s">
        <v>43</v>
      </c>
    </row>
    <row r="21" spans="1:20" x14ac:dyDescent="0.3">
      <c r="B21" s="1" t="s">
        <v>24</v>
      </c>
      <c r="D21" s="47" t="str">
        <f>IF(ISBLANK(D18),"",D18*D20*365)</f>
        <v/>
      </c>
      <c r="E21" s="47"/>
      <c r="F21" s="1" t="s">
        <v>25</v>
      </c>
    </row>
    <row r="23" spans="1:20" x14ac:dyDescent="0.3">
      <c r="A23" s="29" t="s">
        <v>26</v>
      </c>
      <c r="B23" s="30"/>
      <c r="C23" s="30"/>
      <c r="D23" s="30"/>
      <c r="E23" s="30"/>
      <c r="F23" s="30"/>
      <c r="G23" s="30"/>
      <c r="H23" s="30"/>
      <c r="I23" s="30"/>
      <c r="J23" s="30"/>
      <c r="K23" s="30"/>
      <c r="L23" s="30"/>
    </row>
    <row r="24" spans="1:20" ht="83" customHeight="1" x14ac:dyDescent="0.3">
      <c r="A24" s="3" t="s">
        <v>0</v>
      </c>
      <c r="B24" s="4" t="s">
        <v>27</v>
      </c>
      <c r="C24" s="26"/>
      <c r="D24" s="38" t="str">
        <f>IF(ISBLANK(D18),"",C25*D18)</f>
        <v/>
      </c>
      <c r="E24" s="39"/>
      <c r="G24" s="36" t="s">
        <v>50</v>
      </c>
      <c r="H24" s="36"/>
      <c r="I24" s="36"/>
      <c r="J24" s="36"/>
      <c r="K24" s="36"/>
    </row>
    <row r="25" spans="1:20" x14ac:dyDescent="0.3">
      <c r="B25" s="1" t="s">
        <v>28</v>
      </c>
      <c r="C25" s="25" t="str">
        <f>IF(ISBLANK(D18),"",
IF(D18&lt;O17,P17,
IF(AND(D18&gt;O17,D18&lt;O18),P18,P19)))</f>
        <v/>
      </c>
      <c r="D25" s="27" t="s">
        <v>29</v>
      </c>
    </row>
    <row r="27" spans="1:20" ht="41.5" customHeight="1" x14ac:dyDescent="0.3">
      <c r="A27" s="3" t="s">
        <v>2</v>
      </c>
      <c r="B27" s="4" t="s">
        <v>30</v>
      </c>
      <c r="C27" s="26"/>
      <c r="D27" s="38" t="str">
        <f>IF(ISBLANK(D18),"",-D29+(1/25)*D24)</f>
        <v/>
      </c>
      <c r="E27" s="39"/>
      <c r="G27" s="36" t="s">
        <v>52</v>
      </c>
      <c r="H27" s="36"/>
      <c r="I27" s="36"/>
      <c r="J27" s="36"/>
      <c r="K27" s="36"/>
    </row>
    <row r="29" spans="1:20" x14ac:dyDescent="0.3">
      <c r="A29" s="3" t="s">
        <v>4</v>
      </c>
      <c r="B29" s="4" t="s">
        <v>32</v>
      </c>
      <c r="D29" s="38" t="str">
        <f>IF(ISBLANK(D18),"",-(C31*D21+C2*D21))</f>
        <v/>
      </c>
      <c r="E29" s="39"/>
    </row>
    <row r="30" spans="1:20" x14ac:dyDescent="0.3">
      <c r="B30" s="1" t="s">
        <v>48</v>
      </c>
    </row>
    <row r="31" spans="1:20" x14ac:dyDescent="0.3">
      <c r="B31" s="1" t="s">
        <v>28</v>
      </c>
      <c r="C31" s="28" t="str">
        <f>IF(ISBLANK(D18),"",
IF(D18&lt;S17,T17,
IF(AND(D18&gt;S17,D18&lt;S19),T18,T19)))</f>
        <v/>
      </c>
      <c r="D31" s="27" t="s">
        <v>31</v>
      </c>
    </row>
    <row r="33" spans="1:12" ht="67.25" customHeight="1" x14ac:dyDescent="0.3">
      <c r="A33" s="35" t="s">
        <v>6</v>
      </c>
      <c r="B33" s="34" t="s">
        <v>33</v>
      </c>
      <c r="D33" s="38" t="str">
        <f>IF(ISBLANK(D18),"",D24-(25*(D24/25)))</f>
        <v/>
      </c>
      <c r="E33" s="39"/>
      <c r="G33" s="36" t="s">
        <v>53</v>
      </c>
      <c r="H33" s="36"/>
      <c r="I33" s="36"/>
      <c r="J33" s="36"/>
      <c r="K33" s="36"/>
    </row>
    <row r="34" spans="1:12" ht="87" customHeight="1" x14ac:dyDescent="0.3">
      <c r="B34" s="37" t="s">
        <v>51</v>
      </c>
      <c r="C34" s="37"/>
    </row>
    <row r="36" spans="1:12" x14ac:dyDescent="0.3">
      <c r="A36" s="3" t="s">
        <v>34</v>
      </c>
      <c r="B36" s="4" t="s">
        <v>35</v>
      </c>
    </row>
    <row r="37" spans="1:12" ht="32.5" customHeight="1" x14ac:dyDescent="0.3">
      <c r="A37" s="31"/>
      <c r="B37" s="37" t="s">
        <v>36</v>
      </c>
      <c r="C37" s="37"/>
      <c r="D37" s="37"/>
      <c r="E37" s="37"/>
      <c r="F37" s="37"/>
      <c r="G37" s="37"/>
      <c r="H37" s="37"/>
      <c r="I37" s="37"/>
      <c r="J37" s="37"/>
      <c r="K37" s="37"/>
      <c r="L37" s="37"/>
    </row>
    <row r="39" spans="1:12" x14ac:dyDescent="0.3">
      <c r="A39" s="3" t="s">
        <v>37</v>
      </c>
      <c r="B39" s="4" t="s">
        <v>38</v>
      </c>
    </row>
    <row r="40" spans="1:12" ht="30.5" customHeight="1" x14ac:dyDescent="0.3">
      <c r="B40" s="37" t="s">
        <v>39</v>
      </c>
      <c r="C40" s="37"/>
      <c r="D40" s="37"/>
      <c r="E40" s="37"/>
      <c r="F40" s="37"/>
      <c r="G40" s="37"/>
      <c r="H40" s="37"/>
      <c r="I40" s="37"/>
      <c r="J40" s="37"/>
      <c r="K40" s="37"/>
      <c r="L40" s="37"/>
    </row>
    <row r="42" spans="1:12" x14ac:dyDescent="0.3">
      <c r="A42" s="3" t="s">
        <v>41</v>
      </c>
      <c r="B42" s="4" t="s">
        <v>40</v>
      </c>
    </row>
    <row r="43" spans="1:12" ht="43.5" customHeight="1" x14ac:dyDescent="0.3">
      <c r="A43" s="22"/>
      <c r="B43" s="37" t="s">
        <v>54</v>
      </c>
      <c r="C43" s="37"/>
      <c r="D43" s="37"/>
      <c r="E43" s="37"/>
      <c r="F43" s="37"/>
      <c r="G43" s="37"/>
      <c r="H43" s="37"/>
      <c r="I43" s="37"/>
      <c r="J43" s="37"/>
      <c r="K43" s="37"/>
      <c r="L43" s="37"/>
    </row>
    <row r="45" spans="1:12" x14ac:dyDescent="0.3">
      <c r="A45" s="3" t="s">
        <v>44</v>
      </c>
      <c r="B45" s="4" t="s">
        <v>45</v>
      </c>
    </row>
    <row r="46" spans="1:12" ht="32" customHeight="1" x14ac:dyDescent="0.3">
      <c r="B46" s="37" t="s">
        <v>46</v>
      </c>
      <c r="C46" s="37"/>
      <c r="D46" s="37"/>
      <c r="E46" s="37"/>
      <c r="F46" s="37"/>
      <c r="G46" s="37"/>
      <c r="H46" s="37"/>
      <c r="I46" s="37"/>
      <c r="J46" s="37"/>
      <c r="K46" s="37"/>
      <c r="L46" s="37"/>
    </row>
  </sheetData>
  <mergeCells count="17">
    <mergeCell ref="A7:L7"/>
    <mergeCell ref="B10:L10"/>
    <mergeCell ref="D18:E18"/>
    <mergeCell ref="D20:E20"/>
    <mergeCell ref="D21:E21"/>
    <mergeCell ref="G24:K24"/>
    <mergeCell ref="G27:K27"/>
    <mergeCell ref="G33:K33"/>
    <mergeCell ref="B46:L46"/>
    <mergeCell ref="D24:E24"/>
    <mergeCell ref="B43:L43"/>
    <mergeCell ref="D27:E27"/>
    <mergeCell ref="D29:E29"/>
    <mergeCell ref="D33:E33"/>
    <mergeCell ref="B34:C34"/>
    <mergeCell ref="B37:L37"/>
    <mergeCell ref="B40:L40"/>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5E3B-FFC4-473E-A551-7442EF26E354}">
  <dimension ref="A1:AB43"/>
  <sheetViews>
    <sheetView zoomScale="85" zoomScaleNormal="85" workbookViewId="0">
      <selection activeCell="K41" sqref="K41"/>
    </sheetView>
  </sheetViews>
  <sheetFormatPr defaultRowHeight="14.5" x14ac:dyDescent="0.35"/>
  <cols>
    <col min="1" max="1" width="23.453125" customWidth="1"/>
    <col min="3" max="3" width="20.36328125" customWidth="1"/>
    <col min="4" max="4" width="17.6328125" customWidth="1"/>
    <col min="5" max="5" width="23.08984375" customWidth="1"/>
    <col min="6" max="28" width="17.6328125" customWidth="1"/>
  </cols>
  <sheetData>
    <row r="1" spans="1:28" x14ac:dyDescent="0.35">
      <c r="A1" s="8"/>
      <c r="B1" s="8"/>
      <c r="C1" s="8"/>
      <c r="D1" s="9"/>
      <c r="E1" s="9"/>
      <c r="F1" s="10"/>
      <c r="G1" s="11"/>
      <c r="H1" s="11"/>
      <c r="I1" s="12"/>
      <c r="J1" s="12"/>
      <c r="K1" s="12"/>
      <c r="L1" s="13"/>
      <c r="M1" s="12"/>
      <c r="N1" s="12"/>
      <c r="O1" s="13"/>
      <c r="P1" s="12"/>
      <c r="Q1" s="12"/>
      <c r="R1" s="13"/>
      <c r="S1" s="12"/>
      <c r="T1" s="12"/>
      <c r="U1" s="12"/>
      <c r="V1" s="12"/>
      <c r="W1" s="12"/>
      <c r="X1" s="12"/>
      <c r="Y1" s="12"/>
      <c r="Z1" s="12"/>
      <c r="AA1" s="12"/>
      <c r="AB1" s="12"/>
    </row>
    <row r="2" spans="1:28" ht="18" x14ac:dyDescent="0.4">
      <c r="A2" s="8"/>
      <c r="B2" s="8"/>
      <c r="C2" s="8"/>
      <c r="D2" s="14"/>
      <c r="E2" s="14"/>
      <c r="F2" s="15"/>
      <c r="G2" s="16"/>
      <c r="H2" s="16"/>
      <c r="I2" s="12"/>
      <c r="J2" s="12"/>
      <c r="K2" s="12"/>
      <c r="L2" s="13"/>
      <c r="M2" s="12"/>
      <c r="N2" s="12"/>
      <c r="O2" s="13"/>
      <c r="P2" s="12"/>
      <c r="Q2" s="12"/>
      <c r="R2" s="13"/>
      <c r="S2" s="12"/>
      <c r="T2" s="12"/>
      <c r="U2" s="12"/>
      <c r="V2" s="12"/>
      <c r="W2" s="12"/>
      <c r="X2" s="12"/>
      <c r="Y2" s="12"/>
      <c r="Z2" s="12"/>
      <c r="AA2" s="12"/>
      <c r="AB2" s="12"/>
    </row>
    <row r="3" spans="1:28" ht="18" x14ac:dyDescent="0.4">
      <c r="A3" s="8"/>
      <c r="B3" s="14" t="s">
        <v>13</v>
      </c>
      <c r="C3" s="14"/>
      <c r="D3" s="14"/>
      <c r="E3" s="9"/>
      <c r="F3" s="17"/>
      <c r="G3" s="11"/>
      <c r="H3" s="11"/>
      <c r="I3" s="12"/>
      <c r="J3" s="12"/>
      <c r="K3" s="12"/>
      <c r="L3" s="13"/>
      <c r="M3" s="12"/>
      <c r="N3" s="12"/>
      <c r="O3" s="13"/>
      <c r="P3" s="12"/>
      <c r="Q3" s="12"/>
      <c r="R3" s="13"/>
      <c r="S3" s="12"/>
      <c r="T3" s="12"/>
      <c r="U3" s="12"/>
      <c r="V3" s="12"/>
      <c r="W3" s="12"/>
      <c r="X3" s="12"/>
      <c r="Y3" s="12"/>
      <c r="Z3" s="12"/>
      <c r="AA3" s="12"/>
      <c r="AB3" s="12"/>
    </row>
    <row r="4" spans="1:28" ht="13" customHeight="1" x14ac:dyDescent="0.35">
      <c r="A4" s="8"/>
      <c r="B4" s="8"/>
      <c r="C4" s="8"/>
      <c r="D4" s="8"/>
      <c r="E4" s="8"/>
      <c r="F4" s="8"/>
      <c r="G4" s="11"/>
      <c r="H4" s="11"/>
      <c r="I4" s="12"/>
      <c r="J4" s="12"/>
      <c r="K4" s="12"/>
      <c r="L4" s="13"/>
      <c r="M4" s="12"/>
      <c r="N4" s="12"/>
      <c r="O4" s="13"/>
      <c r="P4" s="12"/>
      <c r="Q4" s="12"/>
      <c r="R4" s="13"/>
      <c r="S4" s="12"/>
      <c r="T4" s="12"/>
      <c r="U4" s="12"/>
      <c r="V4" s="12"/>
      <c r="W4" s="12"/>
      <c r="X4" s="12"/>
      <c r="Y4" s="12"/>
      <c r="Z4" s="12"/>
      <c r="AA4" s="12"/>
      <c r="AB4" s="12"/>
    </row>
    <row r="5" spans="1:28" x14ac:dyDescent="0.35">
      <c r="A5" s="8"/>
      <c r="B5" s="8"/>
      <c r="C5" s="8"/>
      <c r="D5" s="9"/>
      <c r="E5" s="9"/>
      <c r="F5" s="17"/>
      <c r="G5" s="11"/>
      <c r="H5" s="11"/>
      <c r="I5" s="12"/>
      <c r="J5" s="12"/>
      <c r="K5" s="12"/>
      <c r="L5" s="13"/>
      <c r="M5" s="12"/>
      <c r="N5" s="12"/>
      <c r="O5" s="13"/>
      <c r="P5" s="12"/>
      <c r="Q5" s="12"/>
      <c r="R5" s="13"/>
      <c r="S5" s="12"/>
      <c r="T5" s="12"/>
      <c r="U5" s="12"/>
      <c r="V5" s="12"/>
      <c r="W5" s="12"/>
      <c r="X5" s="12"/>
      <c r="Y5" s="12"/>
      <c r="Z5" s="12"/>
      <c r="AA5" s="12"/>
      <c r="AB5" s="12"/>
    </row>
    <row r="10" spans="1:28" x14ac:dyDescent="0.35">
      <c r="A10" s="19" t="s">
        <v>10</v>
      </c>
      <c r="B10" s="19" t="s">
        <v>11</v>
      </c>
      <c r="C10" s="19"/>
      <c r="D10" s="19"/>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35">
      <c r="B11" s="1"/>
      <c r="C11" s="2" t="s">
        <v>49</v>
      </c>
      <c r="D11" s="2">
        <v>1</v>
      </c>
      <c r="E11" s="2">
        <v>2</v>
      </c>
      <c r="F11" s="2">
        <v>3</v>
      </c>
      <c r="G11" s="2">
        <v>4</v>
      </c>
      <c r="H11" s="2">
        <v>5</v>
      </c>
      <c r="I11" s="2">
        <v>6</v>
      </c>
      <c r="J11" s="2">
        <v>7</v>
      </c>
      <c r="K11" s="2">
        <v>8</v>
      </c>
      <c r="L11" s="2">
        <v>9</v>
      </c>
      <c r="M11" s="2">
        <v>10</v>
      </c>
      <c r="N11" s="2">
        <v>11</v>
      </c>
      <c r="O11" s="2">
        <v>12</v>
      </c>
      <c r="P11" s="2">
        <v>13</v>
      </c>
      <c r="Q11" s="2">
        <v>14</v>
      </c>
      <c r="R11" s="2">
        <v>15</v>
      </c>
      <c r="S11" s="2">
        <v>16</v>
      </c>
      <c r="T11" s="2">
        <v>17</v>
      </c>
      <c r="U11" s="2">
        <v>18</v>
      </c>
      <c r="V11" s="2">
        <v>19</v>
      </c>
      <c r="W11" s="2">
        <v>20</v>
      </c>
      <c r="X11" s="2">
        <v>21</v>
      </c>
      <c r="Y11" s="2">
        <v>22</v>
      </c>
      <c r="Z11" s="2">
        <v>23</v>
      </c>
      <c r="AA11" s="2">
        <v>24</v>
      </c>
      <c r="AB11" s="2">
        <v>25</v>
      </c>
    </row>
    <row r="12" spans="1:28" x14ac:dyDescent="0.35">
      <c r="B12" s="3" t="s">
        <v>0</v>
      </c>
      <c r="C12" s="4" t="s">
        <v>1</v>
      </c>
      <c r="D12" s="5" t="e">
        <f>-'Libro de hipótesis'!D24:E24</f>
        <v>#VALUE!</v>
      </c>
      <c r="E12" s="5">
        <v>0</v>
      </c>
      <c r="F12" s="5">
        <v>0</v>
      </c>
      <c r="G12" s="5">
        <v>0</v>
      </c>
      <c r="H12" s="5">
        <v>0</v>
      </c>
      <c r="I12" s="5">
        <v>0</v>
      </c>
      <c r="J12" s="5">
        <v>0</v>
      </c>
      <c r="K12" s="5">
        <v>0</v>
      </c>
      <c r="L12" s="5">
        <v>0</v>
      </c>
      <c r="M12" s="5" t="e">
        <f>0.05*D12</f>
        <v>#VALUE!</v>
      </c>
      <c r="N12" s="5">
        <v>0</v>
      </c>
      <c r="O12" s="5">
        <v>0</v>
      </c>
      <c r="P12" s="5">
        <v>0</v>
      </c>
      <c r="Q12" s="5">
        <v>0</v>
      </c>
      <c r="R12" s="5">
        <v>0</v>
      </c>
      <c r="S12" s="5">
        <v>0</v>
      </c>
      <c r="T12" s="5">
        <v>0</v>
      </c>
      <c r="U12" s="5">
        <v>0</v>
      </c>
      <c r="V12" s="5">
        <v>0</v>
      </c>
      <c r="W12" s="5" t="e">
        <f>0.05*D12</f>
        <v>#VALUE!</v>
      </c>
      <c r="X12" s="32"/>
      <c r="Y12" s="5">
        <v>0</v>
      </c>
      <c r="Z12" s="5">
        <v>0</v>
      </c>
      <c r="AA12" s="5">
        <v>0</v>
      </c>
      <c r="AB12" s="5">
        <v>0</v>
      </c>
    </row>
    <row r="13" spans="1:28" x14ac:dyDescent="0.35">
      <c r="B13" s="3" t="s">
        <v>2</v>
      </c>
      <c r="C13" s="4" t="s">
        <v>3</v>
      </c>
      <c r="D13" s="5">
        <v>0</v>
      </c>
      <c r="E13" s="5" t="str">
        <f>'Libro de hipótesis'!$D$27</f>
        <v/>
      </c>
      <c r="F13" s="5" t="str">
        <f>'Libro de hipótesis'!$D$27</f>
        <v/>
      </c>
      <c r="G13" s="5" t="str">
        <f>'Libro de hipótesis'!$D$27</f>
        <v/>
      </c>
      <c r="H13" s="5" t="str">
        <f>'Libro de hipótesis'!$D$27</f>
        <v/>
      </c>
      <c r="I13" s="5" t="str">
        <f>'Libro de hipótesis'!$D$27</f>
        <v/>
      </c>
      <c r="J13" s="5" t="str">
        <f>'Libro de hipótesis'!$D$27</f>
        <v/>
      </c>
      <c r="K13" s="5" t="str">
        <f>'Libro de hipótesis'!$D$27</f>
        <v/>
      </c>
      <c r="L13" s="5" t="str">
        <f>'Libro de hipótesis'!$D$27</f>
        <v/>
      </c>
      <c r="M13" s="5" t="str">
        <f>'Libro de hipótesis'!$D$27</f>
        <v/>
      </c>
      <c r="N13" s="5" t="str">
        <f>'Libro de hipótesis'!$D$27</f>
        <v/>
      </c>
      <c r="O13" s="5" t="str">
        <f>'Libro de hipótesis'!$D$27</f>
        <v/>
      </c>
      <c r="P13" s="5" t="str">
        <f>'Libro de hipótesis'!$D$27</f>
        <v/>
      </c>
      <c r="Q13" s="5" t="str">
        <f>'Libro de hipótesis'!$D$27</f>
        <v/>
      </c>
      <c r="R13" s="5" t="str">
        <f>'Libro de hipótesis'!$D$27</f>
        <v/>
      </c>
      <c r="S13" s="5" t="str">
        <f>'Libro de hipótesis'!$D$27</f>
        <v/>
      </c>
      <c r="T13" s="5" t="str">
        <f>'Libro de hipótesis'!$D$27</f>
        <v/>
      </c>
      <c r="U13" s="5" t="str">
        <f>'Libro de hipótesis'!$D$27</f>
        <v/>
      </c>
      <c r="V13" s="5" t="str">
        <f>'Libro de hipótesis'!$D$27</f>
        <v/>
      </c>
      <c r="W13" s="5" t="str">
        <f>'Libro de hipótesis'!$D$27</f>
        <v/>
      </c>
      <c r="X13" s="5" t="str">
        <f>'Libro de hipótesis'!$D$27</f>
        <v/>
      </c>
      <c r="Y13" s="5" t="str">
        <f>'Libro de hipótesis'!$D$27</f>
        <v/>
      </c>
      <c r="Z13" s="5" t="str">
        <f>'Libro de hipótesis'!$D$27</f>
        <v/>
      </c>
      <c r="AA13" s="5" t="str">
        <f>'Libro de hipótesis'!$D$27</f>
        <v/>
      </c>
      <c r="AB13" s="5" t="str">
        <f>'Libro de hipótesis'!$D$27</f>
        <v/>
      </c>
    </row>
    <row r="14" spans="1:28" x14ac:dyDescent="0.35">
      <c r="B14" s="3" t="s">
        <v>4</v>
      </c>
      <c r="C14" s="4" t="s">
        <v>5</v>
      </c>
      <c r="D14" s="5">
        <v>0</v>
      </c>
      <c r="E14" s="5" t="str">
        <f>'Libro de hipótesis'!$D$29</f>
        <v/>
      </c>
      <c r="F14" s="5" t="str">
        <f>'Libro de hipótesis'!$D$29</f>
        <v/>
      </c>
      <c r="G14" s="5" t="str">
        <f>'Libro de hipótesis'!$D$29</f>
        <v/>
      </c>
      <c r="H14" s="5" t="str">
        <f>'Libro de hipótesis'!$D$29</f>
        <v/>
      </c>
      <c r="I14" s="5" t="str">
        <f>'Libro de hipótesis'!$D$29</f>
        <v/>
      </c>
      <c r="J14" s="5" t="str">
        <f>'Libro de hipótesis'!$D$29</f>
        <v/>
      </c>
      <c r="K14" s="5" t="str">
        <f>'Libro de hipótesis'!$D$29</f>
        <v/>
      </c>
      <c r="L14" s="5" t="str">
        <f>'Libro de hipótesis'!$D$29</f>
        <v/>
      </c>
      <c r="M14" s="5" t="str">
        <f>'Libro de hipótesis'!$D$29</f>
        <v/>
      </c>
      <c r="N14" s="5" t="str">
        <f>'Libro de hipótesis'!$D$29</f>
        <v/>
      </c>
      <c r="O14" s="5" t="str">
        <f>'Libro de hipótesis'!$D$29</f>
        <v/>
      </c>
      <c r="P14" s="5" t="str">
        <f>'Libro de hipótesis'!$D$29</f>
        <v/>
      </c>
      <c r="Q14" s="5" t="str">
        <f>'Libro de hipótesis'!$D$29</f>
        <v/>
      </c>
      <c r="R14" s="5" t="str">
        <f>'Libro de hipótesis'!$D$29</f>
        <v/>
      </c>
      <c r="S14" s="5" t="str">
        <f>'Libro de hipótesis'!$D$29</f>
        <v/>
      </c>
      <c r="T14" s="5" t="str">
        <f>'Libro de hipótesis'!$D$29</f>
        <v/>
      </c>
      <c r="U14" s="5" t="str">
        <f>'Libro de hipótesis'!$D$29</f>
        <v/>
      </c>
      <c r="V14" s="5" t="str">
        <f>'Libro de hipótesis'!$D$29</f>
        <v/>
      </c>
      <c r="W14" s="5" t="str">
        <f>'Libro de hipótesis'!$D$29</f>
        <v/>
      </c>
      <c r="X14" s="5" t="str">
        <f>'Libro de hipótesis'!$D$29</f>
        <v/>
      </c>
      <c r="Y14" s="5" t="str">
        <f>'Libro de hipótesis'!$D$29</f>
        <v/>
      </c>
      <c r="Z14" s="5" t="str">
        <f>'Libro de hipótesis'!$D$29</f>
        <v/>
      </c>
      <c r="AA14" s="5" t="str">
        <f>'Libro de hipótesis'!$D$29</f>
        <v/>
      </c>
      <c r="AB14" s="5" t="str">
        <f>'Libro de hipótesis'!$D$29</f>
        <v/>
      </c>
    </row>
    <row r="15" spans="1:28" x14ac:dyDescent="0.35">
      <c r="B15" s="3" t="s">
        <v>6</v>
      </c>
      <c r="C15" s="4" t="s">
        <v>7</v>
      </c>
      <c r="D15" s="5">
        <v>0</v>
      </c>
      <c r="E15" s="5">
        <v>0</v>
      </c>
      <c r="F15" s="5">
        <v>0</v>
      </c>
      <c r="G15" s="5">
        <v>0</v>
      </c>
      <c r="H15" s="5">
        <v>0</v>
      </c>
      <c r="I15" s="5">
        <v>0</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t="str">
        <f>'Libro de hipótesis'!D33</f>
        <v/>
      </c>
    </row>
    <row r="16" spans="1:28" x14ac:dyDescent="0.35">
      <c r="B16" s="1"/>
      <c r="C16" s="1"/>
      <c r="D16" s="6"/>
      <c r="E16" s="6"/>
      <c r="F16" s="6"/>
      <c r="G16" s="6"/>
      <c r="H16" s="6"/>
      <c r="I16" s="6"/>
      <c r="J16" s="6"/>
      <c r="K16" s="6"/>
      <c r="L16" s="6"/>
      <c r="M16" s="6"/>
      <c r="N16" s="6"/>
      <c r="O16" s="6"/>
      <c r="P16" s="6"/>
      <c r="Q16" s="6"/>
      <c r="R16" s="6"/>
      <c r="S16" s="6"/>
      <c r="T16" s="6"/>
      <c r="U16" s="6"/>
      <c r="V16" s="6"/>
      <c r="W16" s="6"/>
      <c r="X16" s="6"/>
      <c r="Y16" s="6"/>
      <c r="Z16" s="6"/>
      <c r="AA16" s="6"/>
      <c r="AB16" s="6"/>
    </row>
    <row r="17" spans="1:28" x14ac:dyDescent="0.35">
      <c r="B17" s="7" t="s">
        <v>8</v>
      </c>
      <c r="C17" s="7"/>
      <c r="D17" s="18" t="e">
        <f>D12+D13+D14+D15</f>
        <v>#VALUE!</v>
      </c>
      <c r="E17" s="18" t="e">
        <f t="shared" ref="E17:AB17" si="0">E12+E13+E14+E15</f>
        <v>#VALUE!</v>
      </c>
      <c r="F17" s="18" t="e">
        <f t="shared" si="0"/>
        <v>#VALUE!</v>
      </c>
      <c r="G17" s="18" t="e">
        <f t="shared" si="0"/>
        <v>#VALUE!</v>
      </c>
      <c r="H17" s="18" t="e">
        <f t="shared" si="0"/>
        <v>#VALUE!</v>
      </c>
      <c r="I17" s="18" t="e">
        <f t="shared" si="0"/>
        <v>#VALUE!</v>
      </c>
      <c r="J17" s="18" t="e">
        <f t="shared" si="0"/>
        <v>#VALUE!</v>
      </c>
      <c r="K17" s="18" t="e">
        <f t="shared" si="0"/>
        <v>#VALUE!</v>
      </c>
      <c r="L17" s="18" t="e">
        <f t="shared" si="0"/>
        <v>#VALUE!</v>
      </c>
      <c r="M17" s="18" t="e">
        <f t="shared" si="0"/>
        <v>#VALUE!</v>
      </c>
      <c r="N17" s="18" t="e">
        <f t="shared" si="0"/>
        <v>#VALUE!</v>
      </c>
      <c r="O17" s="18" t="e">
        <f t="shared" si="0"/>
        <v>#VALUE!</v>
      </c>
      <c r="P17" s="18" t="e">
        <f t="shared" si="0"/>
        <v>#VALUE!</v>
      </c>
      <c r="Q17" s="18" t="e">
        <f t="shared" si="0"/>
        <v>#VALUE!</v>
      </c>
      <c r="R17" s="18" t="e">
        <f t="shared" si="0"/>
        <v>#VALUE!</v>
      </c>
      <c r="S17" s="18" t="e">
        <f t="shared" si="0"/>
        <v>#VALUE!</v>
      </c>
      <c r="T17" s="18" t="e">
        <f t="shared" si="0"/>
        <v>#VALUE!</v>
      </c>
      <c r="U17" s="18" t="e">
        <f t="shared" si="0"/>
        <v>#VALUE!</v>
      </c>
      <c r="V17" s="18" t="e">
        <f t="shared" si="0"/>
        <v>#VALUE!</v>
      </c>
      <c r="W17" s="18" t="e">
        <f t="shared" si="0"/>
        <v>#VALUE!</v>
      </c>
      <c r="X17" s="18" t="e">
        <f t="shared" si="0"/>
        <v>#VALUE!</v>
      </c>
      <c r="Y17" s="18" t="e">
        <f t="shared" si="0"/>
        <v>#VALUE!</v>
      </c>
      <c r="Z17" s="18" t="e">
        <f t="shared" si="0"/>
        <v>#VALUE!</v>
      </c>
      <c r="AA17" s="18" t="e">
        <f t="shared" si="0"/>
        <v>#VALUE!</v>
      </c>
      <c r="AB17" s="18" t="e">
        <f t="shared" si="0"/>
        <v>#VALUE!</v>
      </c>
    </row>
    <row r="19" spans="1:28" ht="58" customHeight="1" x14ac:dyDescent="0.35">
      <c r="B19" s="2" t="s">
        <v>15</v>
      </c>
      <c r="C19" s="33">
        <v>2.41E-2</v>
      </c>
      <c r="E19" s="36" t="s">
        <v>47</v>
      </c>
      <c r="F19" s="36"/>
      <c r="G19" s="36"/>
      <c r="H19" s="36"/>
      <c r="I19" s="36"/>
    </row>
    <row r="20" spans="1:28" x14ac:dyDescent="0.35">
      <c r="B20" s="2" t="s">
        <v>14</v>
      </c>
      <c r="C20" s="21" t="e">
        <f>NPV(C19,D17:AB17)</f>
        <v>#VALUE!</v>
      </c>
    </row>
    <row r="24" spans="1:28" x14ac:dyDescent="0.35">
      <c r="A24" s="19" t="s">
        <v>9</v>
      </c>
      <c r="B24" s="19" t="s">
        <v>12</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x14ac:dyDescent="0.35">
      <c r="B25" s="1"/>
      <c r="C25" s="2" t="s">
        <v>49</v>
      </c>
      <c r="D25" s="2">
        <v>1</v>
      </c>
      <c r="E25" s="2">
        <v>2</v>
      </c>
      <c r="F25" s="2">
        <v>3</v>
      </c>
      <c r="G25" s="2">
        <v>4</v>
      </c>
      <c r="H25" s="2">
        <v>5</v>
      </c>
      <c r="I25" s="2">
        <v>6</v>
      </c>
      <c r="J25" s="2">
        <v>7</v>
      </c>
      <c r="K25" s="2">
        <v>8</v>
      </c>
      <c r="L25" s="2">
        <v>9</v>
      </c>
      <c r="M25" s="2">
        <v>10</v>
      </c>
      <c r="N25" s="2">
        <v>11</v>
      </c>
      <c r="O25" s="2">
        <v>12</v>
      </c>
      <c r="P25" s="2">
        <v>13</v>
      </c>
      <c r="Q25" s="2">
        <v>14</v>
      </c>
      <c r="R25" s="2">
        <v>15</v>
      </c>
      <c r="S25" s="2">
        <v>16</v>
      </c>
      <c r="T25" s="2">
        <v>17</v>
      </c>
      <c r="U25" s="2">
        <v>18</v>
      </c>
      <c r="V25" s="2">
        <v>19</v>
      </c>
      <c r="W25" s="2">
        <v>20</v>
      </c>
      <c r="X25" s="2">
        <v>21</v>
      </c>
      <c r="Y25" s="2">
        <v>22</v>
      </c>
      <c r="Z25" s="2">
        <v>23</v>
      </c>
      <c r="AA25" s="2">
        <v>24</v>
      </c>
      <c r="AB25" s="2">
        <v>25</v>
      </c>
    </row>
    <row r="26" spans="1:28" x14ac:dyDescent="0.35">
      <c r="B26" s="3" t="s">
        <v>0</v>
      </c>
      <c r="C26" s="4" t="s">
        <v>1</v>
      </c>
      <c r="D26" s="5" t="e">
        <f>D12*0.135</f>
        <v>#VALUE!</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row>
    <row r="27" spans="1:28" x14ac:dyDescent="0.35">
      <c r="B27" s="3" t="s">
        <v>2</v>
      </c>
      <c r="C27" s="4" t="s">
        <v>3</v>
      </c>
      <c r="D27" s="5">
        <v>0</v>
      </c>
      <c r="E27" s="5" t="str">
        <f>'Libro de hipótesis'!$D$27</f>
        <v/>
      </c>
      <c r="F27" s="5" t="str">
        <f>'Libro de hipótesis'!$D$27</f>
        <v/>
      </c>
      <c r="G27" s="5" t="str">
        <f>'Libro de hipótesis'!$D$27</f>
        <v/>
      </c>
      <c r="H27" s="5" t="str">
        <f>'Libro de hipótesis'!$D$27</f>
        <v/>
      </c>
      <c r="I27" s="5" t="str">
        <f>'Libro de hipótesis'!$D$27</f>
        <v/>
      </c>
      <c r="J27" s="5" t="str">
        <f>'Libro de hipótesis'!$D$27</f>
        <v/>
      </c>
      <c r="K27" s="5" t="str">
        <f>'Libro de hipótesis'!$D$27</f>
        <v/>
      </c>
      <c r="L27" s="5" t="str">
        <f>'Libro de hipótesis'!$D$27</f>
        <v/>
      </c>
      <c r="M27" s="5" t="str">
        <f>'Libro de hipótesis'!$D$27</f>
        <v/>
      </c>
      <c r="N27" s="5" t="str">
        <f>'Libro de hipótesis'!$D$27</f>
        <v/>
      </c>
      <c r="O27" s="5" t="str">
        <f>'Libro de hipótesis'!$D$27</f>
        <v/>
      </c>
      <c r="P27" s="5" t="str">
        <f>'Libro de hipótesis'!$D$27</f>
        <v/>
      </c>
      <c r="Q27" s="5" t="str">
        <f>'Libro de hipótesis'!$D$27</f>
        <v/>
      </c>
      <c r="R27" s="5" t="str">
        <f>'Libro de hipótesis'!$D$27</f>
        <v/>
      </c>
      <c r="S27" s="5" t="str">
        <f>'Libro de hipótesis'!$D$27</f>
        <v/>
      </c>
      <c r="T27" s="5" t="str">
        <f>'Libro de hipótesis'!$D$27</f>
        <v/>
      </c>
      <c r="U27" s="5" t="str">
        <f>'Libro de hipótesis'!$D$27</f>
        <v/>
      </c>
      <c r="V27" s="5" t="str">
        <f>'Libro de hipótesis'!$D$27</f>
        <v/>
      </c>
      <c r="W27" s="5" t="str">
        <f>'Libro de hipótesis'!$D$27</f>
        <v/>
      </c>
      <c r="X27" s="5" t="str">
        <f>'Libro de hipótesis'!$D$27</f>
        <v/>
      </c>
      <c r="Y27" s="5" t="str">
        <f>'Libro de hipótesis'!$D$27</f>
        <v/>
      </c>
      <c r="Z27" s="5" t="str">
        <f>'Libro de hipótesis'!$D$27</f>
        <v/>
      </c>
      <c r="AA27" s="5" t="str">
        <f>'Libro de hipótesis'!$D$27</f>
        <v/>
      </c>
      <c r="AB27" s="5" t="str">
        <f>'Libro de hipótesis'!$D$27</f>
        <v/>
      </c>
    </row>
    <row r="28" spans="1:28" x14ac:dyDescent="0.35">
      <c r="B28" s="3" t="s">
        <v>4</v>
      </c>
      <c r="C28" s="4" t="s">
        <v>5</v>
      </c>
      <c r="D28" s="5">
        <v>0</v>
      </c>
      <c r="E28" s="5" t="e">
        <f>-(((1/25)*$D$25*'Libro de hipótesis'!$D$24)+(-'Libro de hipótesis'!$D$29))</f>
        <v>#VALUE!</v>
      </c>
      <c r="F28" s="5" t="e">
        <f>-(((1/25)*$D$25*'Libro de hipótesis'!$D$24)+(-'Libro de hipótesis'!$D$29))</f>
        <v>#VALUE!</v>
      </c>
      <c r="G28" s="5" t="e">
        <f>-(((1/25)*$D$25*'Libro de hipótesis'!$D$24)+(-'Libro de hipótesis'!$D$29))</f>
        <v>#VALUE!</v>
      </c>
      <c r="H28" s="5" t="e">
        <f>-(((1/25)*$D$25*'Libro de hipótesis'!$D$24)+(-'Libro de hipótesis'!$D$29))</f>
        <v>#VALUE!</v>
      </c>
      <c r="I28" s="5" t="e">
        <f>-(((1/25)*$D$25*'Libro de hipótesis'!$D$24)+(-'Libro de hipótesis'!$D$29))</f>
        <v>#VALUE!</v>
      </c>
      <c r="J28" s="5" t="e">
        <f>-(((1/25)*$D$25*'Libro de hipótesis'!$D$24)+(-'Libro de hipótesis'!$D$29))</f>
        <v>#VALUE!</v>
      </c>
      <c r="K28" s="5" t="e">
        <f>-(((1/25)*$D$25*'Libro de hipótesis'!$D$24)+(-'Libro de hipótesis'!$D$29))</f>
        <v>#VALUE!</v>
      </c>
      <c r="L28" s="5" t="e">
        <f>-(((1/25)*$D$25*'Libro de hipótesis'!$D$24)+(-'Libro de hipótesis'!$D$29))</f>
        <v>#VALUE!</v>
      </c>
      <c r="M28" s="5" t="e">
        <f>-(((1/25)*$D$25*'Libro de hipótesis'!$D$24)+(-'Libro de hipótesis'!$D$29))</f>
        <v>#VALUE!</v>
      </c>
      <c r="N28" s="5" t="e">
        <f>-(((1/25)*$D$25*'Libro de hipótesis'!$D$24)+(-'Libro de hipótesis'!$D$29))</f>
        <v>#VALUE!</v>
      </c>
      <c r="O28" s="5" t="e">
        <f>-(((1/25)*$D$25*'Libro de hipótesis'!$D$24)+(-'Libro de hipótesis'!$D$29))</f>
        <v>#VALUE!</v>
      </c>
      <c r="P28" s="5" t="e">
        <f>-(((1/25)*$D$25*'Libro de hipótesis'!$D$24)+(-'Libro de hipótesis'!$D$29))</f>
        <v>#VALUE!</v>
      </c>
      <c r="Q28" s="5" t="e">
        <f>-(((1/25)*$D$25*'Libro de hipótesis'!$D$24)+(-'Libro de hipótesis'!$D$29))</f>
        <v>#VALUE!</v>
      </c>
      <c r="R28" s="5" t="e">
        <f>-(((1/25)*$D$25*'Libro de hipótesis'!$D$24)+(-'Libro de hipótesis'!$D$29))</f>
        <v>#VALUE!</v>
      </c>
      <c r="S28" s="5" t="e">
        <f>-(((1/25)*$D$25*'Libro de hipótesis'!$D$24)+(-'Libro de hipótesis'!$D$29))</f>
        <v>#VALUE!</v>
      </c>
      <c r="T28" s="5" t="e">
        <f>-(((1/25)*$D$25*'Libro de hipótesis'!$D$24)+(-'Libro de hipótesis'!$D$29))</f>
        <v>#VALUE!</v>
      </c>
      <c r="U28" s="5" t="e">
        <f>-(((1/25)*$D$25*'Libro de hipótesis'!$D$24)+(-'Libro de hipótesis'!$D$29))</f>
        <v>#VALUE!</v>
      </c>
      <c r="V28" s="5" t="e">
        <f>-(((1/25)*$D$25*'Libro de hipótesis'!$D$24)+(-'Libro de hipótesis'!$D$29))</f>
        <v>#VALUE!</v>
      </c>
      <c r="W28" s="5" t="e">
        <f>-(((1/25)*$D$25*'Libro de hipótesis'!$D$24)+(-'Libro de hipótesis'!$D$29))</f>
        <v>#VALUE!</v>
      </c>
      <c r="X28" s="5" t="e">
        <f>-(((1/25)*$D$25*'Libro de hipótesis'!$D$24)+(-'Libro de hipótesis'!$D$29))</f>
        <v>#VALUE!</v>
      </c>
      <c r="Y28" s="5" t="e">
        <f>-(((1/25)*$D$25*'Libro de hipótesis'!$D$24)+(-'Libro de hipótesis'!$D$29))</f>
        <v>#VALUE!</v>
      </c>
      <c r="Z28" s="5" t="e">
        <f>-(((1/25)*$D$25*'Libro de hipótesis'!$D$24)+(-'Libro de hipótesis'!$D$29))</f>
        <v>#VALUE!</v>
      </c>
      <c r="AA28" s="5" t="e">
        <f>-(((1/25)*$D$25*'Libro de hipótesis'!$D$24)+(-'Libro de hipótesis'!$D$29))</f>
        <v>#VALUE!</v>
      </c>
      <c r="AB28" s="5" t="e">
        <f>-(((1/25)*$D$25*'Libro de hipótesis'!$D$24)+(-'Libro de hipótesis'!$D$29))</f>
        <v>#VALUE!</v>
      </c>
    </row>
    <row r="29" spans="1:28" x14ac:dyDescent="0.35">
      <c r="B29" s="3" t="s">
        <v>6</v>
      </c>
      <c r="C29" s="4" t="s">
        <v>7</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t="str">
        <f>'Libro de hipótesis'!D33</f>
        <v/>
      </c>
    </row>
    <row r="30" spans="1:28" x14ac:dyDescent="0.35">
      <c r="B30" s="1"/>
      <c r="C30" s="1"/>
      <c r="D30" s="6"/>
      <c r="E30" s="6"/>
      <c r="F30" s="6"/>
      <c r="G30" s="6"/>
      <c r="H30" s="6"/>
      <c r="I30" s="6"/>
      <c r="J30" s="6"/>
      <c r="K30" s="6"/>
      <c r="L30" s="6"/>
      <c r="M30" s="6"/>
      <c r="N30" s="6"/>
      <c r="O30" s="6"/>
      <c r="P30" s="6"/>
      <c r="Q30" s="6"/>
      <c r="R30" s="6"/>
      <c r="S30" s="6"/>
      <c r="T30" s="6"/>
      <c r="U30" s="6"/>
      <c r="V30" s="6"/>
      <c r="W30" s="6"/>
      <c r="X30" s="6"/>
      <c r="Y30" s="6"/>
      <c r="Z30" s="6"/>
      <c r="AA30" s="6"/>
      <c r="AB30" s="6"/>
    </row>
    <row r="31" spans="1:28" x14ac:dyDescent="0.35">
      <c r="B31" s="7" t="s">
        <v>8</v>
      </c>
      <c r="C31" s="7"/>
      <c r="D31" s="18" t="e">
        <f>D26+D27+D28+D29</f>
        <v>#VALUE!</v>
      </c>
      <c r="E31" s="18" t="e">
        <f t="shared" ref="E31:AB31" si="1">E26+E27+E28+E29</f>
        <v>#VALUE!</v>
      </c>
      <c r="F31" s="18" t="e">
        <f t="shared" si="1"/>
        <v>#VALUE!</v>
      </c>
      <c r="G31" s="18" t="e">
        <f t="shared" si="1"/>
        <v>#VALUE!</v>
      </c>
      <c r="H31" s="18" t="e">
        <f t="shared" si="1"/>
        <v>#VALUE!</v>
      </c>
      <c r="I31" s="18" t="e">
        <f t="shared" si="1"/>
        <v>#VALUE!</v>
      </c>
      <c r="J31" s="18" t="e">
        <f t="shared" si="1"/>
        <v>#VALUE!</v>
      </c>
      <c r="K31" s="18" t="e">
        <f t="shared" si="1"/>
        <v>#VALUE!</v>
      </c>
      <c r="L31" s="18" t="e">
        <f t="shared" si="1"/>
        <v>#VALUE!</v>
      </c>
      <c r="M31" s="18" t="e">
        <f t="shared" si="1"/>
        <v>#VALUE!</v>
      </c>
      <c r="N31" s="18" t="e">
        <f t="shared" si="1"/>
        <v>#VALUE!</v>
      </c>
      <c r="O31" s="18" t="e">
        <f t="shared" si="1"/>
        <v>#VALUE!</v>
      </c>
      <c r="P31" s="18" t="e">
        <f t="shared" si="1"/>
        <v>#VALUE!</v>
      </c>
      <c r="Q31" s="18" t="e">
        <f t="shared" si="1"/>
        <v>#VALUE!</v>
      </c>
      <c r="R31" s="18" t="e">
        <f t="shared" si="1"/>
        <v>#VALUE!</v>
      </c>
      <c r="S31" s="18" t="e">
        <f t="shared" si="1"/>
        <v>#VALUE!</v>
      </c>
      <c r="T31" s="18" t="e">
        <f t="shared" si="1"/>
        <v>#VALUE!</v>
      </c>
      <c r="U31" s="18" t="e">
        <f t="shared" si="1"/>
        <v>#VALUE!</v>
      </c>
      <c r="V31" s="18" t="e">
        <f t="shared" si="1"/>
        <v>#VALUE!</v>
      </c>
      <c r="W31" s="18" t="e">
        <f t="shared" si="1"/>
        <v>#VALUE!</v>
      </c>
      <c r="X31" s="18" t="e">
        <f t="shared" si="1"/>
        <v>#VALUE!</v>
      </c>
      <c r="Y31" s="18" t="e">
        <f t="shared" si="1"/>
        <v>#VALUE!</v>
      </c>
      <c r="Z31" s="18" t="e">
        <f t="shared" si="1"/>
        <v>#VALUE!</v>
      </c>
      <c r="AA31" s="18" t="e">
        <f t="shared" si="1"/>
        <v>#VALUE!</v>
      </c>
      <c r="AB31" s="18" t="e">
        <f t="shared" si="1"/>
        <v>#VALUE!</v>
      </c>
    </row>
    <row r="33" spans="1:9" ht="66.5" customHeight="1" x14ac:dyDescent="0.35">
      <c r="B33" s="2" t="s">
        <v>15</v>
      </c>
      <c r="C33" s="33">
        <f>C19</f>
        <v>2.41E-2</v>
      </c>
      <c r="E33" s="36" t="s">
        <v>55</v>
      </c>
      <c r="F33" s="36"/>
      <c r="G33" s="36"/>
      <c r="H33" s="36"/>
      <c r="I33" s="36"/>
    </row>
    <row r="34" spans="1:9" x14ac:dyDescent="0.35">
      <c r="B34" s="2" t="s">
        <v>14</v>
      </c>
      <c r="C34" s="21" t="e">
        <f>NPV(C33,D31:AB31)</f>
        <v>#VALUE!</v>
      </c>
      <c r="E34" s="36"/>
      <c r="F34" s="36"/>
      <c r="G34" s="36"/>
      <c r="H34" s="36"/>
      <c r="I34" s="36"/>
    </row>
    <row r="35" spans="1:9" x14ac:dyDescent="0.35">
      <c r="E35" s="36"/>
      <c r="F35" s="36"/>
      <c r="G35" s="36"/>
      <c r="H35" s="36"/>
      <c r="I35" s="36"/>
    </row>
    <row r="36" spans="1:9" x14ac:dyDescent="0.35">
      <c r="E36" s="36"/>
      <c r="F36" s="36"/>
      <c r="G36" s="36"/>
      <c r="H36" s="36"/>
      <c r="I36" s="36"/>
    </row>
    <row r="37" spans="1:9" x14ac:dyDescent="0.35">
      <c r="E37" s="36"/>
      <c r="F37" s="36"/>
      <c r="G37" s="36"/>
      <c r="H37" s="36"/>
      <c r="I37" s="36"/>
    </row>
    <row r="39" spans="1:9" x14ac:dyDescent="0.35">
      <c r="A39" s="36" t="s">
        <v>56</v>
      </c>
      <c r="B39" s="36"/>
      <c r="C39" s="36"/>
      <c r="D39" s="36"/>
      <c r="E39" s="36"/>
    </row>
    <row r="40" spans="1:9" x14ac:dyDescent="0.35">
      <c r="A40" s="36"/>
      <c r="B40" s="36"/>
      <c r="C40" s="36"/>
      <c r="D40" s="36"/>
      <c r="E40" s="36"/>
    </row>
    <row r="41" spans="1:9" x14ac:dyDescent="0.35">
      <c r="A41" s="36"/>
      <c r="B41" s="36"/>
      <c r="C41" s="36"/>
      <c r="D41" s="36"/>
      <c r="E41" s="36"/>
    </row>
    <row r="42" spans="1:9" x14ac:dyDescent="0.35">
      <c r="A42" s="36"/>
      <c r="B42" s="36"/>
      <c r="C42" s="36"/>
      <c r="D42" s="36"/>
      <c r="E42" s="36"/>
    </row>
    <row r="43" spans="1:9" x14ac:dyDescent="0.35">
      <c r="A43" s="36"/>
      <c r="B43" s="36"/>
      <c r="C43" s="36"/>
      <c r="D43" s="36"/>
      <c r="E43" s="36"/>
    </row>
  </sheetData>
  <mergeCells count="3">
    <mergeCell ref="E19:I19"/>
    <mergeCell ref="E33:I37"/>
    <mergeCell ref="A39:E43"/>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Libro de hipótesis</vt:lpstr>
      <vt:lpstr>Valor por Dinero</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Alvargonzalez Garcia, Begoña</dc:creator>
  <cp:lastModifiedBy>Alvargonzalez Garcia, Begoña</cp:lastModifiedBy>
  <dcterms:created xsi:type="dcterms:W3CDTF">2020-11-30T18:11:37Z</dcterms:created>
  <dcterms:modified xsi:type="dcterms:W3CDTF">2021-09-03T08:57:53Z</dcterms:modified>
</cp:coreProperties>
</file>