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mmenduina\Desktop\Envío Final SRSS\Envío final Septiembre\4. Fase 4_PPP Guide\3.1 ESP\"/>
    </mc:Choice>
  </mc:AlternateContent>
  <xr:revisionPtr revIDLastSave="0" documentId="13_ncr:1_{1C9AA302-76A6-4074-80DE-16CE5053B511}" xr6:coauthVersionLast="45" xr6:coauthVersionMax="45" xr10:uidLastSave="{00000000-0000-0000-0000-000000000000}"/>
  <bookViews>
    <workbookView xWindow="-28920" yWindow="-120" windowWidth="29040" windowHeight="15840" xr2:uid="{D8018056-1DBB-422A-94AB-50DDE43382E2}"/>
  </bookViews>
  <sheets>
    <sheet name="1. Libro de hipótesis" sheetId="1" r:id="rId1"/>
    <sheet name="2. Tasa de descuento" sheetId="2" r:id="rId2"/>
    <sheet name="3. Transferencia de riesgos" sheetId="3" r:id="rId3"/>
    <sheet name="4. Comprobación plazo" sheetId="5" r:id="rId4"/>
    <sheet name="5. E. viabilidad económ" sheetId="4" r:id="rId5"/>
    <sheet name="6. Cta. PyG" sheetId="8" r:id="rId6"/>
    <sheet name="7. Balance" sheetId="10" r:id="rId7"/>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1" i="1" l="1"/>
  <c r="B16" i="2" l="1"/>
  <c r="B17" i="2" s="1"/>
  <c r="I69" i="10" l="1"/>
  <c r="J69" i="10"/>
  <c r="K69" i="10"/>
  <c r="L69" i="10"/>
  <c r="M69" i="10"/>
  <c r="N69" i="10"/>
  <c r="O69" i="10"/>
  <c r="P69" i="10"/>
  <c r="Q69" i="10"/>
  <c r="R69" i="10"/>
  <c r="S69" i="10"/>
  <c r="T69" i="10"/>
  <c r="U69" i="10"/>
  <c r="V69" i="10"/>
  <c r="W69" i="10"/>
  <c r="X69" i="10"/>
  <c r="Y69" i="10"/>
  <c r="Z69" i="10"/>
  <c r="AA69" i="10"/>
  <c r="AB69" i="10"/>
  <c r="AC69" i="10"/>
  <c r="AD69" i="10"/>
  <c r="AE69" i="10"/>
  <c r="AF69" i="10"/>
  <c r="AG69" i="10"/>
  <c r="AH69" i="10"/>
  <c r="AI69" i="10"/>
  <c r="AJ69" i="10"/>
  <c r="AK69" i="10"/>
  <c r="AL69" i="10"/>
  <c r="AM69" i="10"/>
  <c r="AN69" i="10"/>
  <c r="AO69" i="10"/>
  <c r="AP69" i="10"/>
  <c r="AQ69" i="10"/>
  <c r="AR69" i="10"/>
  <c r="AS69" i="10"/>
  <c r="AT69" i="10"/>
  <c r="AU69" i="10"/>
  <c r="H69" i="10"/>
  <c r="I46" i="10"/>
  <c r="J46" i="10"/>
  <c r="K46" i="10"/>
  <c r="L46" i="10"/>
  <c r="M46" i="10"/>
  <c r="N46" i="10"/>
  <c r="O46" i="10"/>
  <c r="P46" i="10"/>
  <c r="Q46" i="10"/>
  <c r="R46" i="10"/>
  <c r="S46" i="10"/>
  <c r="T46" i="10"/>
  <c r="U46" i="10"/>
  <c r="V46" i="10"/>
  <c r="W46" i="10"/>
  <c r="X46" i="10"/>
  <c r="Y46" i="10"/>
  <c r="Z46" i="10"/>
  <c r="AA46" i="10"/>
  <c r="AB46" i="10"/>
  <c r="AC46" i="10"/>
  <c r="AD46" i="10"/>
  <c r="AE46" i="10"/>
  <c r="AF46" i="10"/>
  <c r="AG46" i="10"/>
  <c r="AH46" i="10"/>
  <c r="AI46" i="10"/>
  <c r="AJ46" i="10"/>
  <c r="AK46" i="10"/>
  <c r="AL46" i="10"/>
  <c r="AM46" i="10"/>
  <c r="AN46" i="10"/>
  <c r="AO46" i="10"/>
  <c r="AP46" i="10"/>
  <c r="AQ46" i="10"/>
  <c r="AR46" i="10"/>
  <c r="AS46" i="10"/>
  <c r="AT46" i="10"/>
  <c r="AU46" i="10"/>
  <c r="H46" i="10"/>
  <c r="I30" i="10"/>
  <c r="J30" i="10"/>
  <c r="K30" i="10"/>
  <c r="L30" i="10"/>
  <c r="M30" i="10"/>
  <c r="N30" i="10"/>
  <c r="O30" i="10"/>
  <c r="P30" i="10"/>
  <c r="Q30" i="10"/>
  <c r="R30" i="10"/>
  <c r="S30" i="10"/>
  <c r="T30" i="10"/>
  <c r="U30" i="10"/>
  <c r="V30" i="10"/>
  <c r="W30" i="10"/>
  <c r="X30" i="10"/>
  <c r="Y30" i="10"/>
  <c r="Z30" i="10"/>
  <c r="AA30" i="10"/>
  <c r="AB30" i="10"/>
  <c r="AC30" i="10"/>
  <c r="AD30" i="10"/>
  <c r="AE30" i="10"/>
  <c r="AF30" i="10"/>
  <c r="AG30" i="10"/>
  <c r="AH30" i="10"/>
  <c r="AI30" i="10"/>
  <c r="AJ30" i="10"/>
  <c r="AK30" i="10"/>
  <c r="AL30" i="10"/>
  <c r="AM30" i="10"/>
  <c r="AN30" i="10"/>
  <c r="AO30" i="10"/>
  <c r="AP30" i="10"/>
  <c r="AQ30" i="10"/>
  <c r="AR30" i="10"/>
  <c r="AS30" i="10"/>
  <c r="AT30" i="10"/>
  <c r="AU30" i="10"/>
  <c r="H30" i="10"/>
  <c r="I40" i="10"/>
  <c r="J40" i="10"/>
  <c r="K40" i="10"/>
  <c r="L40" i="10"/>
  <c r="M40" i="10"/>
  <c r="N40" i="10"/>
  <c r="O40" i="10"/>
  <c r="P40" i="10"/>
  <c r="Q40" i="10"/>
  <c r="R40" i="10"/>
  <c r="S40" i="10"/>
  <c r="T40" i="10"/>
  <c r="U40" i="10"/>
  <c r="V40" i="10"/>
  <c r="W40" i="10"/>
  <c r="X40" i="10"/>
  <c r="Y40" i="10"/>
  <c r="Z40" i="10"/>
  <c r="AA40" i="10"/>
  <c r="AB40" i="10"/>
  <c r="AC40" i="10"/>
  <c r="AD40" i="10"/>
  <c r="AE40" i="10"/>
  <c r="AF40" i="10"/>
  <c r="AG40" i="10"/>
  <c r="AH40" i="10"/>
  <c r="AI40" i="10"/>
  <c r="AJ40" i="10"/>
  <c r="AK40" i="10"/>
  <c r="AL40" i="10"/>
  <c r="AM40" i="10"/>
  <c r="AN40" i="10"/>
  <c r="AO40" i="10"/>
  <c r="AP40" i="10"/>
  <c r="AQ40" i="10"/>
  <c r="AR40" i="10"/>
  <c r="AS40" i="10"/>
  <c r="AT40" i="10"/>
  <c r="AU40" i="10"/>
  <c r="H40" i="10"/>
  <c r="I27" i="10"/>
  <c r="J27" i="10"/>
  <c r="K27" i="10"/>
  <c r="L27" i="10"/>
  <c r="M27" i="10"/>
  <c r="N27" i="10"/>
  <c r="O27" i="10"/>
  <c r="P27" i="10"/>
  <c r="Q27" i="10"/>
  <c r="R27" i="10"/>
  <c r="S27" i="10"/>
  <c r="T27" i="10"/>
  <c r="U27" i="10"/>
  <c r="V27" i="10"/>
  <c r="W27" i="10"/>
  <c r="X27" i="10"/>
  <c r="Y27" i="10"/>
  <c r="Z27" i="10"/>
  <c r="AA27" i="10"/>
  <c r="AB27" i="10"/>
  <c r="AC27" i="10"/>
  <c r="AD27" i="10"/>
  <c r="AE27" i="10"/>
  <c r="AF27" i="10"/>
  <c r="AG27" i="10"/>
  <c r="AH27" i="10"/>
  <c r="AI27" i="10"/>
  <c r="AJ27" i="10"/>
  <c r="AK27" i="10"/>
  <c r="AL27" i="10"/>
  <c r="AM27" i="10"/>
  <c r="AN27" i="10"/>
  <c r="AO27" i="10"/>
  <c r="AP27" i="10"/>
  <c r="AQ27" i="10"/>
  <c r="AR27" i="10"/>
  <c r="AS27" i="10"/>
  <c r="AT27" i="10"/>
  <c r="AU27" i="10"/>
  <c r="H27" i="10"/>
  <c r="I16" i="10"/>
  <c r="J16" i="10"/>
  <c r="K16" i="10"/>
  <c r="L16" i="10"/>
  <c r="M16" i="10"/>
  <c r="N16" i="10"/>
  <c r="O16" i="10"/>
  <c r="P16" i="10"/>
  <c r="Q16" i="10"/>
  <c r="R16" i="10"/>
  <c r="S16" i="10"/>
  <c r="T16" i="10"/>
  <c r="U16" i="10"/>
  <c r="V16" i="10"/>
  <c r="W16" i="10"/>
  <c r="X16" i="10"/>
  <c r="Y16" i="10"/>
  <c r="Z16" i="10"/>
  <c r="AA16" i="10"/>
  <c r="AB16" i="10"/>
  <c r="AC16" i="10"/>
  <c r="AD16" i="10"/>
  <c r="AE16" i="10"/>
  <c r="AF16" i="10"/>
  <c r="AG16" i="10"/>
  <c r="AH16" i="10"/>
  <c r="AI16" i="10"/>
  <c r="AJ16" i="10"/>
  <c r="AK16" i="10"/>
  <c r="AL16" i="10"/>
  <c r="AM16" i="10"/>
  <c r="AN16" i="10"/>
  <c r="AO16" i="10"/>
  <c r="AP16" i="10"/>
  <c r="AQ16" i="10"/>
  <c r="AR16" i="10"/>
  <c r="AS16" i="10"/>
  <c r="AT16" i="10"/>
  <c r="AU16" i="10"/>
  <c r="H16" i="10"/>
  <c r="I8" i="10"/>
  <c r="J8" i="10"/>
  <c r="K8" i="10"/>
  <c r="L8" i="10"/>
  <c r="M8" i="10"/>
  <c r="N8" i="10"/>
  <c r="O8" i="10"/>
  <c r="P8" i="10"/>
  <c r="Q8" i="10"/>
  <c r="R8" i="10"/>
  <c r="S8" i="10"/>
  <c r="T8" i="10"/>
  <c r="U8" i="10"/>
  <c r="V8" i="10"/>
  <c r="W8" i="10"/>
  <c r="X8" i="10"/>
  <c r="Y8" i="10"/>
  <c r="Z8" i="10"/>
  <c r="AA8" i="10"/>
  <c r="AB8" i="10"/>
  <c r="AC8" i="10"/>
  <c r="AD8" i="10"/>
  <c r="AE8" i="10"/>
  <c r="AF8" i="10"/>
  <c r="AG8" i="10"/>
  <c r="AH8" i="10"/>
  <c r="AI8" i="10"/>
  <c r="AJ8" i="10"/>
  <c r="AK8" i="10"/>
  <c r="AL8" i="10"/>
  <c r="AM8" i="10"/>
  <c r="AN8" i="10"/>
  <c r="AO8" i="10"/>
  <c r="AP8" i="10"/>
  <c r="AQ8" i="10"/>
  <c r="AR8" i="10"/>
  <c r="AS8" i="10"/>
  <c r="AT8" i="10"/>
  <c r="AU8" i="10"/>
  <c r="H8" i="10"/>
  <c r="E39" i="8"/>
  <c r="F39" i="8"/>
  <c r="G39" i="8"/>
  <c r="H39" i="8"/>
  <c r="I39" i="8"/>
  <c r="J39" i="8"/>
  <c r="K39" i="8"/>
  <c r="L39" i="8"/>
  <c r="M39" i="8"/>
  <c r="N39" i="8"/>
  <c r="O39" i="8"/>
  <c r="P39" i="8"/>
  <c r="Q39" i="8"/>
  <c r="R39" i="8"/>
  <c r="S39" i="8"/>
  <c r="T39" i="8"/>
  <c r="U39" i="8"/>
  <c r="V39" i="8"/>
  <c r="W39" i="8"/>
  <c r="X39" i="8"/>
  <c r="Y39" i="8"/>
  <c r="Z39" i="8"/>
  <c r="AA39" i="8"/>
  <c r="AB39" i="8"/>
  <c r="AC39" i="8"/>
  <c r="AD39" i="8"/>
  <c r="AE39" i="8"/>
  <c r="AF39" i="8"/>
  <c r="AG39" i="8"/>
  <c r="AH39" i="8"/>
  <c r="AI39" i="8"/>
  <c r="AJ39" i="8"/>
  <c r="AK39" i="8"/>
  <c r="AL39" i="8"/>
  <c r="AM39" i="8"/>
  <c r="AN39" i="8"/>
  <c r="AO39" i="8"/>
  <c r="AP39" i="8"/>
  <c r="AQ39" i="8"/>
  <c r="D39" i="8"/>
  <c r="E37" i="8"/>
  <c r="F37" i="8"/>
  <c r="G37" i="8"/>
  <c r="H37" i="8"/>
  <c r="I37" i="8"/>
  <c r="J37" i="8"/>
  <c r="K37" i="8"/>
  <c r="L37" i="8"/>
  <c r="M37" i="8"/>
  <c r="N37" i="8"/>
  <c r="O37" i="8"/>
  <c r="P37" i="8"/>
  <c r="Q37" i="8"/>
  <c r="R37" i="8"/>
  <c r="S37" i="8"/>
  <c r="T37" i="8"/>
  <c r="U37" i="8"/>
  <c r="V37" i="8"/>
  <c r="W37" i="8"/>
  <c r="X37" i="8"/>
  <c r="Y37" i="8"/>
  <c r="Z37" i="8"/>
  <c r="AA37" i="8"/>
  <c r="AB37" i="8"/>
  <c r="AC37" i="8"/>
  <c r="AD37" i="8"/>
  <c r="AE37" i="8"/>
  <c r="AF37" i="8"/>
  <c r="AG37" i="8"/>
  <c r="AH37" i="8"/>
  <c r="AI37" i="8"/>
  <c r="AJ37" i="8"/>
  <c r="AK37" i="8"/>
  <c r="AL37" i="8"/>
  <c r="AM37" i="8"/>
  <c r="AN37" i="8"/>
  <c r="AO37" i="8"/>
  <c r="AP37" i="8"/>
  <c r="AQ37" i="8"/>
  <c r="D37" i="8"/>
  <c r="E36" i="8"/>
  <c r="F36" i="8"/>
  <c r="G36" i="8"/>
  <c r="H36" i="8"/>
  <c r="I36" i="8"/>
  <c r="J36" i="8"/>
  <c r="K36" i="8"/>
  <c r="L36" i="8"/>
  <c r="M36" i="8"/>
  <c r="N36" i="8"/>
  <c r="O36" i="8"/>
  <c r="P36" i="8"/>
  <c r="Q36" i="8"/>
  <c r="R36" i="8"/>
  <c r="S36" i="8"/>
  <c r="T36" i="8"/>
  <c r="U36" i="8"/>
  <c r="V36" i="8"/>
  <c r="W36" i="8"/>
  <c r="X36" i="8"/>
  <c r="Y36" i="8"/>
  <c r="Z36" i="8"/>
  <c r="AA36" i="8"/>
  <c r="AB36" i="8"/>
  <c r="AC36" i="8"/>
  <c r="AD36" i="8"/>
  <c r="AE36" i="8"/>
  <c r="AF36" i="8"/>
  <c r="AG36" i="8"/>
  <c r="AH36" i="8"/>
  <c r="AI36" i="8"/>
  <c r="AJ36" i="8"/>
  <c r="AK36" i="8"/>
  <c r="AL36" i="8"/>
  <c r="AM36" i="8"/>
  <c r="AN36" i="8"/>
  <c r="AO36" i="8"/>
  <c r="AP36" i="8"/>
  <c r="AQ36" i="8"/>
  <c r="D36" i="8"/>
  <c r="E35" i="8"/>
  <c r="F35" i="8"/>
  <c r="G35" i="8"/>
  <c r="H35" i="8"/>
  <c r="I35" i="8"/>
  <c r="J35" i="8"/>
  <c r="K35" i="8"/>
  <c r="L35" i="8"/>
  <c r="M35" i="8"/>
  <c r="N35" i="8"/>
  <c r="O35" i="8"/>
  <c r="P35" i="8"/>
  <c r="Q35" i="8"/>
  <c r="R35" i="8"/>
  <c r="S35" i="8"/>
  <c r="T35" i="8"/>
  <c r="U35" i="8"/>
  <c r="V35" i="8"/>
  <c r="W35" i="8"/>
  <c r="X35" i="8"/>
  <c r="Y35" i="8"/>
  <c r="Z35" i="8"/>
  <c r="AA35" i="8"/>
  <c r="AB35" i="8"/>
  <c r="AC35" i="8"/>
  <c r="AD35" i="8"/>
  <c r="AE35" i="8"/>
  <c r="AF35" i="8"/>
  <c r="AG35" i="8"/>
  <c r="AH35" i="8"/>
  <c r="AI35" i="8"/>
  <c r="AJ35" i="8"/>
  <c r="AK35" i="8"/>
  <c r="AL35" i="8"/>
  <c r="AM35" i="8"/>
  <c r="AN35" i="8"/>
  <c r="AO35" i="8"/>
  <c r="AP35" i="8"/>
  <c r="AQ35" i="8"/>
  <c r="D35" i="8"/>
  <c r="D28" i="8"/>
  <c r="E28" i="8"/>
  <c r="F28" i="8"/>
  <c r="G28" i="8"/>
  <c r="H28" i="8"/>
  <c r="I28" i="8"/>
  <c r="J28" i="8"/>
  <c r="K28" i="8"/>
  <c r="L28" i="8"/>
  <c r="M28" i="8"/>
  <c r="N28" i="8"/>
  <c r="O28" i="8"/>
  <c r="P28" i="8"/>
  <c r="Q28" i="8"/>
  <c r="R28" i="8"/>
  <c r="S28" i="8"/>
  <c r="T28" i="8"/>
  <c r="U28" i="8"/>
  <c r="V28" i="8"/>
  <c r="W28" i="8"/>
  <c r="X28" i="8"/>
  <c r="Y28" i="8"/>
  <c r="Z28" i="8"/>
  <c r="AA28" i="8"/>
  <c r="AB28" i="8"/>
  <c r="AC28" i="8"/>
  <c r="AD28" i="8"/>
  <c r="AE28" i="8"/>
  <c r="AF28" i="8"/>
  <c r="AG28" i="8"/>
  <c r="AH28" i="8"/>
  <c r="AI28" i="8"/>
  <c r="AJ28" i="8"/>
  <c r="AK28" i="8"/>
  <c r="AL28" i="8"/>
  <c r="AM28" i="8"/>
  <c r="AN28" i="8"/>
  <c r="AO28" i="8"/>
  <c r="AP28" i="8"/>
  <c r="AQ28" i="8"/>
  <c r="D20" i="1" l="1"/>
  <c r="D21" i="1" s="1"/>
  <c r="D29" i="1" s="1"/>
  <c r="S19" i="1" l="1"/>
  <c r="S18" i="1"/>
  <c r="S17" i="1"/>
  <c r="R19" i="1" l="1"/>
  <c r="R18" i="1"/>
  <c r="R17" i="1"/>
  <c r="I14" i="4" l="1"/>
  <c r="AA14" i="4"/>
  <c r="AI14" i="4"/>
  <c r="AQ14" i="4"/>
  <c r="AC14" i="4"/>
  <c r="AD14" i="4"/>
  <c r="AP14" i="4"/>
  <c r="AB14" i="4"/>
  <c r="AJ14" i="4"/>
  <c r="AK14" i="4"/>
  <c r="AL14" i="4"/>
  <c r="Z14" i="4"/>
  <c r="AH14" i="4"/>
  <c r="AE14" i="4"/>
  <c r="AM14" i="4"/>
  <c r="X14" i="4"/>
  <c r="AF14" i="4"/>
  <c r="AN14" i="4"/>
  <c r="Y14" i="4"/>
  <c r="AG14" i="4"/>
  <c r="AO14" i="4"/>
  <c r="N14" i="4"/>
  <c r="K14" i="4"/>
  <c r="U14" i="4"/>
  <c r="V14" i="4"/>
  <c r="S14" i="4"/>
  <c r="F14" i="4"/>
  <c r="L14" i="4"/>
  <c r="P14" i="4"/>
  <c r="W14" i="4"/>
  <c r="T14" i="4"/>
  <c r="O14" i="4"/>
  <c r="Q14" i="4"/>
  <c r="G14" i="4"/>
  <c r="J14" i="4"/>
  <c r="H14" i="4"/>
  <c r="M14" i="4"/>
  <c r="E14" i="4"/>
  <c r="R14" i="4"/>
  <c r="Q19" i="1"/>
  <c r="Q18" i="1"/>
  <c r="Q17" i="1"/>
  <c r="C25" i="1" s="1"/>
  <c r="D24" i="1" s="1"/>
  <c r="D27" i="1" s="1"/>
  <c r="E13" i="4" l="1"/>
  <c r="D33" i="1"/>
  <c r="D12" i="4"/>
  <c r="AG12" i="4" s="1"/>
  <c r="D28" i="1" l="1"/>
  <c r="E17" i="4"/>
  <c r="D14" i="5" s="1"/>
  <c r="F13" i="4"/>
  <c r="F17" i="4" s="1"/>
  <c r="E14" i="5" s="1"/>
  <c r="AE13" i="4"/>
  <c r="AE17" i="4" s="1"/>
  <c r="AE14" i="5" s="1"/>
  <c r="AF13" i="4"/>
  <c r="AF17" i="4" s="1"/>
  <c r="AF14" i="5" s="1"/>
  <c r="AO13" i="4"/>
  <c r="AO17" i="4" s="1"/>
  <c r="AO14" i="5" s="1"/>
  <c r="D17" i="4"/>
  <c r="C14" i="5" s="1"/>
  <c r="W12" i="4"/>
  <c r="M12" i="4"/>
  <c r="J13" i="4"/>
  <c r="J17" i="4" s="1"/>
  <c r="I14" i="5" s="1"/>
  <c r="Z13" i="4"/>
  <c r="Z17" i="4" s="1"/>
  <c r="Z14" i="5" s="1"/>
  <c r="AP13" i="4"/>
  <c r="AP17" i="4" s="1"/>
  <c r="AP14" i="5" s="1"/>
  <c r="AM13" i="4"/>
  <c r="AM17" i="4" s="1"/>
  <c r="AM14" i="5" s="1"/>
  <c r="AH13" i="4"/>
  <c r="AH17" i="4" s="1"/>
  <c r="AH14" i="5" s="1"/>
  <c r="I13" i="4"/>
  <c r="I17" i="4" s="1"/>
  <c r="H14" i="5" s="1"/>
  <c r="Y13" i="4"/>
  <c r="Y17" i="4" s="1"/>
  <c r="Y14" i="5" s="1"/>
  <c r="AK13" i="4"/>
  <c r="AK17" i="4" s="1"/>
  <c r="AK14" i="5" s="1"/>
  <c r="AB13" i="4"/>
  <c r="AB17" i="4" s="1"/>
  <c r="AB14" i="5" s="1"/>
  <c r="AC13" i="4"/>
  <c r="AC17" i="4" s="1"/>
  <c r="AC14" i="5" s="1"/>
  <c r="G13" i="4"/>
  <c r="G17" i="4" s="1"/>
  <c r="F14" i="5" s="1"/>
  <c r="M13" i="4"/>
  <c r="M17" i="4" s="1"/>
  <c r="M14" i="5" s="1"/>
  <c r="W13" i="4"/>
  <c r="P13" i="4"/>
  <c r="P17" i="4" s="1"/>
  <c r="P14" i="5" s="1"/>
  <c r="AQ13" i="4"/>
  <c r="AI13" i="4"/>
  <c r="AI17" i="4" s="1"/>
  <c r="AI14" i="5" s="1"/>
  <c r="T13" i="4"/>
  <c r="T17" i="4" s="1"/>
  <c r="T14" i="5" s="1"/>
  <c r="U13" i="4"/>
  <c r="U17" i="4" s="1"/>
  <c r="U14" i="5" s="1"/>
  <c r="N13" i="4"/>
  <c r="N17" i="4" s="1"/>
  <c r="N14" i="5" s="1"/>
  <c r="O13" i="4"/>
  <c r="O17" i="4" s="1"/>
  <c r="O14" i="5" s="1"/>
  <c r="AN13" i="4"/>
  <c r="AN17" i="4" s="1"/>
  <c r="AN14" i="5" s="1"/>
  <c r="AA13" i="4"/>
  <c r="AA17" i="4" s="1"/>
  <c r="AA14" i="5" s="1"/>
  <c r="AD13" i="4"/>
  <c r="AD17" i="4" s="1"/>
  <c r="AD14" i="5" s="1"/>
  <c r="Q13" i="4"/>
  <c r="Q17" i="4" s="1"/>
  <c r="Q14" i="5" s="1"/>
  <c r="AJ13" i="4"/>
  <c r="AJ17" i="4" s="1"/>
  <c r="AJ14" i="5" s="1"/>
  <c r="AG13" i="4"/>
  <c r="AG17" i="4" s="1"/>
  <c r="AG14" i="5" s="1"/>
  <c r="K13" i="4"/>
  <c r="K17" i="4" s="1"/>
  <c r="K14" i="5" s="1"/>
  <c r="S13" i="4"/>
  <c r="S17" i="4" s="1"/>
  <c r="S14" i="5" s="1"/>
  <c r="AL13" i="4"/>
  <c r="AL17" i="4" s="1"/>
  <c r="AL14" i="5" s="1"/>
  <c r="L13" i="4"/>
  <c r="L17" i="4" s="1"/>
  <c r="L14" i="5" s="1"/>
  <c r="R13" i="4"/>
  <c r="R17" i="4" s="1"/>
  <c r="R14" i="5" s="1"/>
  <c r="H13" i="4"/>
  <c r="H17" i="4" s="1"/>
  <c r="G14" i="5" s="1"/>
  <c r="X13" i="4"/>
  <c r="X17" i="4" s="1"/>
  <c r="X14" i="5" s="1"/>
  <c r="V13" i="4"/>
  <c r="V17" i="4" s="1"/>
  <c r="V14" i="5" s="1"/>
  <c r="C19" i="4"/>
  <c r="C11" i="5"/>
  <c r="W17" i="4" l="1"/>
  <c r="J14" i="5"/>
  <c r="O15" i="5" s="1"/>
  <c r="O16" i="5" s="1"/>
  <c r="D15" i="5"/>
  <c r="D16" i="5" s="1"/>
  <c r="I15" i="5"/>
  <c r="I16" i="5" s="1"/>
  <c r="C15" i="5"/>
  <c r="C16" i="5" s="1"/>
  <c r="G15" i="5"/>
  <c r="G16" i="5" s="1"/>
  <c r="E15" i="5"/>
  <c r="E16" i="5" s="1"/>
  <c r="H15" i="5"/>
  <c r="H16" i="5" s="1"/>
  <c r="F15" i="5"/>
  <c r="F16" i="5" s="1"/>
  <c r="P15" i="5"/>
  <c r="P16" i="5" s="1"/>
  <c r="L15" i="5"/>
  <c r="L16" i="5" s="1"/>
  <c r="W14" i="5"/>
  <c r="T15" i="5" l="1"/>
  <c r="T16" i="5" s="1"/>
  <c r="N15" i="5"/>
  <c r="N16" i="5" s="1"/>
  <c r="V15" i="5"/>
  <c r="V16" i="5" s="1"/>
  <c r="S15" i="5"/>
  <c r="S16" i="5" s="1"/>
  <c r="M15" i="5"/>
  <c r="M16" i="5" s="1"/>
  <c r="K15" i="5"/>
  <c r="K16" i="5" s="1"/>
  <c r="C19" i="5"/>
  <c r="J15" i="5"/>
  <c r="J16" i="5" s="1"/>
  <c r="Q15" i="5"/>
  <c r="Q16" i="5" s="1"/>
  <c r="U15" i="5"/>
  <c r="U16" i="5" s="1"/>
  <c r="R15" i="5"/>
  <c r="R16" i="5" s="1"/>
  <c r="AI15" i="5"/>
  <c r="AI16" i="5" s="1"/>
  <c r="AD15" i="5"/>
  <c r="AD16" i="5" s="1"/>
  <c r="AF15" i="5"/>
  <c r="AF16" i="5" s="1"/>
  <c r="AG15" i="5"/>
  <c r="AG16" i="5" s="1"/>
  <c r="AJ15" i="5"/>
  <c r="AJ16" i="5" s="1"/>
  <c r="AE15" i="5"/>
  <c r="AE16" i="5" s="1"/>
  <c r="AB15" i="5"/>
  <c r="AB16" i="5" s="1"/>
  <c r="AO15" i="5"/>
  <c r="AO16" i="5" s="1"/>
  <c r="AP15" i="5"/>
  <c r="AP16" i="5" s="1"/>
  <c r="Z15" i="5"/>
  <c r="Z16" i="5" s="1"/>
  <c r="X15" i="5"/>
  <c r="X16" i="5" s="1"/>
  <c r="AA15" i="5"/>
  <c r="AA16" i="5" s="1"/>
  <c r="AH15" i="5"/>
  <c r="AH16" i="5" s="1"/>
  <c r="AM15" i="5"/>
  <c r="AM16" i="5" s="1"/>
  <c r="AK15" i="5"/>
  <c r="AK16" i="5" s="1"/>
  <c r="Y15" i="5"/>
  <c r="Y16" i="5" s="1"/>
  <c r="AN15" i="5"/>
  <c r="AN16" i="5" s="1"/>
  <c r="W15" i="5"/>
  <c r="W16" i="5" s="1"/>
  <c r="AL15" i="5"/>
  <c r="AL16" i="5" s="1"/>
  <c r="AC15" i="5"/>
  <c r="AC16" i="5" s="1"/>
  <c r="C18" i="5" l="1"/>
  <c r="AQ15" i="4" s="1"/>
  <c r="AQ17" i="4" s="1"/>
  <c r="C20" i="4" s="1"/>
</calcChain>
</file>

<file path=xl/sharedStrings.xml><?xml version="1.0" encoding="utf-8"?>
<sst xmlns="http://schemas.openxmlformats.org/spreadsheetml/2006/main" count="404" uniqueCount="263">
  <si>
    <t>Tasa de descuento</t>
  </si>
  <si>
    <r>
      <t xml:space="preserve">Para realizar el cálculo de la tasa de descuento se tendrá en cuenta la rentabilidad de las obligaciones del Estado a diez años durante los últimos 6 meses.
</t>
    </r>
    <r>
      <rPr>
        <u/>
        <sz val="10"/>
        <color theme="1"/>
        <rFont val="Arial"/>
        <family val="2"/>
      </rPr>
      <t>Pasos a seguir para el cálculo de "b":</t>
    </r>
    <r>
      <rPr>
        <sz val="10"/>
        <color theme="1"/>
        <rFont val="Arial"/>
        <family val="2"/>
      </rPr>
      <t xml:space="preserve">
1. Buscar a través del Banco de España la cotización en el mercado secundario de la deuda del Estado a diez años durante los últimos 6 meses. Información disponible en </t>
    </r>
    <r>
      <rPr>
        <sz val="10"/>
        <color rgb="FF0070C0"/>
        <rFont val="Arial"/>
        <family val="2"/>
      </rPr>
      <t>https://www.bde.es/webbde/es/estadis/infoest/sindi.html</t>
    </r>
    <r>
      <rPr>
        <sz val="10"/>
        <color theme="1"/>
        <rFont val="Arial"/>
        <family val="2"/>
      </rPr>
      <t xml:space="preserve"> </t>
    </r>
    <r>
      <rPr>
        <i/>
        <sz val="10"/>
        <color theme="1"/>
        <rFont val="Arial"/>
        <family val="2"/>
      </rPr>
      <t>*Véase imagen adjunta más abajo</t>
    </r>
    <r>
      <rPr>
        <sz val="10"/>
        <color theme="1"/>
        <rFont val="Arial"/>
        <family val="2"/>
      </rPr>
      <t xml:space="preserve"> 
2. Calcular la media de las rentabilidades del paso anterior. Para hacer este cálculo, basta con cambiar el precio de los bonos señalados en rojo. Téngase en cuenta que el bono mes 1, se corresponde con el más antiguo. La hoja calculará el promedio de forma automática.
3. Sumar al promedio un diferencial de doscientos puntos básicos. Esta operación la hace de forma automática la hoja, no es necesario realizar ningún cálculo de forma manual.
4. El resultado final se obtiene en la casilla sombreada en azul.</t>
    </r>
  </si>
  <si>
    <t>Bono Mes 1</t>
  </si>
  <si>
    <t>Bono Mes 2</t>
  </si>
  <si>
    <t>Bono Mes 3</t>
  </si>
  <si>
    <t>Bono Mes 4</t>
  </si>
  <si>
    <t>Bono Mes 5</t>
  </si>
  <si>
    <t>Bono Mes 6</t>
  </si>
  <si>
    <t xml:space="preserve">Rendimiento medio </t>
  </si>
  <si>
    <t>b</t>
  </si>
  <si>
    <t>Riesgos</t>
  </si>
  <si>
    <t>Subcategorías de riesgos</t>
  </si>
  <si>
    <t>Banderas Rojas</t>
  </si>
  <si>
    <t>Fase de diseño</t>
  </si>
  <si>
    <t>Riesgo de diseño</t>
  </si>
  <si>
    <r>
      <t xml:space="preserve">Riesgos asociados al diseño de la insfraestructura al construir/modificar la misma.
</t>
    </r>
    <r>
      <rPr>
        <u/>
        <sz val="10"/>
        <rFont val="Arial"/>
        <family val="2"/>
      </rPr>
      <t xml:space="preserve">Descripción detallada:
</t>
    </r>
    <r>
      <rPr>
        <sz val="10"/>
        <rFont val="Arial"/>
        <family val="2"/>
      </rPr>
      <t>Recoge aquellos riesgos asociados al propio diseño de la infraestructura y a la eficiencia de la misma fruto de este diseño. La materialización de este riesgo puede conllevar problemas en las posteriores fases del proyecto, como demoras o incoherencias, haciendo principal foco en la fase de construcción.
Si el proyecto conlleva una modificación o construcción sobre una infraestructura ya existente, se debe atender se debe atender al estado de la misma previo inicio de la obra.</t>
    </r>
  </si>
  <si>
    <t>Riesgo de condición de la concesión</t>
  </si>
  <si>
    <r>
      <t xml:space="preserve">Riesgos derivados del estudio de la situación previa a realizar la concesión.
</t>
    </r>
    <r>
      <rPr>
        <u/>
        <sz val="10"/>
        <rFont val="Arial"/>
        <family val="2"/>
      </rPr>
      <t xml:space="preserve">Descripción detallada:
</t>
    </r>
    <r>
      <rPr>
        <sz val="10"/>
        <rFont val="Arial"/>
        <family val="2"/>
      </rPr>
      <t>El conocimiento del estado de la concesión, mediante estudios previos, es fundamental para evitar la materialización de muchos riesgos. La no concordancia del estudio con la realidad del proyecto puede hacer que el riesgo se materialice, provocando demoras e imprevistos derivados, teniendo incluso que rediseñar ciertas partes del proyecto. Es posible además, que surjan riesgos como hallazgos culturales o arqueológicos que puedan modificar el trancurso del proyecto.</t>
    </r>
  </si>
  <si>
    <t>Fase de construcción</t>
  </si>
  <si>
    <t>Riesgos de disponibilidad de terreno, acceso y emplazamiento</t>
  </si>
  <si>
    <r>
      <t xml:space="preserve">Son los riesgos asociados a la disponibilidad y a la adecuación del emplazamiento en el que se situará la concesión.
</t>
    </r>
    <r>
      <rPr>
        <u/>
        <sz val="10"/>
        <color rgb="FF000000"/>
        <rFont val="Arial"/>
        <family val="2"/>
      </rPr>
      <t>Descripción detallada:</t>
    </r>
    <r>
      <rPr>
        <b/>
        <sz val="10"/>
        <color rgb="FF000000"/>
        <rFont val="Arial"/>
        <family val="2"/>
      </rPr>
      <t xml:space="preserve">
</t>
    </r>
    <r>
      <rPr>
        <sz val="10"/>
        <color rgb="FF000000"/>
        <rFont val="Arial"/>
        <family val="2"/>
      </rPr>
      <t>Incluye tanto los riesgos relacionados con la selección del emplazamiento en el que se ubicará el proyecto como los relacionados con los trámites de adquisición y las posibles demoras o incrementos de los costes que esto pudiese acarrear.</t>
    </r>
  </si>
  <si>
    <t>Riesgos de permisos</t>
  </si>
  <si>
    <r>
      <t xml:space="preserve">Riesgos asociados a los permisos necesarios para la explotación de la concesión.
</t>
    </r>
    <r>
      <rPr>
        <u/>
        <sz val="10"/>
        <color indexed="8"/>
        <rFont val="Arial"/>
        <family val="2"/>
      </rPr>
      <t xml:space="preserve">Descripción detallada:
</t>
    </r>
    <r>
      <rPr>
        <sz val="10"/>
        <color indexed="8"/>
        <rFont val="Arial"/>
        <family val="2"/>
      </rPr>
      <t>La obtención de permisos plantea varios escenarios posibles. Ejemplo de ello es que la concesión incluya parte de un área protegida. Otro posible riesgo que puede materializarse es la existencia de infraestruturas previas que interfieran en la realización del proyecto, puesto que la modificación de dicha infraestructura puede perjudicar a colectivos (por ejemplo, la eliminación de un camino o paso en materia de derechos de accesibilidad, el desvío temporar del tráfico en dicha zona u otras alternativas). La materialización de dichos riesgos provoca fundamentalmente demoras en el tiempo y desviación de los costes.</t>
    </r>
  </si>
  <si>
    <t>Riesgo de construcción</t>
  </si>
  <si>
    <r>
      <t xml:space="preserve">Riesgos asociados a las tareas propias de construcción de las instalaciones proyectadas para la concesión.
</t>
    </r>
    <r>
      <rPr>
        <u/>
        <sz val="10"/>
        <rFont val="Arial"/>
        <family val="2"/>
      </rPr>
      <t>Descripción detallada:</t>
    </r>
    <r>
      <rPr>
        <sz val="10"/>
        <rFont val="Arial"/>
        <family val="2"/>
      </rPr>
      <t xml:space="preserve">
Incluye tanto el retraso en la construcción de las instalaciones, las tareas esenciales de contrucción o el cumplimiento con los estándares de calidad.</t>
    </r>
  </si>
  <si>
    <t>Riesgo de desviación de costes</t>
  </si>
  <si>
    <r>
      <t xml:space="preserve">Riesgos asociados a que los costes presupuestados en el contrato para la fase de construcción aumenten
</t>
    </r>
    <r>
      <rPr>
        <u/>
        <sz val="10"/>
        <color indexed="8"/>
        <rFont val="Arial"/>
        <family val="2"/>
      </rPr>
      <t xml:space="preserve">Descripción detallada:
</t>
    </r>
    <r>
      <rPr>
        <sz val="10"/>
        <color indexed="8"/>
        <rFont val="Arial"/>
        <family val="2"/>
      </rPr>
      <t xml:space="preserve">Los riesgos se materializarán de diferentes formas. Algunas de sus causas son: </t>
    </r>
    <r>
      <rPr>
        <sz val="10"/>
        <color theme="1"/>
        <rFont val="Arial"/>
        <family val="2"/>
      </rPr>
      <t>errores en estimaciones de costes de construcción, aumento de costes de materiales, que no se cuente con la suficiente liquidez para llevar a cabo la obra, que haya problemas técnicos como daños en la estructura o derrumbamientos; acciones o variaciones del órgano de contratación o gobierno.</t>
    </r>
  </si>
  <si>
    <t>Fase de operación y mantenimiento</t>
  </si>
  <si>
    <t>Riesgos operacionales</t>
  </si>
  <si>
    <r>
      <t xml:space="preserve">Riesgos relacionados con el normal desarrollo de la actividad concesionada.
</t>
    </r>
    <r>
      <rPr>
        <u/>
        <sz val="10"/>
        <rFont val="Arial"/>
        <family val="2"/>
      </rPr>
      <t xml:space="preserve">Descripción detallada:
</t>
    </r>
    <r>
      <rPr>
        <sz val="10"/>
        <rFont val="Arial"/>
        <family val="2"/>
      </rPr>
      <t>Incluye riesgos como los asociados a la salud y bienestar de los trabajadores en sus puestos de trabajo, los asociados con la propiedad intelectual, los relativos al mantenimiento de los estándares de calidad en las operaciones, etc.</t>
    </r>
  </si>
  <si>
    <t>Riesgos asociados al mantenimiento</t>
  </si>
  <si>
    <r>
      <t xml:space="preserve">Riesgos asociados al  mantenimiento de la instalación y el mantenimiento de los estándares mínimos de calidad.
</t>
    </r>
    <r>
      <rPr>
        <u/>
        <sz val="10"/>
        <rFont val="Arial"/>
        <family val="2"/>
      </rPr>
      <t xml:space="preserve">Descripción detallada:
</t>
    </r>
    <r>
      <rPr>
        <sz val="10"/>
        <rFont val="Arial"/>
        <family val="2"/>
      </rPr>
      <t>Son los riesgos asocidos al mantenimiento de las instalaciones, comprendiendo desde la resolución de las posibles incidencias como la sustitución de el mantenimiento del ciclo de vida general de la infraestructura hasta el mantenimineto diario de la misma. La materialización de este riesgo puede dar lugar a distintas problemáticas, como el deterioro de los equipos de la planta o el propio deterioro de la misma.</t>
    </r>
  </si>
  <si>
    <t>Riesgo de demanda</t>
  </si>
  <si>
    <r>
      <t xml:space="preserve">Riesgo asociado a que la demanda del servicio ofrecido por la concesión se desvíe de la estimación realizada.
</t>
    </r>
    <r>
      <rPr>
        <u/>
        <sz val="10"/>
        <rFont val="Arial"/>
        <family val="2"/>
      </rPr>
      <t>Descripción detallada:</t>
    </r>
    <r>
      <rPr>
        <b/>
        <sz val="10"/>
        <rFont val="Arial"/>
        <family val="2"/>
      </rPr>
      <t xml:space="preserve">
</t>
    </r>
    <r>
      <rPr>
        <sz val="10"/>
        <rFont val="Arial"/>
        <family val="2"/>
      </rPr>
      <t>Los pliegos incluyen una estimación de la demanda basada en un estudio previo incorrecto que provoca la construcción de una infraestructura cuya capacidad no se corresponde  acorde a la realidad del núcleo urbano en el que se ubica y para el que presta sus servicios. Por ejemplo el éxodo del campo a la ciudad o la no urbanización de unos terrenos inicialmente urbanizables</t>
    </r>
  </si>
  <si>
    <t>Riesgos asociados a disrupciones tecnológicas</t>
  </si>
  <si>
    <r>
      <t xml:space="preserve">Riesgos asociados a que la aparición de innovaciones tecnológicas provoque la obsolescencia de las instalaciones afectando a la eficiencia de estas y por tanto a la demanda de los servicios ofrecidos.
</t>
    </r>
    <r>
      <rPr>
        <u/>
        <sz val="10"/>
        <color theme="1"/>
        <rFont val="Arial"/>
        <family val="2"/>
      </rPr>
      <t xml:space="preserve">Descripción detallada:
</t>
    </r>
    <r>
      <rPr>
        <sz val="10"/>
        <color theme="1"/>
        <rFont val="Arial"/>
        <family val="2"/>
      </rPr>
      <t>La obsolescencia tecnológica de los equipos, en caso que el contrato de concesión contemple la necesidad de su reemplazo durante el tiempo que esta dure.</t>
    </r>
  </si>
  <si>
    <t>Riesgo de terminación anticipada</t>
  </si>
  <si>
    <r>
      <t xml:space="preserve">Riesgo asociado a que la concesión finalice antes de que se complete el periodo proyectado, provocando el incumplimiento del contrato con consecuencias financieras u operacionales entre otras.
</t>
    </r>
    <r>
      <rPr>
        <u/>
        <sz val="10"/>
        <color theme="1"/>
        <rFont val="Arial"/>
        <family val="2"/>
      </rPr>
      <t>Descripción detallada:</t>
    </r>
    <r>
      <rPr>
        <sz val="10"/>
        <color theme="1"/>
        <rFont val="Arial"/>
        <family val="2"/>
      </rPr>
      <t xml:space="preserve">
La terminación anticipada de la concesión puede ser debido a alguna disposición contractual que se ha activado por la ocurrencia de algún evento, rescisión por incumplimiento de la autoridad contratante, por materialización de riesgos MAGA o por cambios en la ley, rescisión voluntaria por parte de la administración, terminación por fuerza mayor, terminación por incumplimiento del socio privado, o por causa del convenio de pago de la autoridad contratante.</t>
    </r>
  </si>
  <si>
    <t>Fase de Reversión al Estado</t>
  </si>
  <si>
    <t>Riesgo de valoración de los activos (valor residual)</t>
  </si>
  <si>
    <t>Riesgo de que el valor de los activos al final del periodo de concesión no sea el esperado al planificar la concesión.</t>
  </si>
  <si>
    <t>Riesgo de condición y devolución</t>
  </si>
  <si>
    <t xml:space="preserve">Riesgos asociados a que los activos del proyecto no se devuelvan de conformidad con el contrato y se cumplan las condiciones de devolución exigidas.
</t>
  </si>
  <si>
    <t>Aplicables a todas las fases</t>
  </si>
  <si>
    <t>Riesgos políticos</t>
  </si>
  <si>
    <r>
      <t xml:space="preserve">Riesgos asociados a los cambios de gobierno y las características particulares de cada legislatura.
</t>
    </r>
    <r>
      <rPr>
        <u/>
        <sz val="10"/>
        <rFont val="Arial"/>
        <family val="2"/>
      </rPr>
      <t xml:space="preserve">Descripción detallada:
</t>
    </r>
    <r>
      <rPr>
        <sz val="10"/>
        <rFont val="Arial"/>
        <family val="2"/>
      </rPr>
      <t>Incluye posibles discrepancias entre gobierno entrante y el saliente entre diferentes legislaturas.</t>
    </r>
  </si>
  <si>
    <t>Riesgos legales</t>
  </si>
  <si>
    <r>
      <t xml:space="preserve">Riesgos asociados a cambios en el marco legal o a que se produzcan incumplimientos de la normativa vigente.
</t>
    </r>
    <r>
      <rPr>
        <u/>
        <sz val="10"/>
        <rFont val="Arial"/>
        <family val="2"/>
      </rPr>
      <t>Descripción detallada:</t>
    </r>
    <r>
      <rPr>
        <sz val="10"/>
        <rFont val="Arial"/>
        <family val="2"/>
      </rPr>
      <t xml:space="preserve">
Incluye tanto el el cumplimiento de la ley vigente durante el periodo de concesión, como la posibilidad de que se promulguen leyes más restrictivas, afectando al proyecto de forma negativa.</t>
    </r>
  </si>
  <si>
    <t>Riesgos medioambientales</t>
  </si>
  <si>
    <r>
      <t xml:space="preserve">Riesgos asociados a cuestiones de caracter medioambiental que pueden poner en riesgo ciertos aspectos del proyecto.
</t>
    </r>
    <r>
      <rPr>
        <u/>
        <sz val="10"/>
        <color theme="1"/>
        <rFont val="Arial"/>
        <family val="2"/>
      </rPr>
      <t xml:space="preserve">Descripción detallada:
</t>
    </r>
    <r>
      <rPr>
        <sz val="10"/>
        <color theme="1"/>
        <rFont val="Arial"/>
        <family val="2"/>
      </rPr>
      <t>Hace referencia tanto a las condiciones ambientales preexistentes en el lugar en el que se instala la concesión, como a la obtención de los consentimientos ambientales, el cumplimiento de las leyes mediambientales que sean aplicables, los problemas ambientales que pueda ocasionar el proyecto, los eventos ambientales externos que puedan producirse o el cambio climático.</t>
    </r>
  </si>
  <si>
    <t>Riesgos sociales</t>
  </si>
  <si>
    <r>
      <t xml:space="preserve">Riesgos asociados a las diferentes problemáticas o rechazos sociales que pueden provocar la ejecución del proyecto.
</t>
    </r>
    <r>
      <rPr>
        <u/>
        <sz val="10"/>
        <rFont val="Arial"/>
        <family val="2"/>
      </rPr>
      <t>Descripción detallada:</t>
    </r>
    <r>
      <rPr>
        <b/>
        <sz val="10"/>
        <rFont val="Arial"/>
        <family val="2"/>
      </rPr>
      <t xml:space="preserve">
</t>
    </r>
    <r>
      <rPr>
        <sz val="10"/>
        <rFont val="Arial"/>
        <family val="2"/>
      </rPr>
      <t>Se incluyen tanto posibles problemas con la sociedad, las empresas ,asociaciones o sindicatos; problemas derivados de una posible reubicación de personas; o problemas de acción industrial.</t>
    </r>
  </si>
  <si>
    <t>Riesgos de variaciones</t>
  </si>
  <si>
    <r>
      <t xml:space="preserve">Riesgos asociados a que el proyecto sufra cambios por requerimiento de alguna de las partes implicadas (o de ambas) y que afecten al desarrollo de este provocando retrasos o incremento en los costes.
</t>
    </r>
    <r>
      <rPr>
        <u/>
        <sz val="10"/>
        <color rgb="FF000000"/>
        <rFont val="Arial"/>
        <family val="2"/>
      </rPr>
      <t>Descripción detallada</t>
    </r>
    <r>
      <rPr>
        <b/>
        <sz val="10"/>
        <color indexed="8"/>
        <rFont val="Arial"/>
        <family val="2"/>
      </rPr>
      <t xml:space="preserve">:
</t>
    </r>
    <r>
      <rPr>
        <sz val="10"/>
        <color rgb="FF000000"/>
        <rFont val="Arial"/>
        <family val="2"/>
      </rPr>
      <t>Debido a la complejidad que pueden suponer ciertas variaciones en el proyecto, es probable que se establezcan algunas limitaciones contractualmente delimitando las posibles variaciones que se pueden producir.</t>
    </r>
  </si>
  <si>
    <t>Riesgos estratégicos</t>
  </si>
  <si>
    <r>
      <rPr>
        <b/>
        <sz val="10"/>
        <color theme="1"/>
        <rFont val="Arial"/>
        <family val="2"/>
      </rPr>
      <t>Riegos asociados a que el socio privado no posea las capacidades necesarias para asegurar una buena ejecución del proyecto así como otros problemas fruto de la asociación de varios socios en el proyecto.</t>
    </r>
    <r>
      <rPr>
        <sz val="10"/>
        <color theme="1"/>
        <rFont val="Arial"/>
        <family val="2"/>
      </rPr>
      <t xml:space="preserve">
</t>
    </r>
    <r>
      <rPr>
        <u/>
        <sz val="10"/>
        <color theme="1"/>
        <rFont val="Arial"/>
        <family val="2"/>
      </rPr>
      <t>Descripción detallada:</t>
    </r>
    <r>
      <rPr>
        <sz val="10"/>
        <color theme="1"/>
        <rFont val="Arial"/>
        <family val="2"/>
      </rPr>
      <t xml:space="preserve">
Recoge circunstancias como la insolvencia del socio privado, la insolvencia o el incumplimiento de un subcontratado, el cambio en la propiedad de los socios privados, intervención de la autoridad contratante, cambio del estatus de la autoridad contratante o posibles disputas.</t>
    </r>
  </si>
  <si>
    <t>Riesgos AGMA (Acción Gubernamental Materialmente Adversa)</t>
  </si>
  <si>
    <r>
      <t xml:space="preserve">Riesgos asociados a que acciones responsabilidad del sector público afecten de forma negativa al socio privado o al proyecto en sí.
</t>
    </r>
    <r>
      <rPr>
        <u/>
        <sz val="10"/>
        <color theme="1"/>
        <rFont val="Arial"/>
        <family val="2"/>
      </rPr>
      <t>Descripción detallada:</t>
    </r>
    <r>
      <rPr>
        <b/>
        <sz val="10"/>
        <color theme="1"/>
        <rFont val="Arial"/>
        <family val="2"/>
      </rPr>
      <t xml:space="preserve">
</t>
    </r>
    <r>
      <rPr>
        <sz val="10"/>
        <color theme="1"/>
        <rFont val="Arial"/>
        <family val="2"/>
      </rPr>
      <t>Las consecuencias derivadas de la materialización de estos riesgos son similares q lq fuerza mayor, puesto que las partes tratan de encontrar una solución para que el socio privado sea compensado. La principal diferencia es que la compensación del riesgo MAGA es poner al socio privado en la posición en la que estaría de no haberse producido el evento MAGA.</t>
    </r>
  </si>
  <si>
    <t>Riesgos de fuerza mayor</t>
  </si>
  <si>
    <r>
      <t xml:space="preserve">Riesgos asociados a que se produzcan eventos inesperados y no controlables por ninguna de las partes implicadas y que provoque retrasos o paralizaciones en el proyecto. 
</t>
    </r>
    <r>
      <rPr>
        <u/>
        <sz val="10"/>
        <color theme="1"/>
        <rFont val="Arial"/>
        <family val="2"/>
      </rPr>
      <t>Descripción detallada:</t>
    </r>
    <r>
      <rPr>
        <sz val="10"/>
        <color theme="1"/>
        <rFont val="Arial"/>
        <family val="2"/>
      </rPr>
      <t xml:space="preserve">
En esta categoría se encuadran supuestos como desastres naturales, robos o situaciones de crisis sanitarias como pandemias, epidemias o similares</t>
    </r>
    <r>
      <rPr>
        <b/>
        <sz val="10"/>
        <color theme="1"/>
        <rFont val="Arial"/>
        <family val="2"/>
      </rPr>
      <t>.</t>
    </r>
  </si>
  <si>
    <t>Impacto</t>
  </si>
  <si>
    <t>Probabilidad de ocurrencia</t>
  </si>
  <si>
    <t>Alto</t>
  </si>
  <si>
    <t>Bajo</t>
  </si>
  <si>
    <t>Medio</t>
  </si>
  <si>
    <t>Aguas</t>
  </si>
  <si>
    <t>Administración</t>
  </si>
  <si>
    <t>Compartido</t>
  </si>
  <si>
    <t>Socio privado</t>
  </si>
  <si>
    <t xml:space="preserve"> </t>
  </si>
  <si>
    <t>X</t>
  </si>
  <si>
    <t>Estudio de viabilidad económico-financiera</t>
  </si>
  <si>
    <t>Año 1</t>
  </si>
  <si>
    <t>Año 2</t>
  </si>
  <si>
    <t>Año 3</t>
  </si>
  <si>
    <t>Año 4</t>
  </si>
  <si>
    <t>Año 5</t>
  </si>
  <si>
    <t>Año 6</t>
  </si>
  <si>
    <t>Año 7</t>
  </si>
  <si>
    <t>Año 8</t>
  </si>
  <si>
    <t>Año 9</t>
  </si>
  <si>
    <t>Año 10</t>
  </si>
  <si>
    <t>Año 11</t>
  </si>
  <si>
    <t>Año 12</t>
  </si>
  <si>
    <t>Año 13</t>
  </si>
  <si>
    <t>Año 14</t>
  </si>
  <si>
    <t>Año 15</t>
  </si>
  <si>
    <t>Año 16</t>
  </si>
  <si>
    <t>Año 17</t>
  </si>
  <si>
    <t>Año 18</t>
  </si>
  <si>
    <t>Año 19</t>
  </si>
  <si>
    <t>Año 20</t>
  </si>
  <si>
    <t>Año 21</t>
  </si>
  <si>
    <t>Año 22</t>
  </si>
  <si>
    <t>Año 23</t>
  </si>
  <si>
    <t>Año 24</t>
  </si>
  <si>
    <t>Año 25</t>
  </si>
  <si>
    <t>Año 26</t>
  </si>
  <si>
    <t>Año 27</t>
  </si>
  <si>
    <t>Año 28</t>
  </si>
  <si>
    <t>Año 29</t>
  </si>
  <si>
    <t>Año 30</t>
  </si>
  <si>
    <t>Año 31</t>
  </si>
  <si>
    <t>Año 32</t>
  </si>
  <si>
    <t>Año 33</t>
  </si>
  <si>
    <t>Año 34</t>
  </si>
  <si>
    <t>Año 35</t>
  </si>
  <si>
    <t>Año 36</t>
  </si>
  <si>
    <t>Año 37</t>
  </si>
  <si>
    <t>Año 38</t>
  </si>
  <si>
    <t>Año 39</t>
  </si>
  <si>
    <t>Año 40</t>
  </si>
  <si>
    <t>VAN</t>
  </si>
  <si>
    <t>Análisis de riesgos para una planta de tratamiento de aguas residuales urbanas</t>
  </si>
  <si>
    <t>Cálculo del plazo de recuperación de la inversión</t>
  </si>
  <si>
    <t>Años medidos en números enteros</t>
  </si>
  <si>
    <t>Flujo de caja esperado del año t</t>
  </si>
  <si>
    <t>Flujos de caja</t>
  </si>
  <si>
    <t>Inversión</t>
  </si>
  <si>
    <t>Ingresos</t>
  </si>
  <si>
    <t>Gastos</t>
  </si>
  <si>
    <t>Valor de reversión</t>
  </si>
  <si>
    <t>Libro de hipótesis</t>
  </si>
  <si>
    <t>1.</t>
  </si>
  <si>
    <t>2.</t>
  </si>
  <si>
    <t>3.</t>
  </si>
  <si>
    <t>4.</t>
  </si>
  <si>
    <t>Prógnosis de la demanda</t>
  </si>
  <si>
    <t>Ratio utilizada</t>
  </si>
  <si>
    <t>€/m3</t>
  </si>
  <si>
    <t xml:space="preserve">m3 necesarios </t>
  </si>
  <si>
    <t>m3</t>
  </si>
  <si>
    <t>Hipótesis aplicadas</t>
  </si>
  <si>
    <t>Ingresos (anuales)</t>
  </si>
  <si>
    <t>Inversión (total)</t>
  </si>
  <si>
    <t>Gastos (anuales)</t>
  </si>
  <si>
    <t>Valor de reversión de los activos (total)</t>
  </si>
  <si>
    <t>&lt;</t>
  </si>
  <si>
    <t>&gt;</t>
  </si>
  <si>
    <t>&lt;&gt;</t>
  </si>
  <si>
    <t>FLUJOS DE CAJA</t>
  </si>
  <si>
    <t>En esta pestaña, se establecen las hipótesis de partida sobre las que la Administración contratante diseñará el proyecto. Con el fin de facilitar un estudio preliminar que sirva de orientación, se han propuesto una serie de hipótesis en relación con las inversiones, ingresos, gastos y valor de reversión de los activos.
Debe tenerse en cuenta que en ningún caso las hipótesis aqui planteadas puedan ser tomadas como referencias o valores absolutos exactos, sino como una aproximación susceptible de sufrir modificaciones para el proyecto concreto.</t>
  </si>
  <si>
    <t>€/h-e</t>
  </si>
  <si>
    <t>La demanda de las plantas de tratamiento de aguas residuales urbanas, se estima con el parámetro habitante equivalente (h-e). Para definir cuantos son los h-e a partir de la población de cierto municipio, debe seguirse la siguiente tabla de equivalencias.</t>
  </si>
  <si>
    <t>H-e del término municipal</t>
  </si>
  <si>
    <t>Tasa de descuento según art. 10 del RD 55/2017</t>
  </si>
  <si>
    <t>m3/h-e/día</t>
  </si>
  <si>
    <t>Equivalencia población/caudal (m3/h-e/dia)</t>
  </si>
  <si>
    <t>En esta pestaña, hay que comprobar que el plazo estimado en la pestaña 4, da como resultado un VAN=0</t>
  </si>
  <si>
    <t>5.</t>
  </si>
  <si>
    <t>Balance</t>
  </si>
  <si>
    <t>Cuenta de Pérdidas y Ganancias</t>
  </si>
  <si>
    <t>Importe neto de la cifra de negocios</t>
  </si>
  <si>
    <t>Trabajos realizados por la empresa para su activos</t>
  </si>
  <si>
    <t>Aprovisionamientos</t>
  </si>
  <si>
    <t>Otros ingresos de explotación</t>
  </si>
  <si>
    <t>COSTES FIJOS</t>
  </si>
  <si>
    <t>A)</t>
  </si>
  <si>
    <t>Variación de existencias de productos terminados y en curso de fabricación</t>
  </si>
  <si>
    <t>Gastos de personal</t>
  </si>
  <si>
    <t>Otros gastos de explotación</t>
  </si>
  <si>
    <t>Amortización del inmovilizado</t>
  </si>
  <si>
    <t>COSTES VARIABLES</t>
  </si>
  <si>
    <t>Excesos de provisiones</t>
  </si>
  <si>
    <t>Deterioro y resultado por enajenaciones de inmovilizado</t>
  </si>
  <si>
    <t>Imputación de subvenciones de inmovilizado no financiero y otras</t>
  </si>
  <si>
    <t>RESULTADO DE EXPLOTACIÓN (1+2+3+4+5+6+7+8+9+10+11) [BAII (EBIT)]</t>
  </si>
  <si>
    <t>Ingresos financieros</t>
  </si>
  <si>
    <t>Gastos financieros</t>
  </si>
  <si>
    <t>Variación de valor razonable en instrumentos financieros</t>
  </si>
  <si>
    <t>Diferencias de cambio</t>
  </si>
  <si>
    <t>Deterioro y resultado por enajenaciones de instrumentos financieros</t>
  </si>
  <si>
    <t>RESULTADO FINANCIERO (12+13+14+15+16)</t>
  </si>
  <si>
    <t>RESULTADO ANTES DE IMPUESTOS (A+B)</t>
  </si>
  <si>
    <t>Impuestos sobre beneficios (30%)</t>
  </si>
  <si>
    <t>D)</t>
  </si>
  <si>
    <t>B)</t>
  </si>
  <si>
    <t>C)</t>
  </si>
  <si>
    <t>6.</t>
  </si>
  <si>
    <t>7.</t>
  </si>
  <si>
    <t>8.</t>
  </si>
  <si>
    <t>9.</t>
  </si>
  <si>
    <t>10.</t>
  </si>
  <si>
    <t>11.</t>
  </si>
  <si>
    <t>12.</t>
  </si>
  <si>
    <t>13.</t>
  </si>
  <si>
    <t>14.</t>
  </si>
  <si>
    <t>15.</t>
  </si>
  <si>
    <t>16.</t>
  </si>
  <si>
    <t>17.</t>
  </si>
  <si>
    <t>RESULTADO DEL EJERCICIO (C+17)</t>
  </si>
  <si>
    <t>ACTIVO</t>
  </si>
  <si>
    <t>A) ACTIVO NO CORRIENTE</t>
  </si>
  <si>
    <t>I. Inmovilizado intangible</t>
  </si>
  <si>
    <t>(-) Amortización acumulada inmovilizado intangible</t>
  </si>
  <si>
    <t>II. Inmovilizado material</t>
  </si>
  <si>
    <t>III. Inversiones inmobiliarias</t>
  </si>
  <si>
    <t>IV. Inversiones en empresas del grupo y asociadas a largo plazo</t>
  </si>
  <si>
    <t>V. Inversiones financieras a largo plazo</t>
  </si>
  <si>
    <t>VI. Activos por Impuesto diferido</t>
  </si>
  <si>
    <t>B) ACTIVO CORRIENTE</t>
  </si>
  <si>
    <t>I. Activos no corrientes mantenidos para la venta</t>
  </si>
  <si>
    <t>II. Existencias</t>
  </si>
  <si>
    <t>III. Deudores comerciales y otras cuentas a cobrar</t>
  </si>
  <si>
    <t>1. Clientes por ventas y prestaciones de servicios</t>
  </si>
  <si>
    <t>2. Accionistas (socios) por desembolsos exigidos</t>
  </si>
  <si>
    <t>3. Otros deudores</t>
  </si>
  <si>
    <t>IV. Inversiones en empresas del grupo y asociadas a corto plazo</t>
  </si>
  <si>
    <t>V. Inversiones financieas a corto plazo</t>
  </si>
  <si>
    <t>VI. Periodificaciones a corto plazo</t>
  </si>
  <si>
    <t>VII. Efectivo y otros activos líquidos equivalentes</t>
  </si>
  <si>
    <t>TOTAL ACTIVO (A+B)</t>
  </si>
  <si>
    <t>PATRIMONIO NETO Y PASIVO</t>
  </si>
  <si>
    <t>A) PATRINOMIO NETO</t>
  </si>
  <si>
    <t>A-1) Fondos propios</t>
  </si>
  <si>
    <t>I. Capital</t>
  </si>
  <si>
    <t>1. Capital escriturado</t>
  </si>
  <si>
    <t>2. (Capital no exigido)</t>
  </si>
  <si>
    <t>II. Prima de emisión</t>
  </si>
  <si>
    <t>III. Reservas</t>
  </si>
  <si>
    <t>IV. (Acciones y participaciones en patrimonio propias)</t>
  </si>
  <si>
    <t>V. Resultados de ejercicios anteriores</t>
  </si>
  <si>
    <t>VI. Otras aportaciones de socios</t>
  </si>
  <si>
    <t>VII. Resultado del ejercicio</t>
  </si>
  <si>
    <t>VIII. (Dividendo a cuenta)</t>
  </si>
  <si>
    <t>IX. Otros instrumentos de patrimonio neto</t>
  </si>
  <si>
    <t>A-2) Ajustes por cambios de valor</t>
  </si>
  <si>
    <t>A-3) Subvenciones, donaciones y legados recibidos</t>
  </si>
  <si>
    <t>B) PASIVO NO CORRIENTE</t>
  </si>
  <si>
    <t>I. Provisiones a largo plazo</t>
  </si>
  <si>
    <t>II. Deudas a largo plazo</t>
  </si>
  <si>
    <t>1. Deudas con entidades de crédito</t>
  </si>
  <si>
    <t>2. Acreedores por arrendamiento financiero</t>
  </si>
  <si>
    <t>3. Otras deudas a corto plazo</t>
  </si>
  <si>
    <t>III. Deudas con empresas del grupo y asociadas a largo plazo</t>
  </si>
  <si>
    <t>IV. Pasivos por impuesto diferido</t>
  </si>
  <si>
    <t>VI. Periodificaciones a largo plazo</t>
  </si>
  <si>
    <t>C) PASIVO CORRIENTE</t>
  </si>
  <si>
    <t>I. Pasivos vinculados con activos no corrientes mantenidos para la venta</t>
  </si>
  <si>
    <t>II. Provisiones a corto plazo</t>
  </si>
  <si>
    <t>III. Deudas a corto plazo</t>
  </si>
  <si>
    <t>IV. Deudas con empresas del grupo y asociadas a corto plazo</t>
  </si>
  <si>
    <t>V. Acreedores comerciales y otras cuentas a pagar</t>
  </si>
  <si>
    <t>1. Proveedores</t>
  </si>
  <si>
    <t>2. Otros acreedores</t>
  </si>
  <si>
    <t>TOTAL PATRIMONIO NETO Y PASIVO (A+B+C)</t>
  </si>
  <si>
    <t>VAN hasta</t>
  </si>
  <si>
    <t>Periodo recuperación</t>
  </si>
  <si>
    <t>t:</t>
  </si>
  <si>
    <t>FCt:</t>
  </si>
  <si>
    <t>b:</t>
  </si>
  <si>
    <t>A continuación se detallan unas instrucciones sobre como utilizar la herramienta para calcular el plazo de recuperación de la inversión.
1. Verificar que las hipótesis introducidas en la pestaña 1 son correctas.
2. Comprobar que el VAN, calculado para los años entendidos como el periodo de recuperación de la inversión es mayor o igual que 0.
3. Ajusta la fórmula del VAN de la celda C!), de forma que el primer argumento de la función sea la celda C11 (tasa de descuento) y el segundo sea el rango de celdas de los flujos de caja desde el año 1 (celda C15) hasta el año en que el VAN es mayor o igual que 0 (aparece en la celda C18).</t>
  </si>
  <si>
    <t xml:space="preserve">Nota para el usuario: Ajustar la fórmula del VAN al plazo final de la concesión </t>
  </si>
  <si>
    <t xml:space="preserve">Nota para el usuario: El valor de la reversión en esta pestaña deberá escribirse como el valor contable que tenga la inversión en el último año del plazo de la concesión </t>
  </si>
  <si>
    <t>Costes operativos</t>
  </si>
  <si>
    <t>Nota para el usuario: Al poner los habitantes equivalentes se obtienen unos datos de forma automática. Estos datos son orientativos como primer punto de trabajo no sustituyendo en ningún caso un trabajo pormenorizado en un anteproyecto.
Nota 2 para el usuario: Además de las inversiones iniciales, pueden ser necesarias inversiones adicionales de reposición y renovación de los equipos e infraestructuras, en cuyo caso  esta deberá trasladarse el importe correspondiente a los flujos de caja en el año en que se acometan esas inversiones. Estas inversiones varían de un proyecto a otro y deberán ser analizadas para cada proyecto concreto.</t>
  </si>
  <si>
    <t xml:space="preserve">Para calcular el valor de reversión de los activos se ha asumido como hipótesis que estos se amortizan de forma lineal durante 25 años.
Este valor variará en función del plazo final de la concesión. </t>
  </si>
  <si>
    <t xml:space="preserve">Nota 5 para el usuario: Para calcular el valor de reversión de los activos se ha asumido como hipótesis que éstos se amortizan de forma lineal durante 25 años.  Por tanto, el valor de reversión deberá escribirse manualmente en la pestaña Valor por Dinero en el último año de estudio. </t>
  </si>
  <si>
    <t xml:space="preserve">Nota 3 para el usuario: Los ingresos  se estiman para que en un proyecto se puedan recuperar los costes de operación y mantenimiento y la inversión realizada. Estos ingresos estimados tendrán que mayorarse o minorarse hasta obtener un plazo de inversión adecuada, dentro de unos ratios razonables de tarifa. La ratio muestra el orden de magnitud que está implicando los ingresos a modo de información </t>
  </si>
  <si>
    <t xml:space="preserve">Coeficiente de mayoración de ingresos </t>
  </si>
  <si>
    <t xml:space="preserve">5. </t>
  </si>
  <si>
    <t xml:space="preserve">Nota 6 para el usuario: Este coeficiente se podrá modificar hasta obtener plazos de recuperación de la inversión razonables. Si se modifica de su valor 1, los estudios anteriores de viabilidad social y valor por dinero deben chequearse </t>
  </si>
  <si>
    <t xml:space="preserve">Nota para el usuario: En caso de que el VAN para un plazo de 40 años de concesión resultase negativo, esto indicaría que el nivel de ingresos recibido por la prestación del servicio de depuración debería incrementarse para hacer viable la ejecución del proyecto. Puede comenzar un proceso iterativo en este punto. Véase Nota 6 pestaña 1. Libro de hipótesis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</si>
</sst>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44" formatCode="_-* #,##0.00\ &quot;€&quot;_-;\-* #,##0.00\ &quot;€&quot;_-;_-* &quot;-&quot;??\ &quot;€&quot;_-;_-@_-"/>
  </numFmts>
  <fonts count="26" x14ac:knownFonts="1">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4"/>
      <color theme="0"/>
      <name val="Arial"/>
      <family val="2"/>
    </font>
    <font>
      <sz val="14"/>
      <color theme="0"/>
      <name val="Arial"/>
      <family val="2"/>
    </font>
    <font>
      <u/>
      <sz val="10"/>
      <color theme="1"/>
      <name val="Arial"/>
      <family val="2"/>
    </font>
    <font>
      <sz val="10"/>
      <color rgb="FF0070C0"/>
      <name val="Arial"/>
      <family val="2"/>
    </font>
    <font>
      <i/>
      <sz val="10"/>
      <color theme="1"/>
      <name val="Arial"/>
      <family val="2"/>
    </font>
    <font>
      <sz val="11"/>
      <color rgb="FFFF0000"/>
      <name val="Arial"/>
      <family val="2"/>
    </font>
    <font>
      <b/>
      <sz val="11"/>
      <color theme="1"/>
      <name val="Arial"/>
      <family val="2"/>
    </font>
    <font>
      <b/>
      <sz val="11"/>
      <color theme="0"/>
      <name val="Arial"/>
      <family val="2"/>
    </font>
    <font>
      <b/>
      <sz val="10"/>
      <color theme="1"/>
      <name val="Arial"/>
      <family val="2"/>
    </font>
    <font>
      <b/>
      <sz val="10"/>
      <name val="Arial"/>
      <family val="2"/>
    </font>
    <font>
      <u/>
      <sz val="10"/>
      <name val="Arial"/>
      <family val="2"/>
    </font>
    <font>
      <sz val="10"/>
      <name val="Arial"/>
      <family val="2"/>
    </font>
    <font>
      <b/>
      <sz val="10"/>
      <color rgb="FF000000"/>
      <name val="Arial"/>
      <family val="2"/>
    </font>
    <font>
      <u/>
      <sz val="10"/>
      <color rgb="FF000000"/>
      <name val="Arial"/>
      <family val="2"/>
    </font>
    <font>
      <sz val="10"/>
      <color rgb="FF000000"/>
      <name val="Arial"/>
      <family val="2"/>
    </font>
    <font>
      <u/>
      <sz val="10"/>
      <color indexed="8"/>
      <name val="Arial"/>
      <family val="2"/>
    </font>
    <font>
      <sz val="10"/>
      <color indexed="8"/>
      <name val="Arial"/>
      <family val="2"/>
    </font>
    <font>
      <b/>
      <sz val="10"/>
      <color indexed="8"/>
      <name val="Arial"/>
      <family val="2"/>
    </font>
    <font>
      <b/>
      <sz val="8"/>
      <color rgb="FFFF0000"/>
      <name val="Arial"/>
      <family val="2"/>
    </font>
    <font>
      <sz val="11"/>
      <color theme="0"/>
      <name val="Arial"/>
      <family val="2"/>
    </font>
    <font>
      <sz val="11"/>
      <name val="Arial"/>
      <family val="2"/>
    </font>
    <font>
      <i/>
      <sz val="11"/>
      <color theme="1"/>
      <name val="Arial"/>
      <family val="2"/>
    </font>
  </fonts>
  <fills count="11">
    <fill>
      <patternFill patternType="none"/>
    </fill>
    <fill>
      <patternFill patternType="gray125"/>
    </fill>
    <fill>
      <patternFill patternType="solid">
        <fgColor rgb="FF002060"/>
        <bgColor indexed="64"/>
      </patternFill>
    </fill>
    <fill>
      <patternFill patternType="solid">
        <fgColor rgb="FF00338D"/>
        <bgColor indexed="64"/>
      </patternFill>
    </fill>
    <fill>
      <patternFill patternType="solid">
        <fgColor theme="0"/>
        <bgColor indexed="64"/>
      </patternFill>
    </fill>
    <fill>
      <patternFill patternType="solid">
        <fgColor theme="0"/>
        <bgColor rgb="FF000000"/>
      </patternFill>
    </fill>
    <fill>
      <patternFill patternType="solid">
        <fgColor theme="0" tint="-0.34998626667073579"/>
        <bgColor indexed="64"/>
      </patternFill>
    </fill>
    <fill>
      <patternFill patternType="solid">
        <fgColor rgb="FFC6D9F1"/>
        <bgColor indexed="64"/>
      </patternFill>
    </fill>
    <fill>
      <patternFill patternType="solid">
        <fgColor theme="2" tint="-0.499984740745262"/>
        <bgColor indexed="64"/>
      </patternFill>
    </fill>
    <fill>
      <patternFill patternType="solid">
        <fgColor theme="2"/>
        <bgColor indexed="64"/>
      </patternFill>
    </fill>
    <fill>
      <patternFill patternType="solid">
        <fgColor theme="9" tint="0.79998168889431442"/>
        <bgColor indexed="64"/>
      </patternFill>
    </fill>
  </fills>
  <borders count="31">
    <border>
      <left/>
      <right/>
      <top/>
      <bottom/>
      <diagonal/>
    </border>
    <border>
      <left style="medium">
        <color rgb="FF00338D"/>
      </left>
      <right/>
      <top style="medium">
        <color rgb="FF00338D"/>
      </top>
      <bottom style="medium">
        <color rgb="FF00338D"/>
      </bottom>
      <diagonal/>
    </border>
    <border>
      <left/>
      <right/>
      <top style="medium">
        <color rgb="FF00338D"/>
      </top>
      <bottom style="medium">
        <color rgb="FF00338D"/>
      </bottom>
      <diagonal/>
    </border>
    <border>
      <left/>
      <right style="medium">
        <color rgb="FF00338D"/>
      </right>
      <top style="medium">
        <color rgb="FF00338D"/>
      </top>
      <bottom style="medium">
        <color rgb="FF00338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top style="thin">
        <color indexed="64"/>
      </top>
      <bottom/>
      <diagonal/>
    </border>
    <border>
      <left style="thin">
        <color theme="0"/>
      </left>
      <right style="thin">
        <color theme="0"/>
      </right>
      <top style="thin">
        <color indexed="64"/>
      </top>
      <bottom/>
      <diagonal/>
    </border>
    <border>
      <left style="thin">
        <color indexed="64"/>
      </left>
      <right/>
      <top/>
      <bottom/>
      <diagonal/>
    </border>
    <border>
      <left style="thin">
        <color theme="0"/>
      </left>
      <right style="thin">
        <color theme="0"/>
      </right>
      <top/>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style="medium">
        <color theme="3"/>
      </bottom>
      <diagonal/>
    </border>
    <border>
      <left style="thin">
        <color theme="2" tint="-0.249977111117893"/>
      </left>
      <right style="thin">
        <color theme="2" tint="-0.249977111117893"/>
      </right>
      <top style="medium">
        <color theme="3"/>
      </top>
      <bottom/>
      <diagonal/>
    </border>
    <border>
      <left style="thin">
        <color theme="2" tint="-0.249977111117893"/>
      </left>
      <right style="thin">
        <color theme="2" tint="-0.249977111117893"/>
      </right>
      <top/>
      <bottom/>
      <diagonal/>
    </border>
    <border>
      <left style="thin">
        <color theme="2" tint="-0.249977111117893"/>
      </left>
      <right style="thin">
        <color theme="2" tint="-0.249977111117893"/>
      </right>
      <top/>
      <bottom style="medium">
        <color theme="3"/>
      </bottom>
      <diagonal/>
    </border>
    <border>
      <left style="thin">
        <color theme="0"/>
      </left>
      <right style="thin">
        <color theme="0"/>
      </right>
      <top/>
      <bottom style="thin">
        <color theme="2" tint="-0.249977111117893"/>
      </bottom>
      <diagonal/>
    </border>
    <border>
      <left style="thin">
        <color theme="0"/>
      </left>
      <right/>
      <top style="thin">
        <color indexed="64"/>
      </top>
      <bottom/>
      <diagonal/>
    </border>
    <border>
      <left style="thin">
        <color theme="2" tint="-0.249977111117893"/>
      </left>
      <right/>
      <top/>
      <bottom/>
      <diagonal/>
    </border>
    <border>
      <left style="thin">
        <color theme="2" tint="-0.249977111117893"/>
      </left>
      <right style="thin">
        <color theme="2" tint="-9.9978637043366805E-2"/>
      </right>
      <top style="thin">
        <color theme="2" tint="-9.9978637043366805E-2"/>
      </top>
      <bottom style="medium">
        <color theme="3"/>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style="thin">
        <color theme="2" tint="-9.9978637043366805E-2"/>
      </right>
      <top style="thin">
        <color theme="2" tint="-9.9978637043366805E-2"/>
      </top>
      <bottom style="medium">
        <color theme="3"/>
      </bottom>
      <diagonal/>
    </border>
    <border>
      <left style="thin">
        <color theme="0"/>
      </left>
      <right/>
      <top style="thin">
        <color theme="0"/>
      </top>
      <bottom style="thin">
        <color theme="0"/>
      </bottom>
      <diagonal/>
    </border>
    <border>
      <left/>
      <right/>
      <top style="thin">
        <color indexed="64"/>
      </top>
      <bottom style="thin">
        <color indexed="64"/>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bottom style="thin">
        <color indexed="64"/>
      </bottom>
      <diagonal/>
    </border>
    <border>
      <left/>
      <right/>
      <top style="thin">
        <color indexed="64"/>
      </top>
      <bottom/>
      <diagonal/>
    </border>
    <border>
      <left style="thin">
        <color theme="3"/>
      </left>
      <right style="thin">
        <color theme="3"/>
      </right>
      <top style="thin">
        <color theme="3"/>
      </top>
      <bottom style="thin">
        <color theme="3"/>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46">
    <xf numFmtId="0" fontId="0" fillId="0" borderId="0" xfId="0"/>
    <xf numFmtId="0" fontId="2" fillId="0" borderId="0" xfId="0" applyFont="1"/>
    <xf numFmtId="0" fontId="3" fillId="2" borderId="0" xfId="0" applyFont="1" applyFill="1" applyAlignment="1">
      <alignment wrapText="1"/>
    </xf>
    <xf numFmtId="0" fontId="3" fillId="2" borderId="0" xfId="0" applyFont="1" applyFill="1" applyBorder="1" applyAlignment="1">
      <alignment wrapText="1"/>
    </xf>
    <xf numFmtId="0" fontId="3" fillId="2" borderId="0" xfId="0" applyFont="1" applyFill="1" applyBorder="1"/>
    <xf numFmtId="0" fontId="3" fillId="2" borderId="0" xfId="0" applyFont="1" applyFill="1" applyAlignment="1">
      <alignment horizontal="center" vertical="center"/>
    </xf>
    <xf numFmtId="0" fontId="3" fillId="2" borderId="0" xfId="0" applyFont="1" applyFill="1"/>
    <xf numFmtId="0" fontId="4" fillId="2" borderId="0" xfId="0" applyFont="1" applyFill="1" applyBorder="1" applyAlignment="1">
      <alignment horizontal="left"/>
    </xf>
    <xf numFmtId="0" fontId="5" fillId="2" borderId="0" xfId="0" applyFont="1" applyFill="1" applyBorder="1"/>
    <xf numFmtId="0" fontId="5" fillId="2" borderId="0" xfId="0" applyFont="1" applyFill="1" applyAlignment="1">
      <alignment horizontal="center" vertical="center"/>
    </xf>
    <xf numFmtId="0" fontId="3" fillId="2" borderId="0" xfId="0" applyFont="1" applyFill="1" applyBorder="1" applyAlignment="1">
      <alignment horizontal="center" vertical="center"/>
    </xf>
    <xf numFmtId="0" fontId="2" fillId="0" borderId="4" xfId="0" applyFont="1" applyBorder="1"/>
    <xf numFmtId="0" fontId="9" fillId="0" borderId="4" xfId="0" applyFont="1" applyBorder="1" applyAlignment="1" applyProtection="1">
      <alignment horizontal="center"/>
      <protection locked="0"/>
    </xf>
    <xf numFmtId="0" fontId="10" fillId="0" borderId="5" xfId="0" applyFont="1" applyBorder="1"/>
    <xf numFmtId="2" fontId="10" fillId="0" borderId="5" xfId="0" applyNumberFormat="1" applyFont="1" applyBorder="1" applyAlignment="1">
      <alignment horizontal="center"/>
    </xf>
    <xf numFmtId="0" fontId="11" fillId="3" borderId="6" xfId="0" applyFont="1" applyFill="1" applyBorder="1"/>
    <xf numFmtId="2" fontId="11" fillId="3" borderId="7" xfId="0" applyNumberFormat="1" applyFont="1" applyFill="1" applyBorder="1" applyAlignment="1">
      <alignment horizontal="center"/>
    </xf>
    <xf numFmtId="0" fontId="3" fillId="2" borderId="0" xfId="0" applyFont="1" applyFill="1" applyAlignment="1">
      <alignment horizontal="center"/>
    </xf>
    <xf numFmtId="0" fontId="12" fillId="0" borderId="12" xfId="0" applyFont="1" applyFill="1" applyBorder="1" applyAlignment="1" applyProtection="1">
      <alignment vertical="center" wrapText="1"/>
    </xf>
    <xf numFmtId="0" fontId="3" fillId="0" borderId="13" xfId="0" applyFont="1" applyFill="1" applyBorder="1" applyAlignment="1">
      <alignment vertical="center" wrapText="1"/>
    </xf>
    <xf numFmtId="0" fontId="13" fillId="4" borderId="13" xfId="0" applyFont="1" applyFill="1" applyBorder="1" applyAlignment="1" applyProtection="1">
      <alignment horizontal="left" vertical="center" wrapText="1"/>
    </xf>
    <xf numFmtId="0" fontId="13" fillId="5" borderId="13" xfId="0" applyFont="1" applyFill="1" applyBorder="1" applyAlignment="1" applyProtection="1">
      <alignment horizontal="left" vertical="center" wrapText="1"/>
    </xf>
    <xf numFmtId="0" fontId="16" fillId="5" borderId="13" xfId="0" applyFont="1" applyFill="1" applyBorder="1" applyAlignment="1" applyProtection="1">
      <alignment horizontal="left" vertical="center" wrapText="1"/>
    </xf>
    <xf numFmtId="0" fontId="12" fillId="4" borderId="13" xfId="0" applyFont="1" applyFill="1" applyBorder="1" applyAlignment="1" applyProtection="1">
      <alignment horizontal="left" vertical="center" wrapText="1"/>
    </xf>
    <xf numFmtId="0" fontId="3" fillId="0" borderId="13" xfId="0" applyFont="1" applyBorder="1" applyAlignment="1">
      <alignment vertical="center" wrapText="1"/>
    </xf>
    <xf numFmtId="0" fontId="12" fillId="0" borderId="14" xfId="0" applyFont="1" applyBorder="1" applyAlignment="1">
      <alignment vertical="center" wrapText="1"/>
    </xf>
    <xf numFmtId="0" fontId="3" fillId="0" borderId="14" xfId="0" applyFont="1" applyBorder="1" applyAlignment="1">
      <alignment vertical="center" wrapText="1"/>
    </xf>
    <xf numFmtId="0" fontId="12" fillId="4" borderId="14" xfId="0" applyFont="1" applyFill="1" applyBorder="1" applyAlignment="1" applyProtection="1">
      <alignment horizontal="left" vertical="center" wrapText="1"/>
    </xf>
    <xf numFmtId="0" fontId="12" fillId="0" borderId="13" xfId="0" applyFont="1" applyBorder="1" applyAlignment="1">
      <alignment vertical="center" wrapText="1"/>
    </xf>
    <xf numFmtId="0" fontId="12" fillId="0" borderId="15" xfId="0" applyFont="1" applyBorder="1" applyAlignment="1">
      <alignment vertical="center" wrapText="1"/>
    </xf>
    <xf numFmtId="0" fontId="3" fillId="0" borderId="13" xfId="0" applyFont="1" applyBorder="1" applyAlignment="1">
      <alignment vertical="center"/>
    </xf>
    <xf numFmtId="0" fontId="12" fillId="0" borderId="16" xfId="0" applyFont="1" applyBorder="1" applyAlignment="1">
      <alignment vertical="center" wrapText="1"/>
    </xf>
    <xf numFmtId="0" fontId="13" fillId="4" borderId="13" xfId="0" applyFont="1" applyFill="1" applyBorder="1" applyAlignment="1" applyProtection="1">
      <alignment vertical="center" wrapText="1"/>
    </xf>
    <xf numFmtId="0" fontId="12" fillId="4" borderId="13" xfId="0" applyFont="1" applyFill="1" applyBorder="1" applyAlignment="1" applyProtection="1">
      <alignment vertical="center" wrapText="1"/>
    </xf>
    <xf numFmtId="0" fontId="21" fillId="4" borderId="13" xfId="0" applyFont="1" applyFill="1" applyBorder="1" applyAlignment="1" applyProtection="1">
      <alignment vertical="center" wrapText="1"/>
    </xf>
    <xf numFmtId="0" fontId="3" fillId="4" borderId="13" xfId="0" applyFont="1" applyFill="1" applyBorder="1" applyAlignment="1" applyProtection="1">
      <alignment vertical="center" wrapText="1"/>
    </xf>
    <xf numFmtId="0" fontId="12" fillId="0" borderId="13" xfId="0" applyFont="1" applyFill="1" applyBorder="1" applyAlignment="1" applyProtection="1">
      <alignment horizontal="left" vertical="center" wrapText="1"/>
    </xf>
    <xf numFmtId="0" fontId="12" fillId="0" borderId="17" xfId="0" applyFont="1" applyBorder="1" applyAlignment="1">
      <alignment vertical="center" wrapText="1"/>
    </xf>
    <xf numFmtId="0" fontId="12" fillId="0" borderId="14" xfId="0" applyFont="1" applyFill="1" applyBorder="1" applyAlignment="1" applyProtection="1">
      <alignment horizontal="left" vertical="center" wrapText="1"/>
    </xf>
    <xf numFmtId="0" fontId="16" fillId="5" borderId="13" xfId="0" applyFont="1" applyFill="1" applyBorder="1" applyAlignment="1" applyProtection="1">
      <alignment horizontal="center" vertical="center" wrapText="1"/>
    </xf>
    <xf numFmtId="0" fontId="11" fillId="2" borderId="19" xfId="0" applyFont="1" applyFill="1" applyBorder="1" applyAlignment="1" applyProtection="1">
      <alignment horizontal="centerContinuous" vertical="center" wrapText="1"/>
    </xf>
    <xf numFmtId="0" fontId="11" fillId="2" borderId="6" xfId="0" applyFont="1" applyFill="1" applyBorder="1" applyAlignment="1" applyProtection="1">
      <alignment horizontal="center" vertical="center" wrapText="1"/>
    </xf>
    <xf numFmtId="0" fontId="12" fillId="0" borderId="20" xfId="0" applyFont="1" applyFill="1" applyBorder="1" applyAlignment="1" applyProtection="1">
      <alignment horizontal="center" vertical="center" wrapText="1"/>
    </xf>
    <xf numFmtId="0" fontId="12" fillId="0" borderId="21" xfId="0" applyFont="1" applyFill="1" applyBorder="1" applyAlignment="1" applyProtection="1">
      <alignment horizontal="center" vertical="center" wrapText="1"/>
    </xf>
    <xf numFmtId="0" fontId="12" fillId="0" borderId="22" xfId="0" applyFont="1" applyFill="1" applyBorder="1" applyAlignment="1" applyProtection="1">
      <alignment horizontal="center" vertical="center" wrapText="1"/>
    </xf>
    <xf numFmtId="0" fontId="12" fillId="0" borderId="23" xfId="0" applyFont="1" applyFill="1" applyBorder="1" applyAlignment="1" applyProtection="1">
      <alignment horizontal="center" vertical="center" wrapText="1"/>
    </xf>
    <xf numFmtId="0" fontId="13" fillId="4" borderId="13" xfId="0" applyFont="1" applyFill="1" applyBorder="1" applyAlignment="1" applyProtection="1">
      <alignment horizontal="center" vertical="center" wrapText="1"/>
    </xf>
    <xf numFmtId="0" fontId="12" fillId="4" borderId="13" xfId="0" applyFont="1" applyFill="1" applyBorder="1" applyAlignment="1" applyProtection="1">
      <alignment horizontal="center" vertical="center" wrapText="1"/>
    </xf>
    <xf numFmtId="0" fontId="21" fillId="4" borderId="13" xfId="0" applyFont="1" applyFill="1" applyBorder="1" applyAlignment="1" applyProtection="1">
      <alignment horizontal="center" vertical="center" wrapText="1"/>
    </xf>
    <xf numFmtId="0" fontId="12" fillId="0" borderId="13" xfId="0" applyFont="1" applyFill="1" applyBorder="1" applyAlignment="1" applyProtection="1">
      <alignment horizontal="center" vertical="center" wrapText="1"/>
    </xf>
    <xf numFmtId="0" fontId="12" fillId="0" borderId="14" xfId="0" applyFont="1" applyFill="1" applyBorder="1" applyAlignment="1" applyProtection="1">
      <alignment horizontal="center" vertical="center" wrapText="1"/>
    </xf>
    <xf numFmtId="0" fontId="11" fillId="2" borderId="24" xfId="0" applyFont="1" applyFill="1" applyBorder="1" applyAlignment="1" applyProtection="1">
      <alignment horizontal="center" vertical="center" wrapText="1"/>
    </xf>
    <xf numFmtId="0" fontId="2" fillId="0" borderId="0" xfId="0" applyFont="1" applyBorder="1"/>
    <xf numFmtId="0" fontId="22" fillId="0" borderId="0" xfId="0" applyFont="1" applyAlignment="1">
      <alignment horizontal="center"/>
    </xf>
    <xf numFmtId="0" fontId="2" fillId="0" borderId="0" xfId="0" applyFont="1" applyAlignment="1">
      <alignment horizontal="center"/>
    </xf>
    <xf numFmtId="0" fontId="10" fillId="6" borderId="25" xfId="0" applyFont="1" applyFill="1" applyBorder="1" applyAlignment="1">
      <alignment horizontal="left"/>
    </xf>
    <xf numFmtId="0" fontId="10" fillId="0" borderId="0" xfId="0" applyFont="1"/>
    <xf numFmtId="0" fontId="2" fillId="0" borderId="0" xfId="0" applyFont="1" applyAlignment="1">
      <alignment horizontal="left"/>
    </xf>
    <xf numFmtId="44" fontId="2" fillId="0" borderId="0" xfId="1" applyFont="1"/>
    <xf numFmtId="44" fontId="10" fillId="6" borderId="25" xfId="1" applyFont="1" applyFill="1" applyBorder="1" applyAlignment="1">
      <alignment horizontal="left"/>
    </xf>
    <xf numFmtId="0" fontId="2" fillId="0" borderId="0" xfId="0" applyFont="1" applyAlignment="1">
      <alignment wrapText="1"/>
    </xf>
    <xf numFmtId="0" fontId="2" fillId="0" borderId="0" xfId="0" applyFont="1" applyAlignment="1">
      <alignment horizontal="right" vertical="center"/>
    </xf>
    <xf numFmtId="0" fontId="2" fillId="0" borderId="0" xfId="0" applyFont="1" applyAlignment="1">
      <alignment vertical="center"/>
    </xf>
    <xf numFmtId="44" fontId="2" fillId="0" borderId="0" xfId="0" applyNumberFormat="1" applyFont="1"/>
    <xf numFmtId="0" fontId="2" fillId="0" borderId="0" xfId="0" applyFont="1" applyAlignment="1">
      <alignment horizontal="right"/>
    </xf>
    <xf numFmtId="0" fontId="10" fillId="0" borderId="0" xfId="0" applyFont="1" applyAlignment="1">
      <alignment horizontal="right"/>
    </xf>
    <xf numFmtId="0" fontId="2" fillId="0" borderId="0" xfId="0" applyFont="1" applyAlignment="1">
      <alignment horizontal="center" vertical="center"/>
    </xf>
    <xf numFmtId="0" fontId="2" fillId="0" borderId="0" xfId="0" applyFont="1" applyAlignment="1">
      <alignment horizontal="left" vertical="center"/>
    </xf>
    <xf numFmtId="2" fontId="2" fillId="0" borderId="0" xfId="0" applyNumberFormat="1" applyFont="1"/>
    <xf numFmtId="44" fontId="2" fillId="0" borderId="0" xfId="0" applyNumberFormat="1" applyFont="1" applyAlignment="1">
      <alignment horizontal="center"/>
    </xf>
    <xf numFmtId="44" fontId="2" fillId="0" borderId="0" xfId="1" applyFont="1" applyAlignment="1">
      <alignment horizontal="center"/>
    </xf>
    <xf numFmtId="0" fontId="10" fillId="6" borderId="25" xfId="0" applyFont="1" applyFill="1" applyBorder="1" applyAlignment="1">
      <alignment horizontal="center"/>
    </xf>
    <xf numFmtId="0" fontId="2" fillId="0" borderId="0" xfId="0" applyFont="1" applyAlignment="1">
      <alignment horizontal="left" wrapText="1"/>
    </xf>
    <xf numFmtId="1" fontId="10" fillId="0" borderId="0" xfId="0" applyNumberFormat="1" applyFont="1" applyAlignment="1">
      <alignment vertical="center"/>
    </xf>
    <xf numFmtId="0" fontId="10" fillId="7" borderId="0" xfId="0" applyFont="1" applyFill="1"/>
    <xf numFmtId="0" fontId="2" fillId="0" borderId="0" xfId="0" applyFont="1" applyAlignment="1">
      <alignment vertical="center" wrapText="1"/>
    </xf>
    <xf numFmtId="0" fontId="2" fillId="0" borderId="0" xfId="0" applyFont="1" applyAlignment="1">
      <alignment horizontal="right"/>
    </xf>
    <xf numFmtId="0" fontId="3" fillId="2" borderId="0" xfId="0" applyFont="1" applyFill="1" applyAlignment="1">
      <alignment horizontal="right" wrapText="1"/>
    </xf>
    <xf numFmtId="0" fontId="10" fillId="4" borderId="28" xfId="0" applyFont="1" applyFill="1" applyBorder="1" applyAlignment="1">
      <alignment horizontal="center"/>
    </xf>
    <xf numFmtId="0" fontId="10" fillId="4" borderId="28" xfId="0" applyFont="1" applyFill="1" applyBorder="1" applyAlignment="1">
      <alignment horizontal="left"/>
    </xf>
    <xf numFmtId="0" fontId="10" fillId="4" borderId="28" xfId="0" applyFont="1" applyFill="1" applyBorder="1" applyAlignment="1">
      <alignment horizontal="right"/>
    </xf>
    <xf numFmtId="0" fontId="10" fillId="6" borderId="25" xfId="0" applyFont="1" applyFill="1" applyBorder="1" applyAlignment="1">
      <alignment horizontal="right"/>
    </xf>
    <xf numFmtId="44" fontId="10" fillId="6" borderId="25" xfId="1" applyFont="1" applyFill="1" applyBorder="1" applyAlignment="1">
      <alignment horizontal="center"/>
    </xf>
    <xf numFmtId="0" fontId="2" fillId="0" borderId="0" xfId="0" applyFont="1" applyBorder="1" applyAlignment="1">
      <alignment horizontal="right"/>
    </xf>
    <xf numFmtId="44" fontId="10" fillId="6" borderId="25" xfId="0" applyNumberFormat="1" applyFont="1" applyFill="1" applyBorder="1" applyAlignment="1">
      <alignment horizontal="center"/>
    </xf>
    <xf numFmtId="0" fontId="10" fillId="0" borderId="28" xfId="0" applyFont="1" applyBorder="1" applyAlignment="1">
      <alignment horizontal="left"/>
    </xf>
    <xf numFmtId="0" fontId="10" fillId="0" borderId="29" xfId="0" applyFont="1" applyBorder="1" applyAlignment="1">
      <alignment horizontal="left"/>
    </xf>
    <xf numFmtId="0" fontId="10" fillId="0" borderId="0" xfId="0" applyFont="1" applyAlignment="1">
      <alignment horizontal="left"/>
    </xf>
    <xf numFmtId="0" fontId="10" fillId="6" borderId="0" xfId="0" applyFont="1" applyFill="1" applyBorder="1" applyAlignment="1">
      <alignment horizontal="center"/>
    </xf>
    <xf numFmtId="0" fontId="2" fillId="0" borderId="0" xfId="0" applyFont="1" applyAlignment="1">
      <alignment horizontal="centerContinuous"/>
    </xf>
    <xf numFmtId="0" fontId="10" fillId="0" borderId="0" xfId="0" applyFont="1" applyBorder="1" applyAlignment="1">
      <alignment horizontal="left"/>
    </xf>
    <xf numFmtId="44" fontId="10" fillId="0" borderId="29" xfId="1" applyFont="1" applyBorder="1" applyAlignment="1">
      <alignment horizontal="left"/>
    </xf>
    <xf numFmtId="44" fontId="10" fillId="0" borderId="0" xfId="1" applyFont="1" applyBorder="1" applyAlignment="1">
      <alignment horizontal="left"/>
    </xf>
    <xf numFmtId="44" fontId="10" fillId="0" borderId="28" xfId="1" applyFont="1" applyBorder="1" applyAlignment="1">
      <alignment horizontal="left"/>
    </xf>
    <xf numFmtId="44" fontId="10" fillId="0" borderId="0" xfId="1" applyFont="1" applyAlignment="1">
      <alignment horizontal="left"/>
    </xf>
    <xf numFmtId="44" fontId="23" fillId="0" borderId="0" xfId="0" applyNumberFormat="1" applyFont="1"/>
    <xf numFmtId="10" fontId="24" fillId="0" borderId="0" xfId="2" applyNumberFormat="1" applyFont="1"/>
    <xf numFmtId="1" fontId="11" fillId="8" borderId="0" xfId="0" applyNumberFormat="1" applyFont="1" applyFill="1" applyAlignment="1">
      <alignment horizontal="center"/>
    </xf>
    <xf numFmtId="0" fontId="10" fillId="0" borderId="30" xfId="0" applyFont="1" applyBorder="1" applyAlignment="1">
      <alignment horizontal="center"/>
    </xf>
    <xf numFmtId="0" fontId="10" fillId="0" borderId="0" xfId="0" applyFont="1" applyAlignment="1">
      <alignment horizontal="right" vertical="top"/>
    </xf>
    <xf numFmtId="8" fontId="10" fillId="0" borderId="30" xfId="0" applyNumberFormat="1" applyFont="1" applyBorder="1"/>
    <xf numFmtId="44" fontId="2" fillId="9" borderId="30" xfId="1" applyFont="1" applyFill="1" applyBorder="1"/>
    <xf numFmtId="8" fontId="2" fillId="9" borderId="30" xfId="0" applyNumberFormat="1" applyFont="1" applyFill="1" applyBorder="1"/>
    <xf numFmtId="0" fontId="11" fillId="2" borderId="30" xfId="0" applyFont="1" applyFill="1" applyBorder="1" applyAlignment="1">
      <alignment horizontal="left" vertical="center"/>
    </xf>
    <xf numFmtId="0" fontId="11" fillId="2" borderId="30" xfId="0" applyFont="1" applyFill="1" applyBorder="1" applyAlignment="1">
      <alignment horizontal="left"/>
    </xf>
    <xf numFmtId="10" fontId="10" fillId="6" borderId="25" xfId="2" applyNumberFormat="1" applyFont="1" applyFill="1" applyBorder="1" applyAlignment="1">
      <alignment horizontal="center"/>
    </xf>
    <xf numFmtId="8" fontId="11" fillId="8" borderId="0" xfId="1" applyNumberFormat="1" applyFont="1" applyFill="1" applyAlignment="1">
      <alignment horizontal="center"/>
    </xf>
    <xf numFmtId="0" fontId="2" fillId="10" borderId="0" xfId="0" applyFont="1" applyFill="1" applyAlignment="1">
      <alignment wrapText="1"/>
    </xf>
    <xf numFmtId="0" fontId="25" fillId="10" borderId="0" xfId="0" applyFont="1" applyFill="1" applyAlignment="1">
      <alignment vertical="center" wrapText="1"/>
    </xf>
    <xf numFmtId="0" fontId="10" fillId="0" borderId="0" xfId="0" applyFont="1" applyAlignment="1">
      <alignment horizontal="left" vertical="center"/>
    </xf>
    <xf numFmtId="0" fontId="10" fillId="0" borderId="0" xfId="0" applyFont="1" applyAlignment="1">
      <alignment horizontal="right" vertical="center"/>
    </xf>
    <xf numFmtId="0" fontId="10" fillId="6" borderId="25" xfId="0" applyFont="1" applyFill="1" applyBorder="1" applyAlignment="1">
      <alignment horizontal="center" vertical="center"/>
    </xf>
    <xf numFmtId="8" fontId="10" fillId="6" borderId="25" xfId="0" applyNumberFormat="1" applyFont="1" applyFill="1" applyBorder="1" applyAlignment="1">
      <alignment horizontal="center" vertical="center"/>
    </xf>
    <xf numFmtId="0" fontId="3" fillId="0" borderId="0" xfId="0" applyFont="1" applyFill="1"/>
    <xf numFmtId="0" fontId="2" fillId="0" borderId="0" xfId="0" applyFont="1" applyFill="1"/>
    <xf numFmtId="0" fontId="2" fillId="0" borderId="0" xfId="0" applyFont="1" applyFill="1" applyAlignment="1">
      <alignment horizontal="left" wrapText="1"/>
    </xf>
    <xf numFmtId="0" fontId="10" fillId="0" borderId="0" xfId="0" applyFont="1" applyFill="1"/>
    <xf numFmtId="0" fontId="25" fillId="0" borderId="0" xfId="0" applyFont="1" applyFill="1" applyAlignment="1">
      <alignment horizontal="left" vertical="center" wrapText="1"/>
    </xf>
    <xf numFmtId="0" fontId="9" fillId="0" borderId="0" xfId="0" applyFont="1"/>
    <xf numFmtId="0" fontId="9" fillId="0" borderId="0" xfId="0" applyFont="1" applyAlignment="1">
      <alignment wrapText="1"/>
    </xf>
    <xf numFmtId="0" fontId="2" fillId="0" borderId="0" xfId="0" applyFont="1" applyAlignment="1">
      <alignment horizontal="left" vertical="center" wrapText="1"/>
    </xf>
    <xf numFmtId="4" fontId="2" fillId="0" borderId="0" xfId="0" applyNumberFormat="1" applyFont="1" applyBorder="1" applyAlignment="1">
      <alignment horizontal="right"/>
    </xf>
    <xf numFmtId="0" fontId="2" fillId="0" borderId="0" xfId="0" applyFont="1" applyAlignment="1">
      <alignment horizontal="right"/>
    </xf>
    <xf numFmtId="44" fontId="2" fillId="0" borderId="26" xfId="1" applyFont="1" applyBorder="1" applyAlignment="1">
      <alignment horizontal="center"/>
    </xf>
    <xf numFmtId="44" fontId="2" fillId="0" borderId="27" xfId="1" applyFont="1" applyBorder="1" applyAlignment="1">
      <alignment horizontal="center"/>
    </xf>
    <xf numFmtId="3" fontId="2" fillId="0" borderId="26" xfId="0" applyNumberFormat="1" applyFont="1" applyBorder="1" applyAlignment="1">
      <alignment horizontal="center"/>
    </xf>
    <xf numFmtId="0" fontId="2" fillId="0" borderId="27" xfId="0" applyFont="1" applyBorder="1" applyAlignment="1">
      <alignment horizont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0" borderId="0" xfId="0" applyFont="1" applyAlignment="1">
      <alignment horizontal="left" wrapText="1"/>
    </xf>
    <xf numFmtId="0" fontId="25" fillId="10" borderId="0" xfId="0" applyFont="1" applyFill="1" applyAlignment="1">
      <alignment horizontal="left" vertical="center" wrapText="1"/>
    </xf>
    <xf numFmtId="0" fontId="11" fillId="2" borderId="8" xfId="0" applyFont="1" applyFill="1" applyBorder="1" applyAlignment="1" applyProtection="1">
      <alignment horizontal="center" vertical="center" wrapText="1"/>
    </xf>
    <xf numFmtId="0" fontId="11" fillId="2" borderId="10" xfId="0" applyFont="1" applyFill="1" applyBorder="1" applyAlignment="1" applyProtection="1">
      <alignment horizontal="center" vertical="center" wrapText="1"/>
    </xf>
    <xf numFmtId="0" fontId="11" fillId="2" borderId="9" xfId="0" applyFont="1" applyFill="1" applyBorder="1" applyAlignment="1" applyProtection="1">
      <alignment horizontal="center" vertical="center" wrapText="1"/>
    </xf>
    <xf numFmtId="0" fontId="11" fillId="2" borderId="11"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24" fillId="0" borderId="0" xfId="0" applyFont="1" applyAlignment="1">
      <alignment horizontal="left" vertical="center" wrapText="1"/>
    </xf>
    <xf numFmtId="0" fontId="25" fillId="10" borderId="0" xfId="0" applyFont="1" applyFill="1" applyAlignment="1">
      <alignment horizontal="left" wrapText="1"/>
    </xf>
    <xf numFmtId="0" fontId="2" fillId="4" borderId="1"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44" fontId="24" fillId="0" borderId="0" xfId="0" applyNumberFormat="1" applyFont="1" applyFill="1"/>
    <xf numFmtId="0" fontId="24" fillId="0" borderId="0" xfId="0" applyFont="1"/>
    <xf numFmtId="2" fontId="9" fillId="0" borderId="26" xfId="1" applyNumberFormat="1" applyFont="1" applyBorder="1" applyAlignment="1">
      <alignment horizontal="center"/>
    </xf>
    <xf numFmtId="2" fontId="9" fillId="0" borderId="27" xfId="1" applyNumberFormat="1" applyFont="1" applyBorder="1" applyAlignment="1">
      <alignment horizontal="center"/>
    </xf>
  </cellXfs>
  <cellStyles count="3">
    <cellStyle name="Currency" xfId="1" builtinId="4"/>
    <cellStyle name="Normal" xfId="0" builtinId="0"/>
    <cellStyle name="Percent" xfId="2" builtinId="5"/>
  </cellStyles>
  <dxfs count="6">
    <dxf>
      <font>
        <b/>
        <i val="0"/>
        <color theme="0"/>
      </font>
      <fill>
        <patternFill>
          <bgColor rgb="FFC00000"/>
        </patternFill>
      </fill>
    </dxf>
    <dxf>
      <font>
        <b/>
        <i val="0"/>
        <color theme="0"/>
      </font>
      <fill>
        <patternFill>
          <bgColor theme="5"/>
        </patternFill>
      </fill>
    </dxf>
    <dxf>
      <font>
        <b/>
        <i val="0"/>
        <color theme="0"/>
      </font>
      <fill>
        <patternFill>
          <bgColor theme="9"/>
        </patternFill>
      </fill>
    </dxf>
    <dxf>
      <font>
        <b/>
        <i val="0"/>
        <color theme="0"/>
      </font>
      <fill>
        <patternFill>
          <bgColor rgb="FFC00000"/>
        </patternFill>
      </fill>
    </dxf>
    <dxf>
      <font>
        <b/>
        <i val="0"/>
        <color theme="0"/>
      </font>
      <fill>
        <patternFill>
          <bgColor theme="5"/>
        </patternFill>
      </fill>
    </dxf>
    <dxf>
      <font>
        <b/>
        <i val="0"/>
        <color theme="0"/>
      </font>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0</xdr:col>
      <xdr:colOff>1391348</xdr:colOff>
      <xdr:row>5</xdr:row>
      <xdr:rowOff>318</xdr:rowOff>
    </xdr:to>
    <xdr:pic>
      <xdr:nvPicPr>
        <xdr:cNvPr id="2" name="Obrázok 4">
          <a:extLst>
            <a:ext uri="{FF2B5EF4-FFF2-40B4-BE49-F238E27FC236}">
              <a16:creationId xmlns:a16="http://schemas.microsoft.com/office/drawing/2014/main" id="{B3A23707-5F56-49A1-96AC-4B56A1985CA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65992"/>
        <a:stretch/>
      </xdr:blipFill>
      <xdr:spPr>
        <a:xfrm>
          <a:off x="95250" y="0"/>
          <a:ext cx="1286573" cy="1065600"/>
        </a:xfrm>
        <a:prstGeom prst="rect">
          <a:avLst/>
        </a:prstGeom>
      </xdr:spPr>
    </xdr:pic>
    <xdr:clientData/>
  </xdr:twoCellAnchor>
  <xdr:twoCellAnchor editAs="oneCell">
    <xdr:from>
      <xdr:col>2</xdr:col>
      <xdr:colOff>637761</xdr:colOff>
      <xdr:row>10</xdr:row>
      <xdr:rowOff>140805</xdr:rowOff>
    </xdr:from>
    <xdr:to>
      <xdr:col>6</xdr:col>
      <xdr:colOff>701351</xdr:colOff>
      <xdr:row>15</xdr:row>
      <xdr:rowOff>363137</xdr:rowOff>
    </xdr:to>
    <xdr:pic>
      <xdr:nvPicPr>
        <xdr:cNvPr id="4" name="Picture 3">
          <a:extLst>
            <a:ext uri="{FF2B5EF4-FFF2-40B4-BE49-F238E27FC236}">
              <a16:creationId xmlns:a16="http://schemas.microsoft.com/office/drawing/2014/main" id="{38BEE076-5529-4348-B8F7-EF22645A3659}"/>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9057"/>
        <a:stretch/>
      </xdr:blipFill>
      <xdr:spPr bwMode="auto">
        <a:xfrm>
          <a:off x="3511826" y="2940327"/>
          <a:ext cx="3874770" cy="220317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0</xdr:col>
      <xdr:colOff>1387929</xdr:colOff>
      <xdr:row>5</xdr:row>
      <xdr:rowOff>68262</xdr:rowOff>
    </xdr:to>
    <xdr:pic>
      <xdr:nvPicPr>
        <xdr:cNvPr id="2" name="Obrázok 4">
          <a:extLst>
            <a:ext uri="{FF2B5EF4-FFF2-40B4-BE49-F238E27FC236}">
              <a16:creationId xmlns:a16="http://schemas.microsoft.com/office/drawing/2014/main" id="{71C719F7-5413-40EA-8F96-A5B55D0B315C}"/>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65992"/>
        <a:stretch/>
      </xdr:blipFill>
      <xdr:spPr>
        <a:xfrm>
          <a:off x="95250" y="0"/>
          <a:ext cx="1292679" cy="969962"/>
        </a:xfrm>
        <a:prstGeom prst="rect">
          <a:avLst/>
        </a:prstGeom>
      </xdr:spPr>
    </xdr:pic>
    <xdr:clientData/>
  </xdr:twoCellAnchor>
  <xdr:twoCellAnchor editAs="oneCell">
    <xdr:from>
      <xdr:col>2</xdr:col>
      <xdr:colOff>110315</xdr:colOff>
      <xdr:row>7</xdr:row>
      <xdr:rowOff>46352</xdr:rowOff>
    </xdr:from>
    <xdr:to>
      <xdr:col>12</xdr:col>
      <xdr:colOff>7071</xdr:colOff>
      <xdr:row>28</xdr:row>
      <xdr:rowOff>7082</xdr:rowOff>
    </xdr:to>
    <xdr:pic>
      <xdr:nvPicPr>
        <xdr:cNvPr id="3" name="Picture 2">
          <a:extLst>
            <a:ext uri="{FF2B5EF4-FFF2-40B4-BE49-F238E27FC236}">
              <a16:creationId xmlns:a16="http://schemas.microsoft.com/office/drawing/2014/main" id="{C0D77CC9-E53C-4CF7-B5EF-D6340E5CA55A}"/>
            </a:ext>
          </a:extLst>
        </xdr:cNvPr>
        <xdr:cNvPicPr>
          <a:picLocks noChangeAspect="1"/>
        </xdr:cNvPicPr>
      </xdr:nvPicPr>
      <xdr:blipFill>
        <a:blip xmlns:r="http://schemas.openxmlformats.org/officeDocument/2006/relationships" r:embed="rId2"/>
        <a:stretch>
          <a:fillRect/>
        </a:stretch>
      </xdr:blipFill>
      <xdr:spPr>
        <a:xfrm>
          <a:off x="2409015" y="3088002"/>
          <a:ext cx="5995931" cy="3761205"/>
        </a:xfrm>
        <a:prstGeom prst="rect">
          <a:avLst/>
        </a:prstGeom>
      </xdr:spPr>
    </xdr:pic>
    <xdr:clientData/>
  </xdr:twoCellAnchor>
  <xdr:twoCellAnchor>
    <xdr:from>
      <xdr:col>2</xdr:col>
      <xdr:colOff>362194</xdr:colOff>
      <xdr:row>25</xdr:row>
      <xdr:rowOff>113811</xdr:rowOff>
    </xdr:from>
    <xdr:to>
      <xdr:col>5</xdr:col>
      <xdr:colOff>589329</xdr:colOff>
      <xdr:row>26</xdr:row>
      <xdr:rowOff>98181</xdr:rowOff>
    </xdr:to>
    <xdr:sp macro="" textlink="">
      <xdr:nvSpPr>
        <xdr:cNvPr id="4" name="Rectangle: Rounded Corners 3">
          <a:extLst>
            <a:ext uri="{FF2B5EF4-FFF2-40B4-BE49-F238E27FC236}">
              <a16:creationId xmlns:a16="http://schemas.microsoft.com/office/drawing/2014/main" id="{21ECC6CF-6485-409F-AB9C-B292176E78DD}"/>
            </a:ext>
          </a:extLst>
        </xdr:cNvPr>
        <xdr:cNvSpPr/>
      </xdr:nvSpPr>
      <xdr:spPr>
        <a:xfrm>
          <a:off x="2657719" y="6400311"/>
          <a:ext cx="2055935" cy="165345"/>
        </a:xfrm>
        <a:prstGeom prst="roundRect">
          <a:avLst/>
        </a:prstGeom>
        <a:noFill/>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ES" sz="1100"/>
        </a:p>
      </xdr:txBody>
    </xdr:sp>
    <xdr:clientData/>
  </xdr:twoCellAnchor>
  <xdr:twoCellAnchor>
    <xdr:from>
      <xdr:col>2</xdr:col>
      <xdr:colOff>26133</xdr:colOff>
      <xdr:row>25</xdr:row>
      <xdr:rowOff>124313</xdr:rowOff>
    </xdr:from>
    <xdr:to>
      <xdr:col>2</xdr:col>
      <xdr:colOff>322385</xdr:colOff>
      <xdr:row>26</xdr:row>
      <xdr:rowOff>87679</xdr:rowOff>
    </xdr:to>
    <xdr:sp macro="" textlink="">
      <xdr:nvSpPr>
        <xdr:cNvPr id="5" name="Arrow: Right 4">
          <a:extLst>
            <a:ext uri="{FF2B5EF4-FFF2-40B4-BE49-F238E27FC236}">
              <a16:creationId xmlns:a16="http://schemas.microsoft.com/office/drawing/2014/main" id="{0D0D66DD-2B6B-4B98-8751-E83F48644BFC}"/>
            </a:ext>
          </a:extLst>
        </xdr:cNvPr>
        <xdr:cNvSpPr/>
      </xdr:nvSpPr>
      <xdr:spPr>
        <a:xfrm>
          <a:off x="2321658" y="6410813"/>
          <a:ext cx="296252" cy="144341"/>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36635</xdr:colOff>
      <xdr:row>25</xdr:row>
      <xdr:rowOff>133838</xdr:rowOff>
    </xdr:from>
    <xdr:to>
      <xdr:col>6</xdr:col>
      <xdr:colOff>323362</xdr:colOff>
      <xdr:row>26</xdr:row>
      <xdr:rowOff>87679</xdr:rowOff>
    </xdr:to>
    <xdr:sp macro="" textlink="">
      <xdr:nvSpPr>
        <xdr:cNvPr id="6" name="Arrow: Right 5">
          <a:extLst>
            <a:ext uri="{FF2B5EF4-FFF2-40B4-BE49-F238E27FC236}">
              <a16:creationId xmlns:a16="http://schemas.microsoft.com/office/drawing/2014/main" id="{C177C3EB-62F8-4F9C-A920-4A1FB6923587}"/>
            </a:ext>
          </a:extLst>
        </xdr:cNvPr>
        <xdr:cNvSpPr/>
      </xdr:nvSpPr>
      <xdr:spPr>
        <a:xfrm rot="10800000">
          <a:off x="4770560" y="6420338"/>
          <a:ext cx="286727" cy="134816"/>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0</xdr:col>
      <xdr:colOff>1392785</xdr:colOff>
      <xdr:row>5</xdr:row>
      <xdr:rowOff>94456</xdr:rowOff>
    </xdr:to>
    <xdr:pic>
      <xdr:nvPicPr>
        <xdr:cNvPr id="2" name="Obrázok 4">
          <a:extLst>
            <a:ext uri="{FF2B5EF4-FFF2-40B4-BE49-F238E27FC236}">
              <a16:creationId xmlns:a16="http://schemas.microsoft.com/office/drawing/2014/main" id="{D2878439-914F-48F7-9AB8-75587D7712A9}"/>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65992"/>
        <a:stretch/>
      </xdr:blipFill>
      <xdr:spPr>
        <a:xfrm>
          <a:off x="95250" y="0"/>
          <a:ext cx="1297535" cy="9993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0</xdr:col>
      <xdr:colOff>1388975</xdr:colOff>
      <xdr:row>5</xdr:row>
      <xdr:rowOff>24837</xdr:rowOff>
    </xdr:to>
    <xdr:pic>
      <xdr:nvPicPr>
        <xdr:cNvPr id="3" name="Obrázok 4">
          <a:extLst>
            <a:ext uri="{FF2B5EF4-FFF2-40B4-BE49-F238E27FC236}">
              <a16:creationId xmlns:a16="http://schemas.microsoft.com/office/drawing/2014/main" id="{848F1847-1964-4823-9CD7-518A964E0E39}"/>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65992"/>
        <a:stretch/>
      </xdr:blipFill>
      <xdr:spPr>
        <a:xfrm>
          <a:off x="95250" y="0"/>
          <a:ext cx="1297535" cy="1001712"/>
        </a:xfrm>
        <a:prstGeom prst="rect">
          <a:avLst/>
        </a:prstGeom>
      </xdr:spPr>
    </xdr:pic>
    <xdr:clientData/>
  </xdr:twoCellAnchor>
  <xdr:twoCellAnchor editAs="oneCell">
    <xdr:from>
      <xdr:col>3</xdr:col>
      <xdr:colOff>513128</xdr:colOff>
      <xdr:row>8</xdr:row>
      <xdr:rowOff>95016</xdr:rowOff>
    </xdr:from>
    <xdr:to>
      <xdr:col>4</xdr:col>
      <xdr:colOff>378695</xdr:colOff>
      <xdr:row>9</xdr:row>
      <xdr:rowOff>219368</xdr:rowOff>
    </xdr:to>
    <xdr:pic>
      <xdr:nvPicPr>
        <xdr:cNvPr id="4" name="Picture 3" descr="1">
          <a:extLst>
            <a:ext uri="{FF2B5EF4-FFF2-40B4-BE49-F238E27FC236}">
              <a16:creationId xmlns:a16="http://schemas.microsoft.com/office/drawing/2014/main" id="{AE46041F-A3E1-48C5-A2F5-357A1C57533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85103" y="2885841"/>
          <a:ext cx="1037142" cy="4786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0</xdr:col>
      <xdr:colOff>1392785</xdr:colOff>
      <xdr:row>5</xdr:row>
      <xdr:rowOff>96837</xdr:rowOff>
    </xdr:to>
    <xdr:pic>
      <xdr:nvPicPr>
        <xdr:cNvPr id="2" name="Obrázok 4">
          <a:extLst>
            <a:ext uri="{FF2B5EF4-FFF2-40B4-BE49-F238E27FC236}">
              <a16:creationId xmlns:a16="http://schemas.microsoft.com/office/drawing/2014/main" id="{BA2CF69D-EA1A-4D78-8886-F2891FE8083B}"/>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65992"/>
        <a:stretch/>
      </xdr:blipFill>
      <xdr:spPr>
        <a:xfrm>
          <a:off x="95250" y="0"/>
          <a:ext cx="1297535" cy="100171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0</xdr:col>
      <xdr:colOff>1392785</xdr:colOff>
      <xdr:row>4</xdr:row>
      <xdr:rowOff>173037</xdr:rowOff>
    </xdr:to>
    <xdr:pic>
      <xdr:nvPicPr>
        <xdr:cNvPr id="2" name="Obrázok 4">
          <a:extLst>
            <a:ext uri="{FF2B5EF4-FFF2-40B4-BE49-F238E27FC236}">
              <a16:creationId xmlns:a16="http://schemas.microsoft.com/office/drawing/2014/main" id="{D5D0D26E-5857-4B36-999E-0636BB78AD61}"/>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65992"/>
        <a:stretch/>
      </xdr:blipFill>
      <xdr:spPr>
        <a:xfrm>
          <a:off x="95250" y="0"/>
          <a:ext cx="1297535" cy="10874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0</xdr:col>
      <xdr:colOff>1392785</xdr:colOff>
      <xdr:row>4</xdr:row>
      <xdr:rowOff>169862</xdr:rowOff>
    </xdr:to>
    <xdr:pic>
      <xdr:nvPicPr>
        <xdr:cNvPr id="2" name="Obrázok 4">
          <a:extLst>
            <a:ext uri="{FF2B5EF4-FFF2-40B4-BE49-F238E27FC236}">
              <a16:creationId xmlns:a16="http://schemas.microsoft.com/office/drawing/2014/main" id="{341865F1-D8C3-4461-BD51-6210600B92DF}"/>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65992"/>
        <a:stretch/>
      </xdr:blipFill>
      <xdr:spPr>
        <a:xfrm>
          <a:off x="95250" y="0"/>
          <a:ext cx="1297535" cy="11572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F9C6D-34F0-4C71-8661-3EE5C91A513A}">
  <dimension ref="A1:U36"/>
  <sheetViews>
    <sheetView showGridLines="0" tabSelected="1" zoomScaleNormal="100" workbookViewId="0">
      <selection activeCell="G39" sqref="G39"/>
    </sheetView>
  </sheetViews>
  <sheetFormatPr defaultColWidth="8.77734375" defaultRowHeight="13.8" x14ac:dyDescent="0.25"/>
  <cols>
    <col min="1" max="1" width="22.77734375" style="1" customWidth="1"/>
    <col min="2" max="2" width="18.44140625" style="1" customWidth="1"/>
    <col min="3" max="3" width="26.88671875" style="1" customWidth="1"/>
    <col min="4" max="4" width="10.109375" style="1" bestFit="1" customWidth="1"/>
    <col min="5" max="6" width="8.77734375" style="1"/>
    <col min="7" max="7" width="40.44140625" style="1" customWidth="1"/>
    <col min="8" max="11" width="8.77734375" style="1"/>
    <col min="12" max="12" width="8.77734375" style="114"/>
    <col min="13" max="13" width="13.6640625" style="1" customWidth="1"/>
    <col min="14" max="14" width="8.77734375" style="1"/>
    <col min="15" max="15" width="0" style="1" hidden="1" customWidth="1"/>
    <col min="16" max="16" width="9.109375" style="1" hidden="1" customWidth="1"/>
    <col min="17" max="17" width="10.5546875" style="1" hidden="1" customWidth="1"/>
    <col min="18" max="18" width="11.88671875" style="1" hidden="1" customWidth="1"/>
    <col min="19" max="19" width="12.21875" style="1" hidden="1" customWidth="1"/>
    <col min="20" max="21" width="0" style="1" hidden="1" customWidth="1"/>
    <col min="22" max="16384" width="8.77734375" style="1"/>
  </cols>
  <sheetData>
    <row r="1" spans="1:13" customFormat="1" ht="14.4" x14ac:dyDescent="0.3">
      <c r="A1" s="2"/>
      <c r="B1" s="3"/>
      <c r="C1" s="3"/>
      <c r="D1" s="4"/>
      <c r="E1" s="5"/>
      <c r="F1" s="5"/>
      <c r="G1" s="6"/>
      <c r="H1" s="6"/>
      <c r="I1" s="5"/>
      <c r="J1" s="5"/>
      <c r="K1" s="6"/>
      <c r="L1" s="113"/>
      <c r="M1" s="6"/>
    </row>
    <row r="2" spans="1:13" customFormat="1" ht="17.399999999999999" x14ac:dyDescent="0.3">
      <c r="A2" s="2"/>
      <c r="B2" s="7"/>
      <c r="C2" s="7"/>
      <c r="D2" s="8"/>
      <c r="E2" s="9"/>
      <c r="F2" s="9"/>
      <c r="G2" s="6"/>
      <c r="H2" s="6"/>
      <c r="I2" s="9"/>
      <c r="J2" s="9"/>
      <c r="K2" s="6"/>
      <c r="L2" s="113"/>
      <c r="M2" s="6"/>
    </row>
    <row r="3" spans="1:13" customFormat="1" ht="17.399999999999999" x14ac:dyDescent="0.3">
      <c r="A3" s="2"/>
      <c r="B3" s="7" t="s">
        <v>122</v>
      </c>
      <c r="C3" s="3"/>
      <c r="D3" s="10"/>
      <c r="E3" s="5"/>
      <c r="F3" s="5"/>
      <c r="G3" s="6"/>
      <c r="H3" s="6"/>
      <c r="I3" s="5"/>
      <c r="J3" s="5"/>
      <c r="K3" s="6"/>
      <c r="L3" s="113"/>
      <c r="M3" s="6"/>
    </row>
    <row r="4" spans="1:13" customFormat="1" ht="19.05" customHeight="1" x14ac:dyDescent="0.3">
      <c r="A4" s="2"/>
      <c r="B4" s="2"/>
      <c r="C4" s="2"/>
      <c r="D4" s="2"/>
      <c r="E4" s="5"/>
      <c r="F4" s="5"/>
      <c r="G4" s="6"/>
      <c r="H4" s="6"/>
      <c r="I4" s="5"/>
      <c r="J4" s="5"/>
      <c r="K4" s="6"/>
      <c r="L4" s="113"/>
      <c r="M4" s="6"/>
    </row>
    <row r="5" spans="1:13" customFormat="1" ht="14.4" x14ac:dyDescent="0.3">
      <c r="A5" s="2"/>
      <c r="B5" s="3"/>
      <c r="C5" s="3"/>
      <c r="D5" s="10"/>
      <c r="E5" s="5"/>
      <c r="F5" s="5"/>
      <c r="G5" s="6"/>
      <c r="H5" s="6"/>
      <c r="I5" s="5"/>
      <c r="J5" s="5"/>
      <c r="K5" s="6"/>
      <c r="L5" s="113"/>
      <c r="M5" s="6"/>
    </row>
    <row r="6" spans="1:13" ht="14.4" thickBot="1" x14ac:dyDescent="0.3"/>
    <row r="7" spans="1:13" ht="62.55" customHeight="1" thickBot="1" x14ac:dyDescent="0.3">
      <c r="A7" s="127" t="s">
        <v>141</v>
      </c>
      <c r="B7" s="128"/>
      <c r="C7" s="128"/>
      <c r="D7" s="128"/>
      <c r="E7" s="128"/>
      <c r="F7" s="128"/>
      <c r="G7" s="128"/>
      <c r="H7" s="128"/>
      <c r="I7" s="128"/>
      <c r="J7" s="128"/>
      <c r="K7" s="128"/>
      <c r="L7" s="128"/>
      <c r="M7" s="129"/>
    </row>
    <row r="8" spans="1:13" x14ac:dyDescent="0.25">
      <c r="A8" s="57"/>
    </row>
    <row r="9" spans="1:13" x14ac:dyDescent="0.25">
      <c r="A9" s="1" t="s">
        <v>127</v>
      </c>
    </row>
    <row r="10" spans="1:13" ht="31.5" customHeight="1" x14ac:dyDescent="0.25">
      <c r="A10" s="57"/>
      <c r="B10" s="130" t="s">
        <v>143</v>
      </c>
      <c r="C10" s="130"/>
      <c r="D10" s="130"/>
      <c r="E10" s="130"/>
      <c r="F10" s="130"/>
      <c r="G10" s="130"/>
      <c r="H10" s="130"/>
      <c r="I10" s="130"/>
      <c r="J10" s="130"/>
      <c r="K10" s="130"/>
      <c r="L10" s="130"/>
      <c r="M10" s="130"/>
    </row>
    <row r="11" spans="1:13" ht="31.5" customHeight="1" x14ac:dyDescent="0.25">
      <c r="A11" s="57"/>
      <c r="B11" s="72"/>
      <c r="C11" s="72"/>
      <c r="D11" s="72"/>
      <c r="E11" s="72"/>
      <c r="F11" s="72"/>
      <c r="G11" s="72"/>
      <c r="H11" s="72"/>
      <c r="I11" s="72"/>
      <c r="J11" s="72"/>
      <c r="K11" s="72"/>
      <c r="L11" s="115"/>
      <c r="M11" s="72"/>
    </row>
    <row r="12" spans="1:13" ht="31.5" customHeight="1" x14ac:dyDescent="0.25">
      <c r="A12" s="57"/>
      <c r="B12" s="72"/>
      <c r="C12" s="72"/>
      <c r="D12" s="72"/>
      <c r="E12" s="72"/>
      <c r="F12" s="72"/>
      <c r="G12" s="72"/>
      <c r="H12" s="72"/>
      <c r="I12" s="72"/>
      <c r="J12" s="72"/>
      <c r="K12" s="72"/>
      <c r="L12" s="115"/>
      <c r="M12" s="72"/>
    </row>
    <row r="13" spans="1:13" ht="31.5" customHeight="1" x14ac:dyDescent="0.25">
      <c r="A13" s="57"/>
      <c r="B13" s="72"/>
      <c r="C13" s="72"/>
      <c r="D13" s="72"/>
      <c r="E13" s="72"/>
      <c r="F13" s="72"/>
      <c r="G13" s="72"/>
      <c r="H13" s="72"/>
      <c r="I13" s="72"/>
      <c r="J13" s="72"/>
      <c r="K13" s="72"/>
      <c r="L13" s="115"/>
      <c r="M13" s="72"/>
    </row>
    <row r="14" spans="1:13" ht="31.5" customHeight="1" x14ac:dyDescent="0.25">
      <c r="A14" s="57"/>
      <c r="B14" s="72"/>
      <c r="C14" s="72"/>
      <c r="D14" s="72"/>
      <c r="E14" s="72"/>
      <c r="F14" s="72"/>
      <c r="G14" s="72"/>
      <c r="H14" s="72"/>
      <c r="I14" s="72"/>
      <c r="J14" s="72"/>
      <c r="K14" s="72"/>
      <c r="L14" s="115"/>
      <c r="M14" s="72"/>
    </row>
    <row r="15" spans="1:13" ht="31.5" customHeight="1" x14ac:dyDescent="0.25">
      <c r="A15" s="57"/>
      <c r="B15" s="72"/>
      <c r="C15" s="72"/>
      <c r="D15" s="72"/>
      <c r="E15" s="72"/>
      <c r="F15" s="72"/>
      <c r="G15" s="72"/>
      <c r="H15" s="72"/>
      <c r="I15" s="72"/>
      <c r="J15" s="72"/>
      <c r="K15" s="72"/>
      <c r="L15" s="115"/>
      <c r="M15" s="72"/>
    </row>
    <row r="16" spans="1:13" ht="31.5" customHeight="1" x14ac:dyDescent="0.25">
      <c r="A16" s="57"/>
      <c r="B16" s="72"/>
      <c r="C16" s="72"/>
      <c r="D16" s="72"/>
      <c r="E16" s="72"/>
      <c r="F16" s="72"/>
      <c r="G16" s="72"/>
      <c r="H16" s="72"/>
      <c r="I16" s="72"/>
      <c r="J16" s="72"/>
      <c r="K16" s="72"/>
      <c r="L16" s="115"/>
      <c r="M16" s="72"/>
    </row>
    <row r="17" spans="1:21" x14ac:dyDescent="0.25">
      <c r="O17" s="1" t="s">
        <v>137</v>
      </c>
      <c r="P17" s="68">
        <v>15000</v>
      </c>
      <c r="Q17" s="1">
        <f>(1330+3525)/2</f>
        <v>2427.5</v>
      </c>
      <c r="R17" s="64">
        <f>(0.6+1.31)/2</f>
        <v>0.95500000000000007</v>
      </c>
      <c r="S17" s="64">
        <f>(0.2+0.5)/2</f>
        <v>0.35</v>
      </c>
      <c r="T17" s="1">
        <v>5001</v>
      </c>
      <c r="U17" s="1">
        <v>0.5</v>
      </c>
    </row>
    <row r="18" spans="1:21" x14ac:dyDescent="0.25">
      <c r="B18" s="1" t="s">
        <v>144</v>
      </c>
      <c r="D18" s="125"/>
      <c r="E18" s="126"/>
      <c r="O18" s="1" t="s">
        <v>139</v>
      </c>
      <c r="P18" s="68">
        <v>50000</v>
      </c>
      <c r="Q18" s="1">
        <f>(345+1184)/2</f>
        <v>764.5</v>
      </c>
      <c r="R18" s="64">
        <f>(0.6+1.31)/2</f>
        <v>0.95500000000000007</v>
      </c>
      <c r="S18" s="64">
        <f>(0.0828+0.3)/2</f>
        <v>0.19139999999999999</v>
      </c>
      <c r="T18" s="1">
        <v>50001</v>
      </c>
      <c r="U18" s="1">
        <v>0.37</v>
      </c>
    </row>
    <row r="19" spans="1:21" x14ac:dyDescent="0.25">
      <c r="O19" s="1" t="s">
        <v>138</v>
      </c>
      <c r="P19" s="68"/>
      <c r="Q19" s="1">
        <f>(102+466)/2</f>
        <v>284</v>
      </c>
      <c r="R19" s="64">
        <f>(0.6+1.31)/2</f>
        <v>0.95500000000000007</v>
      </c>
      <c r="S19" s="64">
        <f>(0.05+0.345)/2</f>
        <v>0.19749999999999998</v>
      </c>
      <c r="T19" s="1">
        <v>100000</v>
      </c>
      <c r="U19" s="1">
        <v>0.22</v>
      </c>
    </row>
    <row r="20" spans="1:21" x14ac:dyDescent="0.25">
      <c r="B20" s="1" t="s">
        <v>147</v>
      </c>
      <c r="C20" s="64"/>
      <c r="D20" s="122" t="str">
        <f>IF(ISBLANK(D18),"",
IF(D18&lt;P17,S17,
IF(AND(D18&gt;P17,D18&lt;P18),S18,S19)))</f>
        <v/>
      </c>
      <c r="E20" s="122"/>
      <c r="F20" s="1" t="s">
        <v>146</v>
      </c>
    </row>
    <row r="21" spans="1:21" x14ac:dyDescent="0.25">
      <c r="B21" s="1" t="s">
        <v>130</v>
      </c>
      <c r="D21" s="121" t="str">
        <f>IF(ISBLANK(D18),"",D18*D20*365)</f>
        <v/>
      </c>
      <c r="E21" s="121"/>
      <c r="F21" s="1" t="s">
        <v>131</v>
      </c>
    </row>
    <row r="23" spans="1:21" x14ac:dyDescent="0.25">
      <c r="A23" s="74" t="s">
        <v>132</v>
      </c>
      <c r="B23" s="74"/>
      <c r="C23" s="74"/>
      <c r="D23" s="74"/>
      <c r="E23" s="74"/>
      <c r="F23" s="74"/>
      <c r="G23" s="74"/>
      <c r="H23" s="74"/>
      <c r="I23" s="74"/>
      <c r="J23" s="74"/>
      <c r="K23" s="74"/>
      <c r="L23" s="116"/>
      <c r="M23" s="116"/>
    </row>
    <row r="24" spans="1:21" ht="113.55" customHeight="1" x14ac:dyDescent="0.25">
      <c r="A24" s="65" t="s">
        <v>123</v>
      </c>
      <c r="B24" s="56" t="s">
        <v>134</v>
      </c>
      <c r="C24" s="66"/>
      <c r="D24" s="123" t="str">
        <f>IF(ISBLANK(D18),"",C25*D18)</f>
        <v/>
      </c>
      <c r="E24" s="124"/>
      <c r="G24" s="131" t="s">
        <v>255</v>
      </c>
      <c r="H24" s="131"/>
      <c r="I24" s="131"/>
      <c r="J24" s="131"/>
      <c r="K24" s="131"/>
      <c r="L24" s="117"/>
    </row>
    <row r="25" spans="1:21" x14ac:dyDescent="0.25">
      <c r="B25" s="1" t="s">
        <v>128</v>
      </c>
      <c r="C25" s="64" t="str">
        <f>IF(ISBLANK(D18),"",
IF(D18&lt;P17,Q17,
IF(AND(D18&gt;P17,D18&lt;P18),Q18,Q19)))</f>
        <v/>
      </c>
      <c r="D25" s="67" t="s">
        <v>142</v>
      </c>
    </row>
    <row r="27" spans="1:21" ht="93.6" customHeight="1" x14ac:dyDescent="0.25">
      <c r="A27" s="65" t="s">
        <v>124</v>
      </c>
      <c r="B27" s="56" t="s">
        <v>133</v>
      </c>
      <c r="C27" s="66"/>
      <c r="D27" s="123" t="e">
        <f>IF(ISBLANK(D18),"",-D29+(1/25)*D24)*D36</f>
        <v>#VALUE!</v>
      </c>
      <c r="E27" s="124"/>
      <c r="G27" s="131" t="s">
        <v>258</v>
      </c>
      <c r="H27" s="131"/>
      <c r="I27" s="131"/>
      <c r="J27" s="131"/>
      <c r="K27" s="131"/>
      <c r="L27" s="117"/>
      <c r="M27" s="119"/>
      <c r="N27" s="118"/>
    </row>
    <row r="28" spans="1:21" ht="31.2" customHeight="1" x14ac:dyDescent="0.25">
      <c r="D28" s="142" t="e">
        <f>D27/D21</f>
        <v>#VALUE!</v>
      </c>
      <c r="E28" s="143" t="s">
        <v>129</v>
      </c>
    </row>
    <row r="29" spans="1:21" x14ac:dyDescent="0.25">
      <c r="A29" s="65" t="s">
        <v>125</v>
      </c>
      <c r="B29" s="56" t="s">
        <v>135</v>
      </c>
      <c r="D29" s="123" t="str">
        <f>IF(ISBLANK(D18),"",-(C31*D21+C2*D21))</f>
        <v/>
      </c>
      <c r="E29" s="124"/>
    </row>
    <row r="30" spans="1:21" ht="18" customHeight="1" x14ac:dyDescent="0.25">
      <c r="B30" s="1" t="s">
        <v>254</v>
      </c>
    </row>
    <row r="31" spans="1:21" x14ac:dyDescent="0.25">
      <c r="B31" s="1" t="s">
        <v>128</v>
      </c>
      <c r="C31" s="61" t="str">
        <f>IF(ISBLANK(D18),"",
IF(D18&lt;T17,U17,
IF(AND(D18&gt;T17,D18&lt;T19),U18,U19)))</f>
        <v/>
      </c>
      <c r="D31" s="67" t="s">
        <v>129</v>
      </c>
    </row>
    <row r="33" spans="1:12" ht="62.55" customHeight="1" x14ac:dyDescent="0.25">
      <c r="A33" s="110" t="s">
        <v>126</v>
      </c>
      <c r="B33" s="109" t="s">
        <v>136</v>
      </c>
      <c r="C33" s="67"/>
      <c r="D33" s="123" t="str">
        <f>IF(ISBLANK(D18),"",D24-(25*(D24/25)))</f>
        <v/>
      </c>
      <c r="E33" s="124"/>
      <c r="G33" s="131" t="s">
        <v>257</v>
      </c>
      <c r="H33" s="131"/>
      <c r="I33" s="131"/>
      <c r="J33" s="131"/>
      <c r="K33" s="131"/>
      <c r="L33" s="117"/>
    </row>
    <row r="34" spans="1:12" ht="87.45" customHeight="1" x14ac:dyDescent="0.25">
      <c r="B34" s="120" t="s">
        <v>256</v>
      </c>
      <c r="C34" s="120"/>
    </row>
    <row r="36" spans="1:12" ht="61.8" customHeight="1" x14ac:dyDescent="0.25">
      <c r="A36" s="110" t="s">
        <v>260</v>
      </c>
      <c r="B36" s="109" t="s">
        <v>259</v>
      </c>
      <c r="D36" s="144">
        <v>1</v>
      </c>
      <c r="E36" s="145"/>
      <c r="G36" s="131" t="s">
        <v>261</v>
      </c>
      <c r="H36" s="131"/>
      <c r="I36" s="131"/>
      <c r="J36" s="131"/>
      <c r="K36" s="131"/>
    </row>
  </sheetData>
  <mergeCells count="15">
    <mergeCell ref="D36:E36"/>
    <mergeCell ref="G36:K36"/>
    <mergeCell ref="D18:E18"/>
    <mergeCell ref="D24:E24"/>
    <mergeCell ref="A7:M7"/>
    <mergeCell ref="B10:M10"/>
    <mergeCell ref="D33:E33"/>
    <mergeCell ref="G24:K24"/>
    <mergeCell ref="G27:K27"/>
    <mergeCell ref="G33:K33"/>
    <mergeCell ref="B34:C34"/>
    <mergeCell ref="D21:E21"/>
    <mergeCell ref="D20:E20"/>
    <mergeCell ref="D29:E29"/>
    <mergeCell ref="D27:E27"/>
  </mergeCell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1FE04-8E20-42D0-9259-36DE48499F71}">
  <dimension ref="A1:L17"/>
  <sheetViews>
    <sheetView showGridLines="0" zoomScale="70" zoomScaleNormal="70" workbookViewId="0">
      <selection activeCell="A21" sqref="A21"/>
    </sheetView>
  </sheetViews>
  <sheetFormatPr defaultRowHeight="14.4" x14ac:dyDescent="0.3"/>
  <cols>
    <col min="1" max="1" width="24.21875" customWidth="1"/>
  </cols>
  <sheetData>
    <row r="1" spans="1:12" x14ac:dyDescent="0.3">
      <c r="A1" s="2"/>
      <c r="B1" s="3"/>
      <c r="C1" s="3"/>
      <c r="D1" s="4"/>
      <c r="E1" s="5"/>
      <c r="F1" s="5"/>
      <c r="G1" s="6"/>
      <c r="H1" s="6"/>
      <c r="I1" s="5"/>
      <c r="J1" s="5"/>
      <c r="K1" s="6"/>
      <c r="L1" s="6"/>
    </row>
    <row r="2" spans="1:12" ht="17.399999999999999" x14ac:dyDescent="0.3">
      <c r="A2" s="2"/>
      <c r="B2" s="7"/>
      <c r="C2" s="7"/>
      <c r="D2" s="8"/>
      <c r="E2" s="9"/>
      <c r="F2" s="9"/>
      <c r="G2" s="6"/>
      <c r="H2" s="6"/>
      <c r="I2" s="9"/>
      <c r="J2" s="9"/>
      <c r="K2" s="6"/>
      <c r="L2" s="6"/>
    </row>
    <row r="3" spans="1:12" ht="17.399999999999999" x14ac:dyDescent="0.3">
      <c r="A3" s="2"/>
      <c r="B3" s="7" t="s">
        <v>145</v>
      </c>
      <c r="C3" s="3"/>
      <c r="D3" s="10"/>
      <c r="E3" s="5"/>
      <c r="F3" s="5"/>
      <c r="G3" s="6"/>
      <c r="H3" s="6"/>
      <c r="I3" s="5"/>
      <c r="J3" s="5"/>
      <c r="K3" s="6"/>
      <c r="L3" s="6"/>
    </row>
    <row r="4" spans="1:12" x14ac:dyDescent="0.3">
      <c r="A4" s="2"/>
      <c r="B4" s="2"/>
      <c r="C4" s="2"/>
      <c r="D4" s="2"/>
      <c r="E4" s="5"/>
      <c r="F4" s="5"/>
      <c r="G4" s="6"/>
      <c r="H4" s="6"/>
      <c r="I4" s="5"/>
      <c r="J4" s="5"/>
      <c r="K4" s="6"/>
      <c r="L4" s="6"/>
    </row>
    <row r="5" spans="1:12" x14ac:dyDescent="0.3">
      <c r="A5" s="2"/>
      <c r="B5" s="3"/>
      <c r="C5" s="3"/>
      <c r="D5" s="10"/>
      <c r="E5" s="5"/>
      <c r="F5" s="5"/>
      <c r="G5" s="6"/>
      <c r="H5" s="6"/>
      <c r="I5" s="5"/>
      <c r="J5" s="5"/>
      <c r="K5" s="6"/>
      <c r="L5" s="6"/>
    </row>
    <row r="6" spans="1:12" ht="15" thickBot="1" x14ac:dyDescent="0.35"/>
    <row r="7" spans="1:12" ht="145.05000000000001" customHeight="1" thickBot="1" x14ac:dyDescent="0.35">
      <c r="A7" s="127" t="s">
        <v>1</v>
      </c>
      <c r="B7" s="128"/>
      <c r="C7" s="128"/>
      <c r="D7" s="128"/>
      <c r="E7" s="128"/>
      <c r="F7" s="128"/>
      <c r="G7" s="128"/>
      <c r="H7" s="128"/>
      <c r="I7" s="128"/>
      <c r="J7" s="128"/>
      <c r="K7" s="128"/>
      <c r="L7" s="129"/>
    </row>
    <row r="10" spans="1:12" x14ac:dyDescent="0.3">
      <c r="A10" s="11" t="s">
        <v>2</v>
      </c>
      <c r="B10" s="12">
        <v>1.39</v>
      </c>
    </row>
    <row r="11" spans="1:12" x14ac:dyDescent="0.3">
      <c r="A11" s="11" t="s">
        <v>3</v>
      </c>
      <c r="B11" s="12">
        <v>1.37</v>
      </c>
    </row>
    <row r="12" spans="1:12" x14ac:dyDescent="0.3">
      <c r="A12" s="11" t="s">
        <v>4</v>
      </c>
      <c r="B12" s="12">
        <v>1.32</v>
      </c>
    </row>
    <row r="13" spans="1:12" x14ac:dyDescent="0.3">
      <c r="A13" s="11" t="s">
        <v>5</v>
      </c>
      <c r="B13" s="12">
        <v>1.37</v>
      </c>
    </row>
    <row r="14" spans="1:12" x14ac:dyDescent="0.3">
      <c r="A14" s="11" t="s">
        <v>6</v>
      </c>
      <c r="B14" s="12">
        <v>1.44</v>
      </c>
    </row>
    <row r="15" spans="1:12" x14ac:dyDescent="0.3">
      <c r="A15" s="11" t="s">
        <v>7</v>
      </c>
      <c r="B15" s="12">
        <v>1.58</v>
      </c>
    </row>
    <row r="16" spans="1:12" x14ac:dyDescent="0.3">
      <c r="A16" s="13" t="s">
        <v>8</v>
      </c>
      <c r="B16" s="14">
        <f>SUM(B10:B15)/6</f>
        <v>1.4116666666666668</v>
      </c>
    </row>
    <row r="17" spans="1:2" x14ac:dyDescent="0.3">
      <c r="A17" s="15" t="s">
        <v>9</v>
      </c>
      <c r="B17" s="16">
        <f>B16+2</f>
        <v>3.4116666666666671</v>
      </c>
    </row>
  </sheetData>
  <mergeCells count="1">
    <mergeCell ref="A7:L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8D00A-57C3-407E-AA51-2C2C1B991108}">
  <dimension ref="A1:I31"/>
  <sheetViews>
    <sheetView topLeftCell="A16" zoomScale="70" zoomScaleNormal="70" workbookViewId="0">
      <selection activeCell="B14" sqref="B14"/>
    </sheetView>
  </sheetViews>
  <sheetFormatPr defaultColWidth="8.77734375" defaultRowHeight="13.8" x14ac:dyDescent="0.25"/>
  <cols>
    <col min="1" max="1" width="23.21875" style="1" customWidth="1"/>
    <col min="2" max="2" width="18.21875" style="1" customWidth="1"/>
    <col min="3" max="3" width="70.44140625" style="1" customWidth="1"/>
    <col min="4" max="4" width="16" style="1" customWidth="1"/>
    <col min="5" max="5" width="16.44140625" style="1" customWidth="1"/>
    <col min="6" max="6" width="15.77734375" style="1" customWidth="1"/>
    <col min="7" max="7" width="14.33203125" style="1" customWidth="1"/>
    <col min="8" max="8" width="14.109375" style="1" customWidth="1"/>
    <col min="9" max="16384" width="8.77734375" style="1"/>
  </cols>
  <sheetData>
    <row r="1" spans="1:9" x14ac:dyDescent="0.25">
      <c r="A1" s="2"/>
      <c r="B1" s="3"/>
      <c r="C1" s="3"/>
      <c r="D1" s="4"/>
      <c r="E1" s="5"/>
      <c r="F1" s="5"/>
      <c r="G1" s="17"/>
      <c r="H1" s="17"/>
      <c r="I1" s="6"/>
    </row>
    <row r="2" spans="1:9" ht="17.399999999999999" x14ac:dyDescent="0.3">
      <c r="A2" s="2"/>
      <c r="B2" s="7"/>
      <c r="C2" s="7"/>
      <c r="D2" s="8"/>
      <c r="E2" s="9"/>
      <c r="F2" s="9"/>
      <c r="G2" s="17"/>
      <c r="H2" s="17"/>
      <c r="I2" s="6"/>
    </row>
    <row r="3" spans="1:9" ht="17.399999999999999" x14ac:dyDescent="0.3">
      <c r="A3" s="2"/>
      <c r="B3" s="7" t="s">
        <v>113</v>
      </c>
      <c r="C3" s="3"/>
      <c r="D3" s="10"/>
      <c r="E3" s="5"/>
      <c r="F3" s="5"/>
      <c r="G3" s="17"/>
      <c r="H3" s="17"/>
      <c r="I3" s="6"/>
    </row>
    <row r="4" spans="1:9" x14ac:dyDescent="0.25">
      <c r="A4" s="2"/>
      <c r="B4" s="2"/>
      <c r="C4" s="2"/>
      <c r="D4" s="2"/>
      <c r="E4" s="5"/>
      <c r="F4" s="5"/>
      <c r="G4" s="17"/>
      <c r="H4" s="17"/>
      <c r="I4" s="6"/>
    </row>
    <row r="5" spans="1:9" x14ac:dyDescent="0.25">
      <c r="A5" s="2"/>
      <c r="B5" s="3"/>
      <c r="C5" s="3"/>
      <c r="D5" s="10"/>
      <c r="E5" s="5"/>
      <c r="F5" s="5"/>
      <c r="G5" s="17"/>
      <c r="H5" s="17"/>
      <c r="I5" s="6"/>
    </row>
    <row r="9" spans="1:9" x14ac:dyDescent="0.25">
      <c r="A9" s="132" t="s">
        <v>10</v>
      </c>
      <c r="B9" s="134" t="s">
        <v>11</v>
      </c>
      <c r="C9" s="134" t="s">
        <v>12</v>
      </c>
      <c r="D9" s="134" t="s">
        <v>60</v>
      </c>
      <c r="E9" s="134" t="s">
        <v>61</v>
      </c>
      <c r="F9" s="40" t="s">
        <v>65</v>
      </c>
      <c r="G9" s="40"/>
      <c r="H9" s="40"/>
    </row>
    <row r="10" spans="1:9" ht="27.6" x14ac:dyDescent="0.25">
      <c r="A10" s="133"/>
      <c r="B10" s="135"/>
      <c r="C10" s="135"/>
      <c r="D10" s="136"/>
      <c r="E10" s="136"/>
      <c r="F10" s="41" t="s">
        <v>66</v>
      </c>
      <c r="G10" s="41" t="s">
        <v>67</v>
      </c>
      <c r="H10" s="51" t="s">
        <v>68</v>
      </c>
      <c r="I10" s="52"/>
    </row>
    <row r="11" spans="1:9" ht="132" x14ac:dyDescent="0.25">
      <c r="A11" s="18" t="s">
        <v>13</v>
      </c>
      <c r="B11" s="19" t="s">
        <v>14</v>
      </c>
      <c r="C11" s="20" t="s">
        <v>15</v>
      </c>
      <c r="D11" s="39" t="s">
        <v>62</v>
      </c>
      <c r="E11" s="39" t="s">
        <v>63</v>
      </c>
      <c r="F11" s="42" t="s">
        <v>69</v>
      </c>
      <c r="G11" s="42" t="s">
        <v>69</v>
      </c>
      <c r="H11" s="42" t="s">
        <v>70</v>
      </c>
    </row>
    <row r="12" spans="1:9" ht="105.6" x14ac:dyDescent="0.25">
      <c r="A12" s="18" t="s">
        <v>13</v>
      </c>
      <c r="B12" s="19" t="s">
        <v>16</v>
      </c>
      <c r="C12" s="21" t="s">
        <v>17</v>
      </c>
      <c r="D12" s="39" t="s">
        <v>62</v>
      </c>
      <c r="E12" s="39" t="s">
        <v>64</v>
      </c>
      <c r="F12" s="42" t="s">
        <v>69</v>
      </c>
      <c r="G12" s="42" t="s">
        <v>69</v>
      </c>
      <c r="H12" s="42" t="s">
        <v>70</v>
      </c>
    </row>
    <row r="13" spans="1:9" ht="79.2" x14ac:dyDescent="0.25">
      <c r="A13" s="18" t="s">
        <v>18</v>
      </c>
      <c r="B13" s="19" t="s">
        <v>19</v>
      </c>
      <c r="C13" s="22" t="s">
        <v>20</v>
      </c>
      <c r="D13" s="39" t="s">
        <v>64</v>
      </c>
      <c r="E13" s="39" t="s">
        <v>63</v>
      </c>
      <c r="F13" s="42" t="s">
        <v>70</v>
      </c>
      <c r="G13" s="42" t="s">
        <v>69</v>
      </c>
      <c r="H13" s="42" t="s">
        <v>69</v>
      </c>
    </row>
    <row r="14" spans="1:9" ht="145.19999999999999" x14ac:dyDescent="0.25">
      <c r="A14" s="18" t="s">
        <v>18</v>
      </c>
      <c r="B14" s="19" t="s">
        <v>21</v>
      </c>
      <c r="C14" s="22" t="s">
        <v>22</v>
      </c>
      <c r="D14" s="39" t="s">
        <v>64</v>
      </c>
      <c r="E14" s="39" t="s">
        <v>63</v>
      </c>
      <c r="F14" s="42" t="s">
        <v>69</v>
      </c>
      <c r="G14" s="42" t="s">
        <v>69</v>
      </c>
      <c r="H14" s="42" t="s">
        <v>70</v>
      </c>
    </row>
    <row r="15" spans="1:9" ht="66" x14ac:dyDescent="0.25">
      <c r="A15" s="18" t="s">
        <v>18</v>
      </c>
      <c r="B15" s="19" t="s">
        <v>23</v>
      </c>
      <c r="C15" s="21" t="s">
        <v>24</v>
      </c>
      <c r="D15" s="39" t="s">
        <v>64</v>
      </c>
      <c r="E15" s="39" t="s">
        <v>63</v>
      </c>
      <c r="F15" s="42" t="s">
        <v>69</v>
      </c>
      <c r="G15" s="42" t="s">
        <v>69</v>
      </c>
      <c r="H15" s="42" t="s">
        <v>70</v>
      </c>
    </row>
    <row r="16" spans="1:9" ht="105.6" x14ac:dyDescent="0.25">
      <c r="A16" s="18" t="s">
        <v>18</v>
      </c>
      <c r="B16" s="19" t="s">
        <v>25</v>
      </c>
      <c r="C16" s="23" t="s">
        <v>26</v>
      </c>
      <c r="D16" s="39" t="s">
        <v>64</v>
      </c>
      <c r="E16" s="39" t="s">
        <v>63</v>
      </c>
      <c r="F16" s="42" t="s">
        <v>69</v>
      </c>
      <c r="G16" s="42" t="s">
        <v>69</v>
      </c>
      <c r="H16" s="42" t="s">
        <v>70</v>
      </c>
    </row>
    <row r="17" spans="1:8" ht="66" x14ac:dyDescent="0.25">
      <c r="A17" s="18" t="s">
        <v>27</v>
      </c>
      <c r="B17" s="24" t="s">
        <v>28</v>
      </c>
      <c r="C17" s="20" t="s">
        <v>29</v>
      </c>
      <c r="D17" s="39" t="s">
        <v>64</v>
      </c>
      <c r="E17" s="39" t="s">
        <v>64</v>
      </c>
      <c r="F17" s="42" t="s">
        <v>69</v>
      </c>
      <c r="G17" s="42" t="s">
        <v>69</v>
      </c>
      <c r="H17" s="42" t="s">
        <v>70</v>
      </c>
    </row>
    <row r="18" spans="1:8" ht="118.8" x14ac:dyDescent="0.25">
      <c r="A18" s="18" t="s">
        <v>27</v>
      </c>
      <c r="B18" s="24" t="s">
        <v>30</v>
      </c>
      <c r="C18" s="20" t="s">
        <v>31</v>
      </c>
      <c r="D18" s="39" t="s">
        <v>63</v>
      </c>
      <c r="E18" s="39" t="s">
        <v>63</v>
      </c>
      <c r="F18" s="42" t="s">
        <v>69</v>
      </c>
      <c r="G18" s="42" t="s">
        <v>69</v>
      </c>
      <c r="H18" s="42" t="s">
        <v>70</v>
      </c>
    </row>
    <row r="19" spans="1:8" ht="105.6" x14ac:dyDescent="0.25">
      <c r="A19" s="18" t="s">
        <v>27</v>
      </c>
      <c r="B19" s="24" t="s">
        <v>32</v>
      </c>
      <c r="C19" s="20" t="s">
        <v>33</v>
      </c>
      <c r="D19" s="39" t="s">
        <v>62</v>
      </c>
      <c r="E19" s="39" t="s">
        <v>62</v>
      </c>
      <c r="F19" s="42" t="s">
        <v>70</v>
      </c>
      <c r="G19" s="42" t="s">
        <v>69</v>
      </c>
      <c r="H19" s="42" t="s">
        <v>69</v>
      </c>
    </row>
    <row r="20" spans="1:8" ht="79.2" x14ac:dyDescent="0.25">
      <c r="A20" s="18" t="s">
        <v>27</v>
      </c>
      <c r="B20" s="24" t="s">
        <v>34</v>
      </c>
      <c r="C20" s="23" t="s">
        <v>35</v>
      </c>
      <c r="D20" s="39" t="s">
        <v>63</v>
      </c>
      <c r="E20" s="39" t="s">
        <v>63</v>
      </c>
      <c r="F20" s="42" t="s">
        <v>69</v>
      </c>
      <c r="G20" s="42" t="s">
        <v>70</v>
      </c>
      <c r="H20" s="42" t="s">
        <v>69</v>
      </c>
    </row>
    <row r="21" spans="1:8" ht="132.6" thickBot="1" x14ac:dyDescent="0.3">
      <c r="A21" s="25" t="s">
        <v>27</v>
      </c>
      <c r="B21" s="26" t="s">
        <v>36</v>
      </c>
      <c r="C21" s="27" t="s">
        <v>37</v>
      </c>
      <c r="D21" s="39" t="s">
        <v>63</v>
      </c>
      <c r="E21" s="39" t="s">
        <v>63</v>
      </c>
      <c r="F21" s="43" t="s">
        <v>70</v>
      </c>
      <c r="G21" s="43" t="s">
        <v>69</v>
      </c>
      <c r="H21" s="43" t="s">
        <v>69</v>
      </c>
    </row>
    <row r="22" spans="1:8" ht="39.6" x14ac:dyDescent="0.25">
      <c r="A22" s="28" t="s">
        <v>38</v>
      </c>
      <c r="B22" s="24" t="s">
        <v>39</v>
      </c>
      <c r="C22" s="23" t="s">
        <v>40</v>
      </c>
      <c r="D22" s="39" t="s">
        <v>64</v>
      </c>
      <c r="E22" s="39" t="s">
        <v>63</v>
      </c>
      <c r="F22" s="44" t="s">
        <v>69</v>
      </c>
      <c r="G22" s="44" t="s">
        <v>69</v>
      </c>
      <c r="H22" s="44" t="s">
        <v>70</v>
      </c>
    </row>
    <row r="23" spans="1:8" ht="53.4" thickBot="1" x14ac:dyDescent="0.3">
      <c r="A23" s="25" t="s">
        <v>38</v>
      </c>
      <c r="B23" s="26" t="s">
        <v>41</v>
      </c>
      <c r="C23" s="27" t="s">
        <v>42</v>
      </c>
      <c r="D23" s="39" t="s">
        <v>64</v>
      </c>
      <c r="E23" s="39" t="s">
        <v>63</v>
      </c>
      <c r="F23" s="45" t="s">
        <v>69</v>
      </c>
      <c r="G23" s="45" t="s">
        <v>69</v>
      </c>
      <c r="H23" s="45" t="s">
        <v>70</v>
      </c>
    </row>
    <row r="24" spans="1:8" ht="66" x14ac:dyDescent="0.25">
      <c r="A24" s="29" t="s">
        <v>43</v>
      </c>
      <c r="B24" s="30" t="s">
        <v>44</v>
      </c>
      <c r="C24" s="20" t="s">
        <v>45</v>
      </c>
      <c r="D24" s="39" t="s">
        <v>62</v>
      </c>
      <c r="E24" s="39" t="s">
        <v>64</v>
      </c>
      <c r="F24" s="46" t="s">
        <v>69</v>
      </c>
      <c r="G24" s="46" t="s">
        <v>70</v>
      </c>
      <c r="H24" s="46" t="s">
        <v>69</v>
      </c>
    </row>
    <row r="25" spans="1:8" ht="79.2" x14ac:dyDescent="0.25">
      <c r="A25" s="31" t="s">
        <v>43</v>
      </c>
      <c r="B25" s="30" t="s">
        <v>46</v>
      </c>
      <c r="C25" s="32" t="s">
        <v>47</v>
      </c>
      <c r="D25" s="39" t="s">
        <v>62</v>
      </c>
      <c r="E25" s="39" t="s">
        <v>64</v>
      </c>
      <c r="F25" s="46" t="s">
        <v>69</v>
      </c>
      <c r="G25" s="46" t="s">
        <v>70</v>
      </c>
      <c r="H25" s="46" t="s">
        <v>69</v>
      </c>
    </row>
    <row r="26" spans="1:8" ht="105.6" x14ac:dyDescent="0.25">
      <c r="A26" s="31" t="s">
        <v>43</v>
      </c>
      <c r="B26" s="30" t="s">
        <v>48</v>
      </c>
      <c r="C26" s="33" t="s">
        <v>49</v>
      </c>
      <c r="D26" s="39" t="s">
        <v>62</v>
      </c>
      <c r="E26" s="39" t="s">
        <v>64</v>
      </c>
      <c r="F26" s="47" t="s">
        <v>69</v>
      </c>
      <c r="G26" s="47" t="s">
        <v>69</v>
      </c>
      <c r="H26" s="47" t="s">
        <v>70</v>
      </c>
    </row>
    <row r="27" spans="1:8" ht="79.2" x14ac:dyDescent="0.25">
      <c r="A27" s="31" t="s">
        <v>43</v>
      </c>
      <c r="B27" s="30" t="s">
        <v>50</v>
      </c>
      <c r="C27" s="32" t="s">
        <v>51</v>
      </c>
      <c r="D27" s="39" t="s">
        <v>64</v>
      </c>
      <c r="E27" s="39" t="s">
        <v>63</v>
      </c>
      <c r="F27" s="46" t="s">
        <v>70</v>
      </c>
      <c r="G27" s="46" t="s">
        <v>69</v>
      </c>
      <c r="H27" s="46" t="s">
        <v>69</v>
      </c>
    </row>
    <row r="28" spans="1:8" ht="92.4" x14ac:dyDescent="0.25">
      <c r="A28" s="31" t="s">
        <v>43</v>
      </c>
      <c r="B28" s="24" t="s">
        <v>52</v>
      </c>
      <c r="C28" s="34" t="s">
        <v>53</v>
      </c>
      <c r="D28" s="39" t="s">
        <v>64</v>
      </c>
      <c r="E28" s="39" t="s">
        <v>63</v>
      </c>
      <c r="F28" s="48" t="s">
        <v>69</v>
      </c>
      <c r="G28" s="48" t="s">
        <v>70</v>
      </c>
      <c r="H28" s="48" t="s">
        <v>69</v>
      </c>
    </row>
    <row r="29" spans="1:8" ht="105.6" x14ac:dyDescent="0.25">
      <c r="A29" s="31" t="s">
        <v>43</v>
      </c>
      <c r="B29" s="30" t="s">
        <v>54</v>
      </c>
      <c r="C29" s="35" t="s">
        <v>55</v>
      </c>
      <c r="D29" s="39" t="s">
        <v>62</v>
      </c>
      <c r="E29" s="39" t="s">
        <v>63</v>
      </c>
      <c r="F29" s="47" t="s">
        <v>69</v>
      </c>
      <c r="G29" s="47" t="s">
        <v>69</v>
      </c>
      <c r="H29" s="47" t="s">
        <v>70</v>
      </c>
    </row>
    <row r="30" spans="1:8" ht="105.6" x14ac:dyDescent="0.25">
      <c r="A30" s="31" t="s">
        <v>43</v>
      </c>
      <c r="B30" s="24" t="s">
        <v>56</v>
      </c>
      <c r="C30" s="36" t="s">
        <v>57</v>
      </c>
      <c r="D30" s="39" t="s">
        <v>64</v>
      </c>
      <c r="E30" s="39" t="s">
        <v>63</v>
      </c>
      <c r="F30" s="49" t="s">
        <v>70</v>
      </c>
      <c r="G30" s="49" t="s">
        <v>69</v>
      </c>
      <c r="H30" s="49" t="s">
        <v>69</v>
      </c>
    </row>
    <row r="31" spans="1:8" ht="79.8" thickBot="1" x14ac:dyDescent="0.3">
      <c r="A31" s="37" t="s">
        <v>43</v>
      </c>
      <c r="B31" s="26" t="s">
        <v>58</v>
      </c>
      <c r="C31" s="38" t="s">
        <v>59</v>
      </c>
      <c r="D31" s="39" t="s">
        <v>64</v>
      </c>
      <c r="E31" s="39" t="s">
        <v>64</v>
      </c>
      <c r="F31" s="50" t="s">
        <v>69</v>
      </c>
      <c r="G31" s="50" t="s">
        <v>70</v>
      </c>
      <c r="H31" s="50" t="s">
        <v>69</v>
      </c>
    </row>
  </sheetData>
  <mergeCells count="5">
    <mergeCell ref="A9:A10"/>
    <mergeCell ref="B9:B10"/>
    <mergeCell ref="C9:C10"/>
    <mergeCell ref="D9:D10"/>
    <mergeCell ref="E9:E10"/>
  </mergeCells>
  <conditionalFormatting sqref="D11:E11">
    <cfRule type="containsText" dxfId="5" priority="4" operator="containsText" text="Bajo">
      <formula>NOT(ISERROR(SEARCH("Bajo",D11)))</formula>
    </cfRule>
    <cfRule type="containsText" dxfId="4" priority="5" operator="containsText" text="Medio">
      <formula>NOT(ISERROR(SEARCH("Medio",D11)))</formula>
    </cfRule>
    <cfRule type="containsText" dxfId="3" priority="6" operator="containsText" text="Alto">
      <formula>NOT(ISERROR(SEARCH("Alto",D11)))</formula>
    </cfRule>
  </conditionalFormatting>
  <conditionalFormatting sqref="D12:E31">
    <cfRule type="containsText" dxfId="2" priority="1" operator="containsText" text="Bajo">
      <formula>NOT(ISERROR(SEARCH("Bajo",D12)))</formula>
    </cfRule>
    <cfRule type="containsText" dxfId="1" priority="2" operator="containsText" text="Medio">
      <formula>NOT(ISERROR(SEARCH("Medio",D12)))</formula>
    </cfRule>
    <cfRule type="containsText" dxfId="0" priority="3" operator="containsText" text="Alto">
      <formula>NOT(ISERROR(SEARCH("Alto",D12)))</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5A199-F4AD-478F-88DE-5606D73D319A}">
  <dimension ref="A1:AQ23"/>
  <sheetViews>
    <sheetView showGridLines="0" topLeftCell="A5" zoomScaleNormal="100" workbookViewId="0">
      <selection activeCell="D20" sqref="D20"/>
    </sheetView>
  </sheetViews>
  <sheetFormatPr defaultColWidth="8.77734375" defaultRowHeight="13.8" x14ac:dyDescent="0.25"/>
  <cols>
    <col min="1" max="1" width="21.77734375" style="1" customWidth="1"/>
    <col min="2" max="2" width="22.88671875" style="1" customWidth="1"/>
    <col min="3" max="3" width="17.77734375" style="1" bestFit="1" customWidth="1"/>
    <col min="4" max="27" width="16.77734375" style="1" bestFit="1" customWidth="1"/>
    <col min="28" max="28" width="16.77734375" style="1" customWidth="1"/>
    <col min="29" max="42" width="16.77734375" style="1" bestFit="1" customWidth="1"/>
    <col min="43" max="43" width="15.6640625" style="1" bestFit="1" customWidth="1"/>
    <col min="44" max="16384" width="8.77734375" style="1"/>
  </cols>
  <sheetData>
    <row r="1" spans="1:43" x14ac:dyDescent="0.25">
      <c r="A1" s="2"/>
      <c r="B1" s="2"/>
      <c r="C1" s="2"/>
      <c r="D1" s="3"/>
      <c r="E1" s="3"/>
      <c r="F1" s="4"/>
      <c r="G1" s="5"/>
      <c r="H1" s="5"/>
      <c r="I1" s="17"/>
      <c r="J1" s="17"/>
      <c r="K1" s="17"/>
      <c r="L1" s="6"/>
      <c r="M1" s="17"/>
      <c r="N1" s="17"/>
      <c r="O1" s="6"/>
      <c r="P1" s="17"/>
      <c r="Q1" s="17"/>
      <c r="R1" s="6"/>
      <c r="S1" s="17"/>
      <c r="T1" s="17"/>
      <c r="U1" s="17"/>
      <c r="V1" s="17"/>
      <c r="W1" s="17"/>
      <c r="X1" s="17"/>
      <c r="Y1" s="17"/>
      <c r="Z1" s="17"/>
      <c r="AA1" s="17"/>
      <c r="AB1" s="17"/>
      <c r="AC1" s="17"/>
      <c r="AD1" s="17"/>
      <c r="AE1" s="17"/>
      <c r="AF1" s="17"/>
      <c r="AG1" s="17"/>
      <c r="AH1" s="17"/>
      <c r="AI1" s="17"/>
      <c r="AJ1" s="17"/>
      <c r="AK1" s="17"/>
      <c r="AL1" s="17"/>
      <c r="AM1" s="17"/>
      <c r="AN1" s="17"/>
      <c r="AO1" s="17"/>
      <c r="AP1" s="17"/>
    </row>
    <row r="2" spans="1:43" ht="17.399999999999999" x14ac:dyDescent="0.3">
      <c r="A2" s="2"/>
      <c r="B2" s="2"/>
      <c r="C2" s="2"/>
      <c r="D2" s="7"/>
      <c r="E2" s="7"/>
      <c r="F2" s="8"/>
      <c r="G2" s="9"/>
      <c r="H2" s="9"/>
      <c r="I2" s="17"/>
      <c r="J2" s="17"/>
      <c r="K2" s="17"/>
      <c r="L2" s="6"/>
      <c r="M2" s="17"/>
      <c r="N2" s="17"/>
      <c r="O2" s="6"/>
      <c r="P2" s="17"/>
      <c r="Q2" s="17"/>
      <c r="R2" s="6"/>
      <c r="S2" s="17"/>
      <c r="T2" s="17"/>
      <c r="U2" s="17"/>
      <c r="V2" s="17"/>
      <c r="W2" s="17"/>
      <c r="X2" s="17"/>
      <c r="Y2" s="17"/>
      <c r="Z2" s="17"/>
      <c r="AA2" s="17"/>
      <c r="AB2" s="17"/>
      <c r="AC2" s="17"/>
      <c r="AD2" s="17"/>
      <c r="AE2" s="17"/>
      <c r="AF2" s="17"/>
      <c r="AG2" s="17"/>
      <c r="AH2" s="17"/>
      <c r="AI2" s="17"/>
      <c r="AJ2" s="17"/>
      <c r="AK2" s="17"/>
      <c r="AL2" s="17"/>
      <c r="AM2" s="17"/>
      <c r="AN2" s="17"/>
      <c r="AO2" s="17"/>
      <c r="AP2" s="17"/>
    </row>
    <row r="3" spans="1:43" ht="17.399999999999999" x14ac:dyDescent="0.3">
      <c r="A3" s="2"/>
      <c r="B3" s="7" t="s">
        <v>114</v>
      </c>
      <c r="C3" s="7"/>
      <c r="D3" s="7"/>
      <c r="E3" s="3"/>
      <c r="F3" s="10"/>
      <c r="G3" s="5"/>
      <c r="H3" s="5"/>
      <c r="I3" s="17"/>
      <c r="J3" s="17"/>
      <c r="K3" s="17"/>
      <c r="L3" s="6"/>
      <c r="M3" s="17"/>
      <c r="N3" s="17"/>
      <c r="O3" s="6"/>
      <c r="P3" s="17"/>
      <c r="Q3" s="17"/>
      <c r="R3" s="6"/>
      <c r="S3" s="17"/>
      <c r="T3" s="17"/>
      <c r="U3" s="17"/>
      <c r="V3" s="17"/>
      <c r="W3" s="17"/>
      <c r="X3" s="17"/>
      <c r="Y3" s="17"/>
      <c r="Z3" s="17"/>
      <c r="AA3" s="17"/>
      <c r="AB3" s="17"/>
      <c r="AC3" s="17"/>
      <c r="AD3" s="17"/>
      <c r="AE3" s="17"/>
      <c r="AF3" s="17"/>
      <c r="AG3" s="17"/>
      <c r="AH3" s="17"/>
      <c r="AI3" s="17"/>
      <c r="AJ3" s="17"/>
      <c r="AK3" s="17"/>
      <c r="AL3" s="17"/>
      <c r="AM3" s="17"/>
      <c r="AN3" s="17"/>
      <c r="AO3" s="17"/>
      <c r="AP3" s="17"/>
    </row>
    <row r="4" spans="1:43" x14ac:dyDescent="0.25">
      <c r="A4" s="2"/>
      <c r="B4" s="2"/>
      <c r="C4" s="2"/>
      <c r="D4" s="2"/>
      <c r="E4" s="2"/>
      <c r="F4" s="2"/>
      <c r="G4" s="5"/>
      <c r="H4" s="5"/>
      <c r="I4" s="17"/>
      <c r="J4" s="17"/>
      <c r="K4" s="17"/>
      <c r="L4" s="6"/>
      <c r="M4" s="17"/>
      <c r="N4" s="17"/>
      <c r="O4" s="6"/>
      <c r="P4" s="17"/>
      <c r="Q4" s="17"/>
      <c r="R4" s="6"/>
      <c r="S4" s="17"/>
      <c r="T4" s="17"/>
      <c r="U4" s="17"/>
      <c r="V4" s="17"/>
      <c r="W4" s="17"/>
      <c r="X4" s="17"/>
      <c r="Y4" s="17"/>
      <c r="Z4" s="17"/>
      <c r="AA4" s="17"/>
      <c r="AB4" s="17"/>
      <c r="AC4" s="17"/>
      <c r="AD4" s="17"/>
      <c r="AE4" s="17"/>
      <c r="AF4" s="17"/>
      <c r="AG4" s="17"/>
      <c r="AH4" s="17"/>
      <c r="AI4" s="17"/>
      <c r="AJ4" s="17"/>
      <c r="AK4" s="17"/>
      <c r="AL4" s="17"/>
      <c r="AM4" s="17"/>
      <c r="AN4" s="17"/>
      <c r="AO4" s="17"/>
      <c r="AP4" s="17"/>
    </row>
    <row r="5" spans="1:43" ht="19.95" customHeight="1" x14ac:dyDescent="0.25">
      <c r="A5" s="2"/>
      <c r="B5" s="2"/>
      <c r="C5" s="2"/>
      <c r="D5" s="3"/>
      <c r="E5" s="3"/>
      <c r="F5" s="10"/>
      <c r="G5" s="5"/>
      <c r="H5" s="5"/>
      <c r="I5" s="17"/>
      <c r="J5" s="17"/>
      <c r="K5" s="17"/>
      <c r="L5" s="6"/>
      <c r="M5" s="17"/>
      <c r="N5" s="17"/>
      <c r="O5" s="6"/>
      <c r="P5" s="17"/>
      <c r="Q5" s="17"/>
      <c r="R5" s="6"/>
      <c r="S5" s="17"/>
      <c r="T5" s="17"/>
      <c r="U5" s="17"/>
      <c r="V5" s="17"/>
      <c r="W5" s="17"/>
      <c r="X5" s="17"/>
      <c r="Y5" s="17"/>
      <c r="Z5" s="17"/>
      <c r="AA5" s="17"/>
      <c r="AB5" s="17"/>
      <c r="AC5" s="17"/>
      <c r="AD5" s="17"/>
      <c r="AE5" s="17"/>
      <c r="AF5" s="17"/>
      <c r="AG5" s="17"/>
      <c r="AH5" s="17"/>
      <c r="AI5" s="17"/>
      <c r="AJ5" s="17"/>
      <c r="AK5" s="17"/>
      <c r="AL5" s="17"/>
      <c r="AM5" s="17"/>
      <c r="AN5" s="17"/>
      <c r="AO5" s="17"/>
      <c r="AP5" s="17"/>
    </row>
    <row r="7" spans="1:43" ht="106.5" customHeight="1" x14ac:dyDescent="0.25">
      <c r="A7" s="137" t="s">
        <v>251</v>
      </c>
      <c r="B7" s="137"/>
      <c r="C7" s="137"/>
      <c r="D7" s="137"/>
      <c r="E7" s="137"/>
      <c r="F7" s="137"/>
      <c r="G7" s="137"/>
      <c r="H7" s="137"/>
      <c r="I7" s="137"/>
      <c r="J7" s="137"/>
      <c r="K7" s="137"/>
      <c r="L7" s="137"/>
      <c r="M7" s="137"/>
      <c r="N7" s="75"/>
      <c r="O7" s="75"/>
      <c r="P7" s="75"/>
      <c r="Q7" s="75"/>
      <c r="R7" s="75"/>
    </row>
    <row r="9" spans="1:43" ht="27.6" x14ac:dyDescent="0.25">
      <c r="A9" s="99" t="s">
        <v>248</v>
      </c>
      <c r="B9" s="60" t="s">
        <v>115</v>
      </c>
      <c r="C9" s="73"/>
    </row>
    <row r="10" spans="1:43" ht="27.6" x14ac:dyDescent="0.25">
      <c r="A10" s="99" t="s">
        <v>249</v>
      </c>
      <c r="B10" s="60" t="s">
        <v>116</v>
      </c>
    </row>
    <row r="11" spans="1:43" x14ac:dyDescent="0.25">
      <c r="A11" s="99" t="s">
        <v>250</v>
      </c>
      <c r="B11" s="1" t="s">
        <v>0</v>
      </c>
      <c r="C11" s="96">
        <f>'2. Tasa de descuento'!B17/100</f>
        <v>3.411666666666667E-2</v>
      </c>
    </row>
    <row r="12" spans="1:43" x14ac:dyDescent="0.25">
      <c r="A12" s="61"/>
    </row>
    <row r="13" spans="1:43" x14ac:dyDescent="0.25">
      <c r="A13" s="61"/>
      <c r="C13" s="98">
        <v>1</v>
      </c>
      <c r="D13" s="98">
        <v>2</v>
      </c>
      <c r="E13" s="98">
        <v>3</v>
      </c>
      <c r="F13" s="98">
        <v>4</v>
      </c>
      <c r="G13" s="98">
        <v>5</v>
      </c>
      <c r="H13" s="98">
        <v>6</v>
      </c>
      <c r="I13" s="98">
        <v>7</v>
      </c>
      <c r="J13" s="98">
        <v>8</v>
      </c>
      <c r="K13" s="98">
        <v>9</v>
      </c>
      <c r="L13" s="98">
        <v>10</v>
      </c>
      <c r="M13" s="98">
        <v>11</v>
      </c>
      <c r="N13" s="98">
        <v>12</v>
      </c>
      <c r="O13" s="98">
        <v>13</v>
      </c>
      <c r="P13" s="98">
        <v>14</v>
      </c>
      <c r="Q13" s="98">
        <v>15</v>
      </c>
      <c r="R13" s="98">
        <v>16</v>
      </c>
      <c r="S13" s="98">
        <v>17</v>
      </c>
      <c r="T13" s="98">
        <v>18</v>
      </c>
      <c r="U13" s="98">
        <v>19</v>
      </c>
      <c r="V13" s="98">
        <v>20</v>
      </c>
      <c r="W13" s="98">
        <v>21</v>
      </c>
      <c r="X13" s="98">
        <v>22</v>
      </c>
      <c r="Y13" s="98">
        <v>23</v>
      </c>
      <c r="Z13" s="98">
        <v>24</v>
      </c>
      <c r="AA13" s="98">
        <v>25</v>
      </c>
      <c r="AB13" s="98">
        <v>26</v>
      </c>
      <c r="AC13" s="98">
        <v>27</v>
      </c>
      <c r="AD13" s="98">
        <v>28</v>
      </c>
      <c r="AE13" s="98">
        <v>29</v>
      </c>
      <c r="AF13" s="98">
        <v>30</v>
      </c>
      <c r="AG13" s="98">
        <v>31</v>
      </c>
      <c r="AH13" s="98">
        <v>32</v>
      </c>
      <c r="AI13" s="98">
        <v>33</v>
      </c>
      <c r="AJ13" s="98">
        <v>34</v>
      </c>
      <c r="AK13" s="98">
        <v>35</v>
      </c>
      <c r="AL13" s="98">
        <v>36</v>
      </c>
      <c r="AM13" s="98">
        <v>37</v>
      </c>
      <c r="AN13" s="98">
        <v>38</v>
      </c>
      <c r="AO13" s="98">
        <v>39</v>
      </c>
      <c r="AP13" s="98">
        <v>40</v>
      </c>
    </row>
    <row r="14" spans="1:43" x14ac:dyDescent="0.25">
      <c r="B14" s="103" t="s">
        <v>117</v>
      </c>
      <c r="C14" s="101" t="str">
        <f>'5. E. viabilidad económ'!D17</f>
        <v/>
      </c>
      <c r="D14" s="101" t="str">
        <f>'5. E. viabilidad económ'!E17</f>
        <v/>
      </c>
      <c r="E14" s="101" t="str">
        <f>'5. E. viabilidad económ'!F17</f>
        <v/>
      </c>
      <c r="F14" s="101" t="str">
        <f>'5. E. viabilidad económ'!G17</f>
        <v/>
      </c>
      <c r="G14" s="101" t="str">
        <f>'5. E. viabilidad económ'!H17</f>
        <v/>
      </c>
      <c r="H14" s="101" t="str">
        <f>'5. E. viabilidad económ'!I17</f>
        <v/>
      </c>
      <c r="I14" s="101" t="str">
        <f>'5. E. viabilidad económ'!J17</f>
        <v/>
      </c>
      <c r="J14" s="101" t="str">
        <f>'5. E. viabilidad económ'!J17</f>
        <v/>
      </c>
      <c r="K14" s="101" t="str">
        <f>'5. E. viabilidad económ'!K17</f>
        <v/>
      </c>
      <c r="L14" s="101" t="str">
        <f>'5. E. viabilidad económ'!L17</f>
        <v/>
      </c>
      <c r="M14" s="101" t="str">
        <f>'5. E. viabilidad económ'!M17</f>
        <v/>
      </c>
      <c r="N14" s="101" t="str">
        <f>'5. E. viabilidad económ'!N17</f>
        <v/>
      </c>
      <c r="O14" s="101" t="str">
        <f>'5. E. viabilidad económ'!O17</f>
        <v/>
      </c>
      <c r="P14" s="101" t="str">
        <f>'5. E. viabilidad económ'!P17</f>
        <v/>
      </c>
      <c r="Q14" s="101" t="str">
        <f>'5. E. viabilidad económ'!Q17</f>
        <v/>
      </c>
      <c r="R14" s="101" t="str">
        <f>'5. E. viabilidad económ'!R17</f>
        <v/>
      </c>
      <c r="S14" s="101" t="str">
        <f>'5. E. viabilidad económ'!S17</f>
        <v/>
      </c>
      <c r="T14" s="101" t="str">
        <f>'5. E. viabilidad económ'!T17</f>
        <v/>
      </c>
      <c r="U14" s="101" t="str">
        <f>'5. E. viabilidad económ'!U17</f>
        <v/>
      </c>
      <c r="V14" s="101" t="str">
        <f>'5. E. viabilidad económ'!V17</f>
        <v/>
      </c>
      <c r="W14" s="101" t="str">
        <f>'5. E. viabilidad económ'!W17</f>
        <v/>
      </c>
      <c r="X14" s="101" t="str">
        <f>'5. E. viabilidad económ'!X17</f>
        <v/>
      </c>
      <c r="Y14" s="101" t="str">
        <f>'5. E. viabilidad económ'!Y17</f>
        <v/>
      </c>
      <c r="Z14" s="101" t="str">
        <f>'5. E. viabilidad económ'!Z17</f>
        <v/>
      </c>
      <c r="AA14" s="101" t="str">
        <f>'5. E. viabilidad económ'!AA17</f>
        <v/>
      </c>
      <c r="AB14" s="101" t="str">
        <f>'5. E. viabilidad económ'!AB17</f>
        <v/>
      </c>
      <c r="AC14" s="101" t="str">
        <f>'5. E. viabilidad económ'!AC17</f>
        <v/>
      </c>
      <c r="AD14" s="101" t="str">
        <f>'5. E. viabilidad económ'!AD17</f>
        <v/>
      </c>
      <c r="AE14" s="101" t="str">
        <f>'5. E. viabilidad económ'!AE17</f>
        <v/>
      </c>
      <c r="AF14" s="101" t="str">
        <f>'5. E. viabilidad económ'!AF17</f>
        <v/>
      </c>
      <c r="AG14" s="101" t="str">
        <f>'5. E. viabilidad económ'!AG17</f>
        <v/>
      </c>
      <c r="AH14" s="101" t="str">
        <f>'5. E. viabilidad económ'!AH17</f>
        <v/>
      </c>
      <c r="AI14" s="101" t="str">
        <f>'5. E. viabilidad económ'!AI17</f>
        <v/>
      </c>
      <c r="AJ14" s="101" t="str">
        <f>'5. E. viabilidad económ'!AJ17</f>
        <v/>
      </c>
      <c r="AK14" s="101" t="str">
        <f>'5. E. viabilidad económ'!AK17</f>
        <v/>
      </c>
      <c r="AL14" s="101" t="str">
        <f>'5. E. viabilidad económ'!AL17</f>
        <v/>
      </c>
      <c r="AM14" s="101" t="str">
        <f>'5. E. viabilidad económ'!AM17</f>
        <v/>
      </c>
      <c r="AN14" s="101" t="str">
        <f>'5. E. viabilidad económ'!AN17</f>
        <v/>
      </c>
      <c r="AO14" s="101" t="str">
        <f>'5. E. viabilidad económ'!AO17</f>
        <v/>
      </c>
      <c r="AP14" s="101" t="str">
        <f>'5. E. viabilidad económ'!AP17</f>
        <v/>
      </c>
      <c r="AQ14" s="58"/>
    </row>
    <row r="15" spans="1:43" x14ac:dyDescent="0.25">
      <c r="A15" s="62"/>
      <c r="B15" s="104" t="s">
        <v>246</v>
      </c>
      <c r="C15" s="102">
        <f>NPV($C$11,C$14)</f>
        <v>0</v>
      </c>
      <c r="D15" s="102">
        <f>NPV($C$11,$C$14:D$14)</f>
        <v>0</v>
      </c>
      <c r="E15" s="102">
        <f>NPV($C$11,$C$14:E$14)</f>
        <v>0</v>
      </c>
      <c r="F15" s="102">
        <f>NPV($C$11,$C$14:F$14)</f>
        <v>0</v>
      </c>
      <c r="G15" s="102">
        <f>NPV($C$11,$C$14:G$14)</f>
        <v>0</v>
      </c>
      <c r="H15" s="102">
        <f>NPV($C$11,$C$14:H$14)</f>
        <v>0</v>
      </c>
      <c r="I15" s="102">
        <f>NPV($C$11,$C$14:I$14)</f>
        <v>0</v>
      </c>
      <c r="J15" s="102">
        <f>NPV($C$11,$C$14:J$14)</f>
        <v>0</v>
      </c>
      <c r="K15" s="102">
        <f>NPV($C$11,$C$14:K$14)</f>
        <v>0</v>
      </c>
      <c r="L15" s="102">
        <f>NPV($C$11,$C$14:L$14)</f>
        <v>0</v>
      </c>
      <c r="M15" s="102">
        <f>NPV($C$11,$C$14:M$14)</f>
        <v>0</v>
      </c>
      <c r="N15" s="102">
        <f>NPV($C$11,$C$14:N$14)</f>
        <v>0</v>
      </c>
      <c r="O15" s="102">
        <f>NPV($C$11,$C$14:O$14)</f>
        <v>0</v>
      </c>
      <c r="P15" s="102">
        <f>NPV($C$11,$C$14:P$14)</f>
        <v>0</v>
      </c>
      <c r="Q15" s="102">
        <f>NPV($C$11,$C$14:Q$14)</f>
        <v>0</v>
      </c>
      <c r="R15" s="102">
        <f>NPV($C$11,$C$14:R$14)</f>
        <v>0</v>
      </c>
      <c r="S15" s="102">
        <f>NPV($C$11,$C$14:S$14)</f>
        <v>0</v>
      </c>
      <c r="T15" s="102">
        <f>NPV($C$11,$C$14:T$14)</f>
        <v>0</v>
      </c>
      <c r="U15" s="102">
        <f>NPV($C$11,$C$14:U$14)</f>
        <v>0</v>
      </c>
      <c r="V15" s="102">
        <f>NPV($C$11,$C$14:V$14)</f>
        <v>0</v>
      </c>
      <c r="W15" s="102">
        <f>NPV($C$11,$C$14:W$14)</f>
        <v>0</v>
      </c>
      <c r="X15" s="102">
        <f>NPV($C$11,$C$14:X$14)</f>
        <v>0</v>
      </c>
      <c r="Y15" s="102">
        <f>NPV($C$11,$C$14:Y$14)</f>
        <v>0</v>
      </c>
      <c r="Z15" s="102">
        <f>NPV($C$11,$C$14:Z$14)</f>
        <v>0</v>
      </c>
      <c r="AA15" s="102">
        <f>NPV($C$11,$C$14:AA$14)</f>
        <v>0</v>
      </c>
      <c r="AB15" s="102">
        <f>NPV($C$11,$C$14:AB$14)</f>
        <v>0</v>
      </c>
      <c r="AC15" s="102">
        <f>NPV($C$11,$C$14:AC$14)</f>
        <v>0</v>
      </c>
      <c r="AD15" s="102">
        <f>NPV($C$11,$C$14:AD$14)</f>
        <v>0</v>
      </c>
      <c r="AE15" s="102">
        <f>NPV($C$11,$C$14:AE$14)</f>
        <v>0</v>
      </c>
      <c r="AF15" s="102">
        <f>NPV($C$11,$C$14:AF$14)</f>
        <v>0</v>
      </c>
      <c r="AG15" s="102">
        <f>NPV($C$11,$C$14:AG$14)</f>
        <v>0</v>
      </c>
      <c r="AH15" s="102">
        <f>NPV($C$11,$C$14:AH$14)</f>
        <v>0</v>
      </c>
      <c r="AI15" s="102">
        <f>NPV($C$11,$C$14:AI$14)</f>
        <v>0</v>
      </c>
      <c r="AJ15" s="102">
        <f>NPV($C$11,$C$14:AJ$14)</f>
        <v>0</v>
      </c>
      <c r="AK15" s="102">
        <f>NPV($C$11,$C$14:AK$14)</f>
        <v>0</v>
      </c>
      <c r="AL15" s="102">
        <f>NPV($C$11,$C$14:AL$14)</f>
        <v>0</v>
      </c>
      <c r="AM15" s="102">
        <f>NPV($C$11,$C$14:AM$14)</f>
        <v>0</v>
      </c>
      <c r="AN15" s="102">
        <f>NPV($C$11,$C$14:AN$14)</f>
        <v>0</v>
      </c>
      <c r="AO15" s="102">
        <f>NPV($C$11,$C$14:AO$14)</f>
        <v>0</v>
      </c>
      <c r="AP15" s="102">
        <f>NPV($C$11,$C$14:AP$14)</f>
        <v>0</v>
      </c>
    </row>
    <row r="16" spans="1:43" hidden="1" x14ac:dyDescent="0.25">
      <c r="A16" s="62"/>
      <c r="C16" s="68">
        <f>IFERROR(IF(C15&lt;=0,1,IF(OR(1-(C15/C14)&lt;=0,1-(C15/C14)&gt;1),0,1-(C15/C14))),0)</f>
        <v>1</v>
      </c>
      <c r="D16" s="68">
        <f t="shared" ref="D16:AP16" si="0">IFERROR(IF(D15&lt;=0,1,IF(OR(1-(D15/D14)&lt;=0,1-(D15/D14)&gt;1),0,1-(D15/D14))),0)</f>
        <v>1</v>
      </c>
      <c r="E16" s="68">
        <f t="shared" si="0"/>
        <v>1</v>
      </c>
      <c r="F16" s="68">
        <f t="shared" si="0"/>
        <v>1</v>
      </c>
      <c r="G16" s="68">
        <f t="shared" si="0"/>
        <v>1</v>
      </c>
      <c r="H16" s="68">
        <f t="shared" si="0"/>
        <v>1</v>
      </c>
      <c r="I16" s="68">
        <f t="shared" si="0"/>
        <v>1</v>
      </c>
      <c r="J16" s="68">
        <f t="shared" si="0"/>
        <v>1</v>
      </c>
      <c r="K16" s="68">
        <f t="shared" si="0"/>
        <v>1</v>
      </c>
      <c r="L16" s="68">
        <f t="shared" si="0"/>
        <v>1</v>
      </c>
      <c r="M16" s="68">
        <f t="shared" si="0"/>
        <v>1</v>
      </c>
      <c r="N16" s="68">
        <f t="shared" si="0"/>
        <v>1</v>
      </c>
      <c r="O16" s="68">
        <f t="shared" si="0"/>
        <v>1</v>
      </c>
      <c r="P16" s="68">
        <f t="shared" si="0"/>
        <v>1</v>
      </c>
      <c r="Q16" s="68">
        <f t="shared" si="0"/>
        <v>1</v>
      </c>
      <c r="R16" s="68">
        <f t="shared" si="0"/>
        <v>1</v>
      </c>
      <c r="S16" s="68">
        <f t="shared" si="0"/>
        <v>1</v>
      </c>
      <c r="T16" s="68">
        <f t="shared" si="0"/>
        <v>1</v>
      </c>
      <c r="U16" s="68">
        <f t="shared" si="0"/>
        <v>1</v>
      </c>
      <c r="V16" s="68">
        <f t="shared" si="0"/>
        <v>1</v>
      </c>
      <c r="W16" s="68">
        <f t="shared" si="0"/>
        <v>1</v>
      </c>
      <c r="X16" s="68">
        <f t="shared" si="0"/>
        <v>1</v>
      </c>
      <c r="Y16" s="68">
        <f t="shared" si="0"/>
        <v>1</v>
      </c>
      <c r="Z16" s="68">
        <f t="shared" si="0"/>
        <v>1</v>
      </c>
      <c r="AA16" s="68">
        <f t="shared" si="0"/>
        <v>1</v>
      </c>
      <c r="AB16" s="68">
        <f t="shared" si="0"/>
        <v>1</v>
      </c>
      <c r="AC16" s="68">
        <f t="shared" si="0"/>
        <v>1</v>
      </c>
      <c r="AD16" s="68">
        <f t="shared" si="0"/>
        <v>1</v>
      </c>
      <c r="AE16" s="68">
        <f t="shared" si="0"/>
        <v>1</v>
      </c>
      <c r="AF16" s="68">
        <f t="shared" si="0"/>
        <v>1</v>
      </c>
      <c r="AG16" s="68">
        <f t="shared" si="0"/>
        <v>1</v>
      </c>
      <c r="AH16" s="68">
        <f t="shared" si="0"/>
        <v>1</v>
      </c>
      <c r="AI16" s="68">
        <f t="shared" si="0"/>
        <v>1</v>
      </c>
      <c r="AJ16" s="68">
        <f t="shared" si="0"/>
        <v>1</v>
      </c>
      <c r="AK16" s="68">
        <f t="shared" si="0"/>
        <v>1</v>
      </c>
      <c r="AL16" s="68">
        <f t="shared" si="0"/>
        <v>1</v>
      </c>
      <c r="AM16" s="68">
        <f t="shared" si="0"/>
        <v>1</v>
      </c>
      <c r="AN16" s="68">
        <f t="shared" si="0"/>
        <v>1</v>
      </c>
      <c r="AO16" s="68">
        <f t="shared" si="0"/>
        <v>1</v>
      </c>
      <c r="AP16" s="68">
        <f t="shared" si="0"/>
        <v>1</v>
      </c>
    </row>
    <row r="18" spans="2:9" x14ac:dyDescent="0.25">
      <c r="B18" s="100" t="s">
        <v>247</v>
      </c>
      <c r="C18" s="97">
        <f>ROUNDUP(SUMIF(C16:AP16,"&gt;0"),0)</f>
        <v>40</v>
      </c>
    </row>
    <row r="19" spans="2:9" x14ac:dyDescent="0.25">
      <c r="B19" s="100" t="s">
        <v>112</v>
      </c>
      <c r="C19" s="106">
        <f>NPV(C11,C14:AP14)</f>
        <v>0</v>
      </c>
      <c r="E19" s="95"/>
    </row>
    <row r="20" spans="2:9" x14ac:dyDescent="0.25">
      <c r="D20" s="1" t="s">
        <v>69</v>
      </c>
    </row>
    <row r="22" spans="2:9" x14ac:dyDescent="0.25">
      <c r="B22" s="138" t="s">
        <v>262</v>
      </c>
      <c r="C22" s="138"/>
      <c r="D22" s="138"/>
      <c r="E22" s="138"/>
      <c r="F22" s="138"/>
      <c r="G22" s="138"/>
      <c r="H22" s="138"/>
      <c r="I22" s="138"/>
    </row>
    <row r="23" spans="2:9" ht="35.4" customHeight="1" x14ac:dyDescent="0.25">
      <c r="B23" s="138"/>
      <c r="C23" s="138"/>
      <c r="D23" s="138"/>
      <c r="E23" s="138"/>
      <c r="F23" s="138"/>
      <c r="G23" s="138"/>
      <c r="H23" s="138"/>
      <c r="I23" s="138"/>
    </row>
  </sheetData>
  <mergeCells count="2">
    <mergeCell ref="A7:M7"/>
    <mergeCell ref="B22:I23"/>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B0025-20C5-4054-A7D7-C5F096871716}">
  <dimension ref="A1:AR20"/>
  <sheetViews>
    <sheetView zoomScale="70" zoomScaleNormal="70" workbookViewId="0">
      <selection activeCell="H30" sqref="H30"/>
    </sheetView>
  </sheetViews>
  <sheetFormatPr defaultColWidth="8.77734375" defaultRowHeight="13.8" x14ac:dyDescent="0.25"/>
  <cols>
    <col min="1" max="1" width="27.21875" style="1" customWidth="1"/>
    <col min="2" max="2" width="25.33203125" style="1" customWidth="1"/>
    <col min="3" max="3" width="36.88671875" style="1" customWidth="1"/>
    <col min="4" max="8" width="18.109375" style="1" bestFit="1" customWidth="1"/>
    <col min="9" max="9" width="21" style="1" customWidth="1"/>
    <col min="10" max="12" width="18.109375" style="1" bestFit="1" customWidth="1"/>
    <col min="13" max="18" width="16.77734375" style="1" bestFit="1" customWidth="1"/>
    <col min="19" max="20" width="16.109375" style="1" bestFit="1" customWidth="1"/>
    <col min="21" max="21" width="11.77734375" style="1" bestFit="1" customWidth="1"/>
    <col min="22" max="22" width="16.109375" style="1" bestFit="1" customWidth="1"/>
    <col min="23" max="25" width="16.44140625" style="1" bestFit="1" customWidth="1"/>
    <col min="26" max="42" width="11.5546875" style="1" bestFit="1" customWidth="1"/>
    <col min="43" max="43" width="15.5546875" style="1" bestFit="1" customWidth="1"/>
    <col min="44" max="44" width="58.33203125" style="1" customWidth="1"/>
    <col min="45" max="16384" width="8.77734375" style="1"/>
  </cols>
  <sheetData>
    <row r="1" spans="1:44" x14ac:dyDescent="0.25">
      <c r="A1" s="2"/>
      <c r="B1" s="2"/>
      <c r="C1" s="2"/>
      <c r="D1" s="3"/>
      <c r="E1" s="3"/>
      <c r="F1" s="4"/>
      <c r="G1" s="5"/>
      <c r="H1" s="5"/>
      <c r="I1" s="17"/>
      <c r="J1" s="17"/>
      <c r="K1" s="17"/>
      <c r="L1" s="6"/>
      <c r="M1" s="17"/>
      <c r="N1" s="17"/>
      <c r="O1" s="6"/>
      <c r="P1" s="17"/>
      <c r="Q1" s="17"/>
      <c r="R1" s="6"/>
      <c r="S1" s="17"/>
      <c r="T1" s="17"/>
      <c r="U1" s="6"/>
      <c r="V1" s="6"/>
      <c r="W1" s="6"/>
      <c r="X1" s="6"/>
      <c r="Y1" s="6"/>
      <c r="Z1" s="6"/>
      <c r="AA1" s="6"/>
      <c r="AB1" s="6"/>
      <c r="AC1" s="6"/>
      <c r="AD1" s="6"/>
      <c r="AE1" s="6"/>
      <c r="AF1" s="6"/>
      <c r="AG1" s="6"/>
      <c r="AH1" s="6"/>
      <c r="AI1" s="6"/>
      <c r="AJ1" s="6"/>
      <c r="AK1" s="6"/>
      <c r="AL1" s="6"/>
      <c r="AM1" s="6"/>
      <c r="AN1" s="6"/>
      <c r="AO1" s="6"/>
      <c r="AP1" s="6"/>
      <c r="AQ1" s="6"/>
    </row>
    <row r="2" spans="1:44" ht="17.399999999999999" x14ac:dyDescent="0.3">
      <c r="A2" s="2"/>
      <c r="B2" s="2"/>
      <c r="C2" s="2"/>
      <c r="D2" s="7"/>
      <c r="E2" s="7"/>
      <c r="F2" s="8"/>
      <c r="G2" s="9"/>
      <c r="H2" s="9"/>
      <c r="I2" s="17"/>
      <c r="J2" s="17"/>
      <c r="K2" s="17"/>
      <c r="L2" s="6"/>
      <c r="M2" s="17"/>
      <c r="N2" s="17"/>
      <c r="O2" s="6"/>
      <c r="P2" s="17"/>
      <c r="Q2" s="17"/>
      <c r="R2" s="6"/>
      <c r="S2" s="17"/>
      <c r="T2" s="17"/>
      <c r="U2" s="6"/>
      <c r="V2" s="6"/>
      <c r="W2" s="6"/>
      <c r="X2" s="6"/>
      <c r="Y2" s="6"/>
      <c r="Z2" s="6"/>
      <c r="AA2" s="6"/>
      <c r="AB2" s="6"/>
      <c r="AC2" s="6"/>
      <c r="AD2" s="6"/>
      <c r="AE2" s="6"/>
      <c r="AF2" s="6"/>
      <c r="AG2" s="6"/>
      <c r="AH2" s="6"/>
      <c r="AI2" s="6"/>
      <c r="AJ2" s="6"/>
      <c r="AK2" s="6"/>
      <c r="AL2" s="6"/>
      <c r="AM2" s="6"/>
      <c r="AN2" s="6"/>
      <c r="AO2" s="6"/>
      <c r="AP2" s="6"/>
      <c r="AQ2" s="6"/>
    </row>
    <row r="3" spans="1:44" ht="17.399999999999999" x14ac:dyDescent="0.3">
      <c r="A3" s="2"/>
      <c r="B3" s="7" t="s">
        <v>71</v>
      </c>
      <c r="C3" s="7"/>
      <c r="D3" s="7"/>
      <c r="E3" s="3"/>
      <c r="F3" s="10"/>
      <c r="G3" s="5"/>
      <c r="H3" s="5"/>
      <c r="I3" s="17"/>
      <c r="J3" s="17"/>
      <c r="K3" s="17"/>
      <c r="L3" s="6"/>
      <c r="M3" s="17"/>
      <c r="N3" s="17"/>
      <c r="O3" s="6"/>
      <c r="P3" s="17"/>
      <c r="Q3" s="17"/>
      <c r="R3" s="6"/>
      <c r="S3" s="17"/>
      <c r="T3" s="17"/>
      <c r="U3" s="6"/>
      <c r="V3" s="6"/>
      <c r="W3" s="6"/>
      <c r="X3" s="6"/>
      <c r="Y3" s="6"/>
      <c r="Z3" s="6"/>
      <c r="AA3" s="6"/>
      <c r="AB3" s="6"/>
      <c r="AC3" s="6"/>
      <c r="AD3" s="6"/>
      <c r="AE3" s="6"/>
      <c r="AF3" s="6"/>
      <c r="AG3" s="6"/>
      <c r="AH3" s="6"/>
      <c r="AI3" s="6"/>
      <c r="AJ3" s="6"/>
      <c r="AK3" s="6"/>
      <c r="AL3" s="6"/>
      <c r="AM3" s="6"/>
      <c r="AN3" s="6"/>
      <c r="AO3" s="6"/>
      <c r="AP3" s="6"/>
      <c r="AQ3" s="6"/>
    </row>
    <row r="4" spans="1:44" x14ac:dyDescent="0.25">
      <c r="A4" s="2"/>
      <c r="B4" s="2"/>
      <c r="C4" s="2"/>
      <c r="D4" s="2"/>
      <c r="E4" s="2"/>
      <c r="F4" s="2"/>
      <c r="G4" s="5"/>
      <c r="H4" s="5"/>
      <c r="I4" s="17"/>
      <c r="J4" s="17"/>
      <c r="K4" s="17"/>
      <c r="L4" s="6"/>
      <c r="M4" s="17"/>
      <c r="N4" s="17"/>
      <c r="O4" s="6"/>
      <c r="P4" s="17"/>
      <c r="Q4" s="17"/>
      <c r="R4" s="6"/>
      <c r="S4" s="17"/>
      <c r="T4" s="17"/>
      <c r="U4" s="6"/>
      <c r="V4" s="6"/>
      <c r="W4" s="6"/>
      <c r="X4" s="6"/>
      <c r="Y4" s="6"/>
      <c r="Z4" s="6"/>
      <c r="AA4" s="6"/>
      <c r="AB4" s="6"/>
      <c r="AC4" s="6"/>
      <c r="AD4" s="6"/>
      <c r="AE4" s="6"/>
      <c r="AF4" s="6"/>
      <c r="AG4" s="6"/>
      <c r="AH4" s="6"/>
      <c r="AI4" s="6"/>
      <c r="AJ4" s="6"/>
      <c r="AK4" s="6"/>
      <c r="AL4" s="6"/>
      <c r="AM4" s="6"/>
      <c r="AN4" s="6"/>
      <c r="AO4" s="6"/>
      <c r="AP4" s="6"/>
      <c r="AQ4" s="6"/>
    </row>
    <row r="5" spans="1:44" x14ac:dyDescent="0.25">
      <c r="A5" s="2"/>
      <c r="B5" s="2"/>
      <c r="C5" s="2"/>
      <c r="D5" s="3"/>
      <c r="E5" s="3"/>
      <c r="F5" s="10"/>
      <c r="G5" s="5"/>
      <c r="H5" s="5"/>
      <c r="I5" s="17"/>
      <c r="J5" s="17"/>
      <c r="K5" s="17"/>
      <c r="L5" s="6"/>
      <c r="M5" s="17"/>
      <c r="N5" s="17"/>
      <c r="O5" s="6"/>
      <c r="P5" s="17"/>
      <c r="Q5" s="17"/>
      <c r="R5" s="6"/>
      <c r="S5" s="17"/>
      <c r="T5" s="17"/>
      <c r="U5" s="6"/>
      <c r="V5" s="6"/>
      <c r="W5" s="6"/>
      <c r="X5" s="6"/>
      <c r="Y5" s="6"/>
      <c r="Z5" s="6"/>
      <c r="AA5" s="6"/>
      <c r="AB5" s="6"/>
      <c r="AC5" s="6"/>
      <c r="AD5" s="6"/>
      <c r="AE5" s="6"/>
      <c r="AF5" s="6"/>
      <c r="AG5" s="6"/>
      <c r="AH5" s="6"/>
      <c r="AI5" s="6"/>
      <c r="AJ5" s="6"/>
      <c r="AK5" s="6"/>
      <c r="AL5" s="6"/>
      <c r="AM5" s="6"/>
      <c r="AN5" s="6"/>
      <c r="AO5" s="6"/>
      <c r="AP5" s="6"/>
      <c r="AQ5" s="6"/>
    </row>
    <row r="6" spans="1:44" ht="14.4" thickBot="1" x14ac:dyDescent="0.3"/>
    <row r="7" spans="1:44" ht="67.95" customHeight="1" thickBot="1" x14ac:dyDescent="0.3">
      <c r="A7" s="139" t="s">
        <v>148</v>
      </c>
      <c r="B7" s="140"/>
      <c r="C7" s="140"/>
      <c r="D7" s="140"/>
      <c r="E7" s="140"/>
      <c r="F7" s="140"/>
      <c r="G7" s="140"/>
      <c r="H7" s="141"/>
    </row>
    <row r="9" spans="1:44" x14ac:dyDescent="0.25">
      <c r="I9" s="53"/>
    </row>
    <row r="11" spans="1:44" x14ac:dyDescent="0.25">
      <c r="D11" s="71" t="s">
        <v>72</v>
      </c>
      <c r="E11" s="71" t="s">
        <v>73</v>
      </c>
      <c r="F11" s="71" t="s">
        <v>74</v>
      </c>
      <c r="G11" s="71" t="s">
        <v>75</v>
      </c>
      <c r="H11" s="71" t="s">
        <v>76</v>
      </c>
      <c r="I11" s="71" t="s">
        <v>77</v>
      </c>
      <c r="J11" s="71" t="s">
        <v>78</v>
      </c>
      <c r="K11" s="71" t="s">
        <v>79</v>
      </c>
      <c r="L11" s="71" t="s">
        <v>80</v>
      </c>
      <c r="M11" s="71" t="s">
        <v>81</v>
      </c>
      <c r="N11" s="71" t="s">
        <v>82</v>
      </c>
      <c r="O11" s="71" t="s">
        <v>83</v>
      </c>
      <c r="P11" s="71" t="s">
        <v>84</v>
      </c>
      <c r="Q11" s="71" t="s">
        <v>85</v>
      </c>
      <c r="R11" s="71" t="s">
        <v>86</v>
      </c>
      <c r="S11" s="71" t="s">
        <v>87</v>
      </c>
      <c r="T11" s="71" t="s">
        <v>88</v>
      </c>
      <c r="U11" s="71" t="s">
        <v>89</v>
      </c>
      <c r="V11" s="71" t="s">
        <v>90</v>
      </c>
      <c r="W11" s="71" t="s">
        <v>91</v>
      </c>
      <c r="X11" s="71" t="s">
        <v>92</v>
      </c>
      <c r="Y11" s="71" t="s">
        <v>93</v>
      </c>
      <c r="Z11" s="71" t="s">
        <v>94</v>
      </c>
      <c r="AA11" s="71" t="s">
        <v>95</v>
      </c>
      <c r="AB11" s="71" t="s">
        <v>96</v>
      </c>
      <c r="AC11" s="71" t="s">
        <v>97</v>
      </c>
      <c r="AD11" s="71" t="s">
        <v>98</v>
      </c>
      <c r="AE11" s="71" t="s">
        <v>99</v>
      </c>
      <c r="AF11" s="71" t="s">
        <v>100</v>
      </c>
      <c r="AG11" s="71" t="s">
        <v>101</v>
      </c>
      <c r="AH11" s="71" t="s">
        <v>102</v>
      </c>
      <c r="AI11" s="71" t="s">
        <v>103</v>
      </c>
      <c r="AJ11" s="71" t="s">
        <v>104</v>
      </c>
      <c r="AK11" s="71" t="s">
        <v>105</v>
      </c>
      <c r="AL11" s="71" t="s">
        <v>106</v>
      </c>
      <c r="AM11" s="71" t="s">
        <v>107</v>
      </c>
      <c r="AN11" s="71" t="s">
        <v>108</v>
      </c>
      <c r="AO11" s="71" t="s">
        <v>109</v>
      </c>
      <c r="AP11" s="71" t="s">
        <v>110</v>
      </c>
      <c r="AQ11" s="71" t="s">
        <v>111</v>
      </c>
    </row>
    <row r="12" spans="1:44" x14ac:dyDescent="0.25">
      <c r="B12" s="65" t="s">
        <v>123</v>
      </c>
      <c r="C12" s="56" t="s">
        <v>118</v>
      </c>
      <c r="D12" s="70" t="e">
        <f>-'1. Libro de hipótesis'!D24</f>
        <v>#VALUE!</v>
      </c>
      <c r="E12" s="54"/>
      <c r="F12" s="54"/>
      <c r="G12" s="54"/>
      <c r="H12" s="54"/>
      <c r="I12" s="54"/>
      <c r="J12" s="54"/>
      <c r="K12" s="54"/>
      <c r="L12" s="54"/>
      <c r="M12" s="70" t="e">
        <f>0.05*D12</f>
        <v>#VALUE!</v>
      </c>
      <c r="N12" s="54"/>
      <c r="O12" s="54"/>
      <c r="P12" s="54"/>
      <c r="Q12" s="54"/>
      <c r="R12" s="54"/>
      <c r="S12" s="54"/>
      <c r="T12" s="54"/>
      <c r="U12" s="54"/>
      <c r="V12" s="54"/>
      <c r="W12" s="70" t="e">
        <f>0.05*D12</f>
        <v>#VALUE!</v>
      </c>
      <c r="X12" s="54"/>
      <c r="Y12" s="54"/>
      <c r="Z12" s="54"/>
      <c r="AA12" s="54"/>
      <c r="AB12" s="54"/>
      <c r="AC12" s="54"/>
      <c r="AD12" s="54"/>
      <c r="AE12" s="54"/>
      <c r="AF12" s="54"/>
      <c r="AG12" s="70" t="e">
        <f>0.05*D12</f>
        <v>#VALUE!</v>
      </c>
      <c r="AH12" s="54"/>
      <c r="AI12" s="54"/>
      <c r="AJ12" s="54"/>
      <c r="AK12" s="54"/>
      <c r="AL12" s="54"/>
      <c r="AM12" s="54"/>
      <c r="AN12" s="54"/>
      <c r="AO12" s="54"/>
      <c r="AP12" s="54"/>
      <c r="AQ12" s="54"/>
    </row>
    <row r="13" spans="1:44" x14ac:dyDescent="0.25">
      <c r="B13" s="65" t="s">
        <v>124</v>
      </c>
      <c r="C13" s="56" t="s">
        <v>119</v>
      </c>
      <c r="D13" s="70">
        <v>0</v>
      </c>
      <c r="E13" s="70" t="e">
        <f>'1. Libro de hipótesis'!$D$27</f>
        <v>#VALUE!</v>
      </c>
      <c r="F13" s="70" t="e">
        <f>'1. Libro de hipótesis'!$D$27</f>
        <v>#VALUE!</v>
      </c>
      <c r="G13" s="70" t="e">
        <f>'1. Libro de hipótesis'!$D$27</f>
        <v>#VALUE!</v>
      </c>
      <c r="H13" s="70" t="e">
        <f>'1. Libro de hipótesis'!$D$27</f>
        <v>#VALUE!</v>
      </c>
      <c r="I13" s="70" t="e">
        <f>'1. Libro de hipótesis'!$D$27</f>
        <v>#VALUE!</v>
      </c>
      <c r="J13" s="70" t="e">
        <f>'1. Libro de hipótesis'!$D$27</f>
        <v>#VALUE!</v>
      </c>
      <c r="K13" s="70" t="e">
        <f>'1. Libro de hipótesis'!$D$27</f>
        <v>#VALUE!</v>
      </c>
      <c r="L13" s="70" t="e">
        <f>'1. Libro de hipótesis'!$D$27</f>
        <v>#VALUE!</v>
      </c>
      <c r="M13" s="70" t="e">
        <f>'1. Libro de hipótesis'!$D$27</f>
        <v>#VALUE!</v>
      </c>
      <c r="N13" s="70" t="e">
        <f>'1. Libro de hipótesis'!$D$27</f>
        <v>#VALUE!</v>
      </c>
      <c r="O13" s="70" t="e">
        <f>'1. Libro de hipótesis'!$D$27</f>
        <v>#VALUE!</v>
      </c>
      <c r="P13" s="70" t="e">
        <f>'1. Libro de hipótesis'!$D$27</f>
        <v>#VALUE!</v>
      </c>
      <c r="Q13" s="70" t="e">
        <f>'1. Libro de hipótesis'!$D$27</f>
        <v>#VALUE!</v>
      </c>
      <c r="R13" s="70" t="e">
        <f>'1. Libro de hipótesis'!$D$27</f>
        <v>#VALUE!</v>
      </c>
      <c r="S13" s="70" t="e">
        <f>'1. Libro de hipótesis'!$D$27</f>
        <v>#VALUE!</v>
      </c>
      <c r="T13" s="70" t="e">
        <f>'1. Libro de hipótesis'!$D$27</f>
        <v>#VALUE!</v>
      </c>
      <c r="U13" s="70" t="e">
        <f>'1. Libro de hipótesis'!$D$27</f>
        <v>#VALUE!</v>
      </c>
      <c r="V13" s="70" t="e">
        <f>'1. Libro de hipótesis'!$D$27</f>
        <v>#VALUE!</v>
      </c>
      <c r="W13" s="70" t="e">
        <f>'1. Libro de hipótesis'!$D$27</f>
        <v>#VALUE!</v>
      </c>
      <c r="X13" s="70" t="e">
        <f>'1. Libro de hipótesis'!$D$27</f>
        <v>#VALUE!</v>
      </c>
      <c r="Y13" s="70" t="e">
        <f>'1. Libro de hipótesis'!$D$27</f>
        <v>#VALUE!</v>
      </c>
      <c r="Z13" s="70" t="e">
        <f>'1. Libro de hipótesis'!$D$27</f>
        <v>#VALUE!</v>
      </c>
      <c r="AA13" s="70" t="e">
        <f>'1. Libro de hipótesis'!$D$27</f>
        <v>#VALUE!</v>
      </c>
      <c r="AB13" s="70" t="e">
        <f>'1. Libro de hipótesis'!$D$27</f>
        <v>#VALUE!</v>
      </c>
      <c r="AC13" s="70" t="e">
        <f>'1. Libro de hipótesis'!$D$27</f>
        <v>#VALUE!</v>
      </c>
      <c r="AD13" s="70" t="e">
        <f>'1. Libro de hipótesis'!$D$27</f>
        <v>#VALUE!</v>
      </c>
      <c r="AE13" s="70" t="e">
        <f>'1. Libro de hipótesis'!$D$27</f>
        <v>#VALUE!</v>
      </c>
      <c r="AF13" s="70" t="e">
        <f>'1. Libro de hipótesis'!$D$27</f>
        <v>#VALUE!</v>
      </c>
      <c r="AG13" s="70" t="e">
        <f>'1. Libro de hipótesis'!$D$27</f>
        <v>#VALUE!</v>
      </c>
      <c r="AH13" s="70" t="e">
        <f>'1. Libro de hipótesis'!$D$27</f>
        <v>#VALUE!</v>
      </c>
      <c r="AI13" s="70" t="e">
        <f>'1. Libro de hipótesis'!$D$27</f>
        <v>#VALUE!</v>
      </c>
      <c r="AJ13" s="70" t="e">
        <f>'1. Libro de hipótesis'!$D$27</f>
        <v>#VALUE!</v>
      </c>
      <c r="AK13" s="70" t="e">
        <f>'1. Libro de hipótesis'!$D$27</f>
        <v>#VALUE!</v>
      </c>
      <c r="AL13" s="70" t="e">
        <f>'1. Libro de hipótesis'!$D$27</f>
        <v>#VALUE!</v>
      </c>
      <c r="AM13" s="70" t="e">
        <f>'1. Libro de hipótesis'!$D$27</f>
        <v>#VALUE!</v>
      </c>
      <c r="AN13" s="70" t="e">
        <f>'1. Libro de hipótesis'!$D$27</f>
        <v>#VALUE!</v>
      </c>
      <c r="AO13" s="70" t="e">
        <f>'1. Libro de hipótesis'!$D$27</f>
        <v>#VALUE!</v>
      </c>
      <c r="AP13" s="70" t="e">
        <f>'1. Libro de hipótesis'!$D$27</f>
        <v>#VALUE!</v>
      </c>
      <c r="AQ13" s="70" t="e">
        <f>'1. Libro de hipótesis'!$D$27</f>
        <v>#VALUE!</v>
      </c>
    </row>
    <row r="14" spans="1:44" x14ac:dyDescent="0.25">
      <c r="B14" s="65" t="s">
        <v>125</v>
      </c>
      <c r="C14" s="56" t="s">
        <v>120</v>
      </c>
      <c r="D14" s="70">
        <v>0</v>
      </c>
      <c r="E14" s="69" t="str">
        <f>'1. Libro de hipótesis'!$D$29</f>
        <v/>
      </c>
      <c r="F14" s="69" t="str">
        <f>'1. Libro de hipótesis'!$D$29</f>
        <v/>
      </c>
      <c r="G14" s="69" t="str">
        <f>'1. Libro de hipótesis'!$D$29</f>
        <v/>
      </c>
      <c r="H14" s="69" t="str">
        <f>'1. Libro de hipótesis'!$D$29</f>
        <v/>
      </c>
      <c r="I14" s="69" t="str">
        <f>'1. Libro de hipótesis'!$D$29</f>
        <v/>
      </c>
      <c r="J14" s="69" t="str">
        <f>'1. Libro de hipótesis'!$D$29</f>
        <v/>
      </c>
      <c r="K14" s="69" t="str">
        <f>'1. Libro de hipótesis'!$D$29</f>
        <v/>
      </c>
      <c r="L14" s="69" t="str">
        <f>'1. Libro de hipótesis'!$D$29</f>
        <v/>
      </c>
      <c r="M14" s="69" t="str">
        <f>'1. Libro de hipótesis'!$D$29</f>
        <v/>
      </c>
      <c r="N14" s="69" t="str">
        <f>'1. Libro de hipótesis'!$D$29</f>
        <v/>
      </c>
      <c r="O14" s="69" t="str">
        <f>'1. Libro de hipótesis'!$D$29</f>
        <v/>
      </c>
      <c r="P14" s="69" t="str">
        <f>'1. Libro de hipótesis'!$D$29</f>
        <v/>
      </c>
      <c r="Q14" s="69" t="str">
        <f>'1. Libro de hipótesis'!$D$29</f>
        <v/>
      </c>
      <c r="R14" s="69" t="str">
        <f>'1. Libro de hipótesis'!$D$29</f>
        <v/>
      </c>
      <c r="S14" s="69" t="str">
        <f>'1. Libro de hipótesis'!$D$29</f>
        <v/>
      </c>
      <c r="T14" s="69" t="str">
        <f>'1. Libro de hipótesis'!$D$29</f>
        <v/>
      </c>
      <c r="U14" s="69" t="str">
        <f>'1. Libro de hipótesis'!$D$29</f>
        <v/>
      </c>
      <c r="V14" s="69" t="str">
        <f>'1. Libro de hipótesis'!$D$29</f>
        <v/>
      </c>
      <c r="W14" s="69" t="str">
        <f>'1. Libro de hipótesis'!$D$29</f>
        <v/>
      </c>
      <c r="X14" s="69" t="str">
        <f>'1. Libro de hipótesis'!$D$29</f>
        <v/>
      </c>
      <c r="Y14" s="69" t="str">
        <f>'1. Libro de hipótesis'!$D$29</f>
        <v/>
      </c>
      <c r="Z14" s="69" t="str">
        <f>'1. Libro de hipótesis'!$D$29</f>
        <v/>
      </c>
      <c r="AA14" s="69" t="str">
        <f>'1. Libro de hipótesis'!$D$29</f>
        <v/>
      </c>
      <c r="AB14" s="69" t="str">
        <f>'1. Libro de hipótesis'!$D$29</f>
        <v/>
      </c>
      <c r="AC14" s="69" t="str">
        <f>'1. Libro de hipótesis'!$D$29</f>
        <v/>
      </c>
      <c r="AD14" s="69" t="str">
        <f>'1. Libro de hipótesis'!$D$29</f>
        <v/>
      </c>
      <c r="AE14" s="69" t="str">
        <f>'1. Libro de hipótesis'!$D$29</f>
        <v/>
      </c>
      <c r="AF14" s="69" t="str">
        <f>'1. Libro de hipótesis'!$D$29</f>
        <v/>
      </c>
      <c r="AG14" s="69" t="str">
        <f>'1. Libro de hipótesis'!$D$29</f>
        <v/>
      </c>
      <c r="AH14" s="69" t="str">
        <f>'1. Libro de hipótesis'!$D$29</f>
        <v/>
      </c>
      <c r="AI14" s="69" t="str">
        <f>'1. Libro de hipótesis'!$D$29</f>
        <v/>
      </c>
      <c r="AJ14" s="69" t="str">
        <f>'1. Libro de hipótesis'!$D$29</f>
        <v/>
      </c>
      <c r="AK14" s="69" t="str">
        <f>'1. Libro de hipótesis'!$D$29</f>
        <v/>
      </c>
      <c r="AL14" s="69" t="str">
        <f>'1. Libro de hipótesis'!$D$29</f>
        <v/>
      </c>
      <c r="AM14" s="69" t="str">
        <f>'1. Libro de hipótesis'!$D$29</f>
        <v/>
      </c>
      <c r="AN14" s="69" t="str">
        <f>'1. Libro de hipótesis'!$D$29</f>
        <v/>
      </c>
      <c r="AO14" s="69" t="str">
        <f>'1. Libro de hipótesis'!$D$29</f>
        <v/>
      </c>
      <c r="AP14" s="69" t="str">
        <f>'1. Libro de hipótesis'!$D$29</f>
        <v/>
      </c>
      <c r="AQ14" s="69" t="str">
        <f>'1. Libro de hipótesis'!$D$29</f>
        <v/>
      </c>
    </row>
    <row r="15" spans="1:44" ht="43.2" x14ac:dyDescent="0.25">
      <c r="B15" s="65" t="s">
        <v>126</v>
      </c>
      <c r="C15" s="56" t="s">
        <v>121</v>
      </c>
      <c r="D15" s="70">
        <v>0</v>
      </c>
      <c r="E15" s="70">
        <v>0</v>
      </c>
      <c r="F15" s="70">
        <v>0</v>
      </c>
      <c r="G15" s="70">
        <v>0</v>
      </c>
      <c r="H15" s="70">
        <v>0</v>
      </c>
      <c r="I15" s="70">
        <v>0</v>
      </c>
      <c r="J15" s="70">
        <v>0</v>
      </c>
      <c r="K15" s="70">
        <v>0</v>
      </c>
      <c r="L15" s="70">
        <v>0</v>
      </c>
      <c r="M15" s="70">
        <v>0</v>
      </c>
      <c r="N15" s="70">
        <v>0</v>
      </c>
      <c r="O15" s="70">
        <v>0</v>
      </c>
      <c r="P15" s="70">
        <v>0</v>
      </c>
      <c r="Q15" s="70">
        <v>0</v>
      </c>
      <c r="R15" s="70">
        <v>0</v>
      </c>
      <c r="S15" s="70">
        <v>0</v>
      </c>
      <c r="T15" s="70">
        <v>0</v>
      </c>
      <c r="U15" s="70">
        <v>0</v>
      </c>
      <c r="V15" s="70">
        <v>0</v>
      </c>
      <c r="W15" s="70">
        <v>0</v>
      </c>
      <c r="X15" s="70">
        <v>0</v>
      </c>
      <c r="Y15" s="70">
        <v>0</v>
      </c>
      <c r="Z15" s="70">
        <v>0</v>
      </c>
      <c r="AA15" s="70">
        <v>0</v>
      </c>
      <c r="AB15" s="70">
        <v>0</v>
      </c>
      <c r="AC15" s="70">
        <v>0</v>
      </c>
      <c r="AD15" s="70">
        <v>0</v>
      </c>
      <c r="AE15" s="70">
        <v>0</v>
      </c>
      <c r="AF15" s="70">
        <v>0</v>
      </c>
      <c r="AG15" s="70">
        <v>0</v>
      </c>
      <c r="AH15" s="70">
        <v>0</v>
      </c>
      <c r="AI15" s="70">
        <v>0</v>
      </c>
      <c r="AJ15" s="70">
        <v>0</v>
      </c>
      <c r="AK15" s="70">
        <v>0</v>
      </c>
      <c r="AL15" s="70">
        <v>0</v>
      </c>
      <c r="AM15" s="70">
        <v>0</v>
      </c>
      <c r="AN15" s="70">
        <v>0</v>
      </c>
      <c r="AO15" s="70">
        <v>0</v>
      </c>
      <c r="AP15" s="70">
        <v>0</v>
      </c>
      <c r="AQ15" s="70" t="str">
        <f>'1. Libro de hipótesis'!D33</f>
        <v/>
      </c>
      <c r="AR15" s="108" t="s">
        <v>253</v>
      </c>
    </row>
    <row r="16" spans="1:44" x14ac:dyDescent="0.25">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row>
    <row r="17" spans="2:43" x14ac:dyDescent="0.25">
      <c r="B17" s="55" t="s">
        <v>140</v>
      </c>
      <c r="C17" s="55"/>
      <c r="D17" s="59" t="str">
        <f>IF(ISBLANK('1. Libro de hipótesis'!$D$18),"",D12+D13+D14+D15)</f>
        <v/>
      </c>
      <c r="E17" s="59" t="str">
        <f>IF(ISBLANK('1. Libro de hipótesis'!$D$18),"",E12+E13+E14+E15)</f>
        <v/>
      </c>
      <c r="F17" s="59" t="str">
        <f>IF(ISBLANK('1. Libro de hipótesis'!$D$18),"",F12+F13+F14+F15)</f>
        <v/>
      </c>
      <c r="G17" s="59" t="str">
        <f>IF(ISBLANK('1. Libro de hipótesis'!$D$18),"",G12+G13+G14+G15)</f>
        <v/>
      </c>
      <c r="H17" s="59" t="str">
        <f>IF(ISBLANK('1. Libro de hipótesis'!$D$18),"",H12+H13+H14+H15)</f>
        <v/>
      </c>
      <c r="I17" s="59" t="str">
        <f>IF(ISBLANK('1. Libro de hipótesis'!$D$18),"",I12+I13+I14+I15)</f>
        <v/>
      </c>
      <c r="J17" s="59" t="str">
        <f>IF(ISBLANK('1. Libro de hipótesis'!$D$18),"",J12+J13+J14+J15)</f>
        <v/>
      </c>
      <c r="K17" s="59" t="str">
        <f>IF(ISBLANK('1. Libro de hipótesis'!$D$18),"",K12+K13+K14+K15)</f>
        <v/>
      </c>
      <c r="L17" s="59" t="str">
        <f>IF(ISBLANK('1. Libro de hipótesis'!$D$18),"",L12+L13+L14+L15)</f>
        <v/>
      </c>
      <c r="M17" s="59" t="str">
        <f>IF(ISBLANK('1. Libro de hipótesis'!$D$18),"",M12+M13+M14+M15)</f>
        <v/>
      </c>
      <c r="N17" s="59" t="str">
        <f>IF(ISBLANK('1. Libro de hipótesis'!$D$18),"",N12+N13+N14+N15)</f>
        <v/>
      </c>
      <c r="O17" s="59" t="str">
        <f>IF(ISBLANK('1. Libro de hipótesis'!$D$18),"",O12+O13+O14+O15)</f>
        <v/>
      </c>
      <c r="P17" s="59" t="str">
        <f>IF(ISBLANK('1. Libro de hipótesis'!$D$18),"",P12+P13+P14+P15)</f>
        <v/>
      </c>
      <c r="Q17" s="59" t="str">
        <f>IF(ISBLANK('1. Libro de hipótesis'!$D$18),"",Q12+Q13+Q14+Q15)</f>
        <v/>
      </c>
      <c r="R17" s="59" t="str">
        <f>IF(ISBLANK('1. Libro de hipótesis'!$D$18),"",R12+R13+R14+R15)</f>
        <v/>
      </c>
      <c r="S17" s="59" t="str">
        <f>IF(ISBLANK('1. Libro de hipótesis'!$D$18),"",S12+S13+S14+S15)</f>
        <v/>
      </c>
      <c r="T17" s="59" t="str">
        <f>IF(ISBLANK('1. Libro de hipótesis'!$D$18),"",T12+T13+T14+T15)</f>
        <v/>
      </c>
      <c r="U17" s="59" t="str">
        <f>IF(ISBLANK('1. Libro de hipótesis'!$D$18),"",U12+U13+U14+U15)</f>
        <v/>
      </c>
      <c r="V17" s="59" t="str">
        <f>IF(ISBLANK('1. Libro de hipótesis'!$D$18),"",V12+V13+V14+V15)</f>
        <v/>
      </c>
      <c r="W17" s="59" t="str">
        <f>IF(ISBLANK('1. Libro de hipótesis'!$D$18),"",W12+W13+W14+W15)</f>
        <v/>
      </c>
      <c r="X17" s="59" t="str">
        <f>IF(ISBLANK('1. Libro de hipótesis'!$D$18),"",X12+X13+X14+X15)</f>
        <v/>
      </c>
      <c r="Y17" s="59" t="str">
        <f>IF(ISBLANK('1. Libro de hipótesis'!$D$18),"",Y12+Y13+Y14+Y15)</f>
        <v/>
      </c>
      <c r="Z17" s="59" t="str">
        <f>IF(ISBLANK('1. Libro de hipótesis'!$D$18),"",Z12+Z13+Z14+Z15)</f>
        <v/>
      </c>
      <c r="AA17" s="59" t="str">
        <f>IF(ISBLANK('1. Libro de hipótesis'!$D$18),"",AA12+AA13+AA14+AA15)</f>
        <v/>
      </c>
      <c r="AB17" s="59" t="str">
        <f>IF(ISBLANK('1. Libro de hipótesis'!$D$18),"",AB12+AB13+AB14+AB15)</f>
        <v/>
      </c>
      <c r="AC17" s="59" t="str">
        <f>IF(ISBLANK('1. Libro de hipótesis'!$D$18),"",AC12+AC13+AC14+AC15)</f>
        <v/>
      </c>
      <c r="AD17" s="59" t="str">
        <f>IF(ISBLANK('1. Libro de hipótesis'!$D$18),"",AD12+AD13+AD14+AD15)</f>
        <v/>
      </c>
      <c r="AE17" s="59" t="str">
        <f>IF(ISBLANK('1. Libro de hipótesis'!$D$18),"",AE12+AE13+AE14+AE15)</f>
        <v/>
      </c>
      <c r="AF17" s="59" t="str">
        <f>IF(ISBLANK('1. Libro de hipótesis'!$D$18),"",AF12+AF13+AF14+AF15)</f>
        <v/>
      </c>
      <c r="AG17" s="59" t="str">
        <f>IF(ISBLANK('1. Libro de hipótesis'!$D$18),"",AG12+AG13+AG14+AG15)</f>
        <v/>
      </c>
      <c r="AH17" s="59" t="str">
        <f>IF(ISBLANK('1. Libro de hipótesis'!$D$18),"",AH12+AH13+AH14+AH15)</f>
        <v/>
      </c>
      <c r="AI17" s="59" t="str">
        <f>IF(ISBLANK('1. Libro de hipótesis'!$D$18),"",AI12+AI13+AI14+AI15)</f>
        <v/>
      </c>
      <c r="AJ17" s="59" t="str">
        <f>IF(ISBLANK('1. Libro de hipótesis'!$D$18),"",AJ12+AJ13+AJ14+AJ15)</f>
        <v/>
      </c>
      <c r="AK17" s="59" t="str">
        <f>IF(ISBLANK('1. Libro de hipótesis'!$D$18),"",AK12+AK13+AK14+AK15)</f>
        <v/>
      </c>
      <c r="AL17" s="59" t="str">
        <f>IF(ISBLANK('1. Libro de hipótesis'!$D$18),"",AL12+AL13+AL14+AL15)</f>
        <v/>
      </c>
      <c r="AM17" s="59" t="str">
        <f>IF(ISBLANK('1. Libro de hipótesis'!$D$18),"",AM12+AM13+AM14+AM15)</f>
        <v/>
      </c>
      <c r="AN17" s="59" t="str">
        <f>IF(ISBLANK('1. Libro de hipótesis'!$D$18),"",AN12+AN13+AN14+AN15)</f>
        <v/>
      </c>
      <c r="AO17" s="59" t="str">
        <f>IF(ISBLANK('1. Libro de hipótesis'!$D$18),"",AO12+AO13+AO14+AO15)</f>
        <v/>
      </c>
      <c r="AP17" s="59" t="str">
        <f>IF(ISBLANK('1. Libro de hipótesis'!$D$18),"",AP12+AP13+AP14+AP15)</f>
        <v/>
      </c>
      <c r="AQ17" s="59" t="str">
        <f>IF(ISBLANK('1. Libro de hipótesis'!$D$18),"",AQ12+AQ13+AQ14+AQ15)</f>
        <v/>
      </c>
    </row>
    <row r="19" spans="2:43" x14ac:dyDescent="0.25">
      <c r="B19" s="71" t="s">
        <v>9</v>
      </c>
      <c r="C19" s="105">
        <f>'2. Tasa de descuento'!B17/100</f>
        <v>3.411666666666667E-2</v>
      </c>
    </row>
    <row r="20" spans="2:43" ht="69" x14ac:dyDescent="0.25">
      <c r="B20" s="111" t="s">
        <v>112</v>
      </c>
      <c r="C20" s="112">
        <f>NPV(C19,D17:AQ17)</f>
        <v>0</v>
      </c>
      <c r="E20" s="107" t="s">
        <v>252</v>
      </c>
    </row>
  </sheetData>
  <mergeCells count="1">
    <mergeCell ref="A7:H7"/>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E0369-D0E6-4852-AB3A-121B8F3BC512}">
  <dimension ref="A1:AQ39"/>
  <sheetViews>
    <sheetView zoomScale="85" zoomScaleNormal="85" workbookViewId="0">
      <selection activeCell="I53" sqref="I53"/>
    </sheetView>
  </sheetViews>
  <sheetFormatPr defaultColWidth="8.77734375" defaultRowHeight="13.8" x14ac:dyDescent="0.25"/>
  <cols>
    <col min="1" max="1" width="22.33203125" style="1" customWidth="1"/>
    <col min="2" max="2" width="4.88671875" style="76" customWidth="1"/>
    <col min="3" max="3" width="72.88671875" style="1" bestFit="1" customWidth="1"/>
    <col min="4" max="16384" width="8.77734375" style="1"/>
  </cols>
  <sheetData>
    <row r="1" spans="1:43" x14ac:dyDescent="0.25">
      <c r="A1" s="2"/>
      <c r="B1" s="77"/>
      <c r="C1" s="2"/>
      <c r="D1" s="3"/>
      <c r="E1" s="3"/>
      <c r="F1" s="4"/>
      <c r="G1" s="5"/>
      <c r="H1" s="5"/>
      <c r="I1" s="17"/>
      <c r="J1" s="17"/>
      <c r="K1" s="17"/>
      <c r="L1" s="6"/>
      <c r="M1" s="17"/>
      <c r="N1" s="17"/>
      <c r="O1" s="6"/>
      <c r="P1" s="17"/>
      <c r="Q1" s="17"/>
      <c r="R1" s="6"/>
      <c r="S1" s="17"/>
      <c r="T1" s="17"/>
      <c r="U1" s="6"/>
      <c r="V1" s="6"/>
      <c r="W1" s="6"/>
      <c r="X1" s="6"/>
      <c r="Y1" s="6"/>
      <c r="Z1" s="6"/>
      <c r="AA1" s="6"/>
      <c r="AB1" s="6"/>
      <c r="AC1" s="6"/>
      <c r="AD1" s="6"/>
      <c r="AE1" s="6"/>
      <c r="AF1" s="6"/>
      <c r="AG1" s="6"/>
      <c r="AH1" s="6"/>
      <c r="AI1" s="6"/>
      <c r="AJ1" s="6"/>
      <c r="AK1" s="6"/>
      <c r="AL1" s="6"/>
      <c r="AM1" s="6"/>
      <c r="AN1" s="6"/>
      <c r="AO1" s="6"/>
      <c r="AP1" s="6"/>
      <c r="AQ1" s="6"/>
    </row>
    <row r="2" spans="1:43" ht="17.399999999999999" x14ac:dyDescent="0.3">
      <c r="A2" s="2"/>
      <c r="B2" s="77"/>
      <c r="C2" s="2"/>
      <c r="D2" s="7"/>
      <c r="E2" s="7"/>
      <c r="F2" s="8"/>
      <c r="G2" s="9"/>
      <c r="H2" s="9"/>
      <c r="I2" s="17"/>
      <c r="J2" s="17"/>
      <c r="K2" s="17"/>
      <c r="L2" s="6"/>
      <c r="M2" s="17"/>
      <c r="N2" s="17"/>
      <c r="O2" s="6"/>
      <c r="P2" s="17"/>
      <c r="Q2" s="17"/>
      <c r="R2" s="6"/>
      <c r="S2" s="17"/>
      <c r="T2" s="17"/>
      <c r="U2" s="6"/>
      <c r="V2" s="6"/>
      <c r="W2" s="6"/>
      <c r="X2" s="6"/>
      <c r="Y2" s="6"/>
      <c r="Z2" s="6"/>
      <c r="AA2" s="6"/>
      <c r="AB2" s="6"/>
      <c r="AC2" s="6"/>
      <c r="AD2" s="6"/>
      <c r="AE2" s="6"/>
      <c r="AF2" s="6"/>
      <c r="AG2" s="6"/>
      <c r="AH2" s="6"/>
      <c r="AI2" s="6"/>
      <c r="AJ2" s="6"/>
      <c r="AK2" s="6"/>
      <c r="AL2" s="6"/>
      <c r="AM2" s="6"/>
      <c r="AN2" s="6"/>
      <c r="AO2" s="6"/>
      <c r="AP2" s="6"/>
      <c r="AQ2" s="6"/>
    </row>
    <row r="3" spans="1:43" ht="22.05" customHeight="1" x14ac:dyDescent="0.3">
      <c r="A3" s="2"/>
      <c r="B3" s="7" t="s">
        <v>151</v>
      </c>
      <c r="C3" s="7"/>
      <c r="D3" s="7"/>
      <c r="E3" s="3"/>
      <c r="F3" s="10"/>
      <c r="G3" s="5"/>
      <c r="H3" s="5"/>
      <c r="I3" s="17"/>
      <c r="J3" s="17"/>
      <c r="K3" s="17"/>
      <c r="L3" s="6"/>
      <c r="M3" s="17"/>
      <c r="N3" s="17"/>
      <c r="O3" s="6"/>
      <c r="P3" s="17"/>
      <c r="Q3" s="17"/>
      <c r="R3" s="6"/>
      <c r="S3" s="17"/>
      <c r="T3" s="17"/>
      <c r="U3" s="6"/>
      <c r="V3" s="6"/>
      <c r="W3" s="6"/>
      <c r="X3" s="6"/>
      <c r="Y3" s="6"/>
      <c r="Z3" s="6"/>
      <c r="AA3" s="6"/>
      <c r="AB3" s="6"/>
      <c r="AC3" s="6"/>
      <c r="AD3" s="6"/>
      <c r="AE3" s="6"/>
      <c r="AF3" s="6"/>
      <c r="AG3" s="6"/>
      <c r="AH3" s="6"/>
      <c r="AI3" s="6"/>
      <c r="AJ3" s="6"/>
      <c r="AK3" s="6"/>
      <c r="AL3" s="6"/>
      <c r="AM3" s="6"/>
      <c r="AN3" s="6"/>
      <c r="AO3" s="6"/>
      <c r="AP3" s="6"/>
      <c r="AQ3" s="6"/>
    </row>
    <row r="4" spans="1:43" ht="23.55" customHeight="1" x14ac:dyDescent="0.25">
      <c r="A4" s="2"/>
      <c r="B4" s="77"/>
      <c r="C4" s="2"/>
      <c r="D4" s="2"/>
      <c r="E4" s="2"/>
      <c r="F4" s="2"/>
      <c r="G4" s="5"/>
      <c r="H4" s="5"/>
      <c r="I4" s="17"/>
      <c r="J4" s="17"/>
      <c r="K4" s="17"/>
      <c r="L4" s="6"/>
      <c r="M4" s="17"/>
      <c r="N4" s="17"/>
      <c r="O4" s="6"/>
      <c r="P4" s="17"/>
      <c r="Q4" s="17"/>
      <c r="R4" s="6"/>
      <c r="S4" s="17"/>
      <c r="T4" s="17"/>
      <c r="U4" s="6"/>
      <c r="V4" s="6"/>
      <c r="W4" s="6"/>
      <c r="X4" s="6"/>
      <c r="Y4" s="6"/>
      <c r="Z4" s="6"/>
      <c r="AA4" s="6"/>
      <c r="AB4" s="6"/>
      <c r="AC4" s="6"/>
      <c r="AD4" s="6"/>
      <c r="AE4" s="6"/>
      <c r="AF4" s="6"/>
      <c r="AG4" s="6"/>
      <c r="AH4" s="6"/>
      <c r="AI4" s="6"/>
      <c r="AJ4" s="6"/>
      <c r="AK4" s="6"/>
      <c r="AL4" s="6"/>
      <c r="AM4" s="6"/>
      <c r="AN4" s="6"/>
      <c r="AO4" s="6"/>
      <c r="AP4" s="6"/>
      <c r="AQ4" s="6"/>
    </row>
    <row r="5" spans="1:43" x14ac:dyDescent="0.25">
      <c r="A5" s="2"/>
      <c r="B5" s="77"/>
      <c r="C5" s="2"/>
      <c r="D5" s="3"/>
      <c r="E5" s="3"/>
      <c r="F5" s="10"/>
      <c r="G5" s="5"/>
      <c r="H5" s="5"/>
      <c r="I5" s="17"/>
      <c r="J5" s="17"/>
      <c r="K5" s="17"/>
      <c r="L5" s="6"/>
      <c r="M5" s="17"/>
      <c r="N5" s="17"/>
      <c r="O5" s="6"/>
      <c r="P5" s="17"/>
      <c r="Q5" s="17"/>
      <c r="R5" s="6"/>
      <c r="S5" s="17"/>
      <c r="T5" s="17"/>
      <c r="U5" s="6"/>
      <c r="V5" s="6"/>
      <c r="W5" s="6"/>
      <c r="X5" s="6"/>
      <c r="Y5" s="6"/>
      <c r="Z5" s="6"/>
      <c r="AA5" s="6"/>
      <c r="AB5" s="6"/>
      <c r="AC5" s="6"/>
      <c r="AD5" s="6"/>
      <c r="AE5" s="6"/>
      <c r="AF5" s="6"/>
      <c r="AG5" s="6"/>
      <c r="AH5" s="6"/>
      <c r="AI5" s="6"/>
      <c r="AJ5" s="6"/>
      <c r="AK5" s="6"/>
      <c r="AL5" s="6"/>
      <c r="AM5" s="6"/>
      <c r="AN5" s="6"/>
      <c r="AO5" s="6"/>
      <c r="AP5" s="6"/>
      <c r="AQ5" s="6"/>
    </row>
    <row r="7" spans="1:43" x14ac:dyDescent="0.25">
      <c r="B7" s="83"/>
    </row>
    <row r="8" spans="1:43" s="66" customFormat="1" x14ac:dyDescent="0.25">
      <c r="B8" s="78"/>
      <c r="C8" s="78"/>
      <c r="D8" s="71">
        <v>1</v>
      </c>
      <c r="E8" s="71">
        <v>2</v>
      </c>
      <c r="F8" s="71">
        <v>3</v>
      </c>
      <c r="G8" s="71">
        <v>4</v>
      </c>
      <c r="H8" s="71">
        <v>5</v>
      </c>
      <c r="I8" s="71">
        <v>6</v>
      </c>
      <c r="J8" s="71">
        <v>7</v>
      </c>
      <c r="K8" s="71">
        <v>8</v>
      </c>
      <c r="L8" s="71">
        <v>9</v>
      </c>
      <c r="M8" s="71">
        <v>10</v>
      </c>
      <c r="N8" s="71">
        <v>11</v>
      </c>
      <c r="O8" s="71">
        <v>12</v>
      </c>
      <c r="P8" s="71">
        <v>13</v>
      </c>
      <c r="Q8" s="71">
        <v>14</v>
      </c>
      <c r="R8" s="71">
        <v>15</v>
      </c>
      <c r="S8" s="71">
        <v>16</v>
      </c>
      <c r="T8" s="71">
        <v>17</v>
      </c>
      <c r="U8" s="71">
        <v>18</v>
      </c>
      <c r="V8" s="71">
        <v>19</v>
      </c>
      <c r="W8" s="71">
        <v>20</v>
      </c>
      <c r="X8" s="71">
        <v>21</v>
      </c>
      <c r="Y8" s="71">
        <v>22</v>
      </c>
      <c r="Z8" s="71">
        <v>23</v>
      </c>
      <c r="AA8" s="71">
        <v>24</v>
      </c>
      <c r="AB8" s="71">
        <v>25</v>
      </c>
      <c r="AC8" s="71">
        <v>26</v>
      </c>
      <c r="AD8" s="71">
        <v>27</v>
      </c>
      <c r="AE8" s="71">
        <v>28</v>
      </c>
      <c r="AF8" s="71">
        <v>29</v>
      </c>
      <c r="AG8" s="71">
        <v>30</v>
      </c>
      <c r="AH8" s="71">
        <v>31</v>
      </c>
      <c r="AI8" s="71">
        <v>32</v>
      </c>
      <c r="AJ8" s="71">
        <v>33</v>
      </c>
      <c r="AK8" s="71">
        <v>34</v>
      </c>
      <c r="AL8" s="71">
        <v>35</v>
      </c>
      <c r="AM8" s="71">
        <v>36</v>
      </c>
      <c r="AN8" s="71">
        <v>37</v>
      </c>
      <c r="AO8" s="71">
        <v>38</v>
      </c>
      <c r="AP8" s="71">
        <v>39</v>
      </c>
      <c r="AQ8" s="71">
        <v>40</v>
      </c>
    </row>
    <row r="9" spans="1:43" x14ac:dyDescent="0.25">
      <c r="B9" s="76" t="s">
        <v>123</v>
      </c>
      <c r="C9" s="1" t="s">
        <v>152</v>
      </c>
    </row>
    <row r="10" spans="1:43" x14ac:dyDescent="0.25">
      <c r="B10" s="76" t="s">
        <v>124</v>
      </c>
      <c r="C10" s="1" t="s">
        <v>158</v>
      </c>
    </row>
    <row r="11" spans="1:43" x14ac:dyDescent="0.25">
      <c r="B11" s="76" t="s">
        <v>125</v>
      </c>
      <c r="C11" s="1" t="s">
        <v>153</v>
      </c>
    </row>
    <row r="12" spans="1:43" x14ac:dyDescent="0.25">
      <c r="B12" s="76" t="s">
        <v>126</v>
      </c>
      <c r="C12" s="1" t="s">
        <v>154</v>
      </c>
    </row>
    <row r="13" spans="1:43" x14ac:dyDescent="0.25">
      <c r="B13" s="76" t="s">
        <v>149</v>
      </c>
      <c r="C13" s="1" t="s">
        <v>155</v>
      </c>
    </row>
    <row r="15" spans="1:43" x14ac:dyDescent="0.25">
      <c r="B15" s="80" t="s">
        <v>157</v>
      </c>
      <c r="C15" s="79" t="s">
        <v>156</v>
      </c>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row>
    <row r="16" spans="1:43" x14ac:dyDescent="0.25">
      <c r="B16" s="76" t="s">
        <v>178</v>
      </c>
      <c r="C16" s="1" t="s">
        <v>159</v>
      </c>
    </row>
    <row r="17" spans="2:43" x14ac:dyDescent="0.25">
      <c r="B17" s="76" t="s">
        <v>179</v>
      </c>
      <c r="C17" s="1" t="s">
        <v>160</v>
      </c>
    </row>
    <row r="18" spans="2:43" x14ac:dyDescent="0.25">
      <c r="B18" s="76" t="s">
        <v>180</v>
      </c>
      <c r="C18" s="1" t="s">
        <v>161</v>
      </c>
    </row>
    <row r="20" spans="2:43" x14ac:dyDescent="0.25">
      <c r="B20" s="80" t="s">
        <v>157</v>
      </c>
      <c r="C20" s="79" t="s">
        <v>162</v>
      </c>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row>
    <row r="21" spans="2:43" x14ac:dyDescent="0.25">
      <c r="B21" s="76" t="s">
        <v>178</v>
      </c>
      <c r="C21" s="1" t="s">
        <v>159</v>
      </c>
    </row>
    <row r="22" spans="2:43" x14ac:dyDescent="0.25">
      <c r="B22" s="76" t="s">
        <v>179</v>
      </c>
      <c r="C22" s="1" t="s">
        <v>160</v>
      </c>
    </row>
    <row r="23" spans="2:43" x14ac:dyDescent="0.25">
      <c r="B23" s="76" t="s">
        <v>180</v>
      </c>
      <c r="C23" s="1" t="s">
        <v>161</v>
      </c>
    </row>
    <row r="24" spans="2:43" x14ac:dyDescent="0.25">
      <c r="B24" s="76" t="s">
        <v>181</v>
      </c>
      <c r="C24" s="1" t="s">
        <v>165</v>
      </c>
    </row>
    <row r="25" spans="2:43" x14ac:dyDescent="0.25">
      <c r="B25" s="76" t="s">
        <v>182</v>
      </c>
      <c r="C25" s="1" t="s">
        <v>163</v>
      </c>
    </row>
    <row r="26" spans="2:43" x14ac:dyDescent="0.25">
      <c r="B26" s="76" t="s">
        <v>183</v>
      </c>
      <c r="C26" s="1" t="s">
        <v>164</v>
      </c>
    </row>
    <row r="28" spans="2:43" x14ac:dyDescent="0.25">
      <c r="B28" s="81" t="s">
        <v>157</v>
      </c>
      <c r="C28" s="55" t="s">
        <v>166</v>
      </c>
      <c r="D28" s="82">
        <f>D9+D10+D11+D12+D13+D16+D17+D18+D21+D22+D24+D25+D26+D23</f>
        <v>0</v>
      </c>
      <c r="E28" s="82">
        <f t="shared" ref="E28:AQ28" si="0">E9+E10+E11+E12+E13+E16+E17+E18+E21+E22+E24+E25+E26+E23</f>
        <v>0</v>
      </c>
      <c r="F28" s="82">
        <f t="shared" si="0"/>
        <v>0</v>
      </c>
      <c r="G28" s="82">
        <f t="shared" si="0"/>
        <v>0</v>
      </c>
      <c r="H28" s="82">
        <f t="shared" si="0"/>
        <v>0</v>
      </c>
      <c r="I28" s="82">
        <f t="shared" si="0"/>
        <v>0</v>
      </c>
      <c r="J28" s="82">
        <f t="shared" si="0"/>
        <v>0</v>
      </c>
      <c r="K28" s="82">
        <f t="shared" si="0"/>
        <v>0</v>
      </c>
      <c r="L28" s="82">
        <f t="shared" si="0"/>
        <v>0</v>
      </c>
      <c r="M28" s="82">
        <f t="shared" si="0"/>
        <v>0</v>
      </c>
      <c r="N28" s="82">
        <f t="shared" si="0"/>
        <v>0</v>
      </c>
      <c r="O28" s="82">
        <f t="shared" si="0"/>
        <v>0</v>
      </c>
      <c r="P28" s="82">
        <f t="shared" si="0"/>
        <v>0</v>
      </c>
      <c r="Q28" s="82">
        <f t="shared" si="0"/>
        <v>0</v>
      </c>
      <c r="R28" s="82">
        <f t="shared" si="0"/>
        <v>0</v>
      </c>
      <c r="S28" s="82">
        <f t="shared" si="0"/>
        <v>0</v>
      </c>
      <c r="T28" s="82">
        <f t="shared" si="0"/>
        <v>0</v>
      </c>
      <c r="U28" s="82">
        <f t="shared" si="0"/>
        <v>0</v>
      </c>
      <c r="V28" s="82">
        <f t="shared" si="0"/>
        <v>0</v>
      </c>
      <c r="W28" s="82">
        <f t="shared" si="0"/>
        <v>0</v>
      </c>
      <c r="X28" s="82">
        <f t="shared" si="0"/>
        <v>0</v>
      </c>
      <c r="Y28" s="82">
        <f t="shared" si="0"/>
        <v>0</v>
      </c>
      <c r="Z28" s="82">
        <f t="shared" si="0"/>
        <v>0</v>
      </c>
      <c r="AA28" s="82">
        <f t="shared" si="0"/>
        <v>0</v>
      </c>
      <c r="AB28" s="82">
        <f t="shared" si="0"/>
        <v>0</v>
      </c>
      <c r="AC28" s="82">
        <f t="shared" si="0"/>
        <v>0</v>
      </c>
      <c r="AD28" s="82">
        <f t="shared" si="0"/>
        <v>0</v>
      </c>
      <c r="AE28" s="82">
        <f t="shared" si="0"/>
        <v>0</v>
      </c>
      <c r="AF28" s="82">
        <f t="shared" si="0"/>
        <v>0</v>
      </c>
      <c r="AG28" s="82">
        <f t="shared" si="0"/>
        <v>0</v>
      </c>
      <c r="AH28" s="82">
        <f t="shared" si="0"/>
        <v>0</v>
      </c>
      <c r="AI28" s="82">
        <f t="shared" si="0"/>
        <v>0</v>
      </c>
      <c r="AJ28" s="82">
        <f t="shared" si="0"/>
        <v>0</v>
      </c>
      <c r="AK28" s="82">
        <f t="shared" si="0"/>
        <v>0</v>
      </c>
      <c r="AL28" s="82">
        <f t="shared" si="0"/>
        <v>0</v>
      </c>
      <c r="AM28" s="82">
        <f t="shared" si="0"/>
        <v>0</v>
      </c>
      <c r="AN28" s="82">
        <f t="shared" si="0"/>
        <v>0</v>
      </c>
      <c r="AO28" s="82">
        <f t="shared" si="0"/>
        <v>0</v>
      </c>
      <c r="AP28" s="82">
        <f t="shared" si="0"/>
        <v>0</v>
      </c>
      <c r="AQ28" s="82">
        <f t="shared" si="0"/>
        <v>0</v>
      </c>
    </row>
    <row r="29" spans="2:43" x14ac:dyDescent="0.25">
      <c r="B29" s="76" t="s">
        <v>184</v>
      </c>
      <c r="C29" s="1" t="s">
        <v>167</v>
      </c>
    </row>
    <row r="30" spans="2:43" x14ac:dyDescent="0.25">
      <c r="B30" s="76" t="s">
        <v>185</v>
      </c>
      <c r="C30" s="1" t="s">
        <v>168</v>
      </c>
    </row>
    <row r="31" spans="2:43" x14ac:dyDescent="0.25">
      <c r="B31" s="76" t="s">
        <v>186</v>
      </c>
      <c r="C31" s="1" t="s">
        <v>169</v>
      </c>
    </row>
    <row r="32" spans="2:43" x14ac:dyDescent="0.25">
      <c r="B32" s="76" t="s">
        <v>187</v>
      </c>
      <c r="C32" s="1" t="s">
        <v>170</v>
      </c>
    </row>
    <row r="33" spans="2:43" x14ac:dyDescent="0.25">
      <c r="B33" s="76" t="s">
        <v>188</v>
      </c>
      <c r="C33" s="1" t="s">
        <v>171</v>
      </c>
    </row>
    <row r="35" spans="2:43" x14ac:dyDescent="0.25">
      <c r="B35" s="81" t="s">
        <v>176</v>
      </c>
      <c r="C35" s="55" t="s">
        <v>172</v>
      </c>
      <c r="D35" s="82">
        <f>D29+D30+D31+D32+D33</f>
        <v>0</v>
      </c>
      <c r="E35" s="82">
        <f t="shared" ref="E35:AQ35" si="1">E29+E30+E31+E32+E33</f>
        <v>0</v>
      </c>
      <c r="F35" s="82">
        <f t="shared" si="1"/>
        <v>0</v>
      </c>
      <c r="G35" s="82">
        <f t="shared" si="1"/>
        <v>0</v>
      </c>
      <c r="H35" s="82">
        <f t="shared" si="1"/>
        <v>0</v>
      </c>
      <c r="I35" s="82">
        <f t="shared" si="1"/>
        <v>0</v>
      </c>
      <c r="J35" s="82">
        <f t="shared" si="1"/>
        <v>0</v>
      </c>
      <c r="K35" s="82">
        <f t="shared" si="1"/>
        <v>0</v>
      </c>
      <c r="L35" s="82">
        <f t="shared" si="1"/>
        <v>0</v>
      </c>
      <c r="M35" s="82">
        <f t="shared" si="1"/>
        <v>0</v>
      </c>
      <c r="N35" s="82">
        <f t="shared" si="1"/>
        <v>0</v>
      </c>
      <c r="O35" s="82">
        <f t="shared" si="1"/>
        <v>0</v>
      </c>
      <c r="P35" s="82">
        <f t="shared" si="1"/>
        <v>0</v>
      </c>
      <c r="Q35" s="82">
        <f t="shared" si="1"/>
        <v>0</v>
      </c>
      <c r="R35" s="82">
        <f t="shared" si="1"/>
        <v>0</v>
      </c>
      <c r="S35" s="82">
        <f t="shared" si="1"/>
        <v>0</v>
      </c>
      <c r="T35" s="82">
        <f t="shared" si="1"/>
        <v>0</v>
      </c>
      <c r="U35" s="82">
        <f t="shared" si="1"/>
        <v>0</v>
      </c>
      <c r="V35" s="82">
        <f t="shared" si="1"/>
        <v>0</v>
      </c>
      <c r="W35" s="82">
        <f t="shared" si="1"/>
        <v>0</v>
      </c>
      <c r="X35" s="82">
        <f t="shared" si="1"/>
        <v>0</v>
      </c>
      <c r="Y35" s="82">
        <f t="shared" si="1"/>
        <v>0</v>
      </c>
      <c r="Z35" s="82">
        <f t="shared" si="1"/>
        <v>0</v>
      </c>
      <c r="AA35" s="82">
        <f t="shared" si="1"/>
        <v>0</v>
      </c>
      <c r="AB35" s="82">
        <f t="shared" si="1"/>
        <v>0</v>
      </c>
      <c r="AC35" s="82">
        <f t="shared" si="1"/>
        <v>0</v>
      </c>
      <c r="AD35" s="82">
        <f t="shared" si="1"/>
        <v>0</v>
      </c>
      <c r="AE35" s="82">
        <f t="shared" si="1"/>
        <v>0</v>
      </c>
      <c r="AF35" s="82">
        <f t="shared" si="1"/>
        <v>0</v>
      </c>
      <c r="AG35" s="82">
        <f t="shared" si="1"/>
        <v>0</v>
      </c>
      <c r="AH35" s="82">
        <f t="shared" si="1"/>
        <v>0</v>
      </c>
      <c r="AI35" s="82">
        <f t="shared" si="1"/>
        <v>0</v>
      </c>
      <c r="AJ35" s="82">
        <f t="shared" si="1"/>
        <v>0</v>
      </c>
      <c r="AK35" s="82">
        <f t="shared" si="1"/>
        <v>0</v>
      </c>
      <c r="AL35" s="82">
        <f t="shared" si="1"/>
        <v>0</v>
      </c>
      <c r="AM35" s="82">
        <f t="shared" si="1"/>
        <v>0</v>
      </c>
      <c r="AN35" s="82">
        <f t="shared" si="1"/>
        <v>0</v>
      </c>
      <c r="AO35" s="82">
        <f t="shared" si="1"/>
        <v>0</v>
      </c>
      <c r="AP35" s="82">
        <f t="shared" si="1"/>
        <v>0</v>
      </c>
      <c r="AQ35" s="82">
        <f t="shared" si="1"/>
        <v>0</v>
      </c>
    </row>
    <row r="36" spans="2:43" x14ac:dyDescent="0.25">
      <c r="B36" s="81" t="s">
        <v>177</v>
      </c>
      <c r="C36" s="55" t="s">
        <v>173</v>
      </c>
      <c r="D36" s="84">
        <f>D28+D35</f>
        <v>0</v>
      </c>
      <c r="E36" s="84">
        <f t="shared" ref="E36:AQ36" si="2">E28+E35</f>
        <v>0</v>
      </c>
      <c r="F36" s="84">
        <f t="shared" si="2"/>
        <v>0</v>
      </c>
      <c r="G36" s="84">
        <f t="shared" si="2"/>
        <v>0</v>
      </c>
      <c r="H36" s="84">
        <f t="shared" si="2"/>
        <v>0</v>
      </c>
      <c r="I36" s="84">
        <f t="shared" si="2"/>
        <v>0</v>
      </c>
      <c r="J36" s="84">
        <f t="shared" si="2"/>
        <v>0</v>
      </c>
      <c r="K36" s="84">
        <f t="shared" si="2"/>
        <v>0</v>
      </c>
      <c r="L36" s="84">
        <f t="shared" si="2"/>
        <v>0</v>
      </c>
      <c r="M36" s="84">
        <f t="shared" si="2"/>
        <v>0</v>
      </c>
      <c r="N36" s="84">
        <f t="shared" si="2"/>
        <v>0</v>
      </c>
      <c r="O36" s="84">
        <f t="shared" si="2"/>
        <v>0</v>
      </c>
      <c r="P36" s="84">
        <f t="shared" si="2"/>
        <v>0</v>
      </c>
      <c r="Q36" s="84">
        <f t="shared" si="2"/>
        <v>0</v>
      </c>
      <c r="R36" s="84">
        <f t="shared" si="2"/>
        <v>0</v>
      </c>
      <c r="S36" s="84">
        <f t="shared" si="2"/>
        <v>0</v>
      </c>
      <c r="T36" s="84">
        <f t="shared" si="2"/>
        <v>0</v>
      </c>
      <c r="U36" s="84">
        <f t="shared" si="2"/>
        <v>0</v>
      </c>
      <c r="V36" s="84">
        <f t="shared" si="2"/>
        <v>0</v>
      </c>
      <c r="W36" s="84">
        <f t="shared" si="2"/>
        <v>0</v>
      </c>
      <c r="X36" s="84">
        <f t="shared" si="2"/>
        <v>0</v>
      </c>
      <c r="Y36" s="84">
        <f t="shared" si="2"/>
        <v>0</v>
      </c>
      <c r="Z36" s="84">
        <f t="shared" si="2"/>
        <v>0</v>
      </c>
      <c r="AA36" s="84">
        <f t="shared" si="2"/>
        <v>0</v>
      </c>
      <c r="AB36" s="84">
        <f t="shared" si="2"/>
        <v>0</v>
      </c>
      <c r="AC36" s="84">
        <f t="shared" si="2"/>
        <v>0</v>
      </c>
      <c r="AD36" s="84">
        <f t="shared" si="2"/>
        <v>0</v>
      </c>
      <c r="AE36" s="84">
        <f t="shared" si="2"/>
        <v>0</v>
      </c>
      <c r="AF36" s="84">
        <f t="shared" si="2"/>
        <v>0</v>
      </c>
      <c r="AG36" s="84">
        <f t="shared" si="2"/>
        <v>0</v>
      </c>
      <c r="AH36" s="84">
        <f t="shared" si="2"/>
        <v>0</v>
      </c>
      <c r="AI36" s="84">
        <f t="shared" si="2"/>
        <v>0</v>
      </c>
      <c r="AJ36" s="84">
        <f t="shared" si="2"/>
        <v>0</v>
      </c>
      <c r="AK36" s="84">
        <f t="shared" si="2"/>
        <v>0</v>
      </c>
      <c r="AL36" s="84">
        <f t="shared" si="2"/>
        <v>0</v>
      </c>
      <c r="AM36" s="84">
        <f t="shared" si="2"/>
        <v>0</v>
      </c>
      <c r="AN36" s="84">
        <f t="shared" si="2"/>
        <v>0</v>
      </c>
      <c r="AO36" s="84">
        <f t="shared" si="2"/>
        <v>0</v>
      </c>
      <c r="AP36" s="84">
        <f t="shared" si="2"/>
        <v>0</v>
      </c>
      <c r="AQ36" s="84">
        <f t="shared" si="2"/>
        <v>0</v>
      </c>
    </row>
    <row r="37" spans="2:43" x14ac:dyDescent="0.25">
      <c r="B37" s="76" t="s">
        <v>189</v>
      </c>
      <c r="C37" s="1" t="s">
        <v>174</v>
      </c>
      <c r="D37" s="63">
        <f>0.3*D36</f>
        <v>0</v>
      </c>
      <c r="E37" s="63">
        <f t="shared" ref="E37:AQ37" si="3">0.3*E36</f>
        <v>0</v>
      </c>
      <c r="F37" s="63">
        <f t="shared" si="3"/>
        <v>0</v>
      </c>
      <c r="G37" s="63">
        <f t="shared" si="3"/>
        <v>0</v>
      </c>
      <c r="H37" s="63">
        <f t="shared" si="3"/>
        <v>0</v>
      </c>
      <c r="I37" s="63">
        <f t="shared" si="3"/>
        <v>0</v>
      </c>
      <c r="J37" s="63">
        <f t="shared" si="3"/>
        <v>0</v>
      </c>
      <c r="K37" s="63">
        <f t="shared" si="3"/>
        <v>0</v>
      </c>
      <c r="L37" s="63">
        <f t="shared" si="3"/>
        <v>0</v>
      </c>
      <c r="M37" s="63">
        <f t="shared" si="3"/>
        <v>0</v>
      </c>
      <c r="N37" s="63">
        <f t="shared" si="3"/>
        <v>0</v>
      </c>
      <c r="O37" s="63">
        <f t="shared" si="3"/>
        <v>0</v>
      </c>
      <c r="P37" s="63">
        <f t="shared" si="3"/>
        <v>0</v>
      </c>
      <c r="Q37" s="63">
        <f t="shared" si="3"/>
        <v>0</v>
      </c>
      <c r="R37" s="63">
        <f t="shared" si="3"/>
        <v>0</v>
      </c>
      <c r="S37" s="63">
        <f t="shared" si="3"/>
        <v>0</v>
      </c>
      <c r="T37" s="63">
        <f t="shared" si="3"/>
        <v>0</v>
      </c>
      <c r="U37" s="63">
        <f t="shared" si="3"/>
        <v>0</v>
      </c>
      <c r="V37" s="63">
        <f t="shared" si="3"/>
        <v>0</v>
      </c>
      <c r="W37" s="63">
        <f t="shared" si="3"/>
        <v>0</v>
      </c>
      <c r="X37" s="63">
        <f t="shared" si="3"/>
        <v>0</v>
      </c>
      <c r="Y37" s="63">
        <f t="shared" si="3"/>
        <v>0</v>
      </c>
      <c r="Z37" s="63">
        <f t="shared" si="3"/>
        <v>0</v>
      </c>
      <c r="AA37" s="63">
        <f t="shared" si="3"/>
        <v>0</v>
      </c>
      <c r="AB37" s="63">
        <f t="shared" si="3"/>
        <v>0</v>
      </c>
      <c r="AC37" s="63">
        <f t="shared" si="3"/>
        <v>0</v>
      </c>
      <c r="AD37" s="63">
        <f t="shared" si="3"/>
        <v>0</v>
      </c>
      <c r="AE37" s="63">
        <f t="shared" si="3"/>
        <v>0</v>
      </c>
      <c r="AF37" s="63">
        <f t="shared" si="3"/>
        <v>0</v>
      </c>
      <c r="AG37" s="63">
        <f t="shared" si="3"/>
        <v>0</v>
      </c>
      <c r="AH37" s="63">
        <f t="shared" si="3"/>
        <v>0</v>
      </c>
      <c r="AI37" s="63">
        <f t="shared" si="3"/>
        <v>0</v>
      </c>
      <c r="AJ37" s="63">
        <f t="shared" si="3"/>
        <v>0</v>
      </c>
      <c r="AK37" s="63">
        <f t="shared" si="3"/>
        <v>0</v>
      </c>
      <c r="AL37" s="63">
        <f t="shared" si="3"/>
        <v>0</v>
      </c>
      <c r="AM37" s="63">
        <f t="shared" si="3"/>
        <v>0</v>
      </c>
      <c r="AN37" s="63">
        <f t="shared" si="3"/>
        <v>0</v>
      </c>
      <c r="AO37" s="63">
        <f t="shared" si="3"/>
        <v>0</v>
      </c>
      <c r="AP37" s="63">
        <f t="shared" si="3"/>
        <v>0</v>
      </c>
      <c r="AQ37" s="63">
        <f t="shared" si="3"/>
        <v>0</v>
      </c>
    </row>
    <row r="39" spans="2:43" x14ac:dyDescent="0.25">
      <c r="B39" s="81" t="s">
        <v>175</v>
      </c>
      <c r="C39" s="55" t="s">
        <v>190</v>
      </c>
      <c r="D39" s="84">
        <f>D36+D37</f>
        <v>0</v>
      </c>
      <c r="E39" s="84">
        <f t="shared" ref="E39:AQ39" si="4">E36+E37</f>
        <v>0</v>
      </c>
      <c r="F39" s="84">
        <f t="shared" si="4"/>
        <v>0</v>
      </c>
      <c r="G39" s="84">
        <f t="shared" si="4"/>
        <v>0</v>
      </c>
      <c r="H39" s="84">
        <f t="shared" si="4"/>
        <v>0</v>
      </c>
      <c r="I39" s="84">
        <f t="shared" si="4"/>
        <v>0</v>
      </c>
      <c r="J39" s="84">
        <f t="shared" si="4"/>
        <v>0</v>
      </c>
      <c r="K39" s="84">
        <f t="shared" si="4"/>
        <v>0</v>
      </c>
      <c r="L39" s="84">
        <f t="shared" si="4"/>
        <v>0</v>
      </c>
      <c r="M39" s="84">
        <f t="shared" si="4"/>
        <v>0</v>
      </c>
      <c r="N39" s="84">
        <f t="shared" si="4"/>
        <v>0</v>
      </c>
      <c r="O39" s="84">
        <f t="shared" si="4"/>
        <v>0</v>
      </c>
      <c r="P39" s="84">
        <f t="shared" si="4"/>
        <v>0</v>
      </c>
      <c r="Q39" s="84">
        <f t="shared" si="4"/>
        <v>0</v>
      </c>
      <c r="R39" s="84">
        <f t="shared" si="4"/>
        <v>0</v>
      </c>
      <c r="S39" s="84">
        <f t="shared" si="4"/>
        <v>0</v>
      </c>
      <c r="T39" s="84">
        <f t="shared" si="4"/>
        <v>0</v>
      </c>
      <c r="U39" s="84">
        <f t="shared" si="4"/>
        <v>0</v>
      </c>
      <c r="V39" s="84">
        <f t="shared" si="4"/>
        <v>0</v>
      </c>
      <c r="W39" s="84">
        <f t="shared" si="4"/>
        <v>0</v>
      </c>
      <c r="X39" s="84">
        <f t="shared" si="4"/>
        <v>0</v>
      </c>
      <c r="Y39" s="84">
        <f t="shared" si="4"/>
        <v>0</v>
      </c>
      <c r="Z39" s="84">
        <f t="shared" si="4"/>
        <v>0</v>
      </c>
      <c r="AA39" s="84">
        <f t="shared" si="4"/>
        <v>0</v>
      </c>
      <c r="AB39" s="84">
        <f t="shared" si="4"/>
        <v>0</v>
      </c>
      <c r="AC39" s="84">
        <f t="shared" si="4"/>
        <v>0</v>
      </c>
      <c r="AD39" s="84">
        <f t="shared" si="4"/>
        <v>0</v>
      </c>
      <c r="AE39" s="84">
        <f t="shared" si="4"/>
        <v>0</v>
      </c>
      <c r="AF39" s="84">
        <f t="shared" si="4"/>
        <v>0</v>
      </c>
      <c r="AG39" s="84">
        <f t="shared" si="4"/>
        <v>0</v>
      </c>
      <c r="AH39" s="84">
        <f t="shared" si="4"/>
        <v>0</v>
      </c>
      <c r="AI39" s="84">
        <f t="shared" si="4"/>
        <v>0</v>
      </c>
      <c r="AJ39" s="84">
        <f t="shared" si="4"/>
        <v>0</v>
      </c>
      <c r="AK39" s="84">
        <f t="shared" si="4"/>
        <v>0</v>
      </c>
      <c r="AL39" s="84">
        <f t="shared" si="4"/>
        <v>0</v>
      </c>
      <c r="AM39" s="84">
        <f t="shared" si="4"/>
        <v>0</v>
      </c>
      <c r="AN39" s="84">
        <f t="shared" si="4"/>
        <v>0</v>
      </c>
      <c r="AO39" s="84">
        <f t="shared" si="4"/>
        <v>0</v>
      </c>
      <c r="AP39" s="84">
        <f t="shared" si="4"/>
        <v>0</v>
      </c>
      <c r="AQ39" s="84">
        <f t="shared" si="4"/>
        <v>0</v>
      </c>
    </row>
  </sheetData>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73EE2-06C5-45F4-BE6F-F36CC400E883}">
  <dimension ref="A1:AU69"/>
  <sheetViews>
    <sheetView topLeftCell="A33" workbookViewId="0">
      <selection activeCell="E53" sqref="E53"/>
    </sheetView>
  </sheetViews>
  <sheetFormatPr defaultColWidth="8.77734375" defaultRowHeight="13.8" x14ac:dyDescent="0.25"/>
  <cols>
    <col min="1" max="1" width="22.33203125" style="1" customWidth="1"/>
    <col min="2" max="6" width="8.77734375" style="1"/>
    <col min="7" max="7" width="22.21875" style="1" customWidth="1"/>
    <col min="8" max="16384" width="8.77734375" style="1"/>
  </cols>
  <sheetData>
    <row r="1" spans="1:47" x14ac:dyDescent="0.25">
      <c r="A1" s="2"/>
      <c r="B1" s="2"/>
      <c r="C1" s="2"/>
      <c r="D1" s="3"/>
      <c r="E1" s="3"/>
      <c r="F1" s="4"/>
      <c r="G1" s="5"/>
      <c r="H1" s="17"/>
      <c r="I1" s="17"/>
      <c r="J1" s="17"/>
      <c r="K1" s="6"/>
      <c r="L1" s="17"/>
      <c r="M1" s="17"/>
      <c r="N1" s="6"/>
      <c r="O1" s="17"/>
      <c r="P1" s="17"/>
      <c r="Q1" s="6"/>
      <c r="R1" s="17"/>
      <c r="S1" s="17"/>
      <c r="T1" s="6"/>
      <c r="U1" s="6"/>
      <c r="V1" s="6"/>
      <c r="W1" s="6"/>
      <c r="X1" s="6"/>
      <c r="Y1" s="6"/>
      <c r="Z1" s="6"/>
      <c r="AA1" s="6"/>
      <c r="AB1" s="6"/>
      <c r="AC1" s="6"/>
      <c r="AD1" s="6"/>
      <c r="AE1" s="6"/>
      <c r="AF1" s="6"/>
      <c r="AG1" s="6"/>
      <c r="AH1" s="6"/>
      <c r="AI1" s="6"/>
      <c r="AJ1" s="6"/>
      <c r="AK1" s="6"/>
      <c r="AL1" s="6"/>
      <c r="AM1" s="6"/>
      <c r="AN1" s="6"/>
      <c r="AO1" s="6"/>
      <c r="AP1" s="6"/>
      <c r="AQ1" s="6"/>
      <c r="AR1" s="6"/>
      <c r="AS1" s="6"/>
      <c r="AT1" s="6"/>
      <c r="AU1" s="6"/>
    </row>
    <row r="2" spans="1:47" ht="17.399999999999999" x14ac:dyDescent="0.3">
      <c r="A2" s="2"/>
      <c r="B2" s="2"/>
      <c r="C2" s="2"/>
      <c r="D2" s="7"/>
      <c r="E2" s="7"/>
      <c r="F2" s="8"/>
      <c r="G2" s="9"/>
      <c r="H2" s="17"/>
      <c r="I2" s="17"/>
      <c r="J2" s="17"/>
      <c r="K2" s="6"/>
      <c r="L2" s="17"/>
      <c r="M2" s="17"/>
      <c r="N2" s="6"/>
      <c r="O2" s="17"/>
      <c r="P2" s="17"/>
      <c r="Q2" s="6"/>
      <c r="R2" s="17"/>
      <c r="S2" s="17"/>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1:47" ht="22.05" customHeight="1" x14ac:dyDescent="0.3">
      <c r="A3" s="2"/>
      <c r="B3" s="7" t="s">
        <v>150</v>
      </c>
      <c r="C3" s="7"/>
      <c r="D3" s="7"/>
      <c r="E3" s="3"/>
      <c r="F3" s="10"/>
      <c r="G3" s="5"/>
      <c r="H3" s="17"/>
      <c r="I3" s="17"/>
      <c r="J3" s="17"/>
      <c r="K3" s="6"/>
      <c r="L3" s="17"/>
      <c r="M3" s="17"/>
      <c r="N3" s="6"/>
      <c r="O3" s="17"/>
      <c r="P3" s="17"/>
      <c r="Q3" s="6"/>
      <c r="R3" s="17"/>
      <c r="S3" s="17"/>
      <c r="T3" s="6"/>
      <c r="U3" s="6"/>
      <c r="V3" s="6"/>
      <c r="W3" s="6"/>
      <c r="X3" s="6"/>
      <c r="Y3" s="6"/>
      <c r="Z3" s="6"/>
      <c r="AA3" s="6"/>
      <c r="AB3" s="6"/>
      <c r="AC3" s="6"/>
      <c r="AD3" s="6"/>
      <c r="AE3" s="6"/>
      <c r="AF3" s="6"/>
      <c r="AG3" s="6"/>
      <c r="AH3" s="6"/>
      <c r="AI3" s="6"/>
      <c r="AJ3" s="6"/>
      <c r="AK3" s="6"/>
      <c r="AL3" s="6"/>
      <c r="AM3" s="6"/>
      <c r="AN3" s="6"/>
      <c r="AO3" s="6"/>
      <c r="AP3" s="6"/>
      <c r="AQ3" s="6"/>
      <c r="AR3" s="6"/>
      <c r="AS3" s="6"/>
      <c r="AT3" s="6"/>
      <c r="AU3" s="6"/>
    </row>
    <row r="4" spans="1:47" ht="23.55" customHeight="1" x14ac:dyDescent="0.25">
      <c r="A4" s="2"/>
      <c r="B4" s="2"/>
      <c r="C4" s="2"/>
      <c r="D4" s="2"/>
      <c r="E4" s="2"/>
      <c r="F4" s="2"/>
      <c r="G4" s="5"/>
      <c r="H4" s="17"/>
      <c r="I4" s="17"/>
      <c r="J4" s="17"/>
      <c r="K4" s="6"/>
      <c r="L4" s="17"/>
      <c r="M4" s="17"/>
      <c r="N4" s="6"/>
      <c r="O4" s="17"/>
      <c r="P4" s="17"/>
      <c r="Q4" s="6"/>
      <c r="R4" s="17"/>
      <c r="S4" s="17"/>
      <c r="T4" s="6"/>
      <c r="U4" s="6"/>
      <c r="V4" s="6"/>
      <c r="W4" s="6"/>
      <c r="X4" s="6"/>
      <c r="Y4" s="6"/>
      <c r="Z4" s="6"/>
      <c r="AA4" s="6"/>
      <c r="AB4" s="6"/>
      <c r="AC4" s="6"/>
      <c r="AD4" s="6"/>
      <c r="AE4" s="6"/>
      <c r="AF4" s="6"/>
      <c r="AG4" s="6"/>
      <c r="AH4" s="6"/>
      <c r="AI4" s="6"/>
      <c r="AJ4" s="6"/>
      <c r="AK4" s="6"/>
      <c r="AL4" s="6"/>
      <c r="AM4" s="6"/>
      <c r="AN4" s="6"/>
      <c r="AO4" s="6"/>
      <c r="AP4" s="6"/>
      <c r="AQ4" s="6"/>
      <c r="AR4" s="6"/>
      <c r="AS4" s="6"/>
      <c r="AT4" s="6"/>
      <c r="AU4" s="6"/>
    </row>
    <row r="5" spans="1:47" x14ac:dyDescent="0.25">
      <c r="A5" s="2"/>
      <c r="B5" s="2"/>
      <c r="C5" s="2"/>
      <c r="D5" s="3"/>
      <c r="E5" s="3"/>
      <c r="F5" s="10"/>
      <c r="G5" s="5"/>
      <c r="H5" s="17"/>
      <c r="I5" s="17"/>
      <c r="J5" s="17"/>
      <c r="K5" s="6"/>
      <c r="L5" s="17"/>
      <c r="M5" s="17"/>
      <c r="N5" s="6"/>
      <c r="O5" s="17"/>
      <c r="P5" s="17"/>
      <c r="Q5" s="6"/>
      <c r="R5" s="17"/>
      <c r="S5" s="17"/>
      <c r="T5" s="6"/>
      <c r="U5" s="6"/>
      <c r="V5" s="6"/>
      <c r="W5" s="6"/>
      <c r="X5" s="6"/>
      <c r="Y5" s="6"/>
      <c r="Z5" s="6"/>
      <c r="AA5" s="6"/>
      <c r="AB5" s="6"/>
      <c r="AC5" s="6"/>
      <c r="AD5" s="6"/>
      <c r="AE5" s="6"/>
      <c r="AF5" s="6"/>
      <c r="AG5" s="6"/>
      <c r="AH5" s="6"/>
      <c r="AI5" s="6"/>
      <c r="AJ5" s="6"/>
      <c r="AK5" s="6"/>
      <c r="AL5" s="6"/>
      <c r="AM5" s="6"/>
      <c r="AN5" s="6"/>
      <c r="AO5" s="6"/>
      <c r="AP5" s="6"/>
      <c r="AQ5" s="6"/>
      <c r="AR5" s="6"/>
      <c r="AS5" s="6"/>
      <c r="AT5" s="6"/>
      <c r="AU5" s="6"/>
    </row>
    <row r="7" spans="1:47" x14ac:dyDescent="0.25">
      <c r="B7" s="85" t="s">
        <v>191</v>
      </c>
      <c r="C7" s="85"/>
      <c r="D7" s="85"/>
      <c r="E7" s="85"/>
      <c r="F7" s="85"/>
      <c r="G7" s="85"/>
      <c r="H7" s="71">
        <v>1</v>
      </c>
      <c r="I7" s="71">
        <v>2</v>
      </c>
      <c r="J7" s="71">
        <v>3</v>
      </c>
      <c r="K7" s="71">
        <v>4</v>
      </c>
      <c r="L7" s="71">
        <v>5</v>
      </c>
      <c r="M7" s="71">
        <v>6</v>
      </c>
      <c r="N7" s="71">
        <v>7</v>
      </c>
      <c r="O7" s="71">
        <v>8</v>
      </c>
      <c r="P7" s="71">
        <v>9</v>
      </c>
      <c r="Q7" s="71">
        <v>10</v>
      </c>
      <c r="R7" s="71">
        <v>11</v>
      </c>
      <c r="S7" s="71">
        <v>12</v>
      </c>
      <c r="T7" s="71">
        <v>13</v>
      </c>
      <c r="U7" s="71">
        <v>14</v>
      </c>
      <c r="V7" s="71">
        <v>15</v>
      </c>
      <c r="W7" s="71">
        <v>16</v>
      </c>
      <c r="X7" s="71">
        <v>17</v>
      </c>
      <c r="Y7" s="71">
        <v>18</v>
      </c>
      <c r="Z7" s="71">
        <v>19</v>
      </c>
      <c r="AA7" s="71">
        <v>20</v>
      </c>
      <c r="AB7" s="71">
        <v>21</v>
      </c>
      <c r="AC7" s="71">
        <v>22</v>
      </c>
      <c r="AD7" s="71">
        <v>23</v>
      </c>
      <c r="AE7" s="71">
        <v>24</v>
      </c>
      <c r="AF7" s="88">
        <v>25</v>
      </c>
      <c r="AG7" s="88">
        <v>26</v>
      </c>
      <c r="AH7" s="88">
        <v>27</v>
      </c>
      <c r="AI7" s="88">
        <v>28</v>
      </c>
      <c r="AJ7" s="88">
        <v>29</v>
      </c>
      <c r="AK7" s="88">
        <v>30</v>
      </c>
      <c r="AL7" s="88">
        <v>31</v>
      </c>
      <c r="AM7" s="88">
        <v>32</v>
      </c>
      <c r="AN7" s="88">
        <v>33</v>
      </c>
      <c r="AO7" s="88">
        <v>34</v>
      </c>
      <c r="AP7" s="88">
        <v>35</v>
      </c>
      <c r="AQ7" s="88">
        <v>36</v>
      </c>
      <c r="AR7" s="88">
        <v>37</v>
      </c>
      <c r="AS7" s="88">
        <v>38</v>
      </c>
      <c r="AT7" s="88">
        <v>39</v>
      </c>
      <c r="AU7" s="88">
        <v>40</v>
      </c>
    </row>
    <row r="8" spans="1:47" ht="22.5" customHeight="1" x14ac:dyDescent="0.25">
      <c r="B8" s="86" t="s">
        <v>192</v>
      </c>
      <c r="C8" s="86"/>
      <c r="D8" s="86"/>
      <c r="E8" s="86"/>
      <c r="F8" s="86"/>
      <c r="G8" s="86"/>
      <c r="H8" s="91">
        <f>H9+H10</f>
        <v>0</v>
      </c>
      <c r="I8" s="91">
        <f t="shared" ref="I8:AU8" si="0">I9+I10</f>
        <v>0</v>
      </c>
      <c r="J8" s="91">
        <f t="shared" si="0"/>
        <v>0</v>
      </c>
      <c r="K8" s="91">
        <f t="shared" si="0"/>
        <v>0</v>
      </c>
      <c r="L8" s="91">
        <f t="shared" si="0"/>
        <v>0</v>
      </c>
      <c r="M8" s="91">
        <f t="shared" si="0"/>
        <v>0</v>
      </c>
      <c r="N8" s="91">
        <f t="shared" si="0"/>
        <v>0</v>
      </c>
      <c r="O8" s="91">
        <f t="shared" si="0"/>
        <v>0</v>
      </c>
      <c r="P8" s="91">
        <f t="shared" si="0"/>
        <v>0</v>
      </c>
      <c r="Q8" s="91">
        <f t="shared" si="0"/>
        <v>0</v>
      </c>
      <c r="R8" s="91">
        <f t="shared" si="0"/>
        <v>0</v>
      </c>
      <c r="S8" s="91">
        <f t="shared" si="0"/>
        <v>0</v>
      </c>
      <c r="T8" s="91">
        <f t="shared" si="0"/>
        <v>0</v>
      </c>
      <c r="U8" s="91">
        <f t="shared" si="0"/>
        <v>0</v>
      </c>
      <c r="V8" s="91">
        <f t="shared" si="0"/>
        <v>0</v>
      </c>
      <c r="W8" s="91">
        <f t="shared" si="0"/>
        <v>0</v>
      </c>
      <c r="X8" s="91">
        <f t="shared" si="0"/>
        <v>0</v>
      </c>
      <c r="Y8" s="91">
        <f t="shared" si="0"/>
        <v>0</v>
      </c>
      <c r="Z8" s="91">
        <f t="shared" si="0"/>
        <v>0</v>
      </c>
      <c r="AA8" s="91">
        <f t="shared" si="0"/>
        <v>0</v>
      </c>
      <c r="AB8" s="91">
        <f t="shared" si="0"/>
        <v>0</v>
      </c>
      <c r="AC8" s="91">
        <f t="shared" si="0"/>
        <v>0</v>
      </c>
      <c r="AD8" s="91">
        <f t="shared" si="0"/>
        <v>0</v>
      </c>
      <c r="AE8" s="91">
        <f t="shared" si="0"/>
        <v>0</v>
      </c>
      <c r="AF8" s="91">
        <f t="shared" si="0"/>
        <v>0</v>
      </c>
      <c r="AG8" s="91">
        <f t="shared" si="0"/>
        <v>0</v>
      </c>
      <c r="AH8" s="91">
        <f t="shared" si="0"/>
        <v>0</v>
      </c>
      <c r="AI8" s="91">
        <f t="shared" si="0"/>
        <v>0</v>
      </c>
      <c r="AJ8" s="91">
        <f t="shared" si="0"/>
        <v>0</v>
      </c>
      <c r="AK8" s="91">
        <f t="shared" si="0"/>
        <v>0</v>
      </c>
      <c r="AL8" s="91">
        <f t="shared" si="0"/>
        <v>0</v>
      </c>
      <c r="AM8" s="91">
        <f t="shared" si="0"/>
        <v>0</v>
      </c>
      <c r="AN8" s="91">
        <f t="shared" si="0"/>
        <v>0</v>
      </c>
      <c r="AO8" s="91">
        <f t="shared" si="0"/>
        <v>0</v>
      </c>
      <c r="AP8" s="91">
        <f t="shared" si="0"/>
        <v>0</v>
      </c>
      <c r="AQ8" s="91">
        <f t="shared" si="0"/>
        <v>0</v>
      </c>
      <c r="AR8" s="91">
        <f t="shared" si="0"/>
        <v>0</v>
      </c>
      <c r="AS8" s="91">
        <f t="shared" si="0"/>
        <v>0</v>
      </c>
      <c r="AT8" s="91">
        <f t="shared" si="0"/>
        <v>0</v>
      </c>
      <c r="AU8" s="91">
        <f t="shared" si="0"/>
        <v>0</v>
      </c>
    </row>
    <row r="9" spans="1:47" x14ac:dyDescent="0.25">
      <c r="B9" s="1" t="s">
        <v>193</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row>
    <row r="10" spans="1:47" x14ac:dyDescent="0.25">
      <c r="C10" s="1" t="s">
        <v>194</v>
      </c>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row>
    <row r="11" spans="1:47" x14ac:dyDescent="0.25">
      <c r="B11" s="1" t="s">
        <v>195</v>
      </c>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row>
    <row r="12" spans="1:47" x14ac:dyDescent="0.25">
      <c r="B12" s="1" t="s">
        <v>196</v>
      </c>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row>
    <row r="13" spans="1:47" x14ac:dyDescent="0.25">
      <c r="B13" s="1" t="s">
        <v>197</v>
      </c>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row>
    <row r="14" spans="1:47" x14ac:dyDescent="0.25">
      <c r="B14" s="1" t="s">
        <v>198</v>
      </c>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row>
    <row r="15" spans="1:47" x14ac:dyDescent="0.25">
      <c r="B15" s="52" t="s">
        <v>199</v>
      </c>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row>
    <row r="16" spans="1:47" ht="22.5" customHeight="1" x14ac:dyDescent="0.25">
      <c r="B16" s="90" t="s">
        <v>200</v>
      </c>
      <c r="C16" s="90"/>
      <c r="D16" s="90"/>
      <c r="E16" s="90"/>
      <c r="F16" s="90"/>
      <c r="G16" s="90"/>
      <c r="H16" s="92">
        <f>H17+H18+H19+H23+H24+H25+H26</f>
        <v>0</v>
      </c>
      <c r="I16" s="92">
        <f t="shared" ref="I16:AU16" si="1">I17+I18+I19+I23+I24+I25+I26</f>
        <v>0</v>
      </c>
      <c r="J16" s="92">
        <f t="shared" si="1"/>
        <v>0</v>
      </c>
      <c r="K16" s="92">
        <f t="shared" si="1"/>
        <v>0</v>
      </c>
      <c r="L16" s="92">
        <f t="shared" si="1"/>
        <v>0</v>
      </c>
      <c r="M16" s="92">
        <f t="shared" si="1"/>
        <v>0</v>
      </c>
      <c r="N16" s="92">
        <f t="shared" si="1"/>
        <v>0</v>
      </c>
      <c r="O16" s="92">
        <f t="shared" si="1"/>
        <v>0</v>
      </c>
      <c r="P16" s="92">
        <f t="shared" si="1"/>
        <v>0</v>
      </c>
      <c r="Q16" s="92">
        <f t="shared" si="1"/>
        <v>0</v>
      </c>
      <c r="R16" s="92">
        <f t="shared" si="1"/>
        <v>0</v>
      </c>
      <c r="S16" s="92">
        <f t="shared" si="1"/>
        <v>0</v>
      </c>
      <c r="T16" s="92">
        <f t="shared" si="1"/>
        <v>0</v>
      </c>
      <c r="U16" s="92">
        <f t="shared" si="1"/>
        <v>0</v>
      </c>
      <c r="V16" s="92">
        <f t="shared" si="1"/>
        <v>0</v>
      </c>
      <c r="W16" s="92">
        <f t="shared" si="1"/>
        <v>0</v>
      </c>
      <c r="X16" s="92">
        <f t="shared" si="1"/>
        <v>0</v>
      </c>
      <c r="Y16" s="92">
        <f t="shared" si="1"/>
        <v>0</v>
      </c>
      <c r="Z16" s="92">
        <f t="shared" si="1"/>
        <v>0</v>
      </c>
      <c r="AA16" s="92">
        <f t="shared" si="1"/>
        <v>0</v>
      </c>
      <c r="AB16" s="92">
        <f t="shared" si="1"/>
        <v>0</v>
      </c>
      <c r="AC16" s="92">
        <f t="shared" si="1"/>
        <v>0</v>
      </c>
      <c r="AD16" s="92">
        <f t="shared" si="1"/>
        <v>0</v>
      </c>
      <c r="AE16" s="92">
        <f t="shared" si="1"/>
        <v>0</v>
      </c>
      <c r="AF16" s="92">
        <f t="shared" si="1"/>
        <v>0</v>
      </c>
      <c r="AG16" s="92">
        <f t="shared" si="1"/>
        <v>0</v>
      </c>
      <c r="AH16" s="92">
        <f t="shared" si="1"/>
        <v>0</v>
      </c>
      <c r="AI16" s="92">
        <f t="shared" si="1"/>
        <v>0</v>
      </c>
      <c r="AJ16" s="92">
        <f t="shared" si="1"/>
        <v>0</v>
      </c>
      <c r="AK16" s="92">
        <f t="shared" si="1"/>
        <v>0</v>
      </c>
      <c r="AL16" s="92">
        <f t="shared" si="1"/>
        <v>0</v>
      </c>
      <c r="AM16" s="92">
        <f t="shared" si="1"/>
        <v>0</v>
      </c>
      <c r="AN16" s="92">
        <f t="shared" si="1"/>
        <v>0</v>
      </c>
      <c r="AO16" s="92">
        <f t="shared" si="1"/>
        <v>0</v>
      </c>
      <c r="AP16" s="92">
        <f t="shared" si="1"/>
        <v>0</v>
      </c>
      <c r="AQ16" s="92">
        <f t="shared" si="1"/>
        <v>0</v>
      </c>
      <c r="AR16" s="92">
        <f t="shared" si="1"/>
        <v>0</v>
      </c>
      <c r="AS16" s="92">
        <f t="shared" si="1"/>
        <v>0</v>
      </c>
      <c r="AT16" s="92">
        <f t="shared" si="1"/>
        <v>0</v>
      </c>
      <c r="AU16" s="92">
        <f t="shared" si="1"/>
        <v>0</v>
      </c>
    </row>
    <row r="17" spans="2:47" x14ac:dyDescent="0.25">
      <c r="B17" s="1" t="s">
        <v>201</v>
      </c>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row>
    <row r="18" spans="2:47" x14ac:dyDescent="0.25">
      <c r="B18" s="1" t="s">
        <v>202</v>
      </c>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row>
    <row r="19" spans="2:47" x14ac:dyDescent="0.25">
      <c r="B19" s="1" t="s">
        <v>203</v>
      </c>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row>
    <row r="20" spans="2:47" x14ac:dyDescent="0.25">
      <c r="C20" s="1" t="s">
        <v>204</v>
      </c>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row>
    <row r="21" spans="2:47" x14ac:dyDescent="0.25">
      <c r="C21" s="1" t="s">
        <v>205</v>
      </c>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row>
    <row r="22" spans="2:47" x14ac:dyDescent="0.25">
      <c r="C22" s="1" t="s">
        <v>206</v>
      </c>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row>
    <row r="23" spans="2:47" x14ac:dyDescent="0.25">
      <c r="B23" s="1" t="s">
        <v>207</v>
      </c>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row>
    <row r="24" spans="2:47" x14ac:dyDescent="0.25">
      <c r="B24" s="1" t="s">
        <v>208</v>
      </c>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row>
    <row r="25" spans="2:47" x14ac:dyDescent="0.25">
      <c r="B25" s="1" t="s">
        <v>209</v>
      </c>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row>
    <row r="26" spans="2:47" x14ac:dyDescent="0.25">
      <c r="B26" s="1" t="s">
        <v>210</v>
      </c>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row>
    <row r="27" spans="2:47" x14ac:dyDescent="0.25">
      <c r="B27" s="55" t="s">
        <v>211</v>
      </c>
      <c r="C27" s="55"/>
      <c r="D27" s="55"/>
      <c r="E27" s="55"/>
      <c r="F27" s="55"/>
      <c r="G27" s="55"/>
      <c r="H27" s="59">
        <f>H8+H16</f>
        <v>0</v>
      </c>
      <c r="I27" s="59">
        <f t="shared" ref="I27:AU27" si="2">I8+I16</f>
        <v>0</v>
      </c>
      <c r="J27" s="59">
        <f t="shared" si="2"/>
        <v>0</v>
      </c>
      <c r="K27" s="59">
        <f t="shared" si="2"/>
        <v>0</v>
      </c>
      <c r="L27" s="59">
        <f t="shared" si="2"/>
        <v>0</v>
      </c>
      <c r="M27" s="59">
        <f t="shared" si="2"/>
        <v>0</v>
      </c>
      <c r="N27" s="59">
        <f t="shared" si="2"/>
        <v>0</v>
      </c>
      <c r="O27" s="59">
        <f t="shared" si="2"/>
        <v>0</v>
      </c>
      <c r="P27" s="59">
        <f t="shared" si="2"/>
        <v>0</v>
      </c>
      <c r="Q27" s="59">
        <f t="shared" si="2"/>
        <v>0</v>
      </c>
      <c r="R27" s="59">
        <f t="shared" si="2"/>
        <v>0</v>
      </c>
      <c r="S27" s="59">
        <f t="shared" si="2"/>
        <v>0</v>
      </c>
      <c r="T27" s="59">
        <f t="shared" si="2"/>
        <v>0</v>
      </c>
      <c r="U27" s="59">
        <f t="shared" si="2"/>
        <v>0</v>
      </c>
      <c r="V27" s="59">
        <f t="shared" si="2"/>
        <v>0</v>
      </c>
      <c r="W27" s="59">
        <f t="shared" si="2"/>
        <v>0</v>
      </c>
      <c r="X27" s="59">
        <f t="shared" si="2"/>
        <v>0</v>
      </c>
      <c r="Y27" s="59">
        <f t="shared" si="2"/>
        <v>0</v>
      </c>
      <c r="Z27" s="59">
        <f t="shared" si="2"/>
        <v>0</v>
      </c>
      <c r="AA27" s="59">
        <f t="shared" si="2"/>
        <v>0</v>
      </c>
      <c r="AB27" s="59">
        <f t="shared" si="2"/>
        <v>0</v>
      </c>
      <c r="AC27" s="59">
        <f t="shared" si="2"/>
        <v>0</v>
      </c>
      <c r="AD27" s="59">
        <f t="shared" si="2"/>
        <v>0</v>
      </c>
      <c r="AE27" s="59">
        <f t="shared" si="2"/>
        <v>0</v>
      </c>
      <c r="AF27" s="59">
        <f t="shared" si="2"/>
        <v>0</v>
      </c>
      <c r="AG27" s="59">
        <f t="shared" si="2"/>
        <v>0</v>
      </c>
      <c r="AH27" s="59">
        <f t="shared" si="2"/>
        <v>0</v>
      </c>
      <c r="AI27" s="59">
        <f t="shared" si="2"/>
        <v>0</v>
      </c>
      <c r="AJ27" s="59">
        <f t="shared" si="2"/>
        <v>0</v>
      </c>
      <c r="AK27" s="59">
        <f t="shared" si="2"/>
        <v>0</v>
      </c>
      <c r="AL27" s="59">
        <f t="shared" si="2"/>
        <v>0</v>
      </c>
      <c r="AM27" s="59">
        <f t="shared" si="2"/>
        <v>0</v>
      </c>
      <c r="AN27" s="59">
        <f t="shared" si="2"/>
        <v>0</v>
      </c>
      <c r="AO27" s="59">
        <f t="shared" si="2"/>
        <v>0</v>
      </c>
      <c r="AP27" s="59">
        <f t="shared" si="2"/>
        <v>0</v>
      </c>
      <c r="AQ27" s="59">
        <f t="shared" si="2"/>
        <v>0</v>
      </c>
      <c r="AR27" s="59">
        <f t="shared" si="2"/>
        <v>0</v>
      </c>
      <c r="AS27" s="59">
        <f t="shared" si="2"/>
        <v>0</v>
      </c>
      <c r="AT27" s="59">
        <f t="shared" si="2"/>
        <v>0</v>
      </c>
      <c r="AU27" s="59">
        <f t="shared" si="2"/>
        <v>0</v>
      </c>
    </row>
    <row r="28" spans="2:47" x14ac:dyDescent="0.25">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row>
    <row r="29" spans="2:47" x14ac:dyDescent="0.25">
      <c r="B29" s="85" t="s">
        <v>212</v>
      </c>
      <c r="C29" s="85"/>
      <c r="D29" s="85"/>
      <c r="E29" s="85"/>
      <c r="F29" s="85"/>
      <c r="G29" s="85"/>
      <c r="H29" s="93"/>
      <c r="I29" s="93"/>
      <c r="J29" s="93"/>
      <c r="K29" s="93"/>
      <c r="L29" s="93"/>
      <c r="M29" s="93"/>
      <c r="N29" s="93"/>
      <c r="O29" s="93"/>
      <c r="P29" s="93"/>
      <c r="Q29" s="93"/>
      <c r="R29" s="93"/>
      <c r="S29" s="93"/>
      <c r="T29" s="93"/>
      <c r="U29" s="93"/>
      <c r="V29" s="93"/>
      <c r="W29" s="93"/>
      <c r="X29" s="93"/>
      <c r="Y29" s="58"/>
      <c r="Z29" s="58"/>
      <c r="AA29" s="58"/>
      <c r="AB29" s="58"/>
      <c r="AC29" s="58"/>
      <c r="AD29" s="58"/>
      <c r="AE29" s="58"/>
      <c r="AF29" s="58"/>
      <c r="AG29" s="58"/>
      <c r="AH29" s="58"/>
      <c r="AI29" s="58"/>
      <c r="AJ29" s="58"/>
      <c r="AK29" s="58"/>
      <c r="AL29" s="58"/>
      <c r="AM29" s="58"/>
      <c r="AN29" s="58"/>
      <c r="AO29" s="58"/>
      <c r="AP29" s="58"/>
      <c r="AQ29" s="58"/>
      <c r="AR29" s="58"/>
      <c r="AS29" s="58"/>
      <c r="AT29" s="58"/>
      <c r="AU29" s="58"/>
    </row>
    <row r="30" spans="2:47" x14ac:dyDescent="0.25">
      <c r="B30" s="87" t="s">
        <v>213</v>
      </c>
      <c r="C30" s="87"/>
      <c r="D30" s="87"/>
      <c r="E30" s="87"/>
      <c r="F30" s="87"/>
      <c r="G30" s="87"/>
      <c r="H30" s="94">
        <f>H31+H43+H44</f>
        <v>0</v>
      </c>
      <c r="I30" s="94">
        <f t="shared" ref="I30:AU30" si="3">I31+I43+I44</f>
        <v>0</v>
      </c>
      <c r="J30" s="94">
        <f t="shared" si="3"/>
        <v>0</v>
      </c>
      <c r="K30" s="94">
        <f t="shared" si="3"/>
        <v>0</v>
      </c>
      <c r="L30" s="94">
        <f t="shared" si="3"/>
        <v>0</v>
      </c>
      <c r="M30" s="94">
        <f t="shared" si="3"/>
        <v>0</v>
      </c>
      <c r="N30" s="94">
        <f t="shared" si="3"/>
        <v>0</v>
      </c>
      <c r="O30" s="94">
        <f t="shared" si="3"/>
        <v>0</v>
      </c>
      <c r="P30" s="94">
        <f t="shared" si="3"/>
        <v>0</v>
      </c>
      <c r="Q30" s="94">
        <f t="shared" si="3"/>
        <v>0</v>
      </c>
      <c r="R30" s="94">
        <f t="shared" si="3"/>
        <v>0</v>
      </c>
      <c r="S30" s="94">
        <f t="shared" si="3"/>
        <v>0</v>
      </c>
      <c r="T30" s="94">
        <f t="shared" si="3"/>
        <v>0</v>
      </c>
      <c r="U30" s="94">
        <f t="shared" si="3"/>
        <v>0</v>
      </c>
      <c r="V30" s="94">
        <f t="shared" si="3"/>
        <v>0</v>
      </c>
      <c r="W30" s="94">
        <f t="shared" si="3"/>
        <v>0</v>
      </c>
      <c r="X30" s="94">
        <f t="shared" si="3"/>
        <v>0</v>
      </c>
      <c r="Y30" s="94">
        <f t="shared" si="3"/>
        <v>0</v>
      </c>
      <c r="Z30" s="94">
        <f t="shared" si="3"/>
        <v>0</v>
      </c>
      <c r="AA30" s="94">
        <f t="shared" si="3"/>
        <v>0</v>
      </c>
      <c r="AB30" s="94">
        <f t="shared" si="3"/>
        <v>0</v>
      </c>
      <c r="AC30" s="94">
        <f t="shared" si="3"/>
        <v>0</v>
      </c>
      <c r="AD30" s="94">
        <f t="shared" si="3"/>
        <v>0</v>
      </c>
      <c r="AE30" s="94">
        <f t="shared" si="3"/>
        <v>0</v>
      </c>
      <c r="AF30" s="94">
        <f t="shared" si="3"/>
        <v>0</v>
      </c>
      <c r="AG30" s="94">
        <f t="shared" si="3"/>
        <v>0</v>
      </c>
      <c r="AH30" s="94">
        <f t="shared" si="3"/>
        <v>0</v>
      </c>
      <c r="AI30" s="94">
        <f t="shared" si="3"/>
        <v>0</v>
      </c>
      <c r="AJ30" s="94">
        <f t="shared" si="3"/>
        <v>0</v>
      </c>
      <c r="AK30" s="94">
        <f t="shared" si="3"/>
        <v>0</v>
      </c>
      <c r="AL30" s="94">
        <f t="shared" si="3"/>
        <v>0</v>
      </c>
      <c r="AM30" s="94">
        <f t="shared" si="3"/>
        <v>0</v>
      </c>
      <c r="AN30" s="94">
        <f t="shared" si="3"/>
        <v>0</v>
      </c>
      <c r="AO30" s="94">
        <f t="shared" si="3"/>
        <v>0</v>
      </c>
      <c r="AP30" s="94">
        <f t="shared" si="3"/>
        <v>0</v>
      </c>
      <c r="AQ30" s="94">
        <f t="shared" si="3"/>
        <v>0</v>
      </c>
      <c r="AR30" s="94">
        <f t="shared" si="3"/>
        <v>0</v>
      </c>
      <c r="AS30" s="94">
        <f t="shared" si="3"/>
        <v>0</v>
      </c>
      <c r="AT30" s="94">
        <f t="shared" si="3"/>
        <v>0</v>
      </c>
      <c r="AU30" s="94">
        <f t="shared" si="3"/>
        <v>0</v>
      </c>
    </row>
    <row r="31" spans="2:47" x14ac:dyDescent="0.25">
      <c r="B31" s="1" t="s">
        <v>214</v>
      </c>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row>
    <row r="32" spans="2:47" x14ac:dyDescent="0.25">
      <c r="B32" s="57" t="s">
        <v>215</v>
      </c>
      <c r="C32" s="89"/>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row>
    <row r="33" spans="2:47" x14ac:dyDescent="0.25">
      <c r="C33" s="1" t="s">
        <v>216</v>
      </c>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row>
    <row r="34" spans="2:47" x14ac:dyDescent="0.25">
      <c r="C34" s="1" t="s">
        <v>217</v>
      </c>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row>
    <row r="35" spans="2:47" x14ac:dyDescent="0.25">
      <c r="B35" s="1" t="s">
        <v>218</v>
      </c>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row>
    <row r="36" spans="2:47" x14ac:dyDescent="0.25">
      <c r="B36" s="1" t="s">
        <v>219</v>
      </c>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row>
    <row r="37" spans="2:47" x14ac:dyDescent="0.25">
      <c r="B37" s="1" t="s">
        <v>220</v>
      </c>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row>
    <row r="38" spans="2:47" x14ac:dyDescent="0.25">
      <c r="B38" s="1" t="s">
        <v>221</v>
      </c>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row>
    <row r="39" spans="2:47" x14ac:dyDescent="0.25">
      <c r="B39" s="1" t="s">
        <v>222</v>
      </c>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row>
    <row r="40" spans="2:47" x14ac:dyDescent="0.25">
      <c r="B40" s="1" t="s">
        <v>223</v>
      </c>
      <c r="H40" s="58">
        <f>'6. Cta. PyG'!D39</f>
        <v>0</v>
      </c>
      <c r="I40" s="58">
        <f>'6. Cta. PyG'!E39</f>
        <v>0</v>
      </c>
      <c r="J40" s="58">
        <f>'6. Cta. PyG'!F39</f>
        <v>0</v>
      </c>
      <c r="K40" s="58">
        <f>'6. Cta. PyG'!G39</f>
        <v>0</v>
      </c>
      <c r="L40" s="58">
        <f>'6. Cta. PyG'!H39</f>
        <v>0</v>
      </c>
      <c r="M40" s="58">
        <f>'6. Cta. PyG'!I39</f>
        <v>0</v>
      </c>
      <c r="N40" s="58">
        <f>'6. Cta. PyG'!J39</f>
        <v>0</v>
      </c>
      <c r="O40" s="58">
        <f>'6. Cta. PyG'!K39</f>
        <v>0</v>
      </c>
      <c r="P40" s="58">
        <f>'6. Cta. PyG'!L39</f>
        <v>0</v>
      </c>
      <c r="Q40" s="58">
        <f>'6. Cta. PyG'!M39</f>
        <v>0</v>
      </c>
      <c r="R40" s="58">
        <f>'6. Cta. PyG'!N39</f>
        <v>0</v>
      </c>
      <c r="S40" s="58">
        <f>'6. Cta. PyG'!O39</f>
        <v>0</v>
      </c>
      <c r="T40" s="58">
        <f>'6. Cta. PyG'!P39</f>
        <v>0</v>
      </c>
      <c r="U40" s="58">
        <f>'6. Cta. PyG'!Q39</f>
        <v>0</v>
      </c>
      <c r="V40" s="58">
        <f>'6. Cta. PyG'!R39</f>
        <v>0</v>
      </c>
      <c r="W40" s="58">
        <f>'6. Cta. PyG'!S39</f>
        <v>0</v>
      </c>
      <c r="X40" s="58">
        <f>'6. Cta. PyG'!T39</f>
        <v>0</v>
      </c>
      <c r="Y40" s="58">
        <f>'6. Cta. PyG'!U39</f>
        <v>0</v>
      </c>
      <c r="Z40" s="58">
        <f>'6. Cta. PyG'!V39</f>
        <v>0</v>
      </c>
      <c r="AA40" s="58">
        <f>'6. Cta. PyG'!W39</f>
        <v>0</v>
      </c>
      <c r="AB40" s="58">
        <f>'6. Cta. PyG'!X39</f>
        <v>0</v>
      </c>
      <c r="AC40" s="58">
        <f>'6. Cta. PyG'!Y39</f>
        <v>0</v>
      </c>
      <c r="AD40" s="58">
        <f>'6. Cta. PyG'!Z39</f>
        <v>0</v>
      </c>
      <c r="AE40" s="58">
        <f>'6. Cta. PyG'!AA39</f>
        <v>0</v>
      </c>
      <c r="AF40" s="58">
        <f>'6. Cta. PyG'!AB39</f>
        <v>0</v>
      </c>
      <c r="AG40" s="58">
        <f>'6. Cta. PyG'!AC39</f>
        <v>0</v>
      </c>
      <c r="AH40" s="58">
        <f>'6. Cta. PyG'!AD39</f>
        <v>0</v>
      </c>
      <c r="AI40" s="58">
        <f>'6. Cta. PyG'!AE39</f>
        <v>0</v>
      </c>
      <c r="AJ40" s="58">
        <f>'6. Cta. PyG'!AF39</f>
        <v>0</v>
      </c>
      <c r="AK40" s="58">
        <f>'6. Cta. PyG'!AG39</f>
        <v>0</v>
      </c>
      <c r="AL40" s="58">
        <f>'6. Cta. PyG'!AH39</f>
        <v>0</v>
      </c>
      <c r="AM40" s="58">
        <f>'6. Cta. PyG'!AI39</f>
        <v>0</v>
      </c>
      <c r="AN40" s="58">
        <f>'6. Cta. PyG'!AJ39</f>
        <v>0</v>
      </c>
      <c r="AO40" s="58">
        <f>'6. Cta. PyG'!AK39</f>
        <v>0</v>
      </c>
      <c r="AP40" s="58">
        <f>'6. Cta. PyG'!AL39</f>
        <v>0</v>
      </c>
      <c r="AQ40" s="58">
        <f>'6. Cta. PyG'!AM39</f>
        <v>0</v>
      </c>
      <c r="AR40" s="58">
        <f>'6. Cta. PyG'!AN39</f>
        <v>0</v>
      </c>
      <c r="AS40" s="58">
        <f>'6. Cta. PyG'!AO39</f>
        <v>0</v>
      </c>
      <c r="AT40" s="58">
        <f>'6. Cta. PyG'!AP39</f>
        <v>0</v>
      </c>
      <c r="AU40" s="58">
        <f>'6. Cta. PyG'!AQ39</f>
        <v>0</v>
      </c>
    </row>
    <row r="41" spans="2:47" x14ac:dyDescent="0.25">
      <c r="B41" s="1" t="s">
        <v>224</v>
      </c>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row>
    <row r="42" spans="2:47" x14ac:dyDescent="0.25">
      <c r="B42" s="1" t="s">
        <v>225</v>
      </c>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row>
    <row r="43" spans="2:47" x14ac:dyDescent="0.25">
      <c r="B43" s="1" t="s">
        <v>226</v>
      </c>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row>
    <row r="44" spans="2:47" x14ac:dyDescent="0.25">
      <c r="B44" s="1" t="s">
        <v>227</v>
      </c>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row>
    <row r="45" spans="2:47" x14ac:dyDescent="0.25">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row>
    <row r="46" spans="2:47" x14ac:dyDescent="0.25">
      <c r="B46" s="87" t="s">
        <v>228</v>
      </c>
      <c r="C46" s="87"/>
      <c r="D46" s="87"/>
      <c r="E46" s="87"/>
      <c r="F46" s="87"/>
      <c r="G46" s="87"/>
      <c r="H46" s="94">
        <f>H49</f>
        <v>0</v>
      </c>
      <c r="I46" s="94">
        <f t="shared" ref="I46:AU46" si="4">I49</f>
        <v>0</v>
      </c>
      <c r="J46" s="94">
        <f t="shared" si="4"/>
        <v>0</v>
      </c>
      <c r="K46" s="94">
        <f t="shared" si="4"/>
        <v>0</v>
      </c>
      <c r="L46" s="94">
        <f t="shared" si="4"/>
        <v>0</v>
      </c>
      <c r="M46" s="94">
        <f t="shared" si="4"/>
        <v>0</v>
      </c>
      <c r="N46" s="94">
        <f t="shared" si="4"/>
        <v>0</v>
      </c>
      <c r="O46" s="94">
        <f t="shared" si="4"/>
        <v>0</v>
      </c>
      <c r="P46" s="94">
        <f t="shared" si="4"/>
        <v>0</v>
      </c>
      <c r="Q46" s="94">
        <f t="shared" si="4"/>
        <v>0</v>
      </c>
      <c r="R46" s="94">
        <f t="shared" si="4"/>
        <v>0</v>
      </c>
      <c r="S46" s="94">
        <f t="shared" si="4"/>
        <v>0</v>
      </c>
      <c r="T46" s="94">
        <f t="shared" si="4"/>
        <v>0</v>
      </c>
      <c r="U46" s="94">
        <f t="shared" si="4"/>
        <v>0</v>
      </c>
      <c r="V46" s="94">
        <f t="shared" si="4"/>
        <v>0</v>
      </c>
      <c r="W46" s="94">
        <f t="shared" si="4"/>
        <v>0</v>
      </c>
      <c r="X46" s="94">
        <f t="shared" si="4"/>
        <v>0</v>
      </c>
      <c r="Y46" s="94">
        <f t="shared" si="4"/>
        <v>0</v>
      </c>
      <c r="Z46" s="94">
        <f t="shared" si="4"/>
        <v>0</v>
      </c>
      <c r="AA46" s="94">
        <f t="shared" si="4"/>
        <v>0</v>
      </c>
      <c r="AB46" s="94">
        <f t="shared" si="4"/>
        <v>0</v>
      </c>
      <c r="AC46" s="94">
        <f t="shared" si="4"/>
        <v>0</v>
      </c>
      <c r="AD46" s="94">
        <f t="shared" si="4"/>
        <v>0</v>
      </c>
      <c r="AE46" s="94">
        <f t="shared" si="4"/>
        <v>0</v>
      </c>
      <c r="AF46" s="94">
        <f t="shared" si="4"/>
        <v>0</v>
      </c>
      <c r="AG46" s="94">
        <f t="shared" si="4"/>
        <v>0</v>
      </c>
      <c r="AH46" s="94">
        <f t="shared" si="4"/>
        <v>0</v>
      </c>
      <c r="AI46" s="94">
        <f t="shared" si="4"/>
        <v>0</v>
      </c>
      <c r="AJ46" s="94">
        <f t="shared" si="4"/>
        <v>0</v>
      </c>
      <c r="AK46" s="94">
        <f t="shared" si="4"/>
        <v>0</v>
      </c>
      <c r="AL46" s="94">
        <f t="shared" si="4"/>
        <v>0</v>
      </c>
      <c r="AM46" s="94">
        <f t="shared" si="4"/>
        <v>0</v>
      </c>
      <c r="AN46" s="94">
        <f t="shared" si="4"/>
        <v>0</v>
      </c>
      <c r="AO46" s="94">
        <f t="shared" si="4"/>
        <v>0</v>
      </c>
      <c r="AP46" s="94">
        <f t="shared" si="4"/>
        <v>0</v>
      </c>
      <c r="AQ46" s="94">
        <f t="shared" si="4"/>
        <v>0</v>
      </c>
      <c r="AR46" s="94">
        <f t="shared" si="4"/>
        <v>0</v>
      </c>
      <c r="AS46" s="94">
        <f t="shared" si="4"/>
        <v>0</v>
      </c>
      <c r="AT46" s="94">
        <f t="shared" si="4"/>
        <v>0</v>
      </c>
      <c r="AU46" s="94">
        <f t="shared" si="4"/>
        <v>0</v>
      </c>
    </row>
    <row r="47" spans="2:47" x14ac:dyDescent="0.25">
      <c r="B47" s="1" t="s">
        <v>229</v>
      </c>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row>
    <row r="48" spans="2:47" x14ac:dyDescent="0.25">
      <c r="B48" s="1" t="s">
        <v>230</v>
      </c>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row>
    <row r="49" spans="2:47" x14ac:dyDescent="0.25">
      <c r="C49" s="1" t="s">
        <v>231</v>
      </c>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row>
    <row r="50" spans="2:47" x14ac:dyDescent="0.25">
      <c r="C50" s="1" t="s">
        <v>232</v>
      </c>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c r="AU50" s="58"/>
    </row>
    <row r="51" spans="2:47" x14ac:dyDescent="0.25">
      <c r="C51" s="1" t="s">
        <v>233</v>
      </c>
      <c r="H51" s="58"/>
      <c r="I51" s="58"/>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row>
    <row r="52" spans="2:47" x14ac:dyDescent="0.25">
      <c r="B52" s="1" t="s">
        <v>234</v>
      </c>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row>
    <row r="53" spans="2:47" x14ac:dyDescent="0.25">
      <c r="B53" s="1" t="s">
        <v>235</v>
      </c>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row>
    <row r="54" spans="2:47" x14ac:dyDescent="0.25">
      <c r="B54" s="1" t="s">
        <v>236</v>
      </c>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row>
    <row r="55" spans="2:47" x14ac:dyDescent="0.25">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row>
    <row r="56" spans="2:47" x14ac:dyDescent="0.25">
      <c r="B56" s="87" t="s">
        <v>237</v>
      </c>
      <c r="C56" s="87"/>
      <c r="D56" s="87"/>
      <c r="E56" s="87"/>
      <c r="F56" s="87"/>
      <c r="G56" s="87"/>
      <c r="H56" s="94"/>
      <c r="I56" s="94"/>
      <c r="J56" s="94"/>
      <c r="K56" s="94"/>
      <c r="L56" s="94"/>
      <c r="M56" s="94"/>
      <c r="N56" s="94"/>
      <c r="O56" s="94"/>
      <c r="P56" s="94"/>
      <c r="Q56" s="94"/>
      <c r="R56" s="94"/>
      <c r="S56" s="94"/>
      <c r="T56" s="94"/>
      <c r="U56" s="94"/>
      <c r="V56" s="94"/>
      <c r="W56" s="94"/>
      <c r="X56" s="94"/>
      <c r="Y56" s="58"/>
      <c r="Z56" s="58"/>
      <c r="AA56" s="58"/>
      <c r="AB56" s="58"/>
      <c r="AC56" s="58"/>
      <c r="AD56" s="58"/>
      <c r="AE56" s="58"/>
      <c r="AF56" s="58"/>
      <c r="AG56" s="58"/>
      <c r="AH56" s="58"/>
      <c r="AI56" s="58"/>
      <c r="AJ56" s="58"/>
      <c r="AK56" s="58"/>
      <c r="AL56" s="58"/>
      <c r="AM56" s="58"/>
      <c r="AN56" s="58"/>
      <c r="AO56" s="58"/>
      <c r="AP56" s="58"/>
      <c r="AQ56" s="58"/>
      <c r="AR56" s="58"/>
      <c r="AS56" s="58"/>
      <c r="AT56" s="58"/>
      <c r="AU56" s="58"/>
    </row>
    <row r="57" spans="2:47" x14ac:dyDescent="0.25">
      <c r="B57" s="1" t="s">
        <v>238</v>
      </c>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row>
    <row r="58" spans="2:47" x14ac:dyDescent="0.25">
      <c r="B58" s="1" t="s">
        <v>239</v>
      </c>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row>
    <row r="59" spans="2:47" x14ac:dyDescent="0.25">
      <c r="B59" s="1" t="s">
        <v>240</v>
      </c>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row>
    <row r="60" spans="2:47" x14ac:dyDescent="0.25">
      <c r="C60" s="1" t="s">
        <v>231</v>
      </c>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row>
    <row r="61" spans="2:47" x14ac:dyDescent="0.25">
      <c r="C61" s="1" t="s">
        <v>232</v>
      </c>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row>
    <row r="62" spans="2:47" x14ac:dyDescent="0.25">
      <c r="C62" s="1" t="s">
        <v>233</v>
      </c>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row>
    <row r="63" spans="2:47" x14ac:dyDescent="0.25">
      <c r="B63" s="1" t="s">
        <v>241</v>
      </c>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row>
    <row r="64" spans="2:47" x14ac:dyDescent="0.25">
      <c r="B64" s="1" t="s">
        <v>242</v>
      </c>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row>
    <row r="65" spans="2:47" x14ac:dyDescent="0.25">
      <c r="C65" s="1" t="s">
        <v>243</v>
      </c>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row>
    <row r="66" spans="2:47" x14ac:dyDescent="0.25">
      <c r="C66" s="1" t="s">
        <v>244</v>
      </c>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row>
    <row r="67" spans="2:47" x14ac:dyDescent="0.25">
      <c r="B67" s="1" t="s">
        <v>209</v>
      </c>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row>
    <row r="68" spans="2:47" x14ac:dyDescent="0.25">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row>
    <row r="69" spans="2:47" x14ac:dyDescent="0.25">
      <c r="B69" s="55" t="s">
        <v>245</v>
      </c>
      <c r="C69" s="55"/>
      <c r="D69" s="55"/>
      <c r="E69" s="55"/>
      <c r="F69" s="55"/>
      <c r="G69" s="55"/>
      <c r="H69" s="59">
        <f>H30+H46+H56</f>
        <v>0</v>
      </c>
      <c r="I69" s="59">
        <f t="shared" ref="I69:AU69" si="5">I30+I46+I56</f>
        <v>0</v>
      </c>
      <c r="J69" s="59">
        <f t="shared" si="5"/>
        <v>0</v>
      </c>
      <c r="K69" s="59">
        <f t="shared" si="5"/>
        <v>0</v>
      </c>
      <c r="L69" s="59">
        <f t="shared" si="5"/>
        <v>0</v>
      </c>
      <c r="M69" s="59">
        <f t="shared" si="5"/>
        <v>0</v>
      </c>
      <c r="N69" s="59">
        <f t="shared" si="5"/>
        <v>0</v>
      </c>
      <c r="O69" s="59">
        <f t="shared" si="5"/>
        <v>0</v>
      </c>
      <c r="P69" s="59">
        <f t="shared" si="5"/>
        <v>0</v>
      </c>
      <c r="Q69" s="59">
        <f t="shared" si="5"/>
        <v>0</v>
      </c>
      <c r="R69" s="59">
        <f t="shared" si="5"/>
        <v>0</v>
      </c>
      <c r="S69" s="59">
        <f t="shared" si="5"/>
        <v>0</v>
      </c>
      <c r="T69" s="59">
        <f t="shared" si="5"/>
        <v>0</v>
      </c>
      <c r="U69" s="59">
        <f t="shared" si="5"/>
        <v>0</v>
      </c>
      <c r="V69" s="59">
        <f t="shared" si="5"/>
        <v>0</v>
      </c>
      <c r="W69" s="59">
        <f t="shared" si="5"/>
        <v>0</v>
      </c>
      <c r="X69" s="59">
        <f t="shared" si="5"/>
        <v>0</v>
      </c>
      <c r="Y69" s="59">
        <f t="shared" si="5"/>
        <v>0</v>
      </c>
      <c r="Z69" s="59">
        <f t="shared" si="5"/>
        <v>0</v>
      </c>
      <c r="AA69" s="59">
        <f t="shared" si="5"/>
        <v>0</v>
      </c>
      <c r="AB69" s="59">
        <f t="shared" si="5"/>
        <v>0</v>
      </c>
      <c r="AC69" s="59">
        <f t="shared" si="5"/>
        <v>0</v>
      </c>
      <c r="AD69" s="59">
        <f t="shared" si="5"/>
        <v>0</v>
      </c>
      <c r="AE69" s="59">
        <f t="shared" si="5"/>
        <v>0</v>
      </c>
      <c r="AF69" s="59">
        <f t="shared" si="5"/>
        <v>0</v>
      </c>
      <c r="AG69" s="59">
        <f t="shared" si="5"/>
        <v>0</v>
      </c>
      <c r="AH69" s="59">
        <f t="shared" si="5"/>
        <v>0</v>
      </c>
      <c r="AI69" s="59">
        <f t="shared" si="5"/>
        <v>0</v>
      </c>
      <c r="AJ69" s="59">
        <f t="shared" si="5"/>
        <v>0</v>
      </c>
      <c r="AK69" s="59">
        <f t="shared" si="5"/>
        <v>0</v>
      </c>
      <c r="AL69" s="59">
        <f t="shared" si="5"/>
        <v>0</v>
      </c>
      <c r="AM69" s="59">
        <f t="shared" si="5"/>
        <v>0</v>
      </c>
      <c r="AN69" s="59">
        <f t="shared" si="5"/>
        <v>0</v>
      </c>
      <c r="AO69" s="59">
        <f t="shared" si="5"/>
        <v>0</v>
      </c>
      <c r="AP69" s="59">
        <f t="shared" si="5"/>
        <v>0</v>
      </c>
      <c r="AQ69" s="59">
        <f t="shared" si="5"/>
        <v>0</v>
      </c>
      <c r="AR69" s="59">
        <f t="shared" si="5"/>
        <v>0</v>
      </c>
      <c r="AS69" s="59">
        <f t="shared" si="5"/>
        <v>0</v>
      </c>
      <c r="AT69" s="59">
        <f t="shared" si="5"/>
        <v>0</v>
      </c>
      <c r="AU69" s="59">
        <f t="shared" si="5"/>
        <v>0</v>
      </c>
    </row>
  </sheetData>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 Libro de hipótesis</vt:lpstr>
      <vt:lpstr>2. Tasa de descuento</vt:lpstr>
      <vt:lpstr>3. Transferencia de riesgos</vt:lpstr>
      <vt:lpstr>4. Comprobación plazo</vt:lpstr>
      <vt:lpstr>5. E. viabilidad económ</vt:lpstr>
      <vt:lpstr>6. Cta. PyG</vt:lpstr>
      <vt:lpstr>7. Balance</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Alvargonzalez Garcia, Begoña</dc:creator>
  <cp:lastModifiedBy>Menduiña Buendia, Maria Jose</cp:lastModifiedBy>
  <dcterms:created xsi:type="dcterms:W3CDTF">2020-11-30T09:26:49Z</dcterms:created>
  <dcterms:modified xsi:type="dcterms:W3CDTF">2021-09-13T05:50:55Z</dcterms:modified>
</cp:coreProperties>
</file>