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598" activeTab="3"/>
  </bookViews>
  <sheets>
    <sheet name="7.a y 7.b" sheetId="1" r:id="rId1"/>
    <sheet name="7.c (1)" sheetId="2" r:id="rId2"/>
    <sheet name="7.c (2)" sheetId="3" r:id="rId3"/>
    <sheet name="7.c (3)" sheetId="4" r:id="rId4"/>
    <sheet name="7.d" sheetId="5" r:id="rId5"/>
    <sheet name="7.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1">'7.c (1)'!$A$2:$J$93</definedName>
    <definedName name="_xlnm.Print_Area" localSheetId="2">'7.c (2)'!$A$2:$E$86</definedName>
    <definedName name="_xlnm.Print_Area" localSheetId="3">'7.c (3)'!$A$2:$H$92</definedName>
    <definedName name="_xlnm.Print_Area" localSheetId="5">'7.e'!$A$2:$I$88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comments2.xml><?xml version="1.0" encoding="utf-8"?>
<comments xmlns="http://schemas.openxmlformats.org/spreadsheetml/2006/main">
  <authors>
    <author>Direcci?n General de Conservaci?n de la Naturaleza</author>
  </authors>
  <commentList>
    <comment ref="B82" authorId="0">
      <text>
        <r>
          <rPr>
            <b/>
            <sz val="8"/>
            <rFont val="Tahoma"/>
            <family val="0"/>
          </rPr>
          <t>Faltarían las repoblaciones de riberas, taludes y fijación de dunas, que están en nº de pies, m.l. y m3. Sólo se han puesto los datos de reforestaciones, que suponemso que están en Ha.</t>
        </r>
      </text>
    </comment>
    <comment ref="D52" authorId="0">
      <text>
        <r>
          <rPr>
            <b/>
            <sz val="8"/>
            <rFont val="Tahoma"/>
            <family val="0"/>
          </rPr>
          <t>Se ha puesto la suma de has montes privados, tierras agrícolas y de la junta, x provincia y total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Direcci?n General de Conservaci?n de la Naturaleza</author>
  </authors>
  <commentList>
    <comment ref="B28" authorId="0">
      <text>
        <r>
          <rPr>
            <b/>
            <sz val="8"/>
            <rFont val="Tahoma"/>
            <family val="0"/>
          </rPr>
          <t>Desconocemos si la en este valor están incluidadas las Ha repobladas con Financiación de la PAC ya que no hemos obtenido repsuesta de la CCAA</t>
        </r>
      </text>
    </comment>
    <comment ref="B105" authorId="0">
      <text>
        <r>
          <rPr>
            <b/>
            <sz val="8"/>
            <rFont val="Tahoma"/>
            <family val="0"/>
          </rPr>
          <t>Desconocemos si la en este valor están incluidadas las Ha repobladas con Financiación de la PAC.</t>
        </r>
      </text>
    </comment>
  </commentList>
</comments>
</file>

<file path=xl/comments6.xml><?xml version="1.0" encoding="utf-8"?>
<comments xmlns="http://schemas.openxmlformats.org/spreadsheetml/2006/main">
  <authors>
    <author>Direcci?n General de Conservaci?n de la Naturaleza</author>
  </authors>
  <commentList>
    <comment ref="B28" authorId="0">
      <text>
        <r>
          <rPr>
            <b/>
            <sz val="8"/>
            <rFont val="Tahoma"/>
            <family val="0"/>
          </rPr>
          <t>Desconocemos si en este valor están incluidadas las Ha repobladas con Financiación de la PAC.</t>
        </r>
      </text>
    </comment>
    <comment ref="A26" authorId="0">
      <text>
        <r>
          <rPr>
            <b/>
            <sz val="8"/>
            <rFont val="Tahoma"/>
            <family val="0"/>
          </rPr>
          <t>Incluye costes de Repoblaciones PAC ya que así lo envió la CCAA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Incluye costes de Repoblaciones PAC ya que así lo envió la CCAA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son de la PAC</t>
        </r>
      </text>
    </comment>
    <comment ref="A86" authorId="0">
      <text>
        <r>
          <rPr>
            <b/>
            <sz val="8"/>
            <rFont val="Tahoma"/>
            <family val="0"/>
          </rPr>
          <t>Incluye costes de Repoblaciones PAC ya que así lo envió la CCAA</t>
        </r>
        <r>
          <rPr>
            <sz val="8"/>
            <rFont val="Tahoma"/>
            <family val="0"/>
          </rPr>
          <t xml:space="preserve">
</t>
        </r>
      </text>
    </comment>
    <comment ref="A82" authorId="0">
      <text>
        <r>
          <rPr>
            <b/>
            <sz val="8"/>
            <rFont val="Tahoma"/>
            <family val="0"/>
          </rPr>
          <t>Sólo hemos incluido los costes de reforestación ya que son los unicos que vienen en Ha y por tanto se han metido en el análisis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<sst xmlns="http://schemas.openxmlformats.org/spreadsheetml/2006/main" count="666" uniqueCount="189">
  <si>
    <t>Provincias y</t>
  </si>
  <si>
    <t>Comunidades Autónomas</t>
  </si>
  <si>
    <t>Total montes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</si>
  <si>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</si>
  <si>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</si>
  <si>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</si>
  <si>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</si>
  <si>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</si>
  <si>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</si>
  <si>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</si>
  <si>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</si>
  <si>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</si>
  <si>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</si>
  <si>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</si>
  <si>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</si>
  <si>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</si>
  <si>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</si>
  <si>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</si>
  <si>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</si>
  <si>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</si>
  <si>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</si>
  <si>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</si>
  <si>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</si>
  <si>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</si>
  <si>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</si>
  <si>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</si>
  <si>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</si>
  <si>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</si>
  <si>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</si>
  <si>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</si>
  <si>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</si>
  <si>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</si>
  <si>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</si>
  <si>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</si>
  <si>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</si>
  <si>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</si>
  <si>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</si>
  <si>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</si>
  <si>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</si>
  <si>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</si>
  <si>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</si>
  <si>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</si>
  <si>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</si>
  <si>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</si>
  <si>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</si>
  <si>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</si>
  <si>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</si>
  <si>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</si>
  <si>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Otros</t>
  </si>
  <si>
    <t>Repoblaciones protectoras</t>
  </si>
  <si>
    <t>Repoblaciones productoras</t>
  </si>
  <si>
    <t>Reposición</t>
  </si>
  <si>
    <t>repoblaciones</t>
  </si>
  <si>
    <t>Primera</t>
  </si>
  <si>
    <t>Segunda</t>
  </si>
  <si>
    <t>Total (a)</t>
  </si>
  <si>
    <t>de marras</t>
  </si>
  <si>
    <t>Total (b)</t>
  </si>
  <si>
    <t>(a)+(b)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</si>
  <si>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</si>
  <si>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</si>
  <si>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</si>
  <si>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</si>
  <si>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</si>
  <si>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</si>
  <si>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</si>
  <si>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</si>
  <si>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</si>
  <si>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</si>
  <si>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</si>
  <si>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</si>
  <si>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</si>
  <si>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</si>
  <si>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</si>
  <si>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</si>
  <si>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MADRID</t>
  </si>
  <si>
    <t>REPOBLACIONES FORESTALES - SUPERFICIES</t>
  </si>
  <si>
    <t>-</t>
  </si>
  <si>
    <t xml:space="preserve"> </t>
  </si>
  <si>
    <t>S.D.</t>
  </si>
  <si>
    <t>El análisis de repoblaciones es escaso por la falta de uniformidad en la información facilitada por las CCAA.</t>
  </si>
  <si>
    <t>TOTAL PROTECTORAS</t>
  </si>
  <si>
    <t>TOTAL PRODUCTORAS</t>
  </si>
  <si>
    <t>PROTECTORAS</t>
  </si>
  <si>
    <t>PRODUCTORAS</t>
  </si>
  <si>
    <t>TOTAL SUPERFICIE REPOBLADA (Ha)</t>
  </si>
  <si>
    <t>REPOBLACIONES FORESTALES DEL AÑO 2005 EN EL MARCO DE LA PAC</t>
  </si>
  <si>
    <t>El análisis de repoblaciones no es muy preciso por la falta de uniformidad en la información facilitada por las CCAA.</t>
  </si>
  <si>
    <t>superficie</t>
  </si>
  <si>
    <t xml:space="preserve">SUMA DE SUPERFICIES </t>
  </si>
  <si>
    <t>SUPERFICIE TOTAL REPOBLADA POR CCAA EN 2005 (Ha)</t>
  </si>
  <si>
    <t>REPOBLACIONES CON FINANCIACIÓN PAC (Ha)</t>
  </si>
  <si>
    <t>REPOBLACIONES FORESTALES - COSTES</t>
  </si>
  <si>
    <t>Primera repoblación</t>
  </si>
  <si>
    <t>Seunda repoblación</t>
  </si>
  <si>
    <t>COSTES REPOBLACIONES PROTECTORAS</t>
  </si>
  <si>
    <t>COSTES REPOBLACIONES PRODUCTORAS</t>
  </si>
  <si>
    <t>COSTES TOTALES DE REPOBLACIÓN</t>
  </si>
  <si>
    <t>COSTES REPOSICIÓN DE MARRAS</t>
  </si>
  <si>
    <t>Años</t>
  </si>
  <si>
    <t>Primera repoblación (hectáreas)</t>
  </si>
  <si>
    <t>Segunda repoblación (hectáreas)</t>
  </si>
  <si>
    <t>Reposición de</t>
  </si>
  <si>
    <t>Coste total</t>
  </si>
  <si>
    <t>Coníferas</t>
  </si>
  <si>
    <t>Frondosas</t>
  </si>
  <si>
    <t>marras (hectáreas)</t>
  </si>
  <si>
    <t>(miles de euros)</t>
  </si>
  <si>
    <t>Año 1999: Datos de Navarra, Cataluña, Castilla y León, Madrid, provincia de Valencia y Andalucía son estimados.</t>
  </si>
  <si>
    <t>Año 2000: Datos de Navarra, Cataluña, provincia de Valencia y Andalucía son estimados.</t>
  </si>
  <si>
    <t>Año 2001: Datos de Navarra, provincia de Valencia, Andalucía y Canarias son estimados.</t>
  </si>
  <si>
    <t>Año 1999 y 2000: Datos de Navarra, Cataluña, Castilla y León, Madrid, provincia de Valencia y Andalucía son estimados.</t>
  </si>
  <si>
    <t>Montes del Estado</t>
  </si>
  <si>
    <t>Otros montes públicos</t>
  </si>
  <si>
    <t>Montes de particulares</t>
  </si>
  <si>
    <t>y CC. AA.</t>
  </si>
  <si>
    <t>Municipales</t>
  </si>
  <si>
    <t>Consorciados</t>
  </si>
  <si>
    <t>No consorciados</t>
  </si>
  <si>
    <t>montes</t>
  </si>
  <si>
    <t>Año 1999: Datos de Navarra, Cataluña, Castilla y León, Madrid, provincia de Valencia y Andalucía son estimados en repoblaciones protectoras y productoras.</t>
  </si>
  <si>
    <t>Año 2000: Datos de Navarra, provincia de Valencia y Andalucía son estimados.</t>
  </si>
  <si>
    <t>Año 2001: Datos de Navarra, provincia de Valencia, Andalucía y Canarias son estimados en repoblaciones protectoras y productoras.</t>
  </si>
  <si>
    <t>–</t>
  </si>
  <si>
    <t>Año 2000: Datos de Navarra, provincia de Valencia y Andalucía son estimados en repoblaciones protectoras y productoras, y en Castilla y León y Madrid en repoblaciones productoras.</t>
  </si>
  <si>
    <t>CCAA</t>
  </si>
  <si>
    <t>TOTAL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</si>
  <si>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</si>
  <si>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</si>
  <si>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</si>
  <si>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</si>
  <si>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</si>
  <si>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</si>
  <si>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</si>
  <si>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</si>
  <si>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</si>
  <si>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</si>
  <si>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</si>
  <si>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</si>
  <si>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</si>
  <si>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</si>
  <si>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</si>
  <si>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</si>
  <si>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C. Valenciana</t>
  </si>
  <si>
    <t>TOTAL 1º REPOBLACION</t>
  </si>
  <si>
    <t>TOTAL 2ª REPOBLACION</t>
  </si>
  <si>
    <t>TOTAL 1ª REPOBLACION</t>
  </si>
  <si>
    <t>TOTAL 2º REPOBLACION</t>
  </si>
  <si>
    <t>TOTAL PUBLICO</t>
  </si>
  <si>
    <t>TOTAL PARTICULAR</t>
  </si>
  <si>
    <t>TOTAL CONIF PROTECT</t>
  </si>
  <si>
    <t>TOTAL FROND PROTEC</t>
  </si>
  <si>
    <t>TOTAL CONIF PRODUCT</t>
  </si>
  <si>
    <t>TOTAL FROND PRODUC</t>
  </si>
  <si>
    <t>TOTAL CONIFERAS</t>
  </si>
  <si>
    <t>TOTAL FORNDOSAS</t>
  </si>
  <si>
    <t xml:space="preserve"> Análisis provincial de la superficie repoblada según tipos, 2005 (hectáreas)</t>
  </si>
  <si>
    <t>ANUARIO DE ESTADÍSTICA FORESTAL 2005</t>
  </si>
  <si>
    <t xml:space="preserve"> Análisis provincial de la superficie total repoblada en 2005 (Ha)</t>
  </si>
  <si>
    <t>Superficie repoblada en 2005 (Ha) por CCAA</t>
  </si>
  <si>
    <t>7.b: SERIE HISTÓRICA DE LAS FORESTACIONES DE TIERRAS AGRÍCOLAS</t>
  </si>
  <si>
    <t>7.a: SERIES HISTÓRICAS DE REPOBLACIONES FORESTALES</t>
  </si>
  <si>
    <t>Análisis provincial de los costes de repoblación 2005 (euros)</t>
  </si>
  <si>
    <t>Los datos de costes son escasos y la información por especies y provincias no se ha realizado ya que en algunos casos no se ha detallado lo suficiente.</t>
  </si>
  <si>
    <t>NOTAS:</t>
  </si>
  <si>
    <t>En Canarias la suma de los valores provinciales no se corresponde con el total de la CCAA ya que hemos tenido que descontar a este valor las Ha de la PAC para no duplicar superficies.</t>
  </si>
  <si>
    <t>Numero de</t>
  </si>
  <si>
    <t>Número de</t>
  </si>
  <si>
    <t>viveros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</si>
  <si>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</si>
  <si>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</si>
  <si>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</si>
  <si>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</si>
  <si>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</si>
  <si>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</si>
  <si>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</si>
  <si>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</si>
  <si>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</si>
  <si>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 –</t>
  </si>
  <si>
    <t xml:space="preserve"> CASTILLA Y LEON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</si>
  <si>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</si>
  <si>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</si>
  <si>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</si>
  <si>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</si>
  <si>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</si>
  <si>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</si>
  <si>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</si>
  <si>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>Nota: El Anuario de Estadística Agroalimentaria calcula el valor de ESPAÑA teniendo en cuenta también las provincias que no presentan datos. Para 2005 no se ha procedido de esta forma.</t>
  </si>
  <si>
    <t>Nota: EL Anuario de Estadística Agroalimentaria calcula el valor de ESPAÑA teniendo en cuenta también las provincias que no presentan datos. Para 2005 no se ha procedido de esta forma.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</si>
</sst>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;\(0.0\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0000"/>
    <numFmt numFmtId="190" formatCode="#,##0.00\ &quot;€&quot;"/>
    <numFmt numFmtId="191" formatCode="_(* #,##0.00_);_(* \(#,##0.00\);_(* &quot;-&quot;??_);_(@_)"/>
    <numFmt numFmtId="192" formatCode="#,##0;\(#,##0\);\–"/>
  </numFmts>
  <fonts count="14">
    <font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11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7"/>
      <name val="Arial"/>
      <family val="2"/>
    </font>
    <font>
      <b/>
      <sz val="8"/>
      <color indexed="23"/>
      <name val="Comic Sans MS"/>
      <family val="4"/>
    </font>
    <font>
      <sz val="11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17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3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2" fontId="3" fillId="2" borderId="0" xfId="0" applyNumberFormat="1" applyFont="1" applyFill="1" applyAlignment="1">
      <alignment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3" fillId="6" borderId="16" xfId="0" applyNumberFormat="1" applyFont="1" applyFill="1" applyBorder="1" applyAlignment="1">
      <alignment horizontal="right"/>
    </xf>
    <xf numFmtId="4" fontId="3" fillId="6" borderId="17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4" fontId="0" fillId="2" borderId="16" xfId="0" applyNumberFormat="1" applyFont="1" applyFill="1" applyBorder="1" applyAlignment="1">
      <alignment horizontal="right"/>
    </xf>
    <xf numFmtId="4" fontId="0" fillId="2" borderId="17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3" fillId="6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/>
    </xf>
    <xf numFmtId="4" fontId="0" fillId="2" borderId="19" xfId="0" applyNumberFormat="1" applyFont="1" applyFill="1" applyBorder="1" applyAlignment="1">
      <alignment horizontal="right"/>
    </xf>
    <xf numFmtId="4" fontId="3" fillId="6" borderId="19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/>
    </xf>
    <xf numFmtId="4" fontId="3" fillId="6" borderId="1" xfId="0" applyNumberFormat="1" applyFont="1" applyFill="1" applyBorder="1" applyAlignment="1">
      <alignment/>
    </xf>
    <xf numFmtId="4" fontId="0" fillId="2" borderId="17" xfId="0" applyNumberFormat="1" applyFill="1" applyBorder="1" applyAlignment="1">
      <alignment horizontal="right"/>
    </xf>
    <xf numFmtId="4" fontId="3" fillId="7" borderId="7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4" fontId="0" fillId="2" borderId="0" xfId="0" applyNumberFormat="1" applyFont="1" applyFill="1" applyAlignment="1">
      <alignment/>
    </xf>
    <xf numFmtId="0" fontId="0" fillId="2" borderId="0" xfId="0" applyNumberFormat="1" applyFont="1" applyFill="1" applyBorder="1" applyAlignment="1">
      <alignment horizontal="left" readingOrder="1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192" fontId="0" fillId="8" borderId="0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3" fontId="0" fillId="2" borderId="13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0" fillId="2" borderId="12" xfId="0" applyNumberFormat="1" applyFont="1" applyFill="1" applyBorder="1" applyAlignment="1">
      <alignment/>
    </xf>
    <xf numFmtId="0" fontId="3" fillId="9" borderId="31" xfId="0" applyFont="1" applyFill="1" applyBorder="1" applyAlignment="1">
      <alignment/>
    </xf>
    <xf numFmtId="37" fontId="0" fillId="2" borderId="13" xfId="0" applyNumberFormat="1" applyFont="1" applyFill="1" applyBorder="1" applyAlignment="1">
      <alignment horizontal="right"/>
    </xf>
    <xf numFmtId="49" fontId="0" fillId="2" borderId="8" xfId="0" applyNumberFormat="1" applyFont="1" applyFill="1" applyBorder="1" applyAlignment="1">
      <alignment horizontal="center" wrapText="1"/>
    </xf>
    <xf numFmtId="49" fontId="0" fillId="2" borderId="17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3" fontId="0" fillId="0" borderId="6" xfId="0" applyNumberFormat="1" applyBorder="1" applyAlignment="1">
      <alignment/>
    </xf>
    <xf numFmtId="0" fontId="0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2" borderId="0" xfId="0" applyNumberFormat="1" applyFont="1" applyFill="1" applyBorder="1" applyAlignment="1">
      <alignment readingOrder="1"/>
    </xf>
    <xf numFmtId="4" fontId="0" fillId="2" borderId="18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0" fillId="2" borderId="17" xfId="0" applyFont="1" applyFill="1" applyBorder="1" applyAlignment="1" quotePrefix="1">
      <alignment horizontal="center" wrapText="1"/>
    </xf>
    <xf numFmtId="0" fontId="0" fillId="2" borderId="8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" xfId="0" applyFont="1" applyFill="1" applyBorder="1" applyAlignment="1" quotePrefix="1">
      <alignment horizontal="center" wrapText="1"/>
    </xf>
    <xf numFmtId="0" fontId="0" fillId="2" borderId="13" xfId="0" applyFont="1" applyFill="1" applyBorder="1" applyAlignment="1">
      <alignment horizontal="center"/>
    </xf>
    <xf numFmtId="0" fontId="3" fillId="9" borderId="34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2" borderId="2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4" fontId="0" fillId="2" borderId="6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9" borderId="34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4" xfId="0" applyBorder="1" applyAlignment="1">
      <alignment wrapText="1"/>
    </xf>
    <xf numFmtId="0" fontId="3" fillId="9" borderId="32" xfId="0" applyFont="1" applyFill="1" applyBorder="1" applyAlignment="1">
      <alignment horizontal="center" wrapText="1"/>
    </xf>
    <xf numFmtId="0" fontId="3" fillId="9" borderId="3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2" fillId="2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2" borderId="26" xfId="0" applyFont="1" applyFill="1" applyBorder="1" applyAlignment="1">
      <alignment horizontal="center"/>
    </xf>
    <xf numFmtId="192" fontId="0" fillId="8" borderId="26" xfId="0" applyNumberFormat="1" applyFont="1" applyFill="1" applyBorder="1" applyAlignment="1">
      <alignment horizontal="center"/>
    </xf>
    <xf numFmtId="172" fontId="0" fillId="0" borderId="1" xfId="0" applyNumberFormat="1" applyFont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92" fontId="0" fillId="8" borderId="1" xfId="0" applyNumberFormat="1" applyFont="1" applyFill="1" applyBorder="1" applyAlignment="1">
      <alignment horizontal="right"/>
    </xf>
    <xf numFmtId="182" fontId="0" fillId="2" borderId="1" xfId="0" applyNumberFormat="1" applyFont="1" applyFill="1" applyBorder="1" applyAlignment="1">
      <alignment horizontal="right"/>
    </xf>
    <xf numFmtId="172" fontId="3" fillId="0" borderId="1" xfId="0" applyNumberFormat="1" applyFont="1" applyBorder="1" applyAlignment="1">
      <alignment horizontal="right"/>
    </xf>
    <xf numFmtId="172" fontId="3" fillId="2" borderId="1" xfId="0" applyNumberFormat="1" applyFont="1" applyFill="1" applyBorder="1" applyAlignment="1">
      <alignment horizontal="right"/>
    </xf>
    <xf numFmtId="192" fontId="3" fillId="8" borderId="1" xfId="0" applyNumberFormat="1" applyFont="1" applyFill="1" applyBorder="1" applyAlignment="1">
      <alignment horizontal="right"/>
    </xf>
    <xf numFmtId="182" fontId="3" fillId="2" borderId="1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/>
    </xf>
    <xf numFmtId="172" fontId="3" fillId="0" borderId="7" xfId="0" applyNumberFormat="1" applyFont="1" applyBorder="1" applyAlignment="1">
      <alignment horizontal="right"/>
    </xf>
    <xf numFmtId="172" fontId="3" fillId="2" borderId="7" xfId="0" applyNumberFormat="1" applyFont="1" applyFill="1" applyBorder="1" applyAlignment="1">
      <alignment horizontal="right"/>
    </xf>
    <xf numFmtId="192" fontId="3" fillId="8" borderId="7" xfId="0" applyNumberFormat="1" applyFont="1" applyFill="1" applyBorder="1" applyAlignment="1">
      <alignment horizontal="right"/>
    </xf>
    <xf numFmtId="182" fontId="3" fillId="2" borderId="7" xfId="0" applyNumberFormat="1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175" fontId="0" fillId="2" borderId="0" xfId="0" applyNumberFormat="1" applyFont="1" applyFill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4" fontId="0" fillId="2" borderId="1" xfId="0" applyNumberFormat="1" applyFill="1" applyBorder="1" applyAlignment="1">
      <alignment horizontal="right"/>
    </xf>
    <xf numFmtId="0" fontId="3" fillId="7" borderId="7" xfId="0" applyFont="1" applyFill="1" applyBorder="1" applyAlignment="1">
      <alignment/>
    </xf>
    <xf numFmtId="0" fontId="0" fillId="4" borderId="3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49" fontId="0" fillId="2" borderId="8" xfId="0" applyNumberFormat="1" applyFont="1" applyFill="1" applyBorder="1" applyAlignment="1">
      <alignment horizontal="center" wrapText="1"/>
    </xf>
    <xf numFmtId="49" fontId="0" fillId="2" borderId="17" xfId="0" applyNumberFormat="1" applyFont="1" applyFill="1" applyBorder="1" applyAlignment="1">
      <alignment horizontal="center" wrapText="1"/>
    </xf>
    <xf numFmtId="49" fontId="0" fillId="2" borderId="35" xfId="0" applyNumberFormat="1" applyFont="1" applyFill="1" applyBorder="1" applyAlignment="1">
      <alignment horizontal="center" wrapText="1"/>
    </xf>
    <xf numFmtId="49" fontId="0" fillId="2" borderId="2" xfId="0" applyNumberFormat="1" applyFont="1" applyFill="1" applyBorder="1" applyAlignment="1">
      <alignment horizontal="center" wrapText="1"/>
    </xf>
    <xf numFmtId="49" fontId="0" fillId="10" borderId="8" xfId="0" applyNumberFormat="1" applyFill="1" applyBorder="1" applyAlignment="1">
      <alignment horizontal="center" wrapText="1"/>
    </xf>
    <xf numFmtId="49" fontId="0" fillId="10" borderId="17" xfId="0" applyNumberForma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49" fontId="0" fillId="10" borderId="35" xfId="0" applyNumberFormat="1" applyFill="1" applyBorder="1" applyAlignment="1">
      <alignment horizontal="center" wrapText="1"/>
    </xf>
    <xf numFmtId="49" fontId="0" fillId="10" borderId="2" xfId="0" applyNumberFormat="1" applyFill="1" applyBorder="1" applyAlignment="1">
      <alignment horizontal="center" wrapText="1"/>
    </xf>
    <xf numFmtId="49" fontId="0" fillId="2" borderId="32" xfId="0" applyNumberFormat="1" applyFont="1" applyFill="1" applyBorder="1" applyAlignment="1">
      <alignment horizontal="center" wrapText="1"/>
    </xf>
    <xf numFmtId="49" fontId="0" fillId="2" borderId="34" xfId="0" applyNumberFormat="1" applyFont="1" applyFill="1" applyBorder="1" applyAlignment="1">
      <alignment horizontal="center" wrapText="1"/>
    </xf>
    <xf numFmtId="0" fontId="3" fillId="9" borderId="32" xfId="0" applyFont="1" applyFill="1" applyBorder="1" applyAlignment="1" quotePrefix="1">
      <alignment horizontal="center"/>
    </xf>
    <xf numFmtId="0" fontId="3" fillId="9" borderId="31" xfId="0" applyFont="1" applyFill="1" applyBorder="1" applyAlignment="1" quotePrefix="1">
      <alignment horizontal="center"/>
    </xf>
    <xf numFmtId="0" fontId="3" fillId="9" borderId="34" xfId="0" applyFont="1" applyFill="1" applyBorder="1" applyAlignment="1" quotePrefix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49" fontId="0" fillId="2" borderId="33" xfId="0" applyNumberFormat="1" applyFont="1" applyFill="1" applyBorder="1" applyAlignment="1">
      <alignment horizontal="center" wrapText="1"/>
    </xf>
    <xf numFmtId="49" fontId="0" fillId="2" borderId="7" xfId="0" applyNumberFormat="1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center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left" readingOrder="1"/>
    </xf>
    <xf numFmtId="0" fontId="0" fillId="2" borderId="0" xfId="0" applyFont="1" applyFill="1" applyBorder="1" applyAlignment="1">
      <alignment horizontal="left" wrapText="1"/>
    </xf>
    <xf numFmtId="0" fontId="0" fillId="11" borderId="6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0" fillId="10" borderId="39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49" fontId="3" fillId="2" borderId="0" xfId="0" applyNumberFormat="1" applyFont="1" applyFill="1" applyAlignment="1">
      <alignment horizontal="left" wrapText="1"/>
    </xf>
    <xf numFmtId="49" fontId="0" fillId="4" borderId="33" xfId="0" applyNumberFormat="1" applyFont="1" applyFill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horizontal="center" vertical="center" wrapText="1"/>
    </xf>
    <xf numFmtId="49" fontId="0" fillId="9" borderId="6" xfId="0" applyNumberFormat="1" applyFont="1" applyFill="1" applyBorder="1" applyAlignment="1">
      <alignment horizontal="center" vertical="center" wrapText="1"/>
    </xf>
    <xf numFmtId="49" fontId="0" fillId="9" borderId="1" xfId="0" applyNumberFormat="1" applyFont="1" applyFill="1" applyBorder="1" applyAlignment="1">
      <alignment horizontal="center" vertical="center" wrapText="1"/>
    </xf>
    <xf numFmtId="49" fontId="0" fillId="9" borderId="7" xfId="0" applyNumberFormat="1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2" borderId="7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49" fontId="0" fillId="5" borderId="33" xfId="0" applyNumberFormat="1" applyFont="1" applyFill="1" applyBorder="1" applyAlignment="1">
      <alignment horizontal="center" vertical="center" wrapText="1"/>
    </xf>
    <xf numFmtId="49" fontId="0" fillId="5" borderId="7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 quotePrefix="1">
      <alignment horizontal="center"/>
    </xf>
    <xf numFmtId="49" fontId="0" fillId="4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762000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390525</xdr:colOff>
      <xdr:row>1</xdr:row>
      <xdr:rowOff>66675</xdr:rowOff>
    </xdr:from>
    <xdr:to>
      <xdr:col>9</xdr:col>
      <xdr:colOff>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22860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1143000</xdr:colOff>
      <xdr:row>1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609600</xdr:colOff>
      <xdr:row>1</xdr:row>
      <xdr:rowOff>381000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71450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1143000</xdr:colOff>
      <xdr:row>1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</xdr:row>
      <xdr:rowOff>104775</xdr:rowOff>
    </xdr:from>
    <xdr:to>
      <xdr:col>4</xdr:col>
      <xdr:colOff>676275</xdr:colOff>
      <xdr:row>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33337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1143000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1</xdr:row>
      <xdr:rowOff>28575</xdr:rowOff>
    </xdr:from>
    <xdr:to>
      <xdr:col>7</xdr:col>
      <xdr:colOff>1171575</xdr:colOff>
      <xdr:row>2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90500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1143000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</xdr:row>
      <xdr:rowOff>0</xdr:rowOff>
    </xdr:from>
    <xdr:to>
      <xdr:col>6</xdr:col>
      <xdr:colOff>704850</xdr:colOff>
      <xdr:row>1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6192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1143000</xdr:colOff>
      <xdr:row>1</xdr:row>
      <xdr:rowOff>361950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142875</xdr:rowOff>
    </xdr:from>
    <xdr:to>
      <xdr:col>8</xdr:col>
      <xdr:colOff>1181100</xdr:colOff>
      <xdr:row>2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142875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nsig\ESTADISTICAS_FORESTALE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8"/>
  <sheetViews>
    <sheetView zoomScale="75" zoomScaleNormal="75" workbookViewId="0" topLeftCell="A64">
      <selection activeCell="I2" sqref="I2"/>
    </sheetView>
  </sheetViews>
  <sheetFormatPr defaultColWidth="11.421875" defaultRowHeight="12.75"/>
  <cols>
    <col min="2" max="2" width="12.140625" style="0" customWidth="1"/>
    <col min="3" max="4" width="15.28125" style="0" customWidth="1"/>
    <col min="5" max="5" width="14.28125" style="0" customWidth="1"/>
    <col min="6" max="7" width="12.140625" style="0" customWidth="1"/>
    <col min="8" max="8" width="17.28125" style="0" customWidth="1"/>
    <col min="9" max="9" width="14.7109375" style="0" customWidth="1"/>
  </cols>
  <sheetData>
    <row r="2" spans="1:25" s="86" customFormat="1" ht="30.75" customHeight="1">
      <c r="A2" s="3"/>
      <c r="B2" s="142" t="s">
        <v>157</v>
      </c>
      <c r="C2" s="142"/>
      <c r="D2" s="142"/>
      <c r="E2" s="142"/>
      <c r="F2" s="142"/>
      <c r="G2" s="142"/>
      <c r="H2" s="142"/>
      <c r="I2" s="8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4" spans="1:9" ht="15">
      <c r="A4" s="151" t="s">
        <v>161</v>
      </c>
      <c r="B4" s="151"/>
      <c r="C4" s="151"/>
      <c r="D4" s="151"/>
      <c r="E4" s="151"/>
      <c r="F4" s="151"/>
      <c r="G4" s="151"/>
      <c r="H4" s="151"/>
      <c r="I4" s="151"/>
    </row>
    <row r="5" spans="1:9" ht="12.75">
      <c r="A5" s="152"/>
      <c r="B5" s="152"/>
      <c r="C5" s="152"/>
      <c r="D5" s="152"/>
      <c r="E5" s="152"/>
      <c r="F5" s="152"/>
      <c r="G5" s="152"/>
      <c r="H5" s="152"/>
      <c r="I5" s="152"/>
    </row>
    <row r="6" spans="1:25" ht="12.75">
      <c r="A6" s="95"/>
      <c r="B6" s="153" t="s">
        <v>49</v>
      </c>
      <c r="C6" s="154"/>
      <c r="D6" s="154"/>
      <c r="E6" s="154"/>
      <c r="F6" s="154"/>
      <c r="G6" s="154"/>
      <c r="H6" s="154"/>
      <c r="I6" s="155"/>
      <c r="K6" s="95"/>
      <c r="L6" s="153" t="s">
        <v>49</v>
      </c>
      <c r="M6" s="154"/>
      <c r="N6" s="154"/>
      <c r="O6" s="154"/>
      <c r="P6" s="154"/>
      <c r="Q6" s="155"/>
      <c r="R6" s="162" t="s">
        <v>50</v>
      </c>
      <c r="S6" s="163"/>
      <c r="T6" s="163"/>
      <c r="U6" s="163"/>
      <c r="V6" s="163"/>
      <c r="W6" s="164"/>
      <c r="X6" s="77"/>
      <c r="Y6" s="99"/>
    </row>
    <row r="7" spans="1:25" ht="12.75">
      <c r="A7" s="53" t="s">
        <v>99</v>
      </c>
      <c r="B7" s="156" t="s">
        <v>100</v>
      </c>
      <c r="C7" s="157"/>
      <c r="D7" s="149" t="s">
        <v>144</v>
      </c>
      <c r="E7" s="156" t="s">
        <v>101</v>
      </c>
      <c r="F7" s="157"/>
      <c r="G7" s="149" t="s">
        <v>145</v>
      </c>
      <c r="H7" s="92" t="s">
        <v>102</v>
      </c>
      <c r="I7" s="91" t="s">
        <v>103</v>
      </c>
      <c r="K7" s="53" t="s">
        <v>99</v>
      </c>
      <c r="L7" s="160" t="s">
        <v>100</v>
      </c>
      <c r="M7" s="161"/>
      <c r="N7" s="160" t="s">
        <v>101</v>
      </c>
      <c r="O7" s="161"/>
      <c r="P7" s="143" t="s">
        <v>150</v>
      </c>
      <c r="Q7" s="145" t="s">
        <v>151</v>
      </c>
      <c r="R7" s="160" t="s">
        <v>100</v>
      </c>
      <c r="S7" s="161"/>
      <c r="T7" s="160" t="s">
        <v>101</v>
      </c>
      <c r="U7" s="161"/>
      <c r="V7" s="143" t="s">
        <v>152</v>
      </c>
      <c r="W7" s="145" t="s">
        <v>153</v>
      </c>
      <c r="X7" s="147" t="s">
        <v>154</v>
      </c>
      <c r="Y7" s="158" t="s">
        <v>155</v>
      </c>
    </row>
    <row r="8" spans="1:25" ht="13.5" thickBot="1">
      <c r="A8" s="96"/>
      <c r="B8" s="93" t="s">
        <v>104</v>
      </c>
      <c r="C8" s="92" t="s">
        <v>105</v>
      </c>
      <c r="D8" s="150"/>
      <c r="E8" s="93" t="s">
        <v>104</v>
      </c>
      <c r="F8" s="92" t="s">
        <v>105</v>
      </c>
      <c r="G8" s="150"/>
      <c r="H8" s="93" t="s">
        <v>106</v>
      </c>
      <c r="I8" s="97" t="s">
        <v>107</v>
      </c>
      <c r="K8" s="96"/>
      <c r="L8" s="80" t="s">
        <v>104</v>
      </c>
      <c r="M8" s="79" t="s">
        <v>105</v>
      </c>
      <c r="N8" s="80" t="s">
        <v>104</v>
      </c>
      <c r="O8" s="79" t="s">
        <v>105</v>
      </c>
      <c r="P8" s="144"/>
      <c r="Q8" s="146"/>
      <c r="R8" s="80" t="s">
        <v>104</v>
      </c>
      <c r="S8" s="79" t="s">
        <v>105</v>
      </c>
      <c r="T8" s="80" t="s">
        <v>104</v>
      </c>
      <c r="U8" s="79" t="s">
        <v>105</v>
      </c>
      <c r="V8" s="144"/>
      <c r="W8" s="146"/>
      <c r="X8" s="148"/>
      <c r="Y8" s="159"/>
    </row>
    <row r="9" spans="1:25" ht="12.75">
      <c r="A9" s="81">
        <v>1992</v>
      </c>
      <c r="B9" s="54">
        <v>21565</v>
      </c>
      <c r="C9" s="55">
        <v>7523</v>
      </c>
      <c r="D9" s="55">
        <f>SUM(B9:C9)</f>
        <v>29088</v>
      </c>
      <c r="E9" s="55">
        <v>7628</v>
      </c>
      <c r="F9" s="55">
        <v>1320</v>
      </c>
      <c r="G9" s="55">
        <f>SUM(E9:F9)</f>
        <v>8948</v>
      </c>
      <c r="H9" s="55">
        <v>6647</v>
      </c>
      <c r="I9" s="55">
        <v>42725.950500643085</v>
      </c>
      <c r="K9" s="81">
        <v>1992</v>
      </c>
      <c r="L9" s="54">
        <v>21565</v>
      </c>
      <c r="M9" s="55">
        <v>7523</v>
      </c>
      <c r="N9" s="55">
        <v>7628</v>
      </c>
      <c r="O9" s="55">
        <v>1320</v>
      </c>
      <c r="P9" s="55">
        <f>SUM(L9,N9)</f>
        <v>29193</v>
      </c>
      <c r="Q9" s="55">
        <f>SUM(M9,O9)</f>
        <v>8843</v>
      </c>
      <c r="R9" s="55">
        <v>5727</v>
      </c>
      <c r="S9" s="55">
        <v>5793</v>
      </c>
      <c r="T9" s="55">
        <v>10543</v>
      </c>
      <c r="U9" s="55">
        <v>2005</v>
      </c>
      <c r="V9" s="82">
        <f>SUM(R9,T9)</f>
        <v>16270</v>
      </c>
      <c r="W9" s="82">
        <f>SUM(S9,U9)</f>
        <v>7798</v>
      </c>
      <c r="X9" s="82">
        <f>SUM(P9,V9)</f>
        <v>45463</v>
      </c>
      <c r="Y9" s="82">
        <f>SUM(Q9,W9)</f>
        <v>16641</v>
      </c>
    </row>
    <row r="10" spans="1:25" ht="12.75">
      <c r="A10" s="83">
        <v>1993</v>
      </c>
      <c r="B10" s="57">
        <v>26464</v>
      </c>
      <c r="C10" s="57">
        <v>6694</v>
      </c>
      <c r="D10" s="57">
        <f aca="true" t="shared" si="0" ref="D10:D19">SUM(B10:C10)</f>
        <v>33158</v>
      </c>
      <c r="E10" s="57">
        <v>8891</v>
      </c>
      <c r="F10" s="57">
        <v>4800</v>
      </c>
      <c r="G10" s="57">
        <f aca="true" t="shared" si="1" ref="G10:G19">SUM(E10:F10)</f>
        <v>13691</v>
      </c>
      <c r="H10" s="57">
        <v>5534</v>
      </c>
      <c r="I10" s="57">
        <v>49757.79212193334</v>
      </c>
      <c r="K10" s="83">
        <v>1993</v>
      </c>
      <c r="L10" s="57">
        <v>26464</v>
      </c>
      <c r="M10" s="57">
        <v>6694</v>
      </c>
      <c r="N10" s="57">
        <v>8891</v>
      </c>
      <c r="O10" s="57">
        <v>4800</v>
      </c>
      <c r="P10" s="57">
        <f aca="true" t="shared" si="2" ref="P10:P19">SUM(L10,N10)</f>
        <v>35355</v>
      </c>
      <c r="Q10" s="57">
        <f aca="true" t="shared" si="3" ref="Q10:Q19">SUM(M10,O10)</f>
        <v>11494</v>
      </c>
      <c r="R10" s="57">
        <v>4638</v>
      </c>
      <c r="S10" s="57">
        <v>15014</v>
      </c>
      <c r="T10" s="57">
        <v>11714</v>
      </c>
      <c r="U10" s="57">
        <v>2251</v>
      </c>
      <c r="V10" s="84">
        <f aca="true" t="shared" si="4" ref="V10:V19">SUM(R10,T10)</f>
        <v>16352</v>
      </c>
      <c r="W10" s="84">
        <f aca="true" t="shared" si="5" ref="W10:W19">SUM(S10,U10)</f>
        <v>17265</v>
      </c>
      <c r="X10" s="84">
        <f aca="true" t="shared" si="6" ref="X10:X19">SUM(P10,V10)</f>
        <v>51707</v>
      </c>
      <c r="Y10" s="84">
        <f aca="true" t="shared" si="7" ref="Y10:Y19">SUM(Q10,W10)</f>
        <v>28759</v>
      </c>
    </row>
    <row r="11" spans="1:25" ht="12.75">
      <c r="A11" s="83">
        <v>1994</v>
      </c>
      <c r="B11" s="57">
        <v>19613</v>
      </c>
      <c r="C11" s="57">
        <v>8473</v>
      </c>
      <c r="D11" s="57">
        <f t="shared" si="0"/>
        <v>28086</v>
      </c>
      <c r="E11" s="57">
        <v>6149</v>
      </c>
      <c r="F11" s="57">
        <v>1516</v>
      </c>
      <c r="G11" s="57">
        <f t="shared" si="1"/>
        <v>7665</v>
      </c>
      <c r="H11" s="57">
        <v>3416</v>
      </c>
      <c r="I11" s="57">
        <v>46644.54942122534</v>
      </c>
      <c r="K11" s="83">
        <v>1994</v>
      </c>
      <c r="L11" s="57">
        <v>19613</v>
      </c>
      <c r="M11" s="57">
        <v>8473</v>
      </c>
      <c r="N11" s="57">
        <v>6149</v>
      </c>
      <c r="O11" s="57">
        <v>1516</v>
      </c>
      <c r="P11" s="57">
        <f t="shared" si="2"/>
        <v>25762</v>
      </c>
      <c r="Q11" s="57">
        <f t="shared" si="3"/>
        <v>9989</v>
      </c>
      <c r="R11" s="57">
        <v>13645</v>
      </c>
      <c r="S11" s="57">
        <v>8253</v>
      </c>
      <c r="T11" s="57">
        <v>5694</v>
      </c>
      <c r="U11" s="57">
        <v>1318</v>
      </c>
      <c r="V11" s="84">
        <f t="shared" si="4"/>
        <v>19339</v>
      </c>
      <c r="W11" s="84">
        <f t="shared" si="5"/>
        <v>9571</v>
      </c>
      <c r="X11" s="84">
        <f t="shared" si="6"/>
        <v>45101</v>
      </c>
      <c r="Y11" s="84">
        <f t="shared" si="7"/>
        <v>19560</v>
      </c>
    </row>
    <row r="12" spans="1:25" ht="12.75">
      <c r="A12" s="83">
        <v>1995</v>
      </c>
      <c r="B12" s="57">
        <v>28992</v>
      </c>
      <c r="C12" s="57">
        <v>29464</v>
      </c>
      <c r="D12" s="57">
        <f t="shared" si="0"/>
        <v>58456</v>
      </c>
      <c r="E12" s="57">
        <v>8859</v>
      </c>
      <c r="F12" s="57">
        <v>2146</v>
      </c>
      <c r="G12" s="57">
        <f t="shared" si="1"/>
        <v>11005</v>
      </c>
      <c r="H12" s="57">
        <v>5404</v>
      </c>
      <c r="I12" s="57">
        <v>85752.40705347806</v>
      </c>
      <c r="K12" s="83">
        <v>1995</v>
      </c>
      <c r="L12" s="57">
        <v>28992</v>
      </c>
      <c r="M12" s="57">
        <v>29464</v>
      </c>
      <c r="N12" s="57">
        <v>8859</v>
      </c>
      <c r="O12" s="57">
        <v>2146</v>
      </c>
      <c r="P12" s="57">
        <f t="shared" si="2"/>
        <v>37851</v>
      </c>
      <c r="Q12" s="57">
        <f t="shared" si="3"/>
        <v>31610</v>
      </c>
      <c r="R12" s="57">
        <v>15306</v>
      </c>
      <c r="S12" s="57">
        <v>35634</v>
      </c>
      <c r="T12" s="57">
        <v>2080</v>
      </c>
      <c r="U12" s="57">
        <v>673</v>
      </c>
      <c r="V12" s="84">
        <f t="shared" si="4"/>
        <v>17386</v>
      </c>
      <c r="W12" s="84">
        <f t="shared" si="5"/>
        <v>36307</v>
      </c>
      <c r="X12" s="84">
        <f t="shared" si="6"/>
        <v>55237</v>
      </c>
      <c r="Y12" s="84">
        <f t="shared" si="7"/>
        <v>67917</v>
      </c>
    </row>
    <row r="13" spans="1:25" ht="12.75">
      <c r="A13" s="83">
        <v>1996</v>
      </c>
      <c r="B13" s="57">
        <v>25503</v>
      </c>
      <c r="C13" s="57">
        <v>60604</v>
      </c>
      <c r="D13" s="57">
        <f t="shared" si="0"/>
        <v>86107</v>
      </c>
      <c r="E13" s="57">
        <v>11736</v>
      </c>
      <c r="F13" s="57">
        <v>3790</v>
      </c>
      <c r="G13" s="57">
        <f t="shared" si="1"/>
        <v>15526</v>
      </c>
      <c r="H13" s="57">
        <v>15180</v>
      </c>
      <c r="I13" s="57">
        <v>127979.5175074826</v>
      </c>
      <c r="K13" s="83">
        <v>1996</v>
      </c>
      <c r="L13" s="57">
        <v>25503</v>
      </c>
      <c r="M13" s="57">
        <v>60604</v>
      </c>
      <c r="N13" s="57">
        <v>11736</v>
      </c>
      <c r="O13" s="57">
        <v>3790</v>
      </c>
      <c r="P13" s="57">
        <f t="shared" si="2"/>
        <v>37239</v>
      </c>
      <c r="Q13" s="57">
        <f t="shared" si="3"/>
        <v>64394</v>
      </c>
      <c r="R13" s="57">
        <v>9729</v>
      </c>
      <c r="S13" s="57">
        <v>9607</v>
      </c>
      <c r="T13" s="57">
        <v>3352</v>
      </c>
      <c r="U13" s="57">
        <v>1519</v>
      </c>
      <c r="V13" s="84">
        <f t="shared" si="4"/>
        <v>13081</v>
      </c>
      <c r="W13" s="84">
        <f t="shared" si="5"/>
        <v>11126</v>
      </c>
      <c r="X13" s="84">
        <f t="shared" si="6"/>
        <v>50320</v>
      </c>
      <c r="Y13" s="84">
        <f t="shared" si="7"/>
        <v>75520</v>
      </c>
    </row>
    <row r="14" spans="1:25" ht="12.75">
      <c r="A14" s="83">
        <v>1997</v>
      </c>
      <c r="B14" s="57">
        <v>36505</v>
      </c>
      <c r="C14" s="57">
        <v>59070</v>
      </c>
      <c r="D14" s="57">
        <f t="shared" si="0"/>
        <v>95575</v>
      </c>
      <c r="E14" s="57">
        <v>4673</v>
      </c>
      <c r="F14" s="57">
        <v>709</v>
      </c>
      <c r="G14" s="57">
        <f t="shared" si="1"/>
        <v>5382</v>
      </c>
      <c r="H14" s="57">
        <v>8291</v>
      </c>
      <c r="I14" s="57">
        <v>131369.22577620714</v>
      </c>
      <c r="K14" s="83">
        <v>1997</v>
      </c>
      <c r="L14" s="57">
        <v>36505</v>
      </c>
      <c r="M14" s="57">
        <v>59070</v>
      </c>
      <c r="N14" s="57">
        <v>4673</v>
      </c>
      <c r="O14" s="57">
        <v>709</v>
      </c>
      <c r="P14" s="57">
        <f t="shared" si="2"/>
        <v>41178</v>
      </c>
      <c r="Q14" s="57">
        <f t="shared" si="3"/>
        <v>59779</v>
      </c>
      <c r="R14" s="57">
        <v>12945</v>
      </c>
      <c r="S14" s="57">
        <v>10847</v>
      </c>
      <c r="T14" s="57">
        <v>2665</v>
      </c>
      <c r="U14" s="57">
        <v>784</v>
      </c>
      <c r="V14" s="84">
        <f t="shared" si="4"/>
        <v>15610</v>
      </c>
      <c r="W14" s="84">
        <f t="shared" si="5"/>
        <v>11631</v>
      </c>
      <c r="X14" s="84">
        <f t="shared" si="6"/>
        <v>56788</v>
      </c>
      <c r="Y14" s="84">
        <f t="shared" si="7"/>
        <v>71410</v>
      </c>
    </row>
    <row r="15" spans="1:25" ht="12.75">
      <c r="A15" s="83">
        <v>1998</v>
      </c>
      <c r="B15" s="57">
        <v>30884</v>
      </c>
      <c r="C15" s="57">
        <v>27715</v>
      </c>
      <c r="D15" s="57">
        <f t="shared" si="0"/>
        <v>58599</v>
      </c>
      <c r="E15" s="57">
        <v>7480</v>
      </c>
      <c r="F15" s="57">
        <v>936</v>
      </c>
      <c r="G15" s="57">
        <f t="shared" si="1"/>
        <v>8416</v>
      </c>
      <c r="H15" s="57">
        <v>10810</v>
      </c>
      <c r="I15" s="57">
        <v>85067.25325448054</v>
      </c>
      <c r="K15" s="83">
        <v>1998</v>
      </c>
      <c r="L15" s="57">
        <v>30884</v>
      </c>
      <c r="M15" s="57">
        <v>27715</v>
      </c>
      <c r="N15" s="57">
        <v>7480</v>
      </c>
      <c r="O15" s="57">
        <v>936</v>
      </c>
      <c r="P15" s="57">
        <f t="shared" si="2"/>
        <v>38364</v>
      </c>
      <c r="Q15" s="57">
        <f t="shared" si="3"/>
        <v>28651</v>
      </c>
      <c r="R15" s="57">
        <v>14957</v>
      </c>
      <c r="S15" s="57">
        <v>8128</v>
      </c>
      <c r="T15" s="57">
        <v>3189</v>
      </c>
      <c r="U15" s="57">
        <v>949</v>
      </c>
      <c r="V15" s="84">
        <f t="shared" si="4"/>
        <v>18146</v>
      </c>
      <c r="W15" s="84">
        <f t="shared" si="5"/>
        <v>9077</v>
      </c>
      <c r="X15" s="84">
        <f t="shared" si="6"/>
        <v>56510</v>
      </c>
      <c r="Y15" s="84">
        <f t="shared" si="7"/>
        <v>37728</v>
      </c>
    </row>
    <row r="16" spans="1:25" ht="12.75">
      <c r="A16" s="83">
        <v>1999</v>
      </c>
      <c r="B16" s="57">
        <v>22999</v>
      </c>
      <c r="C16" s="57">
        <v>32498</v>
      </c>
      <c r="D16" s="57">
        <f t="shared" si="0"/>
        <v>55497</v>
      </c>
      <c r="E16" s="57">
        <v>5298</v>
      </c>
      <c r="F16" s="57">
        <v>1222</v>
      </c>
      <c r="G16" s="57">
        <f t="shared" si="1"/>
        <v>6520</v>
      </c>
      <c r="H16" s="57">
        <v>11020</v>
      </c>
      <c r="I16" s="57">
        <v>82904</v>
      </c>
      <c r="K16" s="83">
        <v>1999</v>
      </c>
      <c r="L16" s="57">
        <v>22999</v>
      </c>
      <c r="M16" s="57">
        <v>32498</v>
      </c>
      <c r="N16" s="57">
        <v>5298</v>
      </c>
      <c r="O16" s="57">
        <v>1222</v>
      </c>
      <c r="P16" s="57">
        <f t="shared" si="2"/>
        <v>28297</v>
      </c>
      <c r="Q16" s="57">
        <f t="shared" si="3"/>
        <v>33720</v>
      </c>
      <c r="R16" s="57">
        <v>7967</v>
      </c>
      <c r="S16" s="57">
        <v>2913</v>
      </c>
      <c r="T16" s="57">
        <v>3675</v>
      </c>
      <c r="U16" s="57">
        <v>779</v>
      </c>
      <c r="V16" s="84">
        <f t="shared" si="4"/>
        <v>11642</v>
      </c>
      <c r="W16" s="84">
        <f t="shared" si="5"/>
        <v>3692</v>
      </c>
      <c r="X16" s="84">
        <f t="shared" si="6"/>
        <v>39939</v>
      </c>
      <c r="Y16" s="84">
        <f t="shared" si="7"/>
        <v>37412</v>
      </c>
    </row>
    <row r="17" spans="1:25" ht="12.75">
      <c r="A17" s="83">
        <v>2000</v>
      </c>
      <c r="B17" s="57">
        <v>20938.1975</v>
      </c>
      <c r="C17" s="57">
        <v>22441.11</v>
      </c>
      <c r="D17" s="57">
        <f t="shared" si="0"/>
        <v>43379.307499999995</v>
      </c>
      <c r="E17" s="57">
        <v>2785.826</v>
      </c>
      <c r="F17" s="57">
        <v>786.6342999999999</v>
      </c>
      <c r="G17" s="57">
        <f t="shared" si="1"/>
        <v>3572.4602999999997</v>
      </c>
      <c r="H17" s="57">
        <v>1886.75</v>
      </c>
      <c r="I17" s="57">
        <v>68957.654021372</v>
      </c>
      <c r="K17" s="83">
        <v>2000</v>
      </c>
      <c r="L17" s="57">
        <v>20938.1975</v>
      </c>
      <c r="M17" s="57">
        <v>22441.11</v>
      </c>
      <c r="N17" s="57">
        <v>2785.826</v>
      </c>
      <c r="O17" s="57">
        <v>786.6342999999999</v>
      </c>
      <c r="P17" s="57">
        <f t="shared" si="2"/>
        <v>23724.0235</v>
      </c>
      <c r="Q17" s="57">
        <f t="shared" si="3"/>
        <v>23227.744300000002</v>
      </c>
      <c r="R17" s="57">
        <v>10185.39</v>
      </c>
      <c r="S17" s="57">
        <v>2435.964</v>
      </c>
      <c r="T17" s="57">
        <v>2253.4945</v>
      </c>
      <c r="U17" s="57">
        <v>625.51</v>
      </c>
      <c r="V17" s="84">
        <f t="shared" si="4"/>
        <v>12438.8845</v>
      </c>
      <c r="W17" s="84">
        <f t="shared" si="5"/>
        <v>3061.474</v>
      </c>
      <c r="X17" s="84">
        <f t="shared" si="6"/>
        <v>36162.907999999996</v>
      </c>
      <c r="Y17" s="84">
        <f t="shared" si="7"/>
        <v>26289.2183</v>
      </c>
    </row>
    <row r="18" spans="1:25" ht="12.75">
      <c r="A18" s="83">
        <v>2001</v>
      </c>
      <c r="B18" s="57">
        <v>13855.295199999999</v>
      </c>
      <c r="C18" s="57">
        <v>11093.134799999998</v>
      </c>
      <c r="D18" s="57">
        <f t="shared" si="0"/>
        <v>24948.429999999997</v>
      </c>
      <c r="E18" s="57">
        <v>2461.97</v>
      </c>
      <c r="F18" s="57">
        <v>739.92</v>
      </c>
      <c r="G18" s="57">
        <f t="shared" si="1"/>
        <v>3201.89</v>
      </c>
      <c r="H18" s="57">
        <v>736.9</v>
      </c>
      <c r="I18" s="57">
        <v>44897.5200567271</v>
      </c>
      <c r="K18" s="83">
        <v>2001</v>
      </c>
      <c r="L18" s="57">
        <v>13855.295199999999</v>
      </c>
      <c r="M18" s="57">
        <v>11093.134799999998</v>
      </c>
      <c r="N18" s="57">
        <v>2461.97</v>
      </c>
      <c r="O18" s="57">
        <v>739.92</v>
      </c>
      <c r="P18" s="57">
        <f t="shared" si="2"/>
        <v>16317.265199999998</v>
      </c>
      <c r="Q18" s="57">
        <f t="shared" si="3"/>
        <v>11833.054799999998</v>
      </c>
      <c r="R18" s="57">
        <v>10393.770999999999</v>
      </c>
      <c r="S18" s="57">
        <v>3197.16</v>
      </c>
      <c r="T18" s="57">
        <v>488.27</v>
      </c>
      <c r="U18" s="57">
        <v>244</v>
      </c>
      <c r="V18" s="84">
        <f t="shared" si="4"/>
        <v>10882.041</v>
      </c>
      <c r="W18" s="84">
        <f t="shared" si="5"/>
        <v>3441.16</v>
      </c>
      <c r="X18" s="84">
        <f t="shared" si="6"/>
        <v>27199.3062</v>
      </c>
      <c r="Y18" s="84">
        <f t="shared" si="7"/>
        <v>15274.214799999998</v>
      </c>
    </row>
    <row r="19" spans="1:25" ht="12.75">
      <c r="A19" s="98">
        <v>2002</v>
      </c>
      <c r="B19" s="74">
        <v>20048.768000000004</v>
      </c>
      <c r="C19" s="74">
        <v>12636.55</v>
      </c>
      <c r="D19" s="74">
        <f t="shared" si="0"/>
        <v>32685.318000000003</v>
      </c>
      <c r="E19" s="74">
        <v>3864.89</v>
      </c>
      <c r="F19" s="74">
        <v>1383.4</v>
      </c>
      <c r="G19" s="74">
        <f t="shared" si="1"/>
        <v>5248.29</v>
      </c>
      <c r="H19" s="74">
        <v>1409</v>
      </c>
      <c r="I19" s="74">
        <v>61264.8248461321</v>
      </c>
      <c r="K19" s="98">
        <v>2002</v>
      </c>
      <c r="L19" s="74">
        <v>20048.768000000004</v>
      </c>
      <c r="M19" s="74">
        <v>12636.55</v>
      </c>
      <c r="N19" s="74">
        <v>3864.89</v>
      </c>
      <c r="O19" s="74">
        <v>1383.4</v>
      </c>
      <c r="P19" s="74">
        <f t="shared" si="2"/>
        <v>23913.658000000003</v>
      </c>
      <c r="Q19" s="74">
        <f t="shared" si="3"/>
        <v>14019.949999999999</v>
      </c>
      <c r="R19" s="75">
        <v>7799.44</v>
      </c>
      <c r="S19" s="75">
        <v>8411.408</v>
      </c>
      <c r="T19" s="75">
        <v>754.52</v>
      </c>
      <c r="U19" s="75">
        <v>910.62</v>
      </c>
      <c r="V19" s="100">
        <f t="shared" si="4"/>
        <v>8553.96</v>
      </c>
      <c r="W19" s="100">
        <f t="shared" si="5"/>
        <v>9322.028</v>
      </c>
      <c r="X19" s="100">
        <f t="shared" si="6"/>
        <v>32467.618000000002</v>
      </c>
      <c r="Y19" s="100">
        <f t="shared" si="7"/>
        <v>23341.978</v>
      </c>
    </row>
    <row r="20" spans="1:9" ht="12.75">
      <c r="A20" s="51" t="s">
        <v>108</v>
      </c>
      <c r="B20" s="3"/>
      <c r="C20" s="59"/>
      <c r="D20" s="59"/>
      <c r="E20" s="3"/>
      <c r="F20" s="59"/>
      <c r="G20" s="59"/>
      <c r="H20" s="3"/>
      <c r="I20" s="3"/>
    </row>
    <row r="21" spans="1:9" ht="12.75">
      <c r="A21" s="60" t="s">
        <v>109</v>
      </c>
      <c r="B21" s="3"/>
      <c r="C21" s="3"/>
      <c r="D21" s="3"/>
      <c r="E21" s="3"/>
      <c r="F21" s="3"/>
      <c r="G21" s="3"/>
      <c r="H21" s="3"/>
      <c r="I21" s="3"/>
    </row>
    <row r="22" spans="1:17" ht="12.75">
      <c r="A22" s="3" t="s">
        <v>110</v>
      </c>
      <c r="B22" s="3"/>
      <c r="C22" s="3"/>
      <c r="D22" s="3"/>
      <c r="E22" s="3"/>
      <c r="F22" s="3"/>
      <c r="G22" s="3"/>
      <c r="H22" s="3"/>
      <c r="I22" s="3"/>
      <c r="K22" s="95"/>
      <c r="L22" s="153" t="s">
        <v>49</v>
      </c>
      <c r="M22" s="154"/>
      <c r="N22" s="154"/>
      <c r="O22" s="154" t="s">
        <v>50</v>
      </c>
      <c r="P22" s="154"/>
      <c r="Q22" s="155"/>
    </row>
    <row r="23" spans="1:17" ht="12.75" customHeight="1">
      <c r="A23" s="61"/>
      <c r="B23" s="3"/>
      <c r="C23" s="3"/>
      <c r="D23" s="3"/>
      <c r="E23" s="3"/>
      <c r="F23" s="3"/>
      <c r="G23" s="3"/>
      <c r="H23" s="3"/>
      <c r="I23" s="3"/>
      <c r="K23" s="53" t="s">
        <v>99</v>
      </c>
      <c r="L23" s="169" t="s">
        <v>144</v>
      </c>
      <c r="M23" s="169" t="s">
        <v>145</v>
      </c>
      <c r="N23" s="169" t="s">
        <v>81</v>
      </c>
      <c r="O23" s="169" t="s">
        <v>146</v>
      </c>
      <c r="P23" s="169" t="s">
        <v>147</v>
      </c>
      <c r="Q23" s="169" t="s">
        <v>82</v>
      </c>
    </row>
    <row r="24" spans="1:17" ht="27" customHeight="1" thickBot="1">
      <c r="A24" s="3"/>
      <c r="B24" s="162" t="s">
        <v>50</v>
      </c>
      <c r="C24" s="154"/>
      <c r="D24" s="154"/>
      <c r="E24" s="154"/>
      <c r="F24" s="154"/>
      <c r="G24" s="154"/>
      <c r="H24" s="154"/>
      <c r="I24" s="154"/>
      <c r="K24" s="96"/>
      <c r="L24" s="170"/>
      <c r="M24" s="170"/>
      <c r="N24" s="170"/>
      <c r="O24" s="170"/>
      <c r="P24" s="170"/>
      <c r="Q24" s="170"/>
    </row>
    <row r="25" spans="1:17" ht="12.75">
      <c r="A25" s="52" t="s">
        <v>99</v>
      </c>
      <c r="B25" s="156" t="s">
        <v>100</v>
      </c>
      <c r="C25" s="157"/>
      <c r="D25" s="149" t="s">
        <v>146</v>
      </c>
      <c r="E25" s="156" t="s">
        <v>101</v>
      </c>
      <c r="F25" s="157"/>
      <c r="G25" s="149" t="s">
        <v>147</v>
      </c>
      <c r="H25" s="92" t="s">
        <v>102</v>
      </c>
      <c r="I25" s="92" t="s">
        <v>103</v>
      </c>
      <c r="K25" s="81">
        <v>1992</v>
      </c>
      <c r="L25" s="55">
        <v>29088</v>
      </c>
      <c r="M25" s="55">
        <v>8948</v>
      </c>
      <c r="N25" s="55">
        <f>SUM(L25:M25)</f>
        <v>38036</v>
      </c>
      <c r="O25" s="55">
        <v>11520</v>
      </c>
      <c r="P25" s="55">
        <v>12548</v>
      </c>
      <c r="Q25" s="55">
        <f>SUM(O25:P25)</f>
        <v>24068</v>
      </c>
    </row>
    <row r="26" spans="1:17" ht="13.5" thickBot="1">
      <c r="A26" s="3"/>
      <c r="B26" s="93" t="s">
        <v>104</v>
      </c>
      <c r="C26" s="92" t="s">
        <v>105</v>
      </c>
      <c r="D26" s="150"/>
      <c r="E26" s="93" t="s">
        <v>104</v>
      </c>
      <c r="F26" s="92" t="s">
        <v>105</v>
      </c>
      <c r="G26" s="150"/>
      <c r="H26" s="93" t="s">
        <v>106</v>
      </c>
      <c r="I26" s="94" t="s">
        <v>107</v>
      </c>
      <c r="K26" s="83">
        <v>1993</v>
      </c>
      <c r="L26" s="57">
        <v>33158</v>
      </c>
      <c r="M26" s="57">
        <v>13691</v>
      </c>
      <c r="N26" s="57">
        <f aca="true" t="shared" si="8" ref="N26:N35">SUM(L26:M26)</f>
        <v>46849</v>
      </c>
      <c r="O26" s="57">
        <v>19652</v>
      </c>
      <c r="P26" s="57">
        <v>13965</v>
      </c>
      <c r="Q26" s="57">
        <f aca="true" t="shared" si="9" ref="Q26:Q35">SUM(O26:P26)</f>
        <v>33617</v>
      </c>
    </row>
    <row r="27" spans="1:17" ht="12.75">
      <c r="A27" s="6">
        <v>1992</v>
      </c>
      <c r="B27" s="55">
        <v>5727</v>
      </c>
      <c r="C27" s="55">
        <v>5793</v>
      </c>
      <c r="D27" s="55">
        <f>SUM(B27:C27)</f>
        <v>11520</v>
      </c>
      <c r="E27" s="55">
        <v>10543</v>
      </c>
      <c r="F27" s="55">
        <v>2005</v>
      </c>
      <c r="G27" s="55">
        <f>SUM(E27:F27)</f>
        <v>12548</v>
      </c>
      <c r="H27" s="55">
        <v>793</v>
      </c>
      <c r="I27" s="56">
        <v>26654.886829420746</v>
      </c>
      <c r="K27" s="83">
        <v>1994</v>
      </c>
      <c r="L27" s="57">
        <v>28086</v>
      </c>
      <c r="M27" s="57">
        <v>7665</v>
      </c>
      <c r="N27" s="57">
        <f t="shared" si="8"/>
        <v>35751</v>
      </c>
      <c r="O27" s="57">
        <v>21898</v>
      </c>
      <c r="P27" s="57">
        <v>7012</v>
      </c>
      <c r="Q27" s="57">
        <f t="shared" si="9"/>
        <v>28910</v>
      </c>
    </row>
    <row r="28" spans="1:17" ht="12.75">
      <c r="A28" s="1">
        <v>1993</v>
      </c>
      <c r="B28" s="57">
        <v>4638</v>
      </c>
      <c r="C28" s="57">
        <v>15014</v>
      </c>
      <c r="D28" s="57">
        <f aca="true" t="shared" si="10" ref="D28:D37">SUM(B28:C28)</f>
        <v>19652</v>
      </c>
      <c r="E28" s="57">
        <v>11714</v>
      </c>
      <c r="F28" s="57">
        <v>2251</v>
      </c>
      <c r="G28" s="57">
        <f aca="true" t="shared" si="11" ref="G28:G37">SUM(E28:F28)</f>
        <v>13965</v>
      </c>
      <c r="H28" s="57">
        <v>2025</v>
      </c>
      <c r="I28" s="58">
        <v>39600.687557847414</v>
      </c>
      <c r="K28" s="83">
        <v>1995</v>
      </c>
      <c r="L28" s="57">
        <v>58456</v>
      </c>
      <c r="M28" s="57">
        <v>11005</v>
      </c>
      <c r="N28" s="57">
        <f t="shared" si="8"/>
        <v>69461</v>
      </c>
      <c r="O28" s="57">
        <v>50940</v>
      </c>
      <c r="P28" s="57">
        <v>2753</v>
      </c>
      <c r="Q28" s="57">
        <f t="shared" si="9"/>
        <v>53693</v>
      </c>
    </row>
    <row r="29" spans="1:17" ht="12.75">
      <c r="A29" s="1">
        <v>1994</v>
      </c>
      <c r="B29" s="57">
        <v>13645</v>
      </c>
      <c r="C29" s="57">
        <v>8253</v>
      </c>
      <c r="D29" s="57">
        <f t="shared" si="10"/>
        <v>21898</v>
      </c>
      <c r="E29" s="57">
        <v>5694</v>
      </c>
      <c r="F29" s="57">
        <v>1318</v>
      </c>
      <c r="G29" s="57">
        <f t="shared" si="11"/>
        <v>7012</v>
      </c>
      <c r="H29" s="57">
        <v>2279</v>
      </c>
      <c r="I29" s="58">
        <v>37647.39821860012</v>
      </c>
      <c r="K29" s="83">
        <v>1996</v>
      </c>
      <c r="L29" s="57">
        <v>86107</v>
      </c>
      <c r="M29" s="57">
        <v>15526</v>
      </c>
      <c r="N29" s="57">
        <f t="shared" si="8"/>
        <v>101633</v>
      </c>
      <c r="O29" s="57">
        <v>19336</v>
      </c>
      <c r="P29" s="57">
        <v>4871</v>
      </c>
      <c r="Q29" s="57">
        <f t="shared" si="9"/>
        <v>24207</v>
      </c>
    </row>
    <row r="30" spans="1:17" ht="12.75">
      <c r="A30" s="1">
        <v>1995</v>
      </c>
      <c r="B30" s="57">
        <v>15306</v>
      </c>
      <c r="C30" s="57">
        <v>35634</v>
      </c>
      <c r="D30" s="57">
        <f t="shared" si="10"/>
        <v>50940</v>
      </c>
      <c r="E30" s="57">
        <v>2080</v>
      </c>
      <c r="F30" s="57">
        <v>673</v>
      </c>
      <c r="G30" s="57">
        <f t="shared" si="11"/>
        <v>2753</v>
      </c>
      <c r="H30" s="57">
        <v>1910</v>
      </c>
      <c r="I30" s="58">
        <v>65251.88417294724</v>
      </c>
      <c r="K30" s="83">
        <v>1997</v>
      </c>
      <c r="L30" s="57">
        <v>95575</v>
      </c>
      <c r="M30" s="57">
        <v>5382</v>
      </c>
      <c r="N30" s="57">
        <f t="shared" si="8"/>
        <v>100957</v>
      </c>
      <c r="O30" s="57">
        <v>23792</v>
      </c>
      <c r="P30" s="57">
        <v>3449</v>
      </c>
      <c r="Q30" s="57">
        <f t="shared" si="9"/>
        <v>27241</v>
      </c>
    </row>
    <row r="31" spans="1:17" ht="12.75">
      <c r="A31" s="1">
        <v>1996</v>
      </c>
      <c r="B31" s="57">
        <v>9729</v>
      </c>
      <c r="C31" s="57">
        <v>9607</v>
      </c>
      <c r="D31" s="57">
        <f t="shared" si="10"/>
        <v>19336</v>
      </c>
      <c r="E31" s="57">
        <v>3352</v>
      </c>
      <c r="F31" s="57">
        <v>1519</v>
      </c>
      <c r="G31" s="57">
        <f t="shared" si="11"/>
        <v>4871</v>
      </c>
      <c r="H31" s="57">
        <v>14241</v>
      </c>
      <c r="I31" s="58">
        <v>38885.48315363072</v>
      </c>
      <c r="K31" s="83">
        <v>1998</v>
      </c>
      <c r="L31" s="57">
        <v>58599</v>
      </c>
      <c r="M31" s="57">
        <v>8416</v>
      </c>
      <c r="N31" s="57">
        <f t="shared" si="8"/>
        <v>67015</v>
      </c>
      <c r="O31" s="57">
        <v>23085</v>
      </c>
      <c r="P31" s="57">
        <v>4138</v>
      </c>
      <c r="Q31" s="57">
        <f t="shared" si="9"/>
        <v>27223</v>
      </c>
    </row>
    <row r="32" spans="1:17" ht="12.75">
      <c r="A32" s="1">
        <v>1997</v>
      </c>
      <c r="B32" s="57">
        <v>12945</v>
      </c>
      <c r="C32" s="57">
        <v>10847</v>
      </c>
      <c r="D32" s="57">
        <f t="shared" si="10"/>
        <v>23792</v>
      </c>
      <c r="E32" s="57">
        <v>2665</v>
      </c>
      <c r="F32" s="57">
        <v>784</v>
      </c>
      <c r="G32" s="57">
        <f t="shared" si="11"/>
        <v>3449</v>
      </c>
      <c r="H32" s="57">
        <v>288</v>
      </c>
      <c r="I32" s="58">
        <v>34317.791160313966</v>
      </c>
      <c r="K32" s="83">
        <v>1999</v>
      </c>
      <c r="L32" s="57">
        <v>55497</v>
      </c>
      <c r="M32" s="57">
        <v>6520</v>
      </c>
      <c r="N32" s="57">
        <f t="shared" si="8"/>
        <v>62017</v>
      </c>
      <c r="O32" s="57">
        <v>10880</v>
      </c>
      <c r="P32" s="57">
        <v>4454</v>
      </c>
      <c r="Q32" s="57">
        <f t="shared" si="9"/>
        <v>15334</v>
      </c>
    </row>
    <row r="33" spans="1:17" ht="12.75">
      <c r="A33" s="1">
        <v>1998</v>
      </c>
      <c r="B33" s="57">
        <v>14957</v>
      </c>
      <c r="C33" s="57">
        <v>8128</v>
      </c>
      <c r="D33" s="57">
        <f t="shared" si="10"/>
        <v>23085</v>
      </c>
      <c r="E33" s="57">
        <v>3189</v>
      </c>
      <c r="F33" s="57">
        <v>949</v>
      </c>
      <c r="G33" s="57">
        <f t="shared" si="11"/>
        <v>4138</v>
      </c>
      <c r="H33" s="57">
        <v>1187</v>
      </c>
      <c r="I33" s="58">
        <v>37851.74233409061</v>
      </c>
      <c r="K33" s="83">
        <v>2000</v>
      </c>
      <c r="L33" s="57">
        <v>43379.307499999995</v>
      </c>
      <c r="M33" s="57">
        <v>3572.4602999999997</v>
      </c>
      <c r="N33" s="57">
        <f t="shared" si="8"/>
        <v>46951.767799999994</v>
      </c>
      <c r="O33" s="57">
        <v>12621.354</v>
      </c>
      <c r="P33" s="57">
        <v>2879.0045</v>
      </c>
      <c r="Q33" s="57">
        <f t="shared" si="9"/>
        <v>15500.358499999998</v>
      </c>
    </row>
    <row r="34" spans="1:17" ht="12.75">
      <c r="A34" s="1">
        <v>1999</v>
      </c>
      <c r="B34" s="57">
        <v>7967</v>
      </c>
      <c r="C34" s="57">
        <v>2913</v>
      </c>
      <c r="D34" s="57">
        <f t="shared" si="10"/>
        <v>10880</v>
      </c>
      <c r="E34" s="57">
        <v>3675</v>
      </c>
      <c r="F34" s="57">
        <v>779</v>
      </c>
      <c r="G34" s="57">
        <f t="shared" si="11"/>
        <v>4454</v>
      </c>
      <c r="H34" s="57">
        <v>1227</v>
      </c>
      <c r="I34" s="58">
        <v>25162</v>
      </c>
      <c r="K34" s="83">
        <v>2001</v>
      </c>
      <c r="L34" s="57">
        <v>24948.43</v>
      </c>
      <c r="M34" s="57">
        <v>3201.89</v>
      </c>
      <c r="N34" s="57">
        <f t="shared" si="8"/>
        <v>28150.32</v>
      </c>
      <c r="O34" s="57">
        <v>13590.930999999999</v>
      </c>
      <c r="P34" s="57">
        <v>732.27</v>
      </c>
      <c r="Q34" s="57">
        <f t="shared" si="9"/>
        <v>14323.201</v>
      </c>
    </row>
    <row r="35" spans="1:17" ht="12.75">
      <c r="A35" s="1">
        <v>2000</v>
      </c>
      <c r="B35" s="57">
        <v>10185.39</v>
      </c>
      <c r="C35" s="57">
        <v>2435.964</v>
      </c>
      <c r="D35" s="57">
        <f t="shared" si="10"/>
        <v>12621.354</v>
      </c>
      <c r="E35" s="57">
        <v>2253.4945</v>
      </c>
      <c r="F35" s="57">
        <v>625.51</v>
      </c>
      <c r="G35" s="57">
        <f t="shared" si="11"/>
        <v>2879.0045</v>
      </c>
      <c r="H35" s="57">
        <v>390</v>
      </c>
      <c r="I35" s="58">
        <v>23880.9241021539</v>
      </c>
      <c r="K35" s="98">
        <v>2002</v>
      </c>
      <c r="L35" s="74">
        <v>32685.318000000003</v>
      </c>
      <c r="M35" s="74">
        <v>5248.29</v>
      </c>
      <c r="N35" s="74">
        <f t="shared" si="8"/>
        <v>37933.608</v>
      </c>
      <c r="O35" s="74">
        <v>16210.847999999998</v>
      </c>
      <c r="P35" s="75">
        <v>1665.14</v>
      </c>
      <c r="Q35" s="74">
        <f t="shared" si="9"/>
        <v>17875.987999999998</v>
      </c>
    </row>
    <row r="36" spans="1:9" ht="12.75">
      <c r="A36" s="1">
        <v>2001</v>
      </c>
      <c r="B36" s="57">
        <v>10393.770999999999</v>
      </c>
      <c r="C36" s="57">
        <v>3197.16</v>
      </c>
      <c r="D36" s="57">
        <f t="shared" si="10"/>
        <v>13590.930999999999</v>
      </c>
      <c r="E36" s="57">
        <v>488.27</v>
      </c>
      <c r="F36" s="57">
        <v>244</v>
      </c>
      <c r="G36" s="57">
        <f t="shared" si="11"/>
        <v>732.27</v>
      </c>
      <c r="H36" s="57">
        <v>135.52</v>
      </c>
      <c r="I36" s="58">
        <v>23389.4342792202</v>
      </c>
    </row>
    <row r="37" spans="1:9" ht="12.75">
      <c r="A37" s="62">
        <v>2002</v>
      </c>
      <c r="B37" s="75">
        <v>7799.44</v>
      </c>
      <c r="C37" s="75">
        <v>8411.408</v>
      </c>
      <c r="D37" s="74">
        <f t="shared" si="10"/>
        <v>16210.847999999998</v>
      </c>
      <c r="E37" s="75">
        <v>754.52</v>
      </c>
      <c r="F37" s="75">
        <v>910.62</v>
      </c>
      <c r="G37" s="74">
        <f t="shared" si="11"/>
        <v>1665.1399999999999</v>
      </c>
      <c r="H37" s="75">
        <v>20074.97</v>
      </c>
      <c r="I37" s="76">
        <v>37237.31800000001</v>
      </c>
    </row>
    <row r="38" spans="1:9" ht="12.75">
      <c r="A38" s="51" t="s">
        <v>111</v>
      </c>
      <c r="B38" s="3"/>
      <c r="C38" s="3"/>
      <c r="D38" s="3"/>
      <c r="E38" s="3"/>
      <c r="F38" s="3"/>
      <c r="G38" s="3"/>
      <c r="H38" s="3"/>
      <c r="I38" s="3"/>
    </row>
    <row r="39" spans="1:9" ht="12.75">
      <c r="A39" s="3" t="s">
        <v>110</v>
      </c>
      <c r="B39" s="3"/>
      <c r="C39" s="3"/>
      <c r="D39" s="3"/>
      <c r="E39" s="3"/>
      <c r="F39" s="3"/>
      <c r="G39" s="3"/>
      <c r="H39" s="3"/>
      <c r="I39" s="3"/>
    </row>
    <row r="41" spans="1:9" s="5" customFormat="1" ht="12.75">
      <c r="A41" s="3"/>
      <c r="B41" s="3"/>
      <c r="C41" s="3"/>
      <c r="D41" s="3"/>
      <c r="E41" s="3"/>
      <c r="F41" s="3"/>
      <c r="G41" s="3"/>
      <c r="H41" s="3"/>
      <c r="I41" s="3"/>
    </row>
    <row r="42" spans="1:9" s="5" customFormat="1" ht="12.75">
      <c r="A42" s="95"/>
      <c r="B42" s="153" t="s">
        <v>100</v>
      </c>
      <c r="C42" s="154"/>
      <c r="D42" s="154"/>
      <c r="E42" s="154"/>
      <c r="F42" s="154"/>
      <c r="G42" s="154"/>
      <c r="H42" s="154"/>
      <c r="I42" s="155"/>
    </row>
    <row r="43" spans="1:9" s="5" customFormat="1" ht="25.5">
      <c r="A43" s="83" t="s">
        <v>99</v>
      </c>
      <c r="B43" s="92" t="s">
        <v>112</v>
      </c>
      <c r="C43" s="156" t="s">
        <v>113</v>
      </c>
      <c r="D43" s="107"/>
      <c r="E43" s="168" t="s">
        <v>148</v>
      </c>
      <c r="F43" s="156" t="s">
        <v>114</v>
      </c>
      <c r="G43" s="109"/>
      <c r="H43" s="110"/>
      <c r="I43" s="91" t="s">
        <v>47</v>
      </c>
    </row>
    <row r="44" spans="1:9" s="5" customFormat="1" ht="26.25" thickBot="1">
      <c r="A44" s="96"/>
      <c r="B44" s="20" t="s">
        <v>115</v>
      </c>
      <c r="C44" s="20" t="s">
        <v>116</v>
      </c>
      <c r="D44" s="90" t="s">
        <v>48</v>
      </c>
      <c r="E44" s="168"/>
      <c r="F44" s="20" t="s">
        <v>117</v>
      </c>
      <c r="G44" s="90" t="s">
        <v>118</v>
      </c>
      <c r="H44" s="101" t="s">
        <v>149</v>
      </c>
      <c r="I44" s="21" t="s">
        <v>119</v>
      </c>
    </row>
    <row r="45" spans="1:9" s="5" customFormat="1" ht="12.75">
      <c r="A45" s="81">
        <v>1992</v>
      </c>
      <c r="B45" s="63">
        <v>13584</v>
      </c>
      <c r="C45" s="63">
        <v>13856</v>
      </c>
      <c r="D45" s="63">
        <v>798</v>
      </c>
      <c r="E45" s="63">
        <f>SUM(B45:D45)</f>
        <v>28238</v>
      </c>
      <c r="F45" s="63">
        <v>3742</v>
      </c>
      <c r="G45" s="63">
        <v>8627</v>
      </c>
      <c r="H45" s="63">
        <f>SUM(F45:G45)</f>
        <v>12369</v>
      </c>
      <c r="I45" s="63">
        <v>40607</v>
      </c>
    </row>
    <row r="46" spans="1:9" s="5" customFormat="1" ht="12.75">
      <c r="A46" s="83">
        <v>1993</v>
      </c>
      <c r="B46" s="63">
        <v>15215</v>
      </c>
      <c r="C46" s="63">
        <v>18243</v>
      </c>
      <c r="D46" s="63">
        <v>1524</v>
      </c>
      <c r="E46" s="63">
        <f aca="true" t="shared" si="12" ref="E46:E55">SUM(B46:D46)</f>
        <v>34982</v>
      </c>
      <c r="F46" s="63">
        <v>3748</v>
      </c>
      <c r="G46" s="63">
        <v>14080</v>
      </c>
      <c r="H46" s="63">
        <f aca="true" t="shared" si="13" ref="H46:H55">SUM(F46:G46)</f>
        <v>17828</v>
      </c>
      <c r="I46" s="63">
        <v>52810</v>
      </c>
    </row>
    <row r="47" spans="1:9" s="5" customFormat="1" ht="12.75">
      <c r="A47" s="83">
        <v>1994</v>
      </c>
      <c r="B47" s="63">
        <v>7249</v>
      </c>
      <c r="C47" s="63">
        <v>19404</v>
      </c>
      <c r="D47" s="63">
        <v>1018</v>
      </c>
      <c r="E47" s="63">
        <f t="shared" si="12"/>
        <v>27671</v>
      </c>
      <c r="F47" s="63">
        <v>2562</v>
      </c>
      <c r="G47" s="63">
        <v>19751</v>
      </c>
      <c r="H47" s="63">
        <f t="shared" si="13"/>
        <v>22313</v>
      </c>
      <c r="I47" s="63">
        <v>49984</v>
      </c>
    </row>
    <row r="48" spans="1:9" s="5" customFormat="1" ht="12.75">
      <c r="A48" s="83">
        <v>1995</v>
      </c>
      <c r="B48" s="63">
        <v>3340</v>
      </c>
      <c r="C48" s="63">
        <v>15640</v>
      </c>
      <c r="D48" s="63">
        <v>775</v>
      </c>
      <c r="E48" s="63">
        <f t="shared" si="12"/>
        <v>19755</v>
      </c>
      <c r="F48" s="63">
        <v>4884</v>
      </c>
      <c r="G48" s="63">
        <v>84757</v>
      </c>
      <c r="H48" s="63">
        <f t="shared" si="13"/>
        <v>89641</v>
      </c>
      <c r="I48" s="63">
        <v>109396</v>
      </c>
    </row>
    <row r="49" spans="1:9" s="5" customFormat="1" ht="12.75">
      <c r="A49" s="83">
        <v>1996</v>
      </c>
      <c r="B49" s="63">
        <v>3662</v>
      </c>
      <c r="C49" s="63">
        <v>8192</v>
      </c>
      <c r="D49" s="63">
        <v>1037</v>
      </c>
      <c r="E49" s="63">
        <f t="shared" si="12"/>
        <v>12891</v>
      </c>
      <c r="F49" s="63">
        <v>6699</v>
      </c>
      <c r="G49" s="63">
        <v>85853</v>
      </c>
      <c r="H49" s="63">
        <f t="shared" si="13"/>
        <v>92552</v>
      </c>
      <c r="I49" s="63">
        <v>105443</v>
      </c>
    </row>
    <row r="50" spans="1:9" s="5" customFormat="1" ht="12.75">
      <c r="A50" s="83">
        <v>1997</v>
      </c>
      <c r="B50" s="63">
        <v>11687</v>
      </c>
      <c r="C50" s="63">
        <v>9831</v>
      </c>
      <c r="D50" s="63">
        <v>782</v>
      </c>
      <c r="E50" s="63">
        <f t="shared" si="12"/>
        <v>22300</v>
      </c>
      <c r="F50" s="63">
        <v>2091</v>
      </c>
      <c r="G50" s="63">
        <v>94976</v>
      </c>
      <c r="H50" s="63">
        <f t="shared" si="13"/>
        <v>97067</v>
      </c>
      <c r="I50" s="63">
        <v>119367</v>
      </c>
    </row>
    <row r="51" spans="1:9" s="5" customFormat="1" ht="12.75">
      <c r="A51" s="83">
        <v>1998</v>
      </c>
      <c r="B51" s="63">
        <v>8329</v>
      </c>
      <c r="C51" s="63">
        <v>12175</v>
      </c>
      <c r="D51" s="63">
        <v>1088</v>
      </c>
      <c r="E51" s="63">
        <f t="shared" si="12"/>
        <v>21592</v>
      </c>
      <c r="F51" s="63">
        <v>3530</v>
      </c>
      <c r="G51" s="63">
        <v>56563</v>
      </c>
      <c r="H51" s="63">
        <f t="shared" si="13"/>
        <v>60093</v>
      </c>
      <c r="I51" s="63">
        <v>81684</v>
      </c>
    </row>
    <row r="52" spans="1:9" s="5" customFormat="1" ht="12.75">
      <c r="A52" s="83">
        <v>1999</v>
      </c>
      <c r="B52" s="63">
        <v>10120</v>
      </c>
      <c r="C52" s="63">
        <v>9357</v>
      </c>
      <c r="D52" s="63">
        <v>707</v>
      </c>
      <c r="E52" s="63">
        <f t="shared" si="12"/>
        <v>20184</v>
      </c>
      <c r="F52" s="63">
        <v>1998</v>
      </c>
      <c r="G52" s="63">
        <v>44002</v>
      </c>
      <c r="H52" s="63">
        <f t="shared" si="13"/>
        <v>46000</v>
      </c>
      <c r="I52" s="63">
        <v>66185</v>
      </c>
    </row>
    <row r="53" spans="1:9" s="5" customFormat="1" ht="12.75">
      <c r="A53" s="83">
        <v>2000</v>
      </c>
      <c r="B53" s="63">
        <v>8816</v>
      </c>
      <c r="C53" s="63">
        <v>7145</v>
      </c>
      <c r="D53" s="63">
        <v>447</v>
      </c>
      <c r="E53" s="63">
        <f t="shared" si="12"/>
        <v>16408</v>
      </c>
      <c r="F53" s="63">
        <v>2234</v>
      </c>
      <c r="G53" s="63">
        <v>37358</v>
      </c>
      <c r="H53" s="63">
        <f t="shared" si="13"/>
        <v>39592</v>
      </c>
      <c r="I53" s="63">
        <v>56000</v>
      </c>
    </row>
    <row r="54" spans="1:9" s="5" customFormat="1" ht="12.75">
      <c r="A54" s="83">
        <v>2001</v>
      </c>
      <c r="B54" s="63">
        <v>7630.39</v>
      </c>
      <c r="C54" s="63">
        <v>12425.600999999999</v>
      </c>
      <c r="D54" s="63">
        <v>1572.63</v>
      </c>
      <c r="E54" s="63">
        <f t="shared" si="12"/>
        <v>21628.621</v>
      </c>
      <c r="F54" s="63">
        <v>2286.35</v>
      </c>
      <c r="G54" s="63">
        <v>14624.39</v>
      </c>
      <c r="H54" s="63">
        <f t="shared" si="13"/>
        <v>16910.739999999998</v>
      </c>
      <c r="I54" s="63">
        <v>38539.361</v>
      </c>
    </row>
    <row r="55" spans="1:9" s="5" customFormat="1" ht="12.75">
      <c r="A55" s="98">
        <v>2002</v>
      </c>
      <c r="B55" s="75">
        <v>7799.44</v>
      </c>
      <c r="C55" s="75">
        <v>8411.408</v>
      </c>
      <c r="D55" s="75">
        <v>754.52</v>
      </c>
      <c r="E55" s="75">
        <f t="shared" si="12"/>
        <v>16965.368</v>
      </c>
      <c r="F55" s="75">
        <v>910.62</v>
      </c>
      <c r="G55" s="75">
        <v>20074.97</v>
      </c>
      <c r="H55" s="75">
        <f t="shared" si="13"/>
        <v>20985.59</v>
      </c>
      <c r="I55" s="75">
        <v>37237.31800000001</v>
      </c>
    </row>
    <row r="56" spans="1:9" s="5" customFormat="1" ht="12.75">
      <c r="A56" s="51" t="s">
        <v>120</v>
      </c>
      <c r="B56" s="3"/>
      <c r="C56" s="3"/>
      <c r="D56" s="3"/>
      <c r="E56" s="3"/>
      <c r="F56" s="3"/>
      <c r="G56" s="3"/>
      <c r="H56" s="3"/>
      <c r="I56" s="3"/>
    </row>
    <row r="57" spans="1:9" s="5" customFormat="1" ht="12.75">
      <c r="A57" s="51" t="s">
        <v>121</v>
      </c>
      <c r="B57" s="3"/>
      <c r="C57" s="3"/>
      <c r="D57" s="3"/>
      <c r="E57" s="3"/>
      <c r="F57" s="3"/>
      <c r="G57" s="3"/>
      <c r="H57" s="3"/>
      <c r="I57" s="3"/>
    </row>
    <row r="58" spans="1:9" s="5" customFormat="1" ht="12.75">
      <c r="A58" s="3" t="s">
        <v>122</v>
      </c>
      <c r="B58" s="3"/>
      <c r="C58" s="3"/>
      <c r="D58" s="3"/>
      <c r="E58" s="3"/>
      <c r="F58" s="3"/>
      <c r="G58" s="3"/>
      <c r="H58" s="3"/>
      <c r="I58" s="3"/>
    </row>
    <row r="59" spans="1:9" s="5" customFormat="1" ht="12.75">
      <c r="A59" s="61"/>
      <c r="B59" s="3"/>
      <c r="C59" s="3"/>
      <c r="D59" s="3"/>
      <c r="E59" s="3"/>
      <c r="F59" s="3"/>
      <c r="G59" s="3"/>
      <c r="H59" s="3"/>
      <c r="I59" s="3"/>
    </row>
    <row r="60" spans="1:9" s="5" customFormat="1" ht="12.75">
      <c r="A60" s="95"/>
      <c r="B60" s="111" t="s">
        <v>101</v>
      </c>
      <c r="C60" s="112"/>
      <c r="D60" s="112"/>
      <c r="E60" s="112"/>
      <c r="F60" s="112"/>
      <c r="G60" s="112"/>
      <c r="H60" s="112"/>
      <c r="I60" s="106"/>
    </row>
    <row r="61" spans="1:9" s="5" customFormat="1" ht="25.5">
      <c r="A61" s="53" t="s">
        <v>99</v>
      </c>
      <c r="B61" s="93" t="s">
        <v>112</v>
      </c>
      <c r="C61" s="156" t="s">
        <v>113</v>
      </c>
      <c r="D61" s="107"/>
      <c r="E61" s="149" t="s">
        <v>148</v>
      </c>
      <c r="F61" s="165" t="s">
        <v>114</v>
      </c>
      <c r="G61" s="166"/>
      <c r="H61" s="167"/>
      <c r="I61" s="103" t="s">
        <v>47</v>
      </c>
    </row>
    <row r="62" spans="1:9" s="5" customFormat="1" ht="25.5">
      <c r="A62" s="102"/>
      <c r="B62" s="20" t="s">
        <v>115</v>
      </c>
      <c r="C62" s="20" t="s">
        <v>116</v>
      </c>
      <c r="D62" s="90" t="s">
        <v>48</v>
      </c>
      <c r="E62" s="108"/>
      <c r="F62" s="20" t="s">
        <v>117</v>
      </c>
      <c r="G62" s="90" t="s">
        <v>118</v>
      </c>
      <c r="H62" s="101" t="s">
        <v>149</v>
      </c>
      <c r="I62" s="21" t="s">
        <v>119</v>
      </c>
    </row>
    <row r="63" spans="1:9" s="5" customFormat="1" ht="12.75">
      <c r="A63" s="83">
        <v>1992</v>
      </c>
      <c r="B63" s="64">
        <v>891</v>
      </c>
      <c r="C63" s="64">
        <v>6220</v>
      </c>
      <c r="D63" s="64">
        <v>962</v>
      </c>
      <c r="E63" s="63">
        <f>SUM(B63:D63)</f>
        <v>8073</v>
      </c>
      <c r="F63" s="64">
        <v>5504</v>
      </c>
      <c r="G63" s="64">
        <v>7919</v>
      </c>
      <c r="H63" s="63">
        <f>SUM(F63:G63)</f>
        <v>13423</v>
      </c>
      <c r="I63" s="64">
        <v>21496</v>
      </c>
    </row>
    <row r="64" spans="1:9" s="5" customFormat="1" ht="12.75">
      <c r="A64" s="83">
        <v>1993</v>
      </c>
      <c r="B64" s="64">
        <v>4691</v>
      </c>
      <c r="C64" s="64">
        <v>8830</v>
      </c>
      <c r="D64" s="64">
        <v>1332</v>
      </c>
      <c r="E64" s="63">
        <f aca="true" t="shared" si="14" ref="E64:E72">SUM(B64:D64)</f>
        <v>14853</v>
      </c>
      <c r="F64" s="64">
        <v>5988</v>
      </c>
      <c r="G64" s="64">
        <v>6815</v>
      </c>
      <c r="H64" s="63">
        <f aca="true" t="shared" si="15" ref="H64:H73">SUM(F64:G64)</f>
        <v>12803</v>
      </c>
      <c r="I64" s="64">
        <v>27656</v>
      </c>
    </row>
    <row r="65" spans="1:9" s="5" customFormat="1" ht="12.75">
      <c r="A65" s="83">
        <v>1994</v>
      </c>
      <c r="B65" s="64">
        <v>1949</v>
      </c>
      <c r="C65" s="64">
        <v>6849</v>
      </c>
      <c r="D65" s="64">
        <v>464</v>
      </c>
      <c r="E65" s="63">
        <f t="shared" si="14"/>
        <v>9262</v>
      </c>
      <c r="F65" s="64">
        <v>3023</v>
      </c>
      <c r="G65" s="64">
        <v>2392</v>
      </c>
      <c r="H65" s="63">
        <f t="shared" si="15"/>
        <v>5415</v>
      </c>
      <c r="I65" s="64">
        <v>14677</v>
      </c>
    </row>
    <row r="66" spans="1:9" s="5" customFormat="1" ht="12.75">
      <c r="A66" s="83">
        <v>1995</v>
      </c>
      <c r="B66" s="64">
        <v>1377</v>
      </c>
      <c r="C66" s="64">
        <v>5027</v>
      </c>
      <c r="D66" s="64">
        <v>53</v>
      </c>
      <c r="E66" s="63">
        <f t="shared" si="14"/>
        <v>6457</v>
      </c>
      <c r="F66" s="64">
        <v>6416</v>
      </c>
      <c r="G66" s="64">
        <v>885</v>
      </c>
      <c r="H66" s="63">
        <f t="shared" si="15"/>
        <v>7301</v>
      </c>
      <c r="I66" s="64">
        <v>13758</v>
      </c>
    </row>
    <row r="67" spans="1:9" s="5" customFormat="1" ht="12.75">
      <c r="A67" s="83">
        <v>1996</v>
      </c>
      <c r="B67" s="64">
        <v>5848</v>
      </c>
      <c r="C67" s="64">
        <v>9308</v>
      </c>
      <c r="D67" s="64">
        <v>19</v>
      </c>
      <c r="E67" s="63">
        <f t="shared" si="14"/>
        <v>15175</v>
      </c>
      <c r="F67" s="64">
        <v>4564</v>
      </c>
      <c r="G67" s="64">
        <v>658</v>
      </c>
      <c r="H67" s="63">
        <f t="shared" si="15"/>
        <v>5222</v>
      </c>
      <c r="I67" s="64">
        <v>20397</v>
      </c>
    </row>
    <row r="68" spans="1:9" s="5" customFormat="1" ht="12.75">
      <c r="A68" s="83">
        <v>1997</v>
      </c>
      <c r="B68" s="64">
        <v>328</v>
      </c>
      <c r="C68" s="64">
        <v>6759</v>
      </c>
      <c r="D68" s="64" t="s">
        <v>123</v>
      </c>
      <c r="E68" s="63">
        <f t="shared" si="14"/>
        <v>7087</v>
      </c>
      <c r="F68" s="64">
        <v>1061</v>
      </c>
      <c r="G68" s="64">
        <v>683</v>
      </c>
      <c r="H68" s="63">
        <f t="shared" si="15"/>
        <v>1744</v>
      </c>
      <c r="I68" s="64">
        <v>8831</v>
      </c>
    </row>
    <row r="69" spans="1:9" s="5" customFormat="1" ht="12.75">
      <c r="A69" s="83">
        <v>1998</v>
      </c>
      <c r="B69" s="64">
        <v>1605</v>
      </c>
      <c r="C69" s="64">
        <v>5411</v>
      </c>
      <c r="D69" s="64">
        <v>289</v>
      </c>
      <c r="E69" s="63">
        <f t="shared" si="14"/>
        <v>7305</v>
      </c>
      <c r="F69" s="64">
        <v>4841</v>
      </c>
      <c r="G69" s="64">
        <v>408</v>
      </c>
      <c r="H69" s="63">
        <f t="shared" si="15"/>
        <v>5249</v>
      </c>
      <c r="I69" s="64">
        <v>12554</v>
      </c>
    </row>
    <row r="70" spans="1:9" s="5" customFormat="1" ht="12.75">
      <c r="A70" s="83">
        <v>1999</v>
      </c>
      <c r="B70" s="64">
        <v>2053</v>
      </c>
      <c r="C70" s="64">
        <v>3827</v>
      </c>
      <c r="D70" s="64">
        <v>37</v>
      </c>
      <c r="E70" s="63">
        <f t="shared" si="14"/>
        <v>5917</v>
      </c>
      <c r="F70" s="64">
        <v>2833</v>
      </c>
      <c r="G70" s="64">
        <v>2274</v>
      </c>
      <c r="H70" s="63">
        <f t="shared" si="15"/>
        <v>5107</v>
      </c>
      <c r="I70" s="64">
        <v>11024</v>
      </c>
    </row>
    <row r="71" spans="1:9" s="5" customFormat="1" ht="12.75">
      <c r="A71" s="83">
        <v>2000</v>
      </c>
      <c r="B71" s="64">
        <v>1412</v>
      </c>
      <c r="C71" s="64">
        <v>3347</v>
      </c>
      <c r="D71" s="64">
        <v>363</v>
      </c>
      <c r="E71" s="63">
        <f t="shared" si="14"/>
        <v>5122</v>
      </c>
      <c r="F71" s="64">
        <v>839</v>
      </c>
      <c r="G71" s="64">
        <v>491</v>
      </c>
      <c r="H71" s="63">
        <f t="shared" si="15"/>
        <v>1330</v>
      </c>
      <c r="I71" s="64">
        <v>6452</v>
      </c>
    </row>
    <row r="72" spans="1:9" s="5" customFormat="1" ht="12.75">
      <c r="A72" s="83">
        <v>2001</v>
      </c>
      <c r="B72" s="64">
        <v>1152.5</v>
      </c>
      <c r="C72" s="64">
        <v>2022.07</v>
      </c>
      <c r="D72" s="64">
        <v>44</v>
      </c>
      <c r="E72" s="63">
        <f t="shared" si="14"/>
        <v>3218.5699999999997</v>
      </c>
      <c r="F72" s="64">
        <v>500.44</v>
      </c>
      <c r="G72" s="64">
        <v>3215.09</v>
      </c>
      <c r="H72" s="63">
        <f t="shared" si="15"/>
        <v>3715.53</v>
      </c>
      <c r="I72" s="64">
        <v>3934.16</v>
      </c>
    </row>
    <row r="73" spans="1:9" s="5" customFormat="1" ht="12.75">
      <c r="A73" s="98">
        <v>2002</v>
      </c>
      <c r="B73" s="78">
        <v>1538.99</v>
      </c>
      <c r="C73" s="78">
        <v>4367.29</v>
      </c>
      <c r="D73" s="78">
        <v>358.1</v>
      </c>
      <c r="E73" s="75">
        <f>SUM(B73:D73)</f>
        <v>6264.38</v>
      </c>
      <c r="F73" s="78">
        <v>859.4</v>
      </c>
      <c r="G73" s="78">
        <v>2194.94</v>
      </c>
      <c r="H73" s="75">
        <f t="shared" si="15"/>
        <v>3054.34</v>
      </c>
      <c r="I73" s="78">
        <v>9318.72</v>
      </c>
    </row>
    <row r="74" spans="1:9" s="5" customFormat="1" ht="12.75">
      <c r="A74" s="51" t="s">
        <v>120</v>
      </c>
      <c r="B74" s="3"/>
      <c r="C74" s="3"/>
      <c r="D74" s="3"/>
      <c r="E74" s="3"/>
      <c r="F74" s="3"/>
      <c r="G74" s="3"/>
      <c r="H74" s="3"/>
      <c r="I74" s="3"/>
    </row>
    <row r="75" spans="1:9" s="5" customFormat="1" ht="12.75">
      <c r="A75" s="51" t="s">
        <v>124</v>
      </c>
      <c r="B75" s="3"/>
      <c r="C75" s="3"/>
      <c r="D75" s="3"/>
      <c r="E75" s="3"/>
      <c r="F75" s="3"/>
      <c r="G75" s="3"/>
      <c r="H75" s="3"/>
      <c r="I75" s="3"/>
    </row>
    <row r="76" spans="1:9" s="5" customFormat="1" ht="12.75">
      <c r="A76" s="3" t="s">
        <v>122</v>
      </c>
      <c r="B76" s="3"/>
      <c r="C76" s="3"/>
      <c r="D76" s="3"/>
      <c r="E76" s="3"/>
      <c r="F76" s="3"/>
      <c r="G76" s="3"/>
      <c r="H76" s="3"/>
      <c r="I76" s="3"/>
    </row>
    <row r="78" s="89" customFormat="1" ht="12.75">
      <c r="A78" s="89" t="s">
        <v>160</v>
      </c>
    </row>
    <row r="79" ht="13.5" thickBot="1"/>
    <row r="80" spans="1:14" ht="13.5" thickTop="1">
      <c r="A80" s="65" t="s">
        <v>125</v>
      </c>
      <c r="B80" s="66">
        <v>1994</v>
      </c>
      <c r="C80" s="66">
        <v>1995</v>
      </c>
      <c r="D80" s="66">
        <v>1996</v>
      </c>
      <c r="E80" s="66">
        <v>1997</v>
      </c>
      <c r="F80" s="66">
        <v>1998</v>
      </c>
      <c r="G80" s="66">
        <v>1999</v>
      </c>
      <c r="H80" s="66">
        <v>2000</v>
      </c>
      <c r="I80" s="66">
        <v>2001</v>
      </c>
      <c r="J80" s="66">
        <v>2002</v>
      </c>
      <c r="K80" s="66">
        <v>2003</v>
      </c>
      <c r="L80" s="66">
        <v>2004</v>
      </c>
      <c r="M80" s="66">
        <v>2005</v>
      </c>
      <c r="N80" s="67" t="s">
        <v>126</v>
      </c>
    </row>
    <row r="81" spans="1:14" ht="12.75">
      <c r="A81" s="68" t="s">
        <v>127</v>
      </c>
      <c r="B81" s="69">
        <v>4709</v>
      </c>
      <c r="C81" s="69">
        <v>20159</v>
      </c>
      <c r="D81" s="69">
        <v>33802</v>
      </c>
      <c r="E81" s="69">
        <v>38874</v>
      </c>
      <c r="F81" s="69">
        <v>22938</v>
      </c>
      <c r="G81" s="69">
        <v>5187</v>
      </c>
      <c r="H81" s="69">
        <v>14940</v>
      </c>
      <c r="I81" s="69">
        <v>7350</v>
      </c>
      <c r="J81" s="69">
        <v>2075</v>
      </c>
      <c r="K81" s="69">
        <v>129</v>
      </c>
      <c r="L81" s="69">
        <v>0</v>
      </c>
      <c r="M81" s="69">
        <v>0</v>
      </c>
      <c r="N81" s="70">
        <f aca="true" t="shared" si="16" ref="N81:N98">SUM(B81:M81)</f>
        <v>150163</v>
      </c>
    </row>
    <row r="82" spans="1:14" ht="12.75">
      <c r="A82" s="68" t="s">
        <v>128</v>
      </c>
      <c r="B82" s="69">
        <v>780</v>
      </c>
      <c r="C82" s="69">
        <v>2280</v>
      </c>
      <c r="D82" s="69">
        <v>0</v>
      </c>
      <c r="E82" s="69">
        <v>770</v>
      </c>
      <c r="F82" s="69">
        <v>285</v>
      </c>
      <c r="G82" s="69">
        <v>515</v>
      </c>
      <c r="H82" s="69">
        <v>0</v>
      </c>
      <c r="I82" s="69">
        <v>1150</v>
      </c>
      <c r="J82" s="69">
        <v>960</v>
      </c>
      <c r="K82" s="69">
        <v>0</v>
      </c>
      <c r="L82" s="69">
        <v>1250</v>
      </c>
      <c r="M82" s="69">
        <v>1046</v>
      </c>
      <c r="N82" s="70">
        <f t="shared" si="16"/>
        <v>9036</v>
      </c>
    </row>
    <row r="83" spans="1:14" ht="12.75">
      <c r="A83" s="68" t="s">
        <v>129</v>
      </c>
      <c r="B83" s="69">
        <v>1885</v>
      </c>
      <c r="C83" s="69">
        <v>1922</v>
      </c>
      <c r="D83" s="69">
        <v>2503</v>
      </c>
      <c r="E83" s="69">
        <v>2015</v>
      </c>
      <c r="F83" s="69">
        <v>1915</v>
      </c>
      <c r="G83" s="69">
        <v>1435</v>
      </c>
      <c r="H83" s="69">
        <v>1244</v>
      </c>
      <c r="I83" s="69">
        <v>1136</v>
      </c>
      <c r="J83" s="69">
        <v>0</v>
      </c>
      <c r="K83" s="69">
        <v>0</v>
      </c>
      <c r="L83" s="69">
        <v>0</v>
      </c>
      <c r="M83" s="69">
        <v>0</v>
      </c>
      <c r="N83" s="70">
        <f t="shared" si="16"/>
        <v>14055</v>
      </c>
    </row>
    <row r="84" spans="1:14" ht="12.75">
      <c r="A84" s="68" t="s">
        <v>130</v>
      </c>
      <c r="B84" s="69">
        <v>0</v>
      </c>
      <c r="C84" s="69">
        <v>501</v>
      </c>
      <c r="D84" s="69">
        <v>287</v>
      </c>
      <c r="E84" s="69">
        <v>0</v>
      </c>
      <c r="F84" s="69">
        <v>229</v>
      </c>
      <c r="G84" s="69">
        <v>38</v>
      </c>
      <c r="H84" s="69">
        <v>28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70">
        <f t="shared" si="16"/>
        <v>1083</v>
      </c>
    </row>
    <row r="85" spans="1:14" ht="12.75">
      <c r="A85" s="68" t="s">
        <v>131</v>
      </c>
      <c r="B85" s="69">
        <v>0</v>
      </c>
      <c r="C85" s="69">
        <v>0</v>
      </c>
      <c r="D85" s="69">
        <v>0</v>
      </c>
      <c r="E85" s="69">
        <v>0</v>
      </c>
      <c r="F85" s="69">
        <v>10</v>
      </c>
      <c r="G85" s="69">
        <v>135</v>
      </c>
      <c r="H85" s="69">
        <v>0</v>
      </c>
      <c r="I85" s="69">
        <v>0</v>
      </c>
      <c r="J85" s="69">
        <v>53</v>
      </c>
      <c r="K85" s="69">
        <v>11</v>
      </c>
      <c r="L85" s="69">
        <v>41</v>
      </c>
      <c r="M85" s="69">
        <v>14</v>
      </c>
      <c r="N85" s="70">
        <f t="shared" si="16"/>
        <v>264</v>
      </c>
    </row>
    <row r="86" spans="1:14" ht="12.75">
      <c r="A86" s="68" t="s">
        <v>132</v>
      </c>
      <c r="B86" s="69">
        <v>0</v>
      </c>
      <c r="C86" s="69">
        <v>0</v>
      </c>
      <c r="D86" s="69">
        <v>0</v>
      </c>
      <c r="E86" s="69">
        <v>188</v>
      </c>
      <c r="F86" s="69">
        <v>347</v>
      </c>
      <c r="G86" s="69">
        <v>3</v>
      </c>
      <c r="H86" s="69">
        <v>185</v>
      </c>
      <c r="I86" s="69">
        <v>138</v>
      </c>
      <c r="J86" s="69">
        <v>298</v>
      </c>
      <c r="K86" s="69">
        <v>286</v>
      </c>
      <c r="L86" s="69">
        <v>176</v>
      </c>
      <c r="M86" s="69">
        <v>0</v>
      </c>
      <c r="N86" s="70">
        <f t="shared" si="16"/>
        <v>1621</v>
      </c>
    </row>
    <row r="87" spans="1:14" ht="12.75">
      <c r="A87" s="68" t="s">
        <v>133</v>
      </c>
      <c r="B87" s="69">
        <v>6998</v>
      </c>
      <c r="C87" s="69">
        <v>14951</v>
      </c>
      <c r="D87" s="69">
        <v>15371</v>
      </c>
      <c r="E87" s="69">
        <v>12372</v>
      </c>
      <c r="F87" s="69">
        <v>15329</v>
      </c>
      <c r="G87" s="69">
        <v>10000</v>
      </c>
      <c r="H87" s="69">
        <v>12372</v>
      </c>
      <c r="I87" s="69">
        <v>1828</v>
      </c>
      <c r="J87" s="69">
        <v>3493</v>
      </c>
      <c r="K87" s="69">
        <v>3973</v>
      </c>
      <c r="L87" s="69">
        <v>5147</v>
      </c>
      <c r="M87" s="69">
        <v>4057</v>
      </c>
      <c r="N87" s="70">
        <f t="shared" si="16"/>
        <v>105891</v>
      </c>
    </row>
    <row r="88" spans="1:14" ht="12.75">
      <c r="A88" s="68" t="s">
        <v>134</v>
      </c>
      <c r="B88" s="69">
        <v>31498</v>
      </c>
      <c r="C88" s="69">
        <v>22959</v>
      </c>
      <c r="D88" s="69">
        <v>15724</v>
      </c>
      <c r="E88" s="69">
        <v>11767</v>
      </c>
      <c r="F88" s="69">
        <v>11178</v>
      </c>
      <c r="G88" s="69">
        <v>9287</v>
      </c>
      <c r="H88" s="69">
        <v>0</v>
      </c>
      <c r="I88" s="69">
        <v>5477</v>
      </c>
      <c r="J88" s="69">
        <v>7436</v>
      </c>
      <c r="K88" s="69">
        <v>10437</v>
      </c>
      <c r="L88" s="69">
        <v>9600</v>
      </c>
      <c r="M88" s="69">
        <v>10984</v>
      </c>
      <c r="N88" s="70">
        <f t="shared" si="16"/>
        <v>146347</v>
      </c>
    </row>
    <row r="89" spans="1:14" ht="12.75">
      <c r="A89" s="68" t="s">
        <v>135</v>
      </c>
      <c r="B89" s="69">
        <v>12</v>
      </c>
      <c r="C89" s="69">
        <v>843</v>
      </c>
      <c r="D89" s="69">
        <v>579</v>
      </c>
      <c r="E89" s="69">
        <v>240</v>
      </c>
      <c r="F89" s="69">
        <v>35</v>
      </c>
      <c r="G89" s="69">
        <v>57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70">
        <f t="shared" si="16"/>
        <v>1766</v>
      </c>
    </row>
    <row r="90" spans="1:14" ht="12.75">
      <c r="A90" s="68" t="s">
        <v>136</v>
      </c>
      <c r="B90" s="69">
        <v>854</v>
      </c>
      <c r="C90" s="69">
        <v>9603</v>
      </c>
      <c r="D90" s="69">
        <v>13166</v>
      </c>
      <c r="E90" s="69">
        <v>7992</v>
      </c>
      <c r="F90" s="69">
        <v>7594</v>
      </c>
      <c r="G90" s="69">
        <v>14646</v>
      </c>
      <c r="H90" s="69">
        <v>9518</v>
      </c>
      <c r="I90" s="69">
        <v>1554</v>
      </c>
      <c r="J90" s="69">
        <v>0</v>
      </c>
      <c r="K90" s="69">
        <v>8</v>
      </c>
      <c r="L90" s="69">
        <v>1224</v>
      </c>
      <c r="M90" s="69">
        <v>3520</v>
      </c>
      <c r="N90" s="70">
        <f t="shared" si="16"/>
        <v>69679</v>
      </c>
    </row>
    <row r="91" spans="1:14" ht="12.75">
      <c r="A91" s="68" t="s">
        <v>137</v>
      </c>
      <c r="B91" s="69">
        <v>0</v>
      </c>
      <c r="C91" s="69">
        <v>994</v>
      </c>
      <c r="D91" s="69">
        <v>6224</v>
      </c>
      <c r="E91" s="69">
        <v>6673</v>
      </c>
      <c r="F91" s="69">
        <v>14151</v>
      </c>
      <c r="G91" s="69">
        <v>3992</v>
      </c>
      <c r="H91" s="69">
        <v>15398</v>
      </c>
      <c r="I91" s="69">
        <v>8892</v>
      </c>
      <c r="J91" s="69">
        <v>1259</v>
      </c>
      <c r="K91" s="69">
        <v>4754</v>
      </c>
      <c r="L91" s="69">
        <v>260</v>
      </c>
      <c r="M91" s="69">
        <v>0</v>
      </c>
      <c r="N91" s="70">
        <f t="shared" si="16"/>
        <v>62597</v>
      </c>
    </row>
    <row r="92" spans="1:14" ht="12.75">
      <c r="A92" s="68" t="s">
        <v>138</v>
      </c>
      <c r="B92" s="69">
        <v>1873</v>
      </c>
      <c r="C92" s="69">
        <v>907</v>
      </c>
      <c r="D92" s="69">
        <v>1371</v>
      </c>
      <c r="E92" s="69">
        <v>625</v>
      </c>
      <c r="F92" s="69">
        <v>1206</v>
      </c>
      <c r="G92" s="69">
        <v>810</v>
      </c>
      <c r="H92" s="69">
        <v>690</v>
      </c>
      <c r="I92" s="69">
        <v>672</v>
      </c>
      <c r="J92" s="69">
        <v>540</v>
      </c>
      <c r="K92" s="69">
        <v>364</v>
      </c>
      <c r="L92" s="69">
        <v>322</v>
      </c>
      <c r="M92" s="69">
        <v>190</v>
      </c>
      <c r="N92" s="70">
        <f t="shared" si="16"/>
        <v>9570</v>
      </c>
    </row>
    <row r="93" spans="1:14" ht="12.75">
      <c r="A93" s="68" t="s">
        <v>139</v>
      </c>
      <c r="B93" s="69">
        <v>1698</v>
      </c>
      <c r="C93" s="69">
        <v>1184</v>
      </c>
      <c r="D93" s="69">
        <v>1261</v>
      </c>
      <c r="E93" s="69">
        <v>1184</v>
      </c>
      <c r="F93" s="69">
        <v>1261</v>
      </c>
      <c r="G93" s="69">
        <v>1924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70">
        <f t="shared" si="16"/>
        <v>8512</v>
      </c>
    </row>
    <row r="94" spans="1:14" ht="12.75">
      <c r="A94" s="68" t="s">
        <v>140</v>
      </c>
      <c r="B94" s="69">
        <v>180</v>
      </c>
      <c r="C94" s="69">
        <v>142</v>
      </c>
      <c r="D94" s="69">
        <v>305</v>
      </c>
      <c r="E94" s="69">
        <v>775</v>
      </c>
      <c r="F94" s="69">
        <v>1187</v>
      </c>
      <c r="G94" s="69">
        <v>331</v>
      </c>
      <c r="H94" s="69">
        <v>0</v>
      </c>
      <c r="I94" s="69">
        <v>238</v>
      </c>
      <c r="J94" s="69">
        <v>183</v>
      </c>
      <c r="K94" s="69">
        <v>259</v>
      </c>
      <c r="L94" s="69">
        <v>403</v>
      </c>
      <c r="M94" s="69">
        <v>237</v>
      </c>
      <c r="N94" s="70">
        <f t="shared" si="16"/>
        <v>4240</v>
      </c>
    </row>
    <row r="95" spans="1:14" ht="12.75">
      <c r="A95" s="68" t="s">
        <v>141</v>
      </c>
      <c r="B95" s="69">
        <v>3559</v>
      </c>
      <c r="C95" s="69">
        <v>2276</v>
      </c>
      <c r="D95" s="69">
        <v>5785</v>
      </c>
      <c r="E95" s="69">
        <v>4673</v>
      </c>
      <c r="F95" s="69">
        <v>4918</v>
      </c>
      <c r="G95" s="69">
        <v>5215</v>
      </c>
      <c r="H95" s="69">
        <v>7182</v>
      </c>
      <c r="I95" s="69">
        <v>8425</v>
      </c>
      <c r="J95" s="69">
        <v>4186</v>
      </c>
      <c r="K95" s="69">
        <v>2136</v>
      </c>
      <c r="L95" s="69">
        <v>1676</v>
      </c>
      <c r="M95" s="69" t="s">
        <v>77</v>
      </c>
      <c r="N95" s="70">
        <f t="shared" si="16"/>
        <v>50031</v>
      </c>
    </row>
    <row r="96" spans="1:14" ht="12.75">
      <c r="A96" s="68" t="s">
        <v>142</v>
      </c>
      <c r="B96" s="69">
        <v>48</v>
      </c>
      <c r="C96" s="69">
        <v>227</v>
      </c>
      <c r="D96" s="69">
        <v>206</v>
      </c>
      <c r="E96" s="69">
        <v>48</v>
      </c>
      <c r="F96" s="69">
        <v>768</v>
      </c>
      <c r="G96" s="69">
        <v>446</v>
      </c>
      <c r="H96" s="69">
        <v>568</v>
      </c>
      <c r="I96" s="69">
        <v>370</v>
      </c>
      <c r="J96" s="69">
        <v>1297</v>
      </c>
      <c r="K96" s="69">
        <v>896</v>
      </c>
      <c r="L96" s="69">
        <v>795</v>
      </c>
      <c r="M96" s="69">
        <v>559</v>
      </c>
      <c r="N96" s="70">
        <f t="shared" si="16"/>
        <v>6228</v>
      </c>
    </row>
    <row r="97" spans="1:14" ht="12.75">
      <c r="A97" s="68" t="s">
        <v>143</v>
      </c>
      <c r="B97" s="69">
        <v>2952</v>
      </c>
      <c r="C97" s="69">
        <v>446</v>
      </c>
      <c r="D97" s="69">
        <v>0</v>
      </c>
      <c r="E97" s="69">
        <v>926</v>
      </c>
      <c r="F97" s="69">
        <v>328</v>
      </c>
      <c r="G97" s="69">
        <v>503</v>
      </c>
      <c r="H97" s="69"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70">
        <f t="shared" si="16"/>
        <v>5155</v>
      </c>
    </row>
    <row r="98" spans="1:14" ht="13.5" thickBot="1">
      <c r="A98" s="71"/>
      <c r="B98" s="72">
        <f>SUM(B81:B97)</f>
        <v>57046</v>
      </c>
      <c r="C98" s="72">
        <f aca="true" t="shared" si="17" ref="C98:M98">SUM(C81:C97)</f>
        <v>79394</v>
      </c>
      <c r="D98" s="72">
        <f t="shared" si="17"/>
        <v>96584</v>
      </c>
      <c r="E98" s="72">
        <f t="shared" si="17"/>
        <v>89122</v>
      </c>
      <c r="F98" s="72">
        <f t="shared" si="17"/>
        <v>83679</v>
      </c>
      <c r="G98" s="72">
        <f t="shared" si="17"/>
        <v>54524</v>
      </c>
      <c r="H98" s="72">
        <f t="shared" si="17"/>
        <v>62125</v>
      </c>
      <c r="I98" s="72">
        <f t="shared" si="17"/>
        <v>37230</v>
      </c>
      <c r="J98" s="72">
        <f t="shared" si="17"/>
        <v>21780</v>
      </c>
      <c r="K98" s="72">
        <f t="shared" si="17"/>
        <v>23253</v>
      </c>
      <c r="L98" s="72">
        <f t="shared" si="17"/>
        <v>20894</v>
      </c>
      <c r="M98" s="72">
        <f t="shared" si="17"/>
        <v>20607</v>
      </c>
      <c r="N98" s="73">
        <f t="shared" si="16"/>
        <v>646238</v>
      </c>
    </row>
    <row r="99" ht="13.5" thickTop="1"/>
  </sheetData>
  <mergeCells count="41">
    <mergeCell ref="L22:N22"/>
    <mergeCell ref="O23:O24"/>
    <mergeCell ref="P23:P24"/>
    <mergeCell ref="Q23:Q24"/>
    <mergeCell ref="N23:N24"/>
    <mergeCell ref="O22:Q22"/>
    <mergeCell ref="M23:M24"/>
    <mergeCell ref="L23:L24"/>
    <mergeCell ref="C61:D61"/>
    <mergeCell ref="E61:E62"/>
    <mergeCell ref="C43:D43"/>
    <mergeCell ref="E43:E44"/>
    <mergeCell ref="B42:I42"/>
    <mergeCell ref="E7:F7"/>
    <mergeCell ref="F61:H61"/>
    <mergeCell ref="F43:H43"/>
    <mergeCell ref="B60:I60"/>
    <mergeCell ref="B24:I24"/>
    <mergeCell ref="B25:C25"/>
    <mergeCell ref="E25:F25"/>
    <mergeCell ref="D25:D26"/>
    <mergeCell ref="G25:G26"/>
    <mergeCell ref="Y7:Y8"/>
    <mergeCell ref="T7:U7"/>
    <mergeCell ref="L6:Q6"/>
    <mergeCell ref="Q7:Q8"/>
    <mergeCell ref="P7:P8"/>
    <mergeCell ref="R7:S7"/>
    <mergeCell ref="R6:W6"/>
    <mergeCell ref="L7:M7"/>
    <mergeCell ref="N7:O7"/>
    <mergeCell ref="B2:H2"/>
    <mergeCell ref="V7:V8"/>
    <mergeCell ref="W7:W8"/>
    <mergeCell ref="X7:X8"/>
    <mergeCell ref="D7:D8"/>
    <mergeCell ref="G7:G8"/>
    <mergeCell ref="A4:I4"/>
    <mergeCell ref="A5:I5"/>
    <mergeCell ref="B6:I6"/>
    <mergeCell ref="B7:C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2:Y93"/>
  <sheetViews>
    <sheetView zoomScale="75" zoomScaleNormal="75" workbookViewId="0" topLeftCell="A1">
      <selection activeCell="A6" sqref="A6:J6"/>
    </sheetView>
  </sheetViews>
  <sheetFormatPr defaultColWidth="11.421875" defaultRowHeight="12.75"/>
  <cols>
    <col min="1" max="1" width="30.7109375" style="3" customWidth="1"/>
    <col min="2" max="10" width="12.421875" style="3" customWidth="1"/>
    <col min="11" max="16384" width="11.421875" style="5" customWidth="1"/>
  </cols>
  <sheetData>
    <row r="1" ht="12.75"/>
    <row r="2" spans="1:25" s="86" customFormat="1" ht="30.75" customHeight="1">
      <c r="A2" s="3"/>
      <c r="B2" s="142" t="s">
        <v>157</v>
      </c>
      <c r="C2" s="142"/>
      <c r="D2" s="142"/>
      <c r="E2" s="142"/>
      <c r="F2" s="142"/>
      <c r="G2" s="142"/>
      <c r="H2" s="142"/>
      <c r="I2" s="14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12.75"/>
    <row r="4" spans="1:10" ht="18">
      <c r="A4" s="174" t="s">
        <v>76</v>
      </c>
      <c r="B4" s="174"/>
      <c r="C4" s="174"/>
      <c r="D4" s="174"/>
      <c r="E4" s="174"/>
      <c r="F4" s="174"/>
      <c r="G4" s="174"/>
      <c r="H4" s="174"/>
      <c r="I4" s="174"/>
      <c r="J4" s="174"/>
    </row>
    <row r="5" ht="12.75"/>
    <row r="6" spans="1:10" s="4" customFormat="1" ht="18">
      <c r="A6" s="175" t="s">
        <v>156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3.5" thickBot="1">
      <c r="A7" s="176"/>
      <c r="B7" s="177"/>
      <c r="C7" s="177"/>
      <c r="D7" s="177"/>
      <c r="E7" s="177"/>
      <c r="F7" s="177"/>
      <c r="G7" s="177"/>
      <c r="H7" s="177"/>
      <c r="I7" s="177"/>
      <c r="J7" s="177"/>
    </row>
    <row r="8" spans="1:10" ht="12.75">
      <c r="A8" s="6" t="s">
        <v>0</v>
      </c>
      <c r="B8" s="178" t="s">
        <v>49</v>
      </c>
      <c r="C8" s="179"/>
      <c r="D8" s="179"/>
      <c r="E8" s="180"/>
      <c r="F8" s="178" t="s">
        <v>50</v>
      </c>
      <c r="G8" s="179"/>
      <c r="H8" s="179"/>
      <c r="I8" s="180"/>
      <c r="J8" s="11" t="s">
        <v>47</v>
      </c>
    </row>
    <row r="9" spans="1:10" ht="12.75">
      <c r="A9" s="1" t="s">
        <v>1</v>
      </c>
      <c r="B9" s="171" t="s">
        <v>2</v>
      </c>
      <c r="C9" s="172"/>
      <c r="D9" s="173"/>
      <c r="E9" s="14" t="s">
        <v>51</v>
      </c>
      <c r="F9" s="171" t="s">
        <v>2</v>
      </c>
      <c r="G9" s="172"/>
      <c r="H9" s="173"/>
      <c r="I9" s="14" t="s">
        <v>51</v>
      </c>
      <c r="J9" s="12" t="s">
        <v>52</v>
      </c>
    </row>
    <row r="10" spans="1:10" ht="13.5" thickBot="1">
      <c r="A10" s="7"/>
      <c r="B10" s="17" t="s">
        <v>53</v>
      </c>
      <c r="C10" s="16" t="s">
        <v>54</v>
      </c>
      <c r="D10" s="16" t="s">
        <v>55</v>
      </c>
      <c r="E10" s="15" t="s">
        <v>56</v>
      </c>
      <c r="F10" s="17" t="s">
        <v>53</v>
      </c>
      <c r="G10" s="16" t="s">
        <v>54</v>
      </c>
      <c r="H10" s="16" t="s">
        <v>57</v>
      </c>
      <c r="I10" s="15" t="s">
        <v>56</v>
      </c>
      <c r="J10" s="13" t="s">
        <v>58</v>
      </c>
    </row>
    <row r="11" spans="1:10" ht="12.75">
      <c r="A11" s="2" t="s">
        <v>3</v>
      </c>
      <c r="B11" s="27">
        <v>138.95</v>
      </c>
      <c r="C11" s="27"/>
      <c r="D11" s="28">
        <f>SUM(B11:C11)</f>
        <v>138.95</v>
      </c>
      <c r="E11" s="27"/>
      <c r="F11" s="28"/>
      <c r="G11" s="27">
        <v>172.8</v>
      </c>
      <c r="H11" s="28">
        <f>SUM(F11:G11)</f>
        <v>172.8</v>
      </c>
      <c r="I11" s="27"/>
      <c r="J11" s="29">
        <f>SUM(H11,D11)</f>
        <v>311.75</v>
      </c>
    </row>
    <row r="12" spans="1:10" ht="12.75">
      <c r="A12" s="3" t="s">
        <v>4</v>
      </c>
      <c r="B12" s="36">
        <v>236.68</v>
      </c>
      <c r="C12" s="36">
        <v>799.01</v>
      </c>
      <c r="D12" s="36">
        <f>SUM(B12:C12)</f>
        <v>1035.69</v>
      </c>
      <c r="E12" s="36"/>
      <c r="F12" s="36">
        <v>83.21</v>
      </c>
      <c r="G12" s="36"/>
      <c r="H12" s="36">
        <f>SUM(F12:G12)</f>
        <v>83.21</v>
      </c>
      <c r="I12" s="36"/>
      <c r="J12" s="36">
        <f>SUM(D12,H12)</f>
        <v>1118.9</v>
      </c>
    </row>
    <row r="13" spans="1:10" ht="12.75">
      <c r="A13" s="3" t="s">
        <v>5</v>
      </c>
      <c r="B13" s="36"/>
      <c r="C13" s="36">
        <v>244.55</v>
      </c>
      <c r="D13" s="36">
        <f>SUM(B13:C13)</f>
        <v>244.55</v>
      </c>
      <c r="E13" s="36"/>
      <c r="F13" s="36"/>
      <c r="G13" s="36">
        <v>319.54</v>
      </c>
      <c r="H13" s="36">
        <f>SUM(F13:G13)</f>
        <v>319.54</v>
      </c>
      <c r="I13" s="36"/>
      <c r="J13" s="36">
        <f>SUM(D13,H13)</f>
        <v>564.09</v>
      </c>
    </row>
    <row r="14" spans="1:10" ht="12.75">
      <c r="A14" s="3" t="s">
        <v>6</v>
      </c>
      <c r="B14" s="30"/>
      <c r="C14" s="30"/>
      <c r="D14" s="31">
        <f>SUM(B14:C14)</f>
        <v>0</v>
      </c>
      <c r="E14" s="30"/>
      <c r="F14" s="31">
        <v>117.13</v>
      </c>
      <c r="G14" s="30"/>
      <c r="H14" s="31">
        <f>SUM(F14:G14)</f>
        <v>117.13</v>
      </c>
      <c r="I14" s="30"/>
      <c r="J14" s="32">
        <f>SUM(D14,H14)</f>
        <v>117.13</v>
      </c>
    </row>
    <row r="15" spans="1:11" ht="12.75">
      <c r="A15" s="18" t="s">
        <v>59</v>
      </c>
      <c r="B15" s="33">
        <f>SUM(B11:B14)</f>
        <v>375.63</v>
      </c>
      <c r="C15" s="33">
        <f>SUM(C11:C14)</f>
        <v>1043.56</v>
      </c>
      <c r="D15" s="34">
        <f>SUM(D11:D14)</f>
        <v>1419.19</v>
      </c>
      <c r="E15" s="33"/>
      <c r="F15" s="34">
        <f>SUM(F11:F14)</f>
        <v>200.33999999999997</v>
      </c>
      <c r="G15" s="33">
        <f>SUM(G11:G14)</f>
        <v>492.34000000000003</v>
      </c>
      <c r="H15" s="34">
        <f>SUM(H11:H14)</f>
        <v>692.68</v>
      </c>
      <c r="I15" s="33"/>
      <c r="J15" s="35">
        <f>SUM(J11:J14)</f>
        <v>2111.8700000000003</v>
      </c>
      <c r="K15" s="23"/>
    </row>
    <row r="16" spans="2:10" ht="12.75">
      <c r="B16" s="36"/>
      <c r="C16" s="36"/>
      <c r="D16" s="37"/>
      <c r="E16" s="36"/>
      <c r="F16" s="37"/>
      <c r="G16" s="36"/>
      <c r="H16" s="37"/>
      <c r="I16" s="36"/>
      <c r="J16" s="38"/>
    </row>
    <row r="17" spans="1:10" ht="12.75">
      <c r="A17" s="18" t="s">
        <v>60</v>
      </c>
      <c r="B17" s="33">
        <v>184</v>
      </c>
      <c r="C17" s="33">
        <v>939</v>
      </c>
      <c r="D17" s="34">
        <f>SUM(B17:C17)</f>
        <v>1123</v>
      </c>
      <c r="E17" s="33"/>
      <c r="F17" s="34">
        <v>639</v>
      </c>
      <c r="G17" s="33">
        <v>173</v>
      </c>
      <c r="H17" s="34">
        <f>SUM(F17:G17)</f>
        <v>812</v>
      </c>
      <c r="I17" s="33">
        <v>13</v>
      </c>
      <c r="J17" s="35">
        <f>SUM(D17,H17)</f>
        <v>1935</v>
      </c>
    </row>
    <row r="18" spans="2:10" ht="12.75">
      <c r="B18" s="36"/>
      <c r="C18" s="36"/>
      <c r="D18" s="37"/>
      <c r="E18" s="36"/>
      <c r="F18" s="37"/>
      <c r="G18" s="36"/>
      <c r="H18" s="37"/>
      <c r="I18" s="36"/>
      <c r="J18" s="38"/>
    </row>
    <row r="19" spans="1:10" ht="12.75">
      <c r="A19" s="18" t="s">
        <v>61</v>
      </c>
      <c r="B19" s="33">
        <v>10.92</v>
      </c>
      <c r="C19" s="33">
        <v>45.75</v>
      </c>
      <c r="D19" s="34">
        <f>SUM(B19:C19)</f>
        <v>56.67</v>
      </c>
      <c r="E19" s="33">
        <v>146.33</v>
      </c>
      <c r="F19" s="34">
        <v>122.64</v>
      </c>
      <c r="G19" s="33">
        <v>65.18</v>
      </c>
      <c r="H19" s="34">
        <f>SUM(F19:G19)</f>
        <v>187.82</v>
      </c>
      <c r="I19" s="33">
        <v>78.93</v>
      </c>
      <c r="J19" s="35">
        <f>SUM(D19,H19)</f>
        <v>244.49</v>
      </c>
    </row>
    <row r="20" spans="2:10" ht="12.75">
      <c r="B20" s="36"/>
      <c r="C20" s="36"/>
      <c r="D20" s="37"/>
      <c r="E20" s="36"/>
      <c r="F20" s="37"/>
      <c r="G20" s="36"/>
      <c r="H20" s="37"/>
      <c r="I20" s="36"/>
      <c r="J20" s="38"/>
    </row>
    <row r="21" spans="1:10" ht="12.75">
      <c r="A21" s="3" t="s">
        <v>7</v>
      </c>
      <c r="B21" s="36">
        <v>45</v>
      </c>
      <c r="C21" s="36"/>
      <c r="D21" s="37">
        <f>B21+C21</f>
        <v>45</v>
      </c>
      <c r="E21" s="36"/>
      <c r="F21" s="37"/>
      <c r="G21" s="36">
        <v>214</v>
      </c>
      <c r="H21" s="37">
        <f>SUM(F21:G21)</f>
        <v>214</v>
      </c>
      <c r="I21" s="36"/>
      <c r="J21" s="38">
        <f>SUM(D21,H21)</f>
        <v>259</v>
      </c>
    </row>
    <row r="22" spans="1:10" ht="12.75">
      <c r="A22" s="3" t="s">
        <v>8</v>
      </c>
      <c r="B22" s="36" t="s">
        <v>77</v>
      </c>
      <c r="C22" s="36">
        <v>171</v>
      </c>
      <c r="D22" s="37">
        <f>SUM(B22:C22)</f>
        <v>171</v>
      </c>
      <c r="E22" s="36"/>
      <c r="F22" s="37" t="s">
        <v>77</v>
      </c>
      <c r="G22" s="36">
        <v>584</v>
      </c>
      <c r="H22" s="37">
        <f>SUM(F22:G22)</f>
        <v>584</v>
      </c>
      <c r="I22" s="36"/>
      <c r="J22" s="38">
        <f>SUM(D22,H22)</f>
        <v>755</v>
      </c>
    </row>
    <row r="23" spans="1:10" ht="12.75">
      <c r="A23" s="3" t="s">
        <v>9</v>
      </c>
      <c r="B23" s="36" t="s">
        <v>77</v>
      </c>
      <c r="C23" s="36" t="s">
        <v>77</v>
      </c>
      <c r="D23" s="37" t="s">
        <v>77</v>
      </c>
      <c r="E23" s="36"/>
      <c r="F23" s="37">
        <v>278.5</v>
      </c>
      <c r="G23" s="36" t="s">
        <v>77</v>
      </c>
      <c r="H23" s="37">
        <f>SUM(F23:G23)</f>
        <v>278.5</v>
      </c>
      <c r="I23" s="36"/>
      <c r="J23" s="38">
        <f>SUM(D23,H23)</f>
        <v>278.5</v>
      </c>
    </row>
    <row r="24" spans="1:10" ht="12.75">
      <c r="A24" s="18" t="s">
        <v>62</v>
      </c>
      <c r="B24" s="33">
        <f>SUM(B21:B23)</f>
        <v>45</v>
      </c>
      <c r="C24" s="33">
        <f>SUM(C21:C23)</f>
        <v>171</v>
      </c>
      <c r="D24" s="34">
        <f>SUM(D21:D23)</f>
        <v>216</v>
      </c>
      <c r="E24" s="33"/>
      <c r="F24" s="34">
        <f>SUM(F21:F23)</f>
        <v>278.5</v>
      </c>
      <c r="G24" s="33">
        <f>SUM(G21:G23)</f>
        <v>798</v>
      </c>
      <c r="H24" s="34">
        <f>SUM(H21:H23)</f>
        <v>1076.5</v>
      </c>
      <c r="I24" s="33"/>
      <c r="J24" s="35">
        <f>SUM(J21:J23)</f>
        <v>1292.5</v>
      </c>
    </row>
    <row r="25" spans="2:10" ht="12.75">
      <c r="B25" s="36"/>
      <c r="C25" s="36"/>
      <c r="D25" s="37"/>
      <c r="E25" s="36"/>
      <c r="F25" s="37"/>
      <c r="G25" s="36"/>
      <c r="H25" s="37"/>
      <c r="I25" s="36"/>
      <c r="J25" s="38"/>
    </row>
    <row r="26" spans="1:10" ht="12.75">
      <c r="A26" s="18" t="s">
        <v>63</v>
      </c>
      <c r="B26" s="33">
        <v>359.4</v>
      </c>
      <c r="C26" s="33">
        <v>70.24</v>
      </c>
      <c r="D26" s="34">
        <f>SUM(B26:C26)</f>
        <v>429.64</v>
      </c>
      <c r="E26" s="33"/>
      <c r="F26" s="33">
        <v>174.88</v>
      </c>
      <c r="G26" s="33">
        <v>167.71</v>
      </c>
      <c r="H26" s="34">
        <f>SUM(F26:G26)</f>
        <v>342.59000000000003</v>
      </c>
      <c r="I26" s="33"/>
      <c r="J26" s="35">
        <f>SUM(D26,H26)</f>
        <v>772.23</v>
      </c>
    </row>
    <row r="27" spans="2:10" ht="12.75">
      <c r="B27" s="30"/>
      <c r="C27" s="30"/>
      <c r="D27" s="31"/>
      <c r="E27" s="30"/>
      <c r="F27" s="31"/>
      <c r="G27" s="30"/>
      <c r="H27" s="31"/>
      <c r="I27" s="30"/>
      <c r="J27" s="32"/>
    </row>
    <row r="28" spans="1:10" ht="12.75">
      <c r="A28" s="18" t="s">
        <v>64</v>
      </c>
      <c r="B28" s="33">
        <v>680.99</v>
      </c>
      <c r="C28" s="33"/>
      <c r="D28" s="34">
        <f>SUM(B28:C28)</f>
        <v>680.99</v>
      </c>
      <c r="E28" s="33">
        <v>517.64</v>
      </c>
      <c r="F28" s="34">
        <v>113.42</v>
      </c>
      <c r="G28" s="33"/>
      <c r="H28" s="34">
        <f>SUM(F28:G28)</f>
        <v>113.42</v>
      </c>
      <c r="I28" s="33"/>
      <c r="J28" s="35">
        <f>SUM(D28,H28)</f>
        <v>794.41</v>
      </c>
    </row>
    <row r="29" spans="2:10" ht="12.75">
      <c r="B29" s="36"/>
      <c r="C29" s="36"/>
      <c r="D29" s="37"/>
      <c r="E29" s="36"/>
      <c r="F29" s="37"/>
      <c r="G29" s="36"/>
      <c r="H29" s="37"/>
      <c r="I29" s="36"/>
      <c r="J29" s="38"/>
    </row>
    <row r="30" spans="1:10" ht="12.75">
      <c r="A30" s="3" t="s">
        <v>10</v>
      </c>
      <c r="B30" s="36"/>
      <c r="C30" s="36">
        <v>45</v>
      </c>
      <c r="D30" s="37">
        <f>SUM(B30:C30)</f>
        <v>45</v>
      </c>
      <c r="E30" s="36"/>
      <c r="F30" s="36"/>
      <c r="G30" s="36"/>
      <c r="H30" s="36"/>
      <c r="I30" s="36"/>
      <c r="J30" s="38">
        <f>SUM(D30,H30)</f>
        <v>45</v>
      </c>
    </row>
    <row r="31" spans="1:10" ht="12.75">
      <c r="A31" s="3" t="s">
        <v>11</v>
      </c>
      <c r="B31" s="36"/>
      <c r="C31" s="36">
        <v>470.2</v>
      </c>
      <c r="D31" s="37">
        <f>SUM(B31:C31)</f>
        <v>470.2</v>
      </c>
      <c r="E31" s="36">
        <v>46.8</v>
      </c>
      <c r="F31" s="37"/>
      <c r="G31" s="36"/>
      <c r="H31" s="37"/>
      <c r="I31" s="36"/>
      <c r="J31" s="38">
        <f>SUM(D31,H31)</f>
        <v>470.2</v>
      </c>
    </row>
    <row r="32" spans="1:10" ht="12.75">
      <c r="A32" s="3" t="s">
        <v>12</v>
      </c>
      <c r="B32" s="36">
        <v>92.4</v>
      </c>
      <c r="C32" s="36"/>
      <c r="D32" s="37">
        <f>SUM(B32:C32)</f>
        <v>92.4</v>
      </c>
      <c r="E32" s="36"/>
      <c r="F32" s="37"/>
      <c r="G32" s="36"/>
      <c r="H32" s="37"/>
      <c r="I32" s="36"/>
      <c r="J32" s="38">
        <f>SUM(D32,H32)</f>
        <v>92.4</v>
      </c>
    </row>
    <row r="33" spans="1:10" ht="12.75">
      <c r="A33" s="18" t="s">
        <v>65</v>
      </c>
      <c r="B33" s="33">
        <f>SUM(B30:B32)</f>
        <v>92.4</v>
      </c>
      <c r="C33" s="33">
        <f>SUM(C30:C32)</f>
        <v>515.2</v>
      </c>
      <c r="D33" s="34">
        <f>SUM(B33:C33)</f>
        <v>607.6</v>
      </c>
      <c r="E33" s="33">
        <f>SUM(E31:E32)</f>
        <v>46.8</v>
      </c>
      <c r="F33" s="34"/>
      <c r="G33" s="33"/>
      <c r="H33" s="34"/>
      <c r="I33" s="33"/>
      <c r="J33" s="35">
        <f>SUM(D33,H33)</f>
        <v>607.6</v>
      </c>
    </row>
    <row r="34" spans="2:10" ht="12.75">
      <c r="B34" s="36"/>
      <c r="C34" s="36"/>
      <c r="D34" s="37"/>
      <c r="E34" s="36"/>
      <c r="F34" s="37"/>
      <c r="G34" s="36"/>
      <c r="H34" s="37"/>
      <c r="I34" s="36"/>
      <c r="J34" s="38"/>
    </row>
    <row r="35" spans="1:10" ht="12.75">
      <c r="A35" s="3" t="s">
        <v>13</v>
      </c>
      <c r="B35" s="36">
        <v>133.61</v>
      </c>
      <c r="C35" s="36">
        <v>40</v>
      </c>
      <c r="D35" s="37">
        <f>SUM(B35:C35)</f>
        <v>173.61</v>
      </c>
      <c r="E35" s="36">
        <v>14.56</v>
      </c>
      <c r="F35" s="37" t="s">
        <v>77</v>
      </c>
      <c r="G35" s="36">
        <v>96.94</v>
      </c>
      <c r="H35" s="37">
        <f>SUM(F35:G35)</f>
        <v>96.94</v>
      </c>
      <c r="I35" s="36">
        <v>0.61</v>
      </c>
      <c r="J35" s="38">
        <f>SUM(D35,H35)</f>
        <v>270.55</v>
      </c>
    </row>
    <row r="36" spans="1:10" ht="12.75">
      <c r="A36" s="3" t="s">
        <v>14</v>
      </c>
      <c r="B36" s="36">
        <v>61.15</v>
      </c>
      <c r="C36" s="36">
        <v>7.72</v>
      </c>
      <c r="D36" s="37">
        <f>SUM(B36:C36)</f>
        <v>68.87</v>
      </c>
      <c r="E36" s="36"/>
      <c r="F36" s="37">
        <v>5</v>
      </c>
      <c r="G36" s="36">
        <v>174.39</v>
      </c>
      <c r="H36" s="37">
        <f>SUM(F36:G36)</f>
        <v>179.39</v>
      </c>
      <c r="I36" s="36">
        <v>79.95</v>
      </c>
      <c r="J36" s="38">
        <f>SUM(D36,H36)</f>
        <v>248.26</v>
      </c>
    </row>
    <row r="37" spans="1:10" ht="12.75">
      <c r="A37" s="3" t="s">
        <v>15</v>
      </c>
      <c r="B37" s="36">
        <v>53.22</v>
      </c>
      <c r="C37" s="36">
        <v>46.91</v>
      </c>
      <c r="D37" s="37">
        <f>SUM(B37:C37)</f>
        <v>100.13</v>
      </c>
      <c r="E37" s="36"/>
      <c r="F37" s="37" t="s">
        <v>77</v>
      </c>
      <c r="G37" s="36" t="s">
        <v>77</v>
      </c>
      <c r="H37" s="37"/>
      <c r="I37" s="36"/>
      <c r="J37" s="38">
        <f>SUM(D37,H37)</f>
        <v>100.13</v>
      </c>
    </row>
    <row r="38" spans="1:10" ht="12.75">
      <c r="A38" s="3" t="s">
        <v>16</v>
      </c>
      <c r="B38" s="36">
        <v>293.98</v>
      </c>
      <c r="C38" s="37" t="s">
        <v>77</v>
      </c>
      <c r="D38" s="37">
        <f>SUM(B38:C38)</f>
        <v>293.98</v>
      </c>
      <c r="E38" s="36"/>
      <c r="F38" s="37" t="s">
        <v>77</v>
      </c>
      <c r="G38" s="36" t="s">
        <v>77</v>
      </c>
      <c r="H38" s="37"/>
      <c r="I38" s="36"/>
      <c r="J38" s="38">
        <f>SUM(D38,H38)</f>
        <v>293.98</v>
      </c>
    </row>
    <row r="39" spans="1:10" ht="12.75">
      <c r="A39" s="18" t="s">
        <v>66</v>
      </c>
      <c r="B39" s="33">
        <f>SUM(B35:B38)</f>
        <v>541.96</v>
      </c>
      <c r="C39" s="33">
        <f>SUM(C35:C38)</f>
        <v>94.63</v>
      </c>
      <c r="D39" s="34">
        <f>SUM(D35:D38)</f>
        <v>636.59</v>
      </c>
      <c r="E39" s="33">
        <v>14.56</v>
      </c>
      <c r="F39" s="34">
        <v>5</v>
      </c>
      <c r="G39" s="33">
        <v>271.33</v>
      </c>
      <c r="H39" s="34">
        <f>SUM(F39:G39)</f>
        <v>276.33</v>
      </c>
      <c r="I39" s="33">
        <v>80.56</v>
      </c>
      <c r="J39" s="35">
        <f>SUM(D39,H39)</f>
        <v>912.9200000000001</v>
      </c>
    </row>
    <row r="40" spans="2:10" ht="12.75">
      <c r="B40" s="36"/>
      <c r="C40" s="36"/>
      <c r="D40" s="37"/>
      <c r="E40" s="36"/>
      <c r="F40" s="37"/>
      <c r="G40" s="36"/>
      <c r="H40" s="37"/>
      <c r="I40" s="36"/>
      <c r="J40" s="38"/>
    </row>
    <row r="41" spans="1:10" ht="12.75">
      <c r="A41" s="18" t="s">
        <v>67</v>
      </c>
      <c r="B41" s="39"/>
      <c r="C41" s="33">
        <v>35.41</v>
      </c>
      <c r="D41" s="34">
        <f>SUM(B41:C41)</f>
        <v>35.41</v>
      </c>
      <c r="E41" s="33">
        <v>126.53</v>
      </c>
      <c r="F41" s="34"/>
      <c r="G41" s="33"/>
      <c r="H41" s="33"/>
      <c r="I41" s="33"/>
      <c r="J41" s="35">
        <f>SUM(D41,H41)</f>
        <v>35.41</v>
      </c>
    </row>
    <row r="42" spans="2:10" ht="12.75">
      <c r="B42" s="36"/>
      <c r="C42" s="36"/>
      <c r="D42" s="37"/>
      <c r="E42" s="36"/>
      <c r="F42" s="37"/>
      <c r="G42" s="36"/>
      <c r="H42" s="37"/>
      <c r="I42" s="36"/>
      <c r="J42" s="38"/>
    </row>
    <row r="43" spans="1:10" ht="12.75">
      <c r="A43" s="3" t="s">
        <v>17</v>
      </c>
      <c r="B43" s="30"/>
      <c r="C43" s="40"/>
      <c r="D43" s="31">
        <v>898.58</v>
      </c>
      <c r="E43" s="30"/>
      <c r="F43" s="31"/>
      <c r="G43" s="31"/>
      <c r="H43" s="31">
        <v>18.45</v>
      </c>
      <c r="I43" s="30"/>
      <c r="J43" s="32">
        <f aca="true" t="shared" si="0" ref="J43:J51">SUM(D43,H43)</f>
        <v>917.0300000000001</v>
      </c>
    </row>
    <row r="44" spans="1:10" ht="12.75">
      <c r="A44" s="3" t="s">
        <v>18</v>
      </c>
      <c r="B44" s="37"/>
      <c r="C44" s="37"/>
      <c r="D44" s="37">
        <v>966.912</v>
      </c>
      <c r="E44" s="37"/>
      <c r="F44" s="37"/>
      <c r="G44" s="37"/>
      <c r="H44" s="37">
        <v>178.56799999999998</v>
      </c>
      <c r="I44" s="37"/>
      <c r="J44" s="38">
        <f t="shared" si="0"/>
        <v>1145.48</v>
      </c>
    </row>
    <row r="45" spans="1:10" ht="12.75">
      <c r="A45" s="3" t="s">
        <v>19</v>
      </c>
      <c r="B45" s="37"/>
      <c r="C45" s="37"/>
      <c r="D45" s="37">
        <v>1192.44</v>
      </c>
      <c r="E45" s="37"/>
      <c r="F45" s="37"/>
      <c r="G45" s="37"/>
      <c r="H45" s="37">
        <v>446.688</v>
      </c>
      <c r="I45" s="37"/>
      <c r="J45" s="38">
        <f t="shared" si="0"/>
        <v>1639.1280000000002</v>
      </c>
    </row>
    <row r="46" spans="1:10" ht="12.75">
      <c r="A46" s="3" t="s">
        <v>20</v>
      </c>
      <c r="B46" s="37"/>
      <c r="C46" s="37"/>
      <c r="D46" s="37">
        <v>270.142</v>
      </c>
      <c r="E46" s="37"/>
      <c r="F46" s="37"/>
      <c r="G46" s="37"/>
      <c r="H46" s="37">
        <v>89.368</v>
      </c>
      <c r="I46" s="37"/>
      <c r="J46" s="38">
        <f t="shared" si="0"/>
        <v>359.51</v>
      </c>
    </row>
    <row r="47" spans="1:10" ht="12.75">
      <c r="A47" s="3" t="s">
        <v>21</v>
      </c>
      <c r="B47" s="37"/>
      <c r="C47" s="37"/>
      <c r="D47" s="37">
        <v>101.25</v>
      </c>
      <c r="E47" s="37"/>
      <c r="F47" s="37"/>
      <c r="G47" s="37"/>
      <c r="H47" s="37">
        <v>6.62</v>
      </c>
      <c r="I47" s="37"/>
      <c r="J47" s="38">
        <f t="shared" si="0"/>
        <v>107.87</v>
      </c>
    </row>
    <row r="48" spans="1:10" ht="12.75">
      <c r="A48" s="3" t="s">
        <v>22</v>
      </c>
      <c r="B48" s="37"/>
      <c r="C48" s="37"/>
      <c r="D48" s="37">
        <v>617.9319999999999</v>
      </c>
      <c r="E48" s="37"/>
      <c r="F48" s="37"/>
      <c r="G48" s="37"/>
      <c r="H48" s="37">
        <v>54.337999999999994</v>
      </c>
      <c r="I48" s="37"/>
      <c r="J48" s="38">
        <f t="shared" si="0"/>
        <v>672.2699999999999</v>
      </c>
    </row>
    <row r="49" spans="1:10" ht="12.75">
      <c r="A49" s="3" t="s">
        <v>23</v>
      </c>
      <c r="B49" s="37"/>
      <c r="C49" s="37"/>
      <c r="D49" s="37">
        <v>840.42</v>
      </c>
      <c r="E49" s="37"/>
      <c r="F49" s="37"/>
      <c r="G49" s="37"/>
      <c r="H49" s="37">
        <v>5.76</v>
      </c>
      <c r="I49" s="37"/>
      <c r="J49" s="38">
        <f t="shared" si="0"/>
        <v>846.18</v>
      </c>
    </row>
    <row r="50" spans="1:10" ht="12.75">
      <c r="A50" s="3" t="s">
        <v>24</v>
      </c>
      <c r="B50" s="37"/>
      <c r="C50" s="37"/>
      <c r="D50" s="37">
        <v>912.44</v>
      </c>
      <c r="E50" s="37"/>
      <c r="F50" s="37"/>
      <c r="G50" s="37"/>
      <c r="H50" s="37">
        <v>23.18</v>
      </c>
      <c r="I50" s="37"/>
      <c r="J50" s="38">
        <f t="shared" si="0"/>
        <v>935.62</v>
      </c>
    </row>
    <row r="51" spans="1:10" ht="12.75">
      <c r="A51" s="3" t="s">
        <v>25</v>
      </c>
      <c r="B51" s="30"/>
      <c r="C51" s="30"/>
      <c r="D51" s="31">
        <v>615.932</v>
      </c>
      <c r="E51" s="30"/>
      <c r="F51" s="31"/>
      <c r="G51" s="31"/>
      <c r="H51" s="31">
        <v>188.268</v>
      </c>
      <c r="I51" s="30"/>
      <c r="J51" s="32">
        <f t="shared" si="0"/>
        <v>804.2</v>
      </c>
    </row>
    <row r="52" spans="1:10" ht="12.75">
      <c r="A52" s="18" t="s">
        <v>68</v>
      </c>
      <c r="B52" s="33"/>
      <c r="C52" s="33"/>
      <c r="D52" s="34">
        <f>SUM(D43:D51)</f>
        <v>6416.048</v>
      </c>
      <c r="E52" s="33" t="s">
        <v>78</v>
      </c>
      <c r="F52" s="34"/>
      <c r="G52" s="33"/>
      <c r="H52" s="34">
        <f>SUM(H43:H51)</f>
        <v>1011.2399999999998</v>
      </c>
      <c r="I52" s="33"/>
      <c r="J52" s="35">
        <f>SUM(J43:J51)</f>
        <v>7427.288</v>
      </c>
    </row>
    <row r="53" spans="2:10" ht="12.75">
      <c r="B53" s="36"/>
      <c r="C53" s="36"/>
      <c r="D53" s="41"/>
      <c r="E53" s="36"/>
      <c r="F53" s="37"/>
      <c r="G53" s="36"/>
      <c r="H53" s="37"/>
      <c r="I53" s="36"/>
      <c r="J53" s="38"/>
    </row>
    <row r="54" spans="1:10" ht="12.75">
      <c r="A54" s="18" t="s">
        <v>75</v>
      </c>
      <c r="B54" s="33">
        <v>998.96</v>
      </c>
      <c r="C54" s="33">
        <v>250</v>
      </c>
      <c r="D54" s="33">
        <f>SUM(B54:C54)</f>
        <v>1248.96</v>
      </c>
      <c r="E54" s="34">
        <v>35.9</v>
      </c>
      <c r="F54" s="34"/>
      <c r="G54" s="33"/>
      <c r="H54" s="33"/>
      <c r="I54" s="33"/>
      <c r="J54" s="35">
        <f>SUM(D54,H54)</f>
        <v>1248.96</v>
      </c>
    </row>
    <row r="55" spans="2:10" ht="12.75">
      <c r="B55" s="36"/>
      <c r="C55" s="36"/>
      <c r="D55" s="37"/>
      <c r="E55" s="36"/>
      <c r="F55" s="37"/>
      <c r="G55" s="36"/>
      <c r="H55" s="37"/>
      <c r="I55" s="36"/>
      <c r="J55" s="38"/>
    </row>
    <row r="56" spans="1:10" ht="12.75">
      <c r="A56" s="3" t="s">
        <v>26</v>
      </c>
      <c r="B56" s="36" t="s">
        <v>77</v>
      </c>
      <c r="C56" s="36" t="s">
        <v>77</v>
      </c>
      <c r="D56" s="37" t="s">
        <v>77</v>
      </c>
      <c r="E56" s="36"/>
      <c r="F56" s="37"/>
      <c r="G56" s="36"/>
      <c r="H56" s="36"/>
      <c r="I56" s="36"/>
      <c r="J56" s="38" t="s">
        <v>77</v>
      </c>
    </row>
    <row r="57" spans="1:10" ht="12.75">
      <c r="A57" s="3" t="s">
        <v>27</v>
      </c>
      <c r="B57" s="36"/>
      <c r="C57" s="36" t="s">
        <v>77</v>
      </c>
      <c r="D57" s="37">
        <f>SUM(B57:C57)</f>
        <v>0</v>
      </c>
      <c r="E57" s="36"/>
      <c r="F57" s="37"/>
      <c r="G57" s="36"/>
      <c r="H57" s="36"/>
      <c r="I57" s="36"/>
      <c r="J57" s="38">
        <f>SUM(D57,H57)</f>
        <v>0</v>
      </c>
    </row>
    <row r="58" spans="1:10" ht="12.75">
      <c r="A58" s="3" t="s">
        <v>28</v>
      </c>
      <c r="B58" s="36">
        <v>276.03</v>
      </c>
      <c r="C58" s="36"/>
      <c r="D58" s="37">
        <f>SUM(B58:C58)</f>
        <v>276.03</v>
      </c>
      <c r="E58" s="36">
        <v>219.75</v>
      </c>
      <c r="F58" s="37"/>
      <c r="G58" s="36"/>
      <c r="H58" s="36"/>
      <c r="I58" s="36"/>
      <c r="J58" s="38">
        <f>SUM(D58,H58)</f>
        <v>276.03</v>
      </c>
    </row>
    <row r="59" spans="1:10" ht="12.75">
      <c r="A59" s="3" t="s">
        <v>29</v>
      </c>
      <c r="B59" s="36">
        <v>436</v>
      </c>
      <c r="C59" s="36"/>
      <c r="D59" s="37">
        <f>SUM(B59:C59)</f>
        <v>436</v>
      </c>
      <c r="E59" s="36"/>
      <c r="F59" s="37"/>
      <c r="G59" s="36"/>
      <c r="H59" s="37"/>
      <c r="I59" s="36"/>
      <c r="J59" s="38">
        <f>SUM(D59,H59)</f>
        <v>436</v>
      </c>
    </row>
    <row r="60" spans="1:10" ht="12.75">
      <c r="A60" s="3" t="s">
        <v>30</v>
      </c>
      <c r="B60" s="36">
        <v>83.8</v>
      </c>
      <c r="C60" s="36"/>
      <c r="D60" s="37">
        <f>SUM(B60:C60)</f>
        <v>83.8</v>
      </c>
      <c r="E60" s="36"/>
      <c r="F60" s="37"/>
      <c r="G60" s="36"/>
      <c r="H60" s="37"/>
      <c r="I60" s="36"/>
      <c r="J60" s="38">
        <f>SUM(D60,H60)</f>
        <v>83.8</v>
      </c>
    </row>
    <row r="61" spans="1:10" ht="12.75">
      <c r="A61" s="18" t="s">
        <v>69</v>
      </c>
      <c r="B61" s="33">
        <f>SUM(B57:B60)</f>
        <v>795.8299999999999</v>
      </c>
      <c r="C61" s="33"/>
      <c r="D61" s="34">
        <f>SUM(B61:C61)</f>
        <v>795.8299999999999</v>
      </c>
      <c r="E61" s="33">
        <f>SUM(E58:E60)</f>
        <v>219.75</v>
      </c>
      <c r="F61" s="34"/>
      <c r="G61" s="33"/>
      <c r="H61" s="34"/>
      <c r="I61" s="33"/>
      <c r="J61" s="35">
        <f>SUM(D61,H61)</f>
        <v>795.8299999999999</v>
      </c>
    </row>
    <row r="62" spans="2:10" ht="12.75">
      <c r="B62" s="36"/>
      <c r="C62" s="36"/>
      <c r="D62" s="37"/>
      <c r="E62" s="36"/>
      <c r="F62" s="37"/>
      <c r="G62" s="36"/>
      <c r="H62" s="37"/>
      <c r="I62" s="36"/>
      <c r="J62" s="38"/>
    </row>
    <row r="63" spans="1:10" ht="12.75">
      <c r="A63" s="3" t="s">
        <v>31</v>
      </c>
      <c r="B63" s="36">
        <v>810.46</v>
      </c>
      <c r="C63" s="36"/>
      <c r="D63" s="37">
        <f>SUM(B63:C63)</f>
        <v>810.46</v>
      </c>
      <c r="E63" s="36"/>
      <c r="F63" s="37"/>
      <c r="G63" s="36"/>
      <c r="H63" s="36"/>
      <c r="I63" s="36"/>
      <c r="J63" s="38">
        <f>SUM(D63,H63)</f>
        <v>810.46</v>
      </c>
    </row>
    <row r="64" spans="1:10" ht="12.75">
      <c r="A64" s="3" t="s">
        <v>32</v>
      </c>
      <c r="B64" s="36">
        <v>369.72</v>
      </c>
      <c r="C64" s="36"/>
      <c r="D64" s="37">
        <f>SUM(B64:C64)</f>
        <v>369.72</v>
      </c>
      <c r="E64" s="36"/>
      <c r="F64" s="42"/>
      <c r="G64" s="36"/>
      <c r="H64" s="36"/>
      <c r="I64" s="36"/>
      <c r="J64" s="38">
        <f>SUM(D64,H64)</f>
        <v>369.72</v>
      </c>
    </row>
    <row r="65" spans="1:10" ht="12.75">
      <c r="A65" s="3" t="s">
        <v>33</v>
      </c>
      <c r="B65" s="36">
        <v>4859.67</v>
      </c>
      <c r="C65" s="36"/>
      <c r="D65" s="37">
        <f>SUM(B65:C65)</f>
        <v>4859.67</v>
      </c>
      <c r="E65" s="36"/>
      <c r="F65" s="36"/>
      <c r="G65" s="36"/>
      <c r="H65" s="37"/>
      <c r="I65" s="36"/>
      <c r="J65" s="38">
        <f>SUM(D65,H65)</f>
        <v>4859.67</v>
      </c>
    </row>
    <row r="66" spans="1:10" ht="12.75">
      <c r="A66" s="18" t="s">
        <v>70</v>
      </c>
      <c r="B66" s="33">
        <f>SUM(B63:B65)</f>
        <v>6039.85</v>
      </c>
      <c r="C66" s="33"/>
      <c r="D66" s="33">
        <f>SUM(B66:C66)</f>
        <v>6039.85</v>
      </c>
      <c r="E66" s="33"/>
      <c r="F66" s="34"/>
      <c r="G66" s="33"/>
      <c r="H66" s="34"/>
      <c r="I66" s="33"/>
      <c r="J66" s="39">
        <f>SUM(D66,H66)</f>
        <v>6039.85</v>
      </c>
    </row>
    <row r="67" spans="2:10" ht="12.75">
      <c r="B67" s="36"/>
      <c r="C67" s="36"/>
      <c r="D67" s="37"/>
      <c r="E67" s="36"/>
      <c r="F67" s="42"/>
      <c r="G67" s="36"/>
      <c r="H67" s="37"/>
      <c r="I67" s="36"/>
      <c r="J67" s="38"/>
    </row>
    <row r="68" spans="1:10" ht="12.75">
      <c r="A68" s="18" t="s">
        <v>71</v>
      </c>
      <c r="B68" s="33">
        <v>40.37</v>
      </c>
      <c r="C68" s="33">
        <v>30</v>
      </c>
      <c r="D68" s="34">
        <f>SUM(B68:C68)</f>
        <v>70.37</v>
      </c>
      <c r="E68" s="33"/>
      <c r="F68" s="43"/>
      <c r="G68" s="33"/>
      <c r="H68" s="34"/>
      <c r="I68" s="33"/>
      <c r="J68" s="35">
        <f>SUM(D68,H68)</f>
        <v>70.37</v>
      </c>
    </row>
    <row r="69" spans="2:10" ht="12.75">
      <c r="B69" s="36"/>
      <c r="C69" s="36"/>
      <c r="D69" s="36"/>
      <c r="E69" s="36"/>
      <c r="F69" s="36"/>
      <c r="G69" s="36"/>
      <c r="H69" s="36"/>
      <c r="I69" s="36"/>
      <c r="J69" s="88"/>
    </row>
    <row r="70" spans="1:10" ht="12.75">
      <c r="A70" s="3" t="s">
        <v>34</v>
      </c>
      <c r="B70" s="36">
        <v>38.16</v>
      </c>
      <c r="C70" s="36">
        <v>161</v>
      </c>
      <c r="D70" s="36">
        <f>SUM(B70:C70)</f>
        <v>199.16</v>
      </c>
      <c r="E70" s="36">
        <v>20</v>
      </c>
      <c r="F70" s="36"/>
      <c r="G70" s="36"/>
      <c r="H70" s="36"/>
      <c r="I70" s="36"/>
      <c r="J70" s="88">
        <f>SUM(D70,H70)</f>
        <v>199.16</v>
      </c>
    </row>
    <row r="71" spans="1:10" ht="12.75">
      <c r="A71" s="3" t="s">
        <v>35</v>
      </c>
      <c r="B71" s="30"/>
      <c r="C71" s="30"/>
      <c r="D71" s="31"/>
      <c r="E71" s="30"/>
      <c r="F71" s="31"/>
      <c r="G71" s="30"/>
      <c r="H71" s="30"/>
      <c r="I71" s="30"/>
      <c r="J71" s="32"/>
    </row>
    <row r="72" spans="1:10" ht="12.75">
      <c r="A72" s="18" t="s">
        <v>72</v>
      </c>
      <c r="B72" s="33">
        <f>SUM(B70:B71)</f>
        <v>38.16</v>
      </c>
      <c r="C72" s="33">
        <f>SUM(C70:C71)</f>
        <v>161</v>
      </c>
      <c r="D72" s="34">
        <f>SUM(D70:D71)</f>
        <v>199.16</v>
      </c>
      <c r="E72" s="33">
        <f>SUM(E70:E71)</f>
        <v>20</v>
      </c>
      <c r="F72" s="34"/>
      <c r="G72" s="33"/>
      <c r="H72" s="33"/>
      <c r="I72" s="33"/>
      <c r="J72" s="35">
        <f>SUM(J70:J71)</f>
        <v>199.16</v>
      </c>
    </row>
    <row r="73" spans="2:10" ht="12.75">
      <c r="B73" s="36"/>
      <c r="C73" s="36"/>
      <c r="D73" s="37"/>
      <c r="E73" s="36"/>
      <c r="F73" s="37"/>
      <c r="G73" s="36"/>
      <c r="H73" s="37"/>
      <c r="I73" s="36"/>
      <c r="J73" s="38"/>
    </row>
    <row r="74" spans="1:10" ht="12.75">
      <c r="A74" s="3" t="s">
        <v>36</v>
      </c>
      <c r="B74" s="36">
        <v>250.46</v>
      </c>
      <c r="C74" s="36"/>
      <c r="D74" s="38">
        <f aca="true" t="shared" si="1" ref="D74:D82">B74:B82+C74:C82</f>
        <v>250.46</v>
      </c>
      <c r="E74" s="44"/>
      <c r="F74" s="37"/>
      <c r="G74" s="36"/>
      <c r="H74" s="36"/>
      <c r="I74" s="36"/>
      <c r="J74" s="38">
        <f>D74:D82+H74:H82</f>
        <v>250.46</v>
      </c>
    </row>
    <row r="75" spans="1:10" ht="12.75">
      <c r="A75" s="3" t="s">
        <v>37</v>
      </c>
      <c r="B75" s="36">
        <v>1677.98</v>
      </c>
      <c r="C75" s="36"/>
      <c r="D75" s="38">
        <f t="shared" si="1"/>
        <v>1677.98</v>
      </c>
      <c r="E75" s="44"/>
      <c r="F75" s="37"/>
      <c r="G75" s="36"/>
      <c r="H75" s="36"/>
      <c r="I75" s="36"/>
      <c r="J75" s="38">
        <f aca="true" t="shared" si="2" ref="J75:J82">D75:D83+H75:H83</f>
        <v>1677.98</v>
      </c>
    </row>
    <row r="76" spans="1:10" ht="12.75">
      <c r="A76" s="3" t="s">
        <v>38</v>
      </c>
      <c r="B76" s="36">
        <v>63.53</v>
      </c>
      <c r="C76" s="36"/>
      <c r="D76" s="38">
        <f t="shared" si="1"/>
        <v>63.53</v>
      </c>
      <c r="E76" s="44"/>
      <c r="F76" s="37"/>
      <c r="G76" s="36"/>
      <c r="H76" s="37"/>
      <c r="I76" s="36"/>
      <c r="J76" s="38">
        <f t="shared" si="2"/>
        <v>63.53</v>
      </c>
    </row>
    <row r="77" spans="1:10" ht="12.75">
      <c r="A77" s="3" t="s">
        <v>39</v>
      </c>
      <c r="B77" s="36">
        <v>392.74</v>
      </c>
      <c r="C77" s="36"/>
      <c r="D77" s="38">
        <f t="shared" si="1"/>
        <v>392.74</v>
      </c>
      <c r="E77" s="44"/>
      <c r="F77" s="37"/>
      <c r="G77" s="36"/>
      <c r="H77" s="37"/>
      <c r="I77" s="36"/>
      <c r="J77" s="38">
        <f t="shared" si="2"/>
        <v>392.74</v>
      </c>
    </row>
    <row r="78" spans="1:10" ht="12.75">
      <c r="A78" s="3" t="s">
        <v>40</v>
      </c>
      <c r="B78" s="36">
        <v>253.27</v>
      </c>
      <c r="C78" s="36"/>
      <c r="D78" s="38">
        <f t="shared" si="1"/>
        <v>253.27</v>
      </c>
      <c r="E78" s="44"/>
      <c r="F78" s="37"/>
      <c r="G78" s="36"/>
      <c r="H78" s="37"/>
      <c r="I78" s="36"/>
      <c r="J78" s="38">
        <f t="shared" si="2"/>
        <v>253.27</v>
      </c>
    </row>
    <row r="79" spans="1:10" ht="12.75">
      <c r="A79" s="3" t="s">
        <v>41</v>
      </c>
      <c r="B79" s="36">
        <v>253.27</v>
      </c>
      <c r="C79" s="37"/>
      <c r="D79" s="38">
        <f t="shared" si="1"/>
        <v>253.27</v>
      </c>
      <c r="E79" s="44"/>
      <c r="F79" s="37"/>
      <c r="G79" s="37"/>
      <c r="H79" s="37"/>
      <c r="I79" s="36"/>
      <c r="J79" s="38">
        <f t="shared" si="2"/>
        <v>253.27</v>
      </c>
    </row>
    <row r="80" spans="1:10" ht="12.75">
      <c r="A80" s="3" t="s">
        <v>42</v>
      </c>
      <c r="B80" s="36">
        <v>347.96</v>
      </c>
      <c r="C80" s="36"/>
      <c r="D80" s="38">
        <f t="shared" si="1"/>
        <v>347.96</v>
      </c>
      <c r="E80" s="44"/>
      <c r="F80" s="37"/>
      <c r="G80" s="36"/>
      <c r="H80" s="37"/>
      <c r="I80" s="36"/>
      <c r="J80" s="38">
        <f t="shared" si="2"/>
        <v>347.96</v>
      </c>
    </row>
    <row r="81" spans="1:10" ht="12.75">
      <c r="A81" s="3" t="s">
        <v>43</v>
      </c>
      <c r="B81" s="36">
        <v>1294.95</v>
      </c>
      <c r="C81" s="36"/>
      <c r="D81" s="38">
        <f t="shared" si="1"/>
        <v>1294.95</v>
      </c>
      <c r="E81" s="44"/>
      <c r="F81" s="37"/>
      <c r="G81" s="36"/>
      <c r="H81" s="37"/>
      <c r="I81" s="36"/>
      <c r="J81" s="38">
        <f t="shared" si="2"/>
        <v>1294.95</v>
      </c>
    </row>
    <row r="82" spans="1:12" s="22" customFormat="1" ht="12.75">
      <c r="A82" s="18" t="s">
        <v>73</v>
      </c>
      <c r="B82" s="33">
        <f>SUM(B74:B81)</f>
        <v>4534.16</v>
      </c>
      <c r="C82" s="33"/>
      <c r="D82" s="35">
        <f t="shared" si="1"/>
        <v>4534.16</v>
      </c>
      <c r="E82" s="45"/>
      <c r="F82" s="34"/>
      <c r="G82" s="33"/>
      <c r="H82" s="34"/>
      <c r="I82" s="33"/>
      <c r="J82" s="35">
        <f t="shared" si="2"/>
        <v>4534.16</v>
      </c>
      <c r="L82" s="26"/>
    </row>
    <row r="83" spans="2:10" ht="12.75">
      <c r="B83" s="36"/>
      <c r="C83" s="36"/>
      <c r="D83" s="37"/>
      <c r="E83" s="36"/>
      <c r="F83" s="37"/>
      <c r="G83" s="36"/>
      <c r="H83" s="37"/>
      <c r="I83" s="36"/>
      <c r="J83" s="38"/>
    </row>
    <row r="84" spans="1:10" ht="12.75">
      <c r="A84" s="3" t="s">
        <v>44</v>
      </c>
      <c r="B84" s="36">
        <v>118.39</v>
      </c>
      <c r="C84" s="36">
        <v>66</v>
      </c>
      <c r="D84" s="37">
        <f>SUM(B84:C84)</f>
        <v>184.39</v>
      </c>
      <c r="E84" s="36">
        <v>27.56</v>
      </c>
      <c r="F84" s="37">
        <v>1</v>
      </c>
      <c r="G84" s="36" t="s">
        <v>77</v>
      </c>
      <c r="H84" s="37">
        <f>SUM(F84:G84)</f>
        <v>1</v>
      </c>
      <c r="I84" s="36" t="s">
        <v>77</v>
      </c>
      <c r="J84" s="38">
        <f>SUM(D84,H84)</f>
        <v>185.39</v>
      </c>
    </row>
    <row r="85" spans="1:10" ht="12.75">
      <c r="A85" s="3" t="s">
        <v>45</v>
      </c>
      <c r="B85" s="36">
        <v>62.77</v>
      </c>
      <c r="C85" s="36">
        <v>80</v>
      </c>
      <c r="D85" s="37">
        <f>SUM(B85:C85)</f>
        <v>142.77</v>
      </c>
      <c r="E85" s="36">
        <v>42.02</v>
      </c>
      <c r="F85" s="37"/>
      <c r="G85" s="36" t="s">
        <v>77</v>
      </c>
      <c r="H85" s="46"/>
      <c r="I85" s="36" t="s">
        <v>77</v>
      </c>
      <c r="J85" s="38">
        <f>SUM(D85,H85)</f>
        <v>142.77</v>
      </c>
    </row>
    <row r="86" spans="1:11" ht="12.75">
      <c r="A86" s="18" t="s">
        <v>74</v>
      </c>
      <c r="B86" s="33">
        <f>SUM(B84:B85)</f>
        <v>181.16</v>
      </c>
      <c r="C86" s="33">
        <f>SUM(C84:C85)</f>
        <v>146</v>
      </c>
      <c r="D86" s="34">
        <f>SUM(D84:D85)</f>
        <v>327.15999999999997</v>
      </c>
      <c r="E86" s="33">
        <f>SUM(E84:E85)</f>
        <v>69.58</v>
      </c>
      <c r="F86" s="34">
        <f>SUM(F84:F85)</f>
        <v>1</v>
      </c>
      <c r="G86" s="33" t="s">
        <v>77</v>
      </c>
      <c r="H86" s="34">
        <f>SUM(H84:H85)</f>
        <v>1</v>
      </c>
      <c r="I86" s="33" t="s">
        <v>77</v>
      </c>
      <c r="J86" s="35">
        <f>SUM(J84:J85)</f>
        <v>328.15999999999997</v>
      </c>
      <c r="K86" s="23"/>
    </row>
    <row r="87" spans="2:10" ht="12.75">
      <c r="B87" s="37"/>
      <c r="C87" s="37"/>
      <c r="D87" s="37"/>
      <c r="E87" s="36"/>
      <c r="F87" s="37"/>
      <c r="G87" s="36"/>
      <c r="H87" s="37"/>
      <c r="I87" s="36"/>
      <c r="J87" s="38"/>
    </row>
    <row r="88" spans="1:13" ht="13.5" thickBot="1">
      <c r="A88" s="19" t="s">
        <v>46</v>
      </c>
      <c r="B88" s="47">
        <f>SUM(B86,B82,B72,B68,B66,B61,B54,B52,B41,B39,B33,B28,B26,B24,B19,B17,B15)</f>
        <v>14918.789999999999</v>
      </c>
      <c r="C88" s="47">
        <f aca="true" t="shared" si="3" ref="C88:J88">SUM(C86,C82,C72,C68,C66,C61,C54,C52,C41,C39,C33,C28,C26,C24,C19,C17,C15)</f>
        <v>3501.79</v>
      </c>
      <c r="D88" s="47">
        <f t="shared" si="3"/>
        <v>24836.627999999997</v>
      </c>
      <c r="E88" s="47">
        <f t="shared" si="3"/>
        <v>1197.09</v>
      </c>
      <c r="F88" s="47">
        <f t="shared" si="3"/>
        <v>1534.78</v>
      </c>
      <c r="G88" s="47">
        <f t="shared" si="3"/>
        <v>1967.56</v>
      </c>
      <c r="H88" s="47">
        <f t="shared" si="3"/>
        <v>4513.58</v>
      </c>
      <c r="I88" s="47">
        <f t="shared" si="3"/>
        <v>172.49</v>
      </c>
      <c r="J88" s="47">
        <f t="shared" si="3"/>
        <v>29350.208</v>
      </c>
      <c r="L88" s="23"/>
      <c r="M88" s="49"/>
    </row>
    <row r="89" spans="1:13" ht="12.75">
      <c r="A89" s="8"/>
      <c r="B89" s="9"/>
      <c r="C89" s="9"/>
      <c r="D89" s="9"/>
      <c r="E89" s="9"/>
      <c r="F89" s="9"/>
      <c r="G89" s="9"/>
      <c r="H89" s="9"/>
      <c r="I89" s="9"/>
      <c r="J89" s="9"/>
      <c r="M89" s="49"/>
    </row>
    <row r="90" spans="2:13" ht="12.75">
      <c r="B90" s="25"/>
      <c r="H90" s="24"/>
      <c r="J90" s="24"/>
      <c r="M90" s="49"/>
    </row>
    <row r="91" spans="1:4" ht="12.75">
      <c r="A91" s="105" t="s">
        <v>164</v>
      </c>
      <c r="D91" s="24"/>
    </row>
    <row r="92" spans="1:9" ht="12.75">
      <c r="A92" s="3" t="s">
        <v>80</v>
      </c>
      <c r="E92" s="10"/>
      <c r="H92" s="10"/>
      <c r="I92" s="24"/>
    </row>
    <row r="93" spans="1:8" ht="12.75">
      <c r="A93" s="3" t="s">
        <v>163</v>
      </c>
      <c r="H93" s="10"/>
    </row>
  </sheetData>
  <mergeCells count="8">
    <mergeCell ref="B2:I2"/>
    <mergeCell ref="B9:D9"/>
    <mergeCell ref="F9:H9"/>
    <mergeCell ref="A4:J4"/>
    <mergeCell ref="A6:J6"/>
    <mergeCell ref="A7:J7"/>
    <mergeCell ref="B8:E8"/>
    <mergeCell ref="F8:I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4"/>
  <ignoredErrors>
    <ignoredError sqref="H19 H39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88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7.421875" style="3" customWidth="1"/>
    <col min="2" max="2" width="24.28125" style="3" customWidth="1"/>
    <col min="3" max="16384" width="11.421875" style="5" customWidth="1"/>
  </cols>
  <sheetData>
    <row r="1" spans="1:2" ht="18">
      <c r="A1" s="184"/>
      <c r="B1" s="184"/>
    </row>
    <row r="2" spans="1:25" s="86" customFormat="1" ht="30.75" customHeight="1">
      <c r="A2" s="3"/>
      <c r="B2" s="85" t="s">
        <v>157</v>
      </c>
      <c r="C2" s="85"/>
      <c r="D2" s="85"/>
      <c r="E2" s="5"/>
      <c r="F2" s="5"/>
      <c r="G2" s="5"/>
      <c r="H2" s="5"/>
      <c r="I2" s="8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" ht="12.75">
      <c r="A3" s="50"/>
      <c r="B3" s="50"/>
    </row>
    <row r="4" spans="1:2" s="4" customFormat="1" ht="18">
      <c r="A4" s="87" t="s">
        <v>86</v>
      </c>
      <c r="B4" s="87"/>
    </row>
    <row r="5" spans="1:2" ht="13.5" thickBot="1">
      <c r="A5" s="176"/>
      <c r="B5" s="177"/>
    </row>
    <row r="6" spans="1:2" ht="12.75">
      <c r="A6" s="81" t="s">
        <v>0</v>
      </c>
      <c r="B6" s="181" t="s">
        <v>85</v>
      </c>
    </row>
    <row r="7" spans="1:2" ht="12.75">
      <c r="A7" s="83" t="s">
        <v>1</v>
      </c>
      <c r="B7" s="182"/>
    </row>
    <row r="8" spans="1:2" ht="13.5" thickBot="1">
      <c r="A8" s="133"/>
      <c r="B8" s="183"/>
    </row>
    <row r="9" spans="1:2" ht="12.75">
      <c r="A9" s="134" t="s">
        <v>3</v>
      </c>
      <c r="B9" s="38"/>
    </row>
    <row r="10" spans="1:2" ht="12.75">
      <c r="A10" s="135" t="s">
        <v>4</v>
      </c>
      <c r="B10" s="38"/>
    </row>
    <row r="11" spans="1:2" ht="12.75">
      <c r="A11" s="135" t="s">
        <v>5</v>
      </c>
      <c r="B11" s="38"/>
    </row>
    <row r="12" spans="1:2" ht="12.75">
      <c r="A12" s="135" t="s">
        <v>6</v>
      </c>
      <c r="B12" s="38"/>
    </row>
    <row r="13" spans="1:3" ht="12.75">
      <c r="A13" s="136" t="s">
        <v>59</v>
      </c>
      <c r="B13" s="35">
        <v>0</v>
      </c>
      <c r="C13" s="23"/>
    </row>
    <row r="14" spans="1:2" ht="12.75">
      <c r="A14" s="135"/>
      <c r="B14" s="38"/>
    </row>
    <row r="15" spans="1:2" ht="12.75">
      <c r="A15" s="136" t="s">
        <v>60</v>
      </c>
      <c r="B15" s="35">
        <v>0</v>
      </c>
    </row>
    <row r="16" spans="1:2" ht="12.75">
      <c r="A16" s="135"/>
      <c r="B16" s="38"/>
    </row>
    <row r="17" spans="1:2" ht="12.75">
      <c r="A17" s="136" t="s">
        <v>61</v>
      </c>
      <c r="B17" s="35">
        <v>0</v>
      </c>
    </row>
    <row r="18" spans="1:2" ht="12.75">
      <c r="A18" s="135"/>
      <c r="B18" s="38"/>
    </row>
    <row r="19" spans="1:2" ht="12.75">
      <c r="A19" s="135" t="s">
        <v>7</v>
      </c>
      <c r="B19" s="38"/>
    </row>
    <row r="20" spans="1:2" ht="12.75">
      <c r="A20" s="135" t="s">
        <v>8</v>
      </c>
      <c r="B20" s="38"/>
    </row>
    <row r="21" spans="1:2" ht="12.75">
      <c r="A21" s="135" t="s">
        <v>9</v>
      </c>
      <c r="B21" s="38"/>
    </row>
    <row r="22" spans="1:2" ht="12.75">
      <c r="A22" s="136" t="s">
        <v>62</v>
      </c>
      <c r="B22" s="35" t="s">
        <v>79</v>
      </c>
    </row>
    <row r="23" spans="1:2" ht="12.75">
      <c r="A23" s="135"/>
      <c r="B23" s="38"/>
    </row>
    <row r="24" spans="1:2" ht="12.75">
      <c r="A24" s="136" t="s">
        <v>63</v>
      </c>
      <c r="B24" s="35">
        <v>237</v>
      </c>
    </row>
    <row r="25" spans="1:2" ht="12.75">
      <c r="A25" s="135"/>
      <c r="B25" s="32"/>
    </row>
    <row r="26" spans="1:2" ht="12.75">
      <c r="A26" s="136" t="s">
        <v>64</v>
      </c>
      <c r="B26" s="35">
        <v>559</v>
      </c>
    </row>
    <row r="27" spans="1:2" ht="12.75">
      <c r="A27" s="135"/>
      <c r="B27" s="38"/>
    </row>
    <row r="28" spans="1:2" ht="12.75">
      <c r="A28" s="135" t="s">
        <v>10</v>
      </c>
      <c r="B28" s="38"/>
    </row>
    <row r="29" spans="1:2" ht="12.75">
      <c r="A29" s="135" t="s">
        <v>11</v>
      </c>
      <c r="B29" s="38"/>
    </row>
    <row r="30" spans="1:2" ht="12.75">
      <c r="A30" s="135" t="s">
        <v>12</v>
      </c>
      <c r="B30" s="38"/>
    </row>
    <row r="31" spans="1:2" ht="12.75">
      <c r="A31" s="136" t="s">
        <v>65</v>
      </c>
      <c r="B31" s="35">
        <v>1046</v>
      </c>
    </row>
    <row r="32" spans="1:2" ht="12.75">
      <c r="A32" s="135"/>
      <c r="B32" s="38"/>
    </row>
    <row r="33" spans="1:2" ht="12.75">
      <c r="A33" s="135" t="s">
        <v>13</v>
      </c>
      <c r="B33" s="38"/>
    </row>
    <row r="34" spans="1:2" ht="12.75">
      <c r="A34" s="135" t="s">
        <v>14</v>
      </c>
      <c r="B34" s="38"/>
    </row>
    <row r="35" spans="1:2" ht="12.75">
      <c r="A35" s="135" t="s">
        <v>15</v>
      </c>
      <c r="B35" s="38"/>
    </row>
    <row r="36" spans="1:2" ht="12.75">
      <c r="A36" s="135" t="s">
        <v>16</v>
      </c>
      <c r="B36" s="38"/>
    </row>
    <row r="37" spans="1:2" ht="12.75">
      <c r="A37" s="136" t="s">
        <v>66</v>
      </c>
      <c r="B37" s="35">
        <v>0</v>
      </c>
    </row>
    <row r="38" spans="1:2" ht="12.75">
      <c r="A38" s="135"/>
      <c r="B38" s="38"/>
    </row>
    <row r="39" spans="1:2" ht="12.75">
      <c r="A39" s="136" t="s">
        <v>67</v>
      </c>
      <c r="B39" s="35">
        <v>0</v>
      </c>
    </row>
    <row r="40" spans="1:2" ht="12.75">
      <c r="A40" s="135"/>
      <c r="B40" s="38"/>
    </row>
    <row r="41" spans="1:2" ht="12.75">
      <c r="A41" s="135" t="s">
        <v>17</v>
      </c>
      <c r="B41" s="38">
        <v>283.41</v>
      </c>
    </row>
    <row r="42" spans="1:2" ht="12.75">
      <c r="A42" s="135" t="s">
        <v>18</v>
      </c>
      <c r="B42" s="38">
        <v>1550.4</v>
      </c>
    </row>
    <row r="43" spans="1:2" ht="12.75">
      <c r="A43" s="135" t="s">
        <v>19</v>
      </c>
      <c r="B43" s="38">
        <v>5969.31</v>
      </c>
    </row>
    <row r="44" spans="1:2" ht="12.75">
      <c r="A44" s="135" t="s">
        <v>20</v>
      </c>
      <c r="B44" s="38">
        <v>262.11</v>
      </c>
    </row>
    <row r="45" spans="1:2" ht="12.75">
      <c r="A45" s="135" t="s">
        <v>21</v>
      </c>
      <c r="B45" s="38">
        <v>507.78</v>
      </c>
    </row>
    <row r="46" spans="1:2" ht="12.75">
      <c r="A46" s="135" t="s">
        <v>22</v>
      </c>
      <c r="B46" s="38">
        <v>171.92</v>
      </c>
    </row>
    <row r="47" spans="1:2" ht="12.75">
      <c r="A47" s="135" t="s">
        <v>23</v>
      </c>
      <c r="B47" s="38">
        <v>830.1</v>
      </c>
    </row>
    <row r="48" spans="1:2" ht="12.75">
      <c r="A48" s="135" t="s">
        <v>24</v>
      </c>
      <c r="B48" s="38">
        <v>391.43</v>
      </c>
    </row>
    <row r="49" spans="1:2" ht="12.75">
      <c r="A49" s="135" t="s">
        <v>25</v>
      </c>
      <c r="B49" s="32">
        <v>1017.45</v>
      </c>
    </row>
    <row r="50" spans="1:2" ht="12.75">
      <c r="A50" s="136" t="s">
        <v>68</v>
      </c>
      <c r="B50" s="35">
        <f>SUM(B41:B49)</f>
        <v>10983.910000000002</v>
      </c>
    </row>
    <row r="51" spans="1:2" ht="12.75">
      <c r="A51" s="135"/>
      <c r="B51" s="38"/>
    </row>
    <row r="52" spans="1:2" ht="12.75">
      <c r="A52" s="136" t="s">
        <v>75</v>
      </c>
      <c r="B52" s="35">
        <v>190</v>
      </c>
    </row>
    <row r="53" spans="1:2" ht="12.75">
      <c r="A53" s="135"/>
      <c r="B53" s="38"/>
    </row>
    <row r="54" spans="1:2" ht="12.75">
      <c r="A54" s="135" t="s">
        <v>26</v>
      </c>
      <c r="B54" s="38"/>
    </row>
    <row r="55" spans="1:2" ht="12.75">
      <c r="A55" s="135" t="s">
        <v>27</v>
      </c>
      <c r="B55" s="38"/>
    </row>
    <row r="56" spans="1:2" ht="12.75">
      <c r="A56" s="135" t="s">
        <v>28</v>
      </c>
      <c r="B56" s="38"/>
    </row>
    <row r="57" spans="1:2" ht="12.75">
      <c r="A57" s="135" t="s">
        <v>29</v>
      </c>
      <c r="B57" s="38"/>
    </row>
    <row r="58" spans="1:2" ht="12.75">
      <c r="A58" s="135" t="s">
        <v>30</v>
      </c>
      <c r="B58" s="38"/>
    </row>
    <row r="59" spans="1:2" ht="12.75">
      <c r="A59" s="136" t="s">
        <v>69</v>
      </c>
      <c r="B59" s="35">
        <v>4057</v>
      </c>
    </row>
    <row r="60" spans="1:2" ht="12.75">
      <c r="A60" s="135"/>
      <c r="B60" s="38"/>
    </row>
    <row r="61" spans="1:2" ht="12.75">
      <c r="A61" s="135" t="s">
        <v>31</v>
      </c>
      <c r="B61" s="38"/>
    </row>
    <row r="62" spans="1:2" ht="12.75">
      <c r="A62" s="135" t="s">
        <v>32</v>
      </c>
      <c r="B62" s="38"/>
    </row>
    <row r="63" spans="1:2" ht="12.75">
      <c r="A63" s="135" t="s">
        <v>33</v>
      </c>
      <c r="B63" s="38"/>
    </row>
    <row r="64" spans="1:2" ht="12.75">
      <c r="A64" s="136" t="s">
        <v>70</v>
      </c>
      <c r="B64" s="35">
        <v>0</v>
      </c>
    </row>
    <row r="65" spans="1:2" ht="12.75">
      <c r="A65" s="135"/>
      <c r="B65" s="38"/>
    </row>
    <row r="66" spans="1:2" ht="12.75">
      <c r="A66" s="136" t="s">
        <v>71</v>
      </c>
      <c r="B66" s="35">
        <v>0</v>
      </c>
    </row>
    <row r="67" spans="1:2" ht="12.75">
      <c r="A67" s="135"/>
      <c r="B67" s="38"/>
    </row>
    <row r="68" spans="1:2" ht="12.75">
      <c r="A68" s="135" t="s">
        <v>34</v>
      </c>
      <c r="B68" s="38"/>
    </row>
    <row r="69" spans="1:2" ht="12.75">
      <c r="A69" s="135" t="s">
        <v>35</v>
      </c>
      <c r="B69" s="38"/>
    </row>
    <row r="70" spans="1:2" ht="12.75">
      <c r="A70" s="136" t="s">
        <v>72</v>
      </c>
      <c r="B70" s="35">
        <v>3520</v>
      </c>
    </row>
    <row r="71" spans="1:2" ht="12.75">
      <c r="A71" s="135"/>
      <c r="B71" s="38"/>
    </row>
    <row r="72" spans="1:2" ht="12.75">
      <c r="A72" s="135" t="s">
        <v>36</v>
      </c>
      <c r="B72" s="38"/>
    </row>
    <row r="73" spans="1:2" ht="12.75">
      <c r="A73" s="135" t="s">
        <v>37</v>
      </c>
      <c r="B73" s="38"/>
    </row>
    <row r="74" spans="1:2" ht="12.75">
      <c r="A74" s="135" t="s">
        <v>38</v>
      </c>
      <c r="B74" s="38"/>
    </row>
    <row r="75" spans="1:2" ht="12.75">
      <c r="A75" s="135" t="s">
        <v>39</v>
      </c>
      <c r="B75" s="38"/>
    </row>
    <row r="76" spans="1:2" ht="12.75">
      <c r="A76" s="135" t="s">
        <v>40</v>
      </c>
      <c r="B76" s="38"/>
    </row>
    <row r="77" spans="1:2" ht="12.75">
      <c r="A77" s="135" t="s">
        <v>41</v>
      </c>
      <c r="B77" s="38"/>
    </row>
    <row r="78" spans="1:2" ht="12.75">
      <c r="A78" s="135" t="s">
        <v>42</v>
      </c>
      <c r="B78" s="38"/>
    </row>
    <row r="79" spans="1:2" ht="12.75">
      <c r="A79" s="135" t="s">
        <v>43</v>
      </c>
      <c r="B79" s="38"/>
    </row>
    <row r="80" spans="1:4" s="22" customFormat="1" ht="12.75">
      <c r="A80" s="136" t="s">
        <v>73</v>
      </c>
      <c r="B80" s="35">
        <v>0</v>
      </c>
      <c r="D80" s="26"/>
    </row>
    <row r="81" spans="1:2" ht="12.75">
      <c r="A81" s="135"/>
      <c r="B81" s="38"/>
    </row>
    <row r="82" spans="1:2" ht="12.75">
      <c r="A82" s="135" t="s">
        <v>44</v>
      </c>
      <c r="B82" s="38"/>
    </row>
    <row r="83" spans="1:2" ht="12.75">
      <c r="A83" s="135" t="s">
        <v>45</v>
      </c>
      <c r="B83" s="38"/>
    </row>
    <row r="84" spans="1:3" ht="12.75">
      <c r="A84" s="136" t="s">
        <v>74</v>
      </c>
      <c r="B84" s="35">
        <v>14</v>
      </c>
      <c r="C84" s="23"/>
    </row>
    <row r="85" spans="1:2" ht="12.75">
      <c r="A85" s="135"/>
      <c r="B85" s="38"/>
    </row>
    <row r="86" spans="1:5" ht="13.5" thickBot="1">
      <c r="A86" s="138" t="s">
        <v>46</v>
      </c>
      <c r="B86" s="47">
        <f>SUM(B84,B80,B70,B66,B64,B59,B52,B50,B39,B37,B31,B26,B24,B22,B17,B15,B13)</f>
        <v>20606.910000000003</v>
      </c>
      <c r="D86" s="23"/>
      <c r="E86" s="49"/>
    </row>
    <row r="87" spans="1:5" ht="12.75">
      <c r="A87" s="8"/>
      <c r="B87" s="9"/>
      <c r="E87" s="49"/>
    </row>
    <row r="88" spans="2:5" ht="12.75">
      <c r="B88" s="24"/>
      <c r="E88" s="49"/>
    </row>
  </sheetData>
  <mergeCells count="3">
    <mergeCell ref="B6:B8"/>
    <mergeCell ref="A1:B1"/>
    <mergeCell ref="A5:B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2:Y122"/>
  <sheetViews>
    <sheetView tabSelected="1" zoomScale="75" zoomScaleNormal="75" workbookViewId="0" topLeftCell="A1">
      <selection activeCell="J121" sqref="J121"/>
    </sheetView>
  </sheetViews>
  <sheetFormatPr defaultColWidth="11.421875" defaultRowHeight="12.75"/>
  <cols>
    <col min="1" max="1" width="26.28125" style="3" customWidth="1"/>
    <col min="2" max="5" width="12.421875" style="3" customWidth="1"/>
    <col min="6" max="6" width="13.00390625" style="3" customWidth="1"/>
    <col min="7" max="7" width="18.7109375" style="3" customWidth="1"/>
    <col min="8" max="8" width="18.28125" style="3" customWidth="1"/>
    <col min="9" max="16384" width="11.421875" style="5" customWidth="1"/>
  </cols>
  <sheetData>
    <row r="1" ht="12.75"/>
    <row r="2" spans="1:25" s="86" customFormat="1" ht="30.75" customHeight="1">
      <c r="A2" s="3"/>
      <c r="B2" s="142" t="s">
        <v>157</v>
      </c>
      <c r="C2" s="142"/>
      <c r="D2" s="142"/>
      <c r="E2" s="142"/>
      <c r="F2" s="142"/>
      <c r="G2" s="142"/>
      <c r="H2" s="5"/>
      <c r="I2" s="8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86" customFormat="1" ht="10.5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8" ht="18">
      <c r="A4" s="174" t="s">
        <v>76</v>
      </c>
      <c r="B4" s="174"/>
      <c r="C4" s="174"/>
      <c r="D4" s="174"/>
      <c r="E4" s="174"/>
      <c r="F4" s="174"/>
      <c r="G4" s="174"/>
      <c r="H4" s="174"/>
    </row>
    <row r="5" spans="7:8" ht="12.75">
      <c r="G5" s="50"/>
      <c r="H5" s="50"/>
    </row>
    <row r="6" spans="1:8" s="4" customFormat="1" ht="18">
      <c r="A6" s="175" t="s">
        <v>158</v>
      </c>
      <c r="B6" s="175"/>
      <c r="C6" s="175"/>
      <c r="D6" s="175"/>
      <c r="E6" s="175"/>
      <c r="F6" s="175"/>
      <c r="G6" s="175"/>
      <c r="H6" s="175"/>
    </row>
    <row r="7" spans="1:8" ht="13.5" thickBot="1">
      <c r="A7" s="176"/>
      <c r="B7" s="177"/>
      <c r="C7" s="177"/>
      <c r="D7" s="177"/>
      <c r="E7" s="177"/>
      <c r="F7" s="177"/>
      <c r="G7" s="48"/>
      <c r="H7" s="48"/>
    </row>
    <row r="8" spans="1:8" ht="12.75">
      <c r="A8" s="81" t="s">
        <v>0</v>
      </c>
      <c r="B8" s="189" t="s">
        <v>83</v>
      </c>
      <c r="C8" s="189"/>
      <c r="D8" s="189" t="s">
        <v>84</v>
      </c>
      <c r="E8" s="189"/>
      <c r="F8" s="192" t="s">
        <v>89</v>
      </c>
      <c r="G8" s="181" t="s">
        <v>91</v>
      </c>
      <c r="H8" s="186" t="s">
        <v>90</v>
      </c>
    </row>
    <row r="9" spans="1:8" ht="12.75">
      <c r="A9" s="83" t="s">
        <v>1</v>
      </c>
      <c r="B9" s="190" t="s">
        <v>88</v>
      </c>
      <c r="C9" s="139" t="s">
        <v>51</v>
      </c>
      <c r="D9" s="190" t="s">
        <v>88</v>
      </c>
      <c r="E9" s="139" t="s">
        <v>51</v>
      </c>
      <c r="F9" s="193"/>
      <c r="G9" s="182"/>
      <c r="H9" s="187"/>
    </row>
    <row r="10" spans="1:8" ht="13.5" thickBot="1">
      <c r="A10" s="133"/>
      <c r="B10" s="191"/>
      <c r="C10" s="140" t="s">
        <v>56</v>
      </c>
      <c r="D10" s="191"/>
      <c r="E10" s="140" t="s">
        <v>56</v>
      </c>
      <c r="F10" s="194"/>
      <c r="G10" s="183"/>
      <c r="H10" s="188"/>
    </row>
    <row r="11" spans="1:8" ht="12.75">
      <c r="A11" s="134" t="s">
        <v>3</v>
      </c>
      <c r="B11" s="38">
        <v>138.95</v>
      </c>
      <c r="C11" s="38"/>
      <c r="D11" s="38">
        <v>172.8</v>
      </c>
      <c r="E11" s="38"/>
      <c r="F11" s="38">
        <f>SUM(B11,D11)</f>
        <v>311.75</v>
      </c>
      <c r="G11" s="38"/>
      <c r="H11" s="38"/>
    </row>
    <row r="12" spans="1:8" ht="12.75">
      <c r="A12" s="135" t="s">
        <v>4</v>
      </c>
      <c r="B12" s="38">
        <v>1035.69</v>
      </c>
      <c r="C12" s="38"/>
      <c r="D12" s="38">
        <v>83.21</v>
      </c>
      <c r="E12" s="38"/>
      <c r="F12" s="38">
        <f>SUM(B12,D12)</f>
        <v>1118.9</v>
      </c>
      <c r="G12" s="38"/>
      <c r="H12" s="38"/>
    </row>
    <row r="13" spans="1:8" ht="12.75">
      <c r="A13" s="135" t="s">
        <v>5</v>
      </c>
      <c r="B13" s="38">
        <v>244.55</v>
      </c>
      <c r="C13" s="38"/>
      <c r="D13" s="38">
        <v>319.54</v>
      </c>
      <c r="E13" s="38"/>
      <c r="F13" s="38">
        <f>SUM(B13,D13)</f>
        <v>564.09</v>
      </c>
      <c r="G13" s="38"/>
      <c r="H13" s="38"/>
    </row>
    <row r="14" spans="1:8" ht="12.75">
      <c r="A14" s="135" t="s">
        <v>6</v>
      </c>
      <c r="B14" s="38">
        <v>0</v>
      </c>
      <c r="C14" s="38"/>
      <c r="D14" s="38">
        <v>117.13</v>
      </c>
      <c r="E14" s="38"/>
      <c r="F14" s="38">
        <f>SUM(B14,D14)</f>
        <v>117.13</v>
      </c>
      <c r="G14" s="38"/>
      <c r="H14" s="38"/>
    </row>
    <row r="15" spans="1:9" ht="12.75">
      <c r="A15" s="136" t="s">
        <v>59</v>
      </c>
      <c r="B15" s="35">
        <v>1419.19</v>
      </c>
      <c r="C15" s="35"/>
      <c r="D15" s="35">
        <v>692.68</v>
      </c>
      <c r="E15" s="35"/>
      <c r="F15" s="35">
        <f>SUM(B15,D15)</f>
        <v>2111.87</v>
      </c>
      <c r="G15" s="35">
        <v>0</v>
      </c>
      <c r="H15" s="35">
        <f>SUM(F15:G15)</f>
        <v>2111.87</v>
      </c>
      <c r="I15" s="23"/>
    </row>
    <row r="16" spans="1:8" ht="12.75">
      <c r="A16" s="135"/>
      <c r="B16" s="38"/>
      <c r="C16" s="38"/>
      <c r="D16" s="38"/>
      <c r="E16" s="38"/>
      <c r="F16" s="38"/>
      <c r="G16" s="38"/>
      <c r="H16" s="38"/>
    </row>
    <row r="17" spans="1:8" ht="12.75">
      <c r="A17" s="136" t="s">
        <v>60</v>
      </c>
      <c r="B17" s="35">
        <v>1123</v>
      </c>
      <c r="C17" s="35"/>
      <c r="D17" s="35">
        <v>812</v>
      </c>
      <c r="E17" s="35">
        <v>13</v>
      </c>
      <c r="F17" s="35">
        <f>SUM(B17,D17)</f>
        <v>1935</v>
      </c>
      <c r="G17" s="35">
        <v>0</v>
      </c>
      <c r="H17" s="35">
        <f>SUM(F17:G17)</f>
        <v>1935</v>
      </c>
    </row>
    <row r="18" spans="1:8" ht="12.75">
      <c r="A18" s="135"/>
      <c r="B18" s="38"/>
      <c r="C18" s="38"/>
      <c r="D18" s="38"/>
      <c r="E18" s="38"/>
      <c r="F18" s="38"/>
      <c r="G18" s="38"/>
      <c r="H18" s="38"/>
    </row>
    <row r="19" spans="1:8" ht="12.75">
      <c r="A19" s="136" t="s">
        <v>61</v>
      </c>
      <c r="B19" s="35">
        <v>56.67</v>
      </c>
      <c r="C19" s="35">
        <v>146.33</v>
      </c>
      <c r="D19" s="35">
        <v>187.82</v>
      </c>
      <c r="E19" s="35">
        <v>78.93</v>
      </c>
      <c r="F19" s="35">
        <f>SUM(B19,D19)</f>
        <v>244.49</v>
      </c>
      <c r="G19" s="35">
        <v>0</v>
      </c>
      <c r="H19" s="35">
        <f>SUM(F19:G19)</f>
        <v>244.49</v>
      </c>
    </row>
    <row r="20" spans="1:8" ht="12.75">
      <c r="A20" s="135"/>
      <c r="B20" s="38"/>
      <c r="C20" s="38"/>
      <c r="D20" s="38"/>
      <c r="E20" s="38"/>
      <c r="F20" s="38"/>
      <c r="G20" s="38"/>
      <c r="H20" s="38"/>
    </row>
    <row r="21" spans="1:8" ht="12.75">
      <c r="A21" s="135" t="s">
        <v>7</v>
      </c>
      <c r="B21" s="38">
        <v>45</v>
      </c>
      <c r="C21" s="38"/>
      <c r="D21" s="38">
        <v>214</v>
      </c>
      <c r="E21" s="38"/>
      <c r="F21" s="38">
        <f>SUM(B21,D21)</f>
        <v>259</v>
      </c>
      <c r="G21" s="38"/>
      <c r="H21" s="38"/>
    </row>
    <row r="22" spans="1:8" ht="12.75">
      <c r="A22" s="135" t="s">
        <v>8</v>
      </c>
      <c r="B22" s="38">
        <v>171</v>
      </c>
      <c r="C22" s="38"/>
      <c r="D22" s="38">
        <v>584</v>
      </c>
      <c r="E22" s="38"/>
      <c r="F22" s="38">
        <f>SUM(B22,D22)</f>
        <v>755</v>
      </c>
      <c r="G22" s="38"/>
      <c r="H22" s="38"/>
    </row>
    <row r="23" spans="1:8" ht="12.75">
      <c r="A23" s="135" t="s">
        <v>9</v>
      </c>
      <c r="B23" s="38" t="s">
        <v>77</v>
      </c>
      <c r="C23" s="38"/>
      <c r="D23" s="38">
        <v>278.5</v>
      </c>
      <c r="E23" s="38"/>
      <c r="F23" s="38">
        <f>SUM(B23,D23)</f>
        <v>278.5</v>
      </c>
      <c r="G23" s="38"/>
      <c r="H23" s="38"/>
    </row>
    <row r="24" spans="1:8" ht="12.75">
      <c r="A24" s="136" t="s">
        <v>62</v>
      </c>
      <c r="B24" s="35">
        <v>216</v>
      </c>
      <c r="C24" s="35"/>
      <c r="D24" s="35">
        <v>1076.5</v>
      </c>
      <c r="E24" s="35"/>
      <c r="F24" s="35">
        <f>SUM(B24,D24)</f>
        <v>1292.5</v>
      </c>
      <c r="G24" s="35" t="s">
        <v>79</v>
      </c>
      <c r="H24" s="35">
        <f>SUM(F24)</f>
        <v>1292.5</v>
      </c>
    </row>
    <row r="25" spans="1:8" ht="12.75">
      <c r="A25" s="135"/>
      <c r="B25" s="38"/>
      <c r="C25" s="38"/>
      <c r="D25" s="38"/>
      <c r="E25" s="38"/>
      <c r="F25" s="38"/>
      <c r="G25" s="38"/>
      <c r="H25" s="38"/>
    </row>
    <row r="26" spans="1:8" ht="12.75">
      <c r="A26" s="136" t="s">
        <v>63</v>
      </c>
      <c r="B26" s="35">
        <v>192.64</v>
      </c>
      <c r="C26" s="35"/>
      <c r="D26" s="35">
        <v>342.59</v>
      </c>
      <c r="E26" s="35"/>
      <c r="F26" s="35">
        <f>SUM(B26,D26)</f>
        <v>535.23</v>
      </c>
      <c r="G26" s="35">
        <f>237</f>
        <v>237</v>
      </c>
      <c r="H26" s="35">
        <f>SUM(F26:G26)</f>
        <v>772.23</v>
      </c>
    </row>
    <row r="27" spans="1:8" ht="12.75">
      <c r="A27" s="135"/>
      <c r="B27" s="32"/>
      <c r="C27" s="32"/>
      <c r="D27" s="32"/>
      <c r="E27" s="32"/>
      <c r="F27" s="32"/>
      <c r="G27" s="32"/>
      <c r="H27" s="32"/>
    </row>
    <row r="28" spans="1:8" ht="12.75">
      <c r="A28" s="136" t="s">
        <v>64</v>
      </c>
      <c r="B28" s="141">
        <v>680.99</v>
      </c>
      <c r="C28" s="35">
        <v>517.64</v>
      </c>
      <c r="D28" s="35">
        <v>113.42</v>
      </c>
      <c r="E28" s="35"/>
      <c r="F28" s="35">
        <f>SUM(B28,D28)</f>
        <v>794.41</v>
      </c>
      <c r="G28" s="35">
        <v>559</v>
      </c>
      <c r="H28" s="35">
        <f>SUM(F28:G28)</f>
        <v>1353.4099999999999</v>
      </c>
    </row>
    <row r="29" spans="1:8" ht="12.75">
      <c r="A29" s="135"/>
      <c r="B29" s="38"/>
      <c r="C29" s="38"/>
      <c r="D29" s="38"/>
      <c r="E29" s="38"/>
      <c r="F29" s="38"/>
      <c r="G29" s="38"/>
      <c r="H29" s="38"/>
    </row>
    <row r="30" spans="1:8" ht="12.75">
      <c r="A30" s="135" t="s">
        <v>10</v>
      </c>
      <c r="B30" s="38">
        <v>45</v>
      </c>
      <c r="C30" s="38"/>
      <c r="D30" s="38"/>
      <c r="E30" s="38"/>
      <c r="F30" s="38">
        <f>SUM(B30,D30)</f>
        <v>45</v>
      </c>
      <c r="G30" s="38"/>
      <c r="H30" s="38"/>
    </row>
    <row r="31" spans="1:8" ht="12.75">
      <c r="A31" s="135" t="s">
        <v>11</v>
      </c>
      <c r="B31" s="38">
        <v>470.2</v>
      </c>
      <c r="C31" s="38">
        <v>46.8</v>
      </c>
      <c r="D31" s="38"/>
      <c r="E31" s="38"/>
      <c r="F31" s="38">
        <f>SUM(B31,D31)</f>
        <v>470.2</v>
      </c>
      <c r="G31" s="38"/>
      <c r="H31" s="38"/>
    </row>
    <row r="32" spans="1:8" ht="12.75">
      <c r="A32" s="135" t="s">
        <v>12</v>
      </c>
      <c r="B32" s="38">
        <v>92.4</v>
      </c>
      <c r="C32" s="38"/>
      <c r="D32" s="38"/>
      <c r="E32" s="38"/>
      <c r="F32" s="38">
        <f>SUM(B32,D32)</f>
        <v>92.4</v>
      </c>
      <c r="G32" s="38"/>
      <c r="H32" s="38"/>
    </row>
    <row r="33" spans="1:8" ht="12.75">
      <c r="A33" s="136" t="s">
        <v>65</v>
      </c>
      <c r="B33" s="35">
        <v>607.6</v>
      </c>
      <c r="C33" s="35">
        <f>SUM(C31:C32)</f>
        <v>46.8</v>
      </c>
      <c r="D33" s="35"/>
      <c r="E33" s="35"/>
      <c r="F33" s="35">
        <f>SUM(B33,D33)</f>
        <v>607.6</v>
      </c>
      <c r="G33" s="35">
        <v>1046</v>
      </c>
      <c r="H33" s="35">
        <f>SUM(F33:G33)</f>
        <v>1653.6</v>
      </c>
    </row>
    <row r="34" spans="1:8" ht="12.75">
      <c r="A34" s="135"/>
      <c r="B34" s="38"/>
      <c r="C34" s="38"/>
      <c r="D34" s="38"/>
      <c r="E34" s="38"/>
      <c r="F34" s="38"/>
      <c r="G34" s="38"/>
      <c r="H34" s="38"/>
    </row>
    <row r="35" spans="1:8" ht="12.75">
      <c r="A35" s="135" t="s">
        <v>13</v>
      </c>
      <c r="B35" s="38">
        <v>173.61</v>
      </c>
      <c r="C35" s="38">
        <v>14.56</v>
      </c>
      <c r="D35" s="38">
        <v>96.94</v>
      </c>
      <c r="E35" s="38">
        <v>0.61</v>
      </c>
      <c r="F35" s="38">
        <f>SUM(B35,D35)</f>
        <v>270.55</v>
      </c>
      <c r="G35" s="38"/>
      <c r="H35" s="38"/>
    </row>
    <row r="36" spans="1:8" ht="12.75">
      <c r="A36" s="135" t="s">
        <v>14</v>
      </c>
      <c r="B36" s="38">
        <v>68.87</v>
      </c>
      <c r="C36" s="38"/>
      <c r="D36" s="38">
        <v>179.39</v>
      </c>
      <c r="E36" s="38">
        <v>79.95</v>
      </c>
      <c r="F36" s="38">
        <f>SUM(B36,D36)</f>
        <v>248.26</v>
      </c>
      <c r="G36" s="38"/>
      <c r="H36" s="38"/>
    </row>
    <row r="37" spans="1:8" ht="12.75">
      <c r="A37" s="135" t="s">
        <v>15</v>
      </c>
      <c r="B37" s="38">
        <v>100.13</v>
      </c>
      <c r="C37" s="38"/>
      <c r="D37" s="38"/>
      <c r="E37" s="38"/>
      <c r="F37" s="38">
        <f>SUM(B37,D37)</f>
        <v>100.13</v>
      </c>
      <c r="G37" s="38"/>
      <c r="H37" s="38"/>
    </row>
    <row r="38" spans="1:8" ht="12.75">
      <c r="A38" s="135" t="s">
        <v>16</v>
      </c>
      <c r="B38" s="38">
        <v>293.98</v>
      </c>
      <c r="C38" s="38"/>
      <c r="D38" s="38"/>
      <c r="E38" s="38"/>
      <c r="F38" s="38">
        <f>SUM(B38,D38)</f>
        <v>293.98</v>
      </c>
      <c r="G38" s="38"/>
      <c r="H38" s="38"/>
    </row>
    <row r="39" spans="1:8" ht="12.75">
      <c r="A39" s="136" t="s">
        <v>66</v>
      </c>
      <c r="B39" s="35">
        <v>636.59</v>
      </c>
      <c r="C39" s="35">
        <v>14.56</v>
      </c>
      <c r="D39" s="35">
        <v>276.33</v>
      </c>
      <c r="E39" s="35">
        <v>80.56</v>
      </c>
      <c r="F39" s="35">
        <f>SUM(B39,D39)</f>
        <v>912.9200000000001</v>
      </c>
      <c r="G39" s="35">
        <v>0</v>
      </c>
      <c r="H39" s="35">
        <f>SUM(F39:G39)</f>
        <v>912.9200000000001</v>
      </c>
    </row>
    <row r="40" spans="1:8" ht="12.75">
      <c r="A40" s="135"/>
      <c r="B40" s="38"/>
      <c r="C40" s="38"/>
      <c r="D40" s="38"/>
      <c r="E40" s="38"/>
      <c r="F40" s="38"/>
      <c r="G40" s="38"/>
      <c r="H40" s="38"/>
    </row>
    <row r="41" spans="1:8" ht="12.75">
      <c r="A41" s="136" t="s">
        <v>67</v>
      </c>
      <c r="B41" s="35">
        <v>35.41</v>
      </c>
      <c r="C41" s="35">
        <v>126.53</v>
      </c>
      <c r="D41" s="35"/>
      <c r="E41" s="35"/>
      <c r="F41" s="35">
        <f>SUM(B41,D41)</f>
        <v>35.41</v>
      </c>
      <c r="G41" s="35">
        <v>0</v>
      </c>
      <c r="H41" s="35">
        <f>SUM(F41:G41)</f>
        <v>35.41</v>
      </c>
    </row>
    <row r="42" spans="1:8" ht="12.75">
      <c r="A42" s="135"/>
      <c r="B42" s="38"/>
      <c r="C42" s="38"/>
      <c r="D42" s="38"/>
      <c r="E42" s="38"/>
      <c r="F42" s="38"/>
      <c r="G42" s="38"/>
      <c r="H42" s="38"/>
    </row>
    <row r="43" spans="1:8" ht="12.75">
      <c r="A43" s="135" t="s">
        <v>17</v>
      </c>
      <c r="B43" s="38">
        <v>898.58</v>
      </c>
      <c r="C43" s="38"/>
      <c r="D43" s="38">
        <v>18.45</v>
      </c>
      <c r="E43" s="38"/>
      <c r="F43" s="38">
        <f>SUM(B43,D43)</f>
        <v>917.0300000000001</v>
      </c>
      <c r="G43" s="38">
        <v>283.41</v>
      </c>
      <c r="H43" s="38">
        <f>SUM(F43:G43)</f>
        <v>1200.44</v>
      </c>
    </row>
    <row r="44" spans="1:8" ht="12.75">
      <c r="A44" s="135" t="s">
        <v>18</v>
      </c>
      <c r="B44" s="38">
        <v>966.912</v>
      </c>
      <c r="C44" s="38"/>
      <c r="D44" s="38">
        <v>178.56799999999998</v>
      </c>
      <c r="E44" s="38"/>
      <c r="F44" s="38">
        <f aca="true" t="shared" si="0" ref="F44:F51">SUM(B44,D44)</f>
        <v>1145.48</v>
      </c>
      <c r="G44" s="38">
        <v>1550.4</v>
      </c>
      <c r="H44" s="38">
        <f aca="true" t="shared" si="1" ref="H44:H51">SUM(F44:G44)</f>
        <v>2695.88</v>
      </c>
    </row>
    <row r="45" spans="1:8" ht="12.75">
      <c r="A45" s="135" t="s">
        <v>19</v>
      </c>
      <c r="B45" s="38">
        <v>1192.44</v>
      </c>
      <c r="C45" s="38"/>
      <c r="D45" s="38">
        <v>446.688</v>
      </c>
      <c r="E45" s="38"/>
      <c r="F45" s="38">
        <f t="shared" si="0"/>
        <v>1639.1280000000002</v>
      </c>
      <c r="G45" s="38">
        <v>5969.31</v>
      </c>
      <c r="H45" s="38">
        <f t="shared" si="1"/>
        <v>7608.438</v>
      </c>
    </row>
    <row r="46" spans="1:8" ht="12.75">
      <c r="A46" s="135" t="s">
        <v>20</v>
      </c>
      <c r="B46" s="38">
        <v>270.142</v>
      </c>
      <c r="C46" s="38"/>
      <c r="D46" s="38">
        <v>89.368</v>
      </c>
      <c r="E46" s="38"/>
      <c r="F46" s="38">
        <f t="shared" si="0"/>
        <v>359.51</v>
      </c>
      <c r="G46" s="38">
        <v>262.11</v>
      </c>
      <c r="H46" s="38">
        <f t="shared" si="1"/>
        <v>621.62</v>
      </c>
    </row>
    <row r="47" spans="1:8" ht="12.75">
      <c r="A47" s="135" t="s">
        <v>21</v>
      </c>
      <c r="B47" s="38">
        <v>101.25</v>
      </c>
      <c r="C47" s="38"/>
      <c r="D47" s="38">
        <v>6.62</v>
      </c>
      <c r="E47" s="38"/>
      <c r="F47" s="38">
        <f t="shared" si="0"/>
        <v>107.87</v>
      </c>
      <c r="G47" s="38">
        <v>507.78</v>
      </c>
      <c r="H47" s="38">
        <f t="shared" si="1"/>
        <v>615.65</v>
      </c>
    </row>
    <row r="48" spans="1:8" ht="12.75">
      <c r="A48" s="135" t="s">
        <v>22</v>
      </c>
      <c r="B48" s="38">
        <v>617.9319999999999</v>
      </c>
      <c r="C48" s="38"/>
      <c r="D48" s="38">
        <v>54.337999999999994</v>
      </c>
      <c r="E48" s="38"/>
      <c r="F48" s="38">
        <f t="shared" si="0"/>
        <v>672.2699999999999</v>
      </c>
      <c r="G48" s="38">
        <v>171.92</v>
      </c>
      <c r="H48" s="38">
        <f t="shared" si="1"/>
        <v>844.1899999999998</v>
      </c>
    </row>
    <row r="49" spans="1:8" ht="12.75">
      <c r="A49" s="135" t="s">
        <v>23</v>
      </c>
      <c r="B49" s="38">
        <v>840.42</v>
      </c>
      <c r="C49" s="38"/>
      <c r="D49" s="38">
        <v>5.76</v>
      </c>
      <c r="E49" s="38"/>
      <c r="F49" s="38">
        <f t="shared" si="0"/>
        <v>846.18</v>
      </c>
      <c r="G49" s="38">
        <v>830.1</v>
      </c>
      <c r="H49" s="38">
        <f t="shared" si="1"/>
        <v>1676.28</v>
      </c>
    </row>
    <row r="50" spans="1:8" ht="12.75">
      <c r="A50" s="135" t="s">
        <v>24</v>
      </c>
      <c r="B50" s="38">
        <v>912.44</v>
      </c>
      <c r="C50" s="38"/>
      <c r="D50" s="38">
        <v>23.18</v>
      </c>
      <c r="E50" s="38"/>
      <c r="F50" s="38">
        <f t="shared" si="0"/>
        <v>935.62</v>
      </c>
      <c r="G50" s="38">
        <v>391.43</v>
      </c>
      <c r="H50" s="38">
        <f t="shared" si="1"/>
        <v>1327.05</v>
      </c>
    </row>
    <row r="51" spans="1:8" ht="12.75">
      <c r="A51" s="135" t="s">
        <v>25</v>
      </c>
      <c r="B51" s="38">
        <v>615.932</v>
      </c>
      <c r="C51" s="38"/>
      <c r="D51" s="38">
        <v>188.268</v>
      </c>
      <c r="E51" s="38"/>
      <c r="F51" s="38">
        <f t="shared" si="0"/>
        <v>804.2</v>
      </c>
      <c r="G51" s="38">
        <v>1017.45</v>
      </c>
      <c r="H51" s="38">
        <f t="shared" si="1"/>
        <v>1821.65</v>
      </c>
    </row>
    <row r="52" spans="1:8" ht="12.75">
      <c r="A52" s="136" t="s">
        <v>68</v>
      </c>
      <c r="B52" s="35">
        <f>SUM(B43:B51)</f>
        <v>6416.048</v>
      </c>
      <c r="C52" s="35"/>
      <c r="D52" s="35">
        <f>SUM(D43:D51)</f>
        <v>1011.2399999999998</v>
      </c>
      <c r="E52" s="35"/>
      <c r="F52" s="35">
        <f>SUM(F43:F51)</f>
        <v>7427.288</v>
      </c>
      <c r="G52" s="35">
        <f>SUM(G43:G51)</f>
        <v>10983.910000000002</v>
      </c>
      <c r="H52" s="35">
        <f>SUM(H43:H51)</f>
        <v>18411.198000000004</v>
      </c>
    </row>
    <row r="53" spans="1:8" ht="12.75">
      <c r="A53" s="135"/>
      <c r="B53" s="44"/>
      <c r="C53" s="38"/>
      <c r="D53" s="38"/>
      <c r="E53" s="38"/>
      <c r="F53" s="38"/>
      <c r="G53" s="38"/>
      <c r="H53" s="38"/>
    </row>
    <row r="54" spans="1:8" ht="12.75">
      <c r="A54" s="136" t="s">
        <v>75</v>
      </c>
      <c r="B54" s="35">
        <v>1058.96</v>
      </c>
      <c r="C54" s="35">
        <v>35.9</v>
      </c>
      <c r="D54" s="35"/>
      <c r="E54" s="35"/>
      <c r="F54" s="35">
        <f>SUM(B54,D54)</f>
        <v>1058.96</v>
      </c>
      <c r="G54" s="35">
        <v>190</v>
      </c>
      <c r="H54" s="35">
        <f>SUM(F54:G54)</f>
        <v>1248.96</v>
      </c>
    </row>
    <row r="55" spans="1:8" ht="12.75">
      <c r="A55" s="135"/>
      <c r="B55" s="38"/>
      <c r="C55" s="38"/>
      <c r="D55" s="38"/>
      <c r="E55" s="38"/>
      <c r="F55" s="38"/>
      <c r="G55" s="38"/>
      <c r="H55" s="38"/>
    </row>
    <row r="56" spans="1:8" ht="12.75">
      <c r="A56" s="135" t="s">
        <v>26</v>
      </c>
      <c r="B56" s="38" t="s">
        <v>77</v>
      </c>
      <c r="C56" s="38"/>
      <c r="D56" s="38"/>
      <c r="E56" s="38"/>
      <c r="F56" s="38"/>
      <c r="G56" s="38"/>
      <c r="H56" s="38"/>
    </row>
    <row r="57" spans="1:8" ht="12.75">
      <c r="A57" s="135" t="s">
        <v>27</v>
      </c>
      <c r="B57" s="38"/>
      <c r="C57" s="38"/>
      <c r="D57" s="38"/>
      <c r="E57" s="38"/>
      <c r="F57" s="38">
        <f>SUM(B57,D57)</f>
        <v>0</v>
      </c>
      <c r="G57" s="38"/>
      <c r="H57" s="38"/>
    </row>
    <row r="58" spans="1:8" ht="12.75">
      <c r="A58" s="135" t="s">
        <v>28</v>
      </c>
      <c r="B58" s="38">
        <v>276.03</v>
      </c>
      <c r="C58" s="38">
        <v>219.75</v>
      </c>
      <c r="D58" s="38"/>
      <c r="E58" s="38"/>
      <c r="F58" s="38">
        <f>SUM(B58,D58)</f>
        <v>276.03</v>
      </c>
      <c r="G58" s="38"/>
      <c r="H58" s="38"/>
    </row>
    <row r="59" spans="1:8" ht="12.75">
      <c r="A59" s="135" t="s">
        <v>29</v>
      </c>
      <c r="B59" s="38">
        <v>436</v>
      </c>
      <c r="C59" s="38"/>
      <c r="D59" s="38"/>
      <c r="E59" s="38"/>
      <c r="F59" s="38">
        <f>SUM(B59,D59)</f>
        <v>436</v>
      </c>
      <c r="G59" s="38"/>
      <c r="H59" s="38"/>
    </row>
    <row r="60" spans="1:8" ht="12.75">
      <c r="A60" s="135" t="s">
        <v>30</v>
      </c>
      <c r="B60" s="38">
        <v>83.8</v>
      </c>
      <c r="C60" s="38"/>
      <c r="D60" s="38"/>
      <c r="E60" s="38"/>
      <c r="F60" s="38">
        <f>SUM(B60,D60)</f>
        <v>83.8</v>
      </c>
      <c r="G60" s="38"/>
      <c r="H60" s="38"/>
    </row>
    <row r="61" spans="1:8" ht="12.75">
      <c r="A61" s="136" t="s">
        <v>69</v>
      </c>
      <c r="B61" s="35">
        <v>795.83</v>
      </c>
      <c r="C61" s="35">
        <f>SUM(C58:C60)</f>
        <v>219.75</v>
      </c>
      <c r="D61" s="35"/>
      <c r="E61" s="35"/>
      <c r="F61" s="35">
        <f>SUM(B61,D61)</f>
        <v>795.83</v>
      </c>
      <c r="G61" s="35">
        <v>4057</v>
      </c>
      <c r="H61" s="35">
        <f>SUM(F61:G61)</f>
        <v>4852.83</v>
      </c>
    </row>
    <row r="62" spans="1:8" ht="12.75">
      <c r="A62" s="135"/>
      <c r="B62" s="38"/>
      <c r="C62" s="38"/>
      <c r="D62" s="38"/>
      <c r="E62" s="38"/>
      <c r="F62" s="38"/>
      <c r="G62" s="38"/>
      <c r="H62" s="38"/>
    </row>
    <row r="63" spans="1:8" ht="12.75">
      <c r="A63" s="135" t="s">
        <v>31</v>
      </c>
      <c r="B63" s="38">
        <v>810.46</v>
      </c>
      <c r="C63" s="38"/>
      <c r="D63" s="38"/>
      <c r="E63" s="38"/>
      <c r="F63" s="38">
        <f>SUM(B63,D63)</f>
        <v>810.46</v>
      </c>
      <c r="G63" s="38"/>
      <c r="H63" s="38"/>
    </row>
    <row r="64" spans="1:8" ht="12.75">
      <c r="A64" s="135" t="s">
        <v>32</v>
      </c>
      <c r="B64" s="38">
        <v>369.72</v>
      </c>
      <c r="C64" s="38"/>
      <c r="D64" s="38"/>
      <c r="E64" s="38"/>
      <c r="F64" s="38">
        <f>SUM(B64,D64)</f>
        <v>369.72</v>
      </c>
      <c r="G64" s="38"/>
      <c r="H64" s="38"/>
    </row>
    <row r="65" spans="1:8" ht="12.75">
      <c r="A65" s="135" t="s">
        <v>33</v>
      </c>
      <c r="B65" s="38">
        <v>4859.67</v>
      </c>
      <c r="C65" s="38"/>
      <c r="D65" s="38"/>
      <c r="E65" s="38"/>
      <c r="F65" s="38">
        <f>SUM(B65,D65)</f>
        <v>4859.67</v>
      </c>
      <c r="G65" s="38"/>
      <c r="H65" s="38"/>
    </row>
    <row r="66" spans="1:8" ht="12.75">
      <c r="A66" s="136" t="s">
        <v>70</v>
      </c>
      <c r="B66" s="35">
        <v>6039.85</v>
      </c>
      <c r="C66" s="35"/>
      <c r="D66" s="35"/>
      <c r="E66" s="35"/>
      <c r="F66" s="35">
        <f>SUM(B66,D66)</f>
        <v>6039.85</v>
      </c>
      <c r="G66" s="35">
        <v>0</v>
      </c>
      <c r="H66" s="35">
        <f>SUM(F66:G66)</f>
        <v>6039.85</v>
      </c>
    </row>
    <row r="67" spans="1:8" ht="12.75">
      <c r="A67" s="135"/>
      <c r="B67" s="38"/>
      <c r="C67" s="38"/>
      <c r="D67" s="38"/>
      <c r="E67" s="38"/>
      <c r="F67" s="38"/>
      <c r="G67" s="38"/>
      <c r="H67" s="38"/>
    </row>
    <row r="68" spans="1:8" ht="12.75">
      <c r="A68" s="136" t="s">
        <v>71</v>
      </c>
      <c r="B68" s="35">
        <v>70.37</v>
      </c>
      <c r="C68" s="35"/>
      <c r="D68" s="35"/>
      <c r="E68" s="35"/>
      <c r="F68" s="35">
        <f>SUM(B68,D68)</f>
        <v>70.37</v>
      </c>
      <c r="G68" s="35">
        <v>0</v>
      </c>
      <c r="H68" s="35">
        <f>SUM(F68:G68)</f>
        <v>70.37</v>
      </c>
    </row>
    <row r="69" spans="1:8" ht="12.75">
      <c r="A69" s="135"/>
      <c r="B69" s="38"/>
      <c r="C69" s="38"/>
      <c r="D69" s="38"/>
      <c r="E69" s="38"/>
      <c r="F69" s="38"/>
      <c r="G69" s="38"/>
      <c r="H69" s="38"/>
    </row>
    <row r="70" spans="1:8" ht="12.75">
      <c r="A70" s="135" t="s">
        <v>34</v>
      </c>
      <c r="B70" s="38">
        <v>199.16</v>
      </c>
      <c r="C70" s="38">
        <v>20</v>
      </c>
      <c r="D70" s="38"/>
      <c r="E70" s="38"/>
      <c r="F70" s="38">
        <f>SUM(B70,D70)</f>
        <v>199.16</v>
      </c>
      <c r="G70" s="38"/>
      <c r="H70" s="38"/>
    </row>
    <row r="71" spans="1:8" ht="12.75">
      <c r="A71" s="135" t="s">
        <v>35</v>
      </c>
      <c r="B71" s="38"/>
      <c r="C71" s="38"/>
      <c r="D71" s="38"/>
      <c r="E71" s="38"/>
      <c r="F71" s="38">
        <f>SUM(B71,D71)</f>
        <v>0</v>
      </c>
      <c r="G71" s="38"/>
      <c r="H71" s="38"/>
    </row>
    <row r="72" spans="1:8" ht="12.75">
      <c r="A72" s="136" t="s">
        <v>72</v>
      </c>
      <c r="B72" s="35">
        <v>199.16</v>
      </c>
      <c r="C72" s="35">
        <f>SUM(C70:C71)</f>
        <v>20</v>
      </c>
      <c r="D72" s="35"/>
      <c r="E72" s="35"/>
      <c r="F72" s="35">
        <f>SUM(B72,D72)</f>
        <v>199.16</v>
      </c>
      <c r="G72" s="35">
        <v>3520</v>
      </c>
      <c r="H72" s="35">
        <f>SUM(F72:G72)</f>
        <v>3719.16</v>
      </c>
    </row>
    <row r="73" spans="1:8" ht="12.75">
      <c r="A73" s="135"/>
      <c r="B73" s="38"/>
      <c r="C73" s="38"/>
      <c r="D73" s="38"/>
      <c r="E73" s="38"/>
      <c r="F73" s="38"/>
      <c r="G73" s="38"/>
      <c r="H73" s="38"/>
    </row>
    <row r="74" spans="1:8" ht="12.75">
      <c r="A74" s="135" t="s">
        <v>36</v>
      </c>
      <c r="B74" s="38">
        <v>250.46</v>
      </c>
      <c r="C74" s="44"/>
      <c r="D74" s="38"/>
      <c r="E74" s="38"/>
      <c r="F74" s="38">
        <f aca="true" t="shared" si="2" ref="F74:F82">SUM(B74,D74)</f>
        <v>250.46</v>
      </c>
      <c r="G74" s="38"/>
      <c r="H74" s="38"/>
    </row>
    <row r="75" spans="1:8" ht="12.75">
      <c r="A75" s="135" t="s">
        <v>37</v>
      </c>
      <c r="B75" s="38">
        <v>1677.98</v>
      </c>
      <c r="C75" s="44"/>
      <c r="D75" s="38"/>
      <c r="E75" s="38"/>
      <c r="F75" s="38">
        <f t="shared" si="2"/>
        <v>1677.98</v>
      </c>
      <c r="G75" s="38"/>
      <c r="H75" s="38"/>
    </row>
    <row r="76" spans="1:8" ht="12.75">
      <c r="A76" s="135" t="s">
        <v>38</v>
      </c>
      <c r="B76" s="38">
        <v>63.53</v>
      </c>
      <c r="C76" s="44"/>
      <c r="D76" s="38"/>
      <c r="E76" s="38"/>
      <c r="F76" s="38">
        <f t="shared" si="2"/>
        <v>63.53</v>
      </c>
      <c r="G76" s="38"/>
      <c r="H76" s="38"/>
    </row>
    <row r="77" spans="1:8" ht="12.75">
      <c r="A77" s="135" t="s">
        <v>39</v>
      </c>
      <c r="B77" s="38">
        <v>392.74</v>
      </c>
      <c r="C77" s="44"/>
      <c r="D77" s="38"/>
      <c r="E77" s="38"/>
      <c r="F77" s="38">
        <f t="shared" si="2"/>
        <v>392.74</v>
      </c>
      <c r="G77" s="38"/>
      <c r="H77" s="38"/>
    </row>
    <row r="78" spans="1:8" ht="12.75">
      <c r="A78" s="135" t="s">
        <v>40</v>
      </c>
      <c r="B78" s="38">
        <v>253.27</v>
      </c>
      <c r="C78" s="44"/>
      <c r="D78" s="38"/>
      <c r="E78" s="38"/>
      <c r="F78" s="38">
        <f t="shared" si="2"/>
        <v>253.27</v>
      </c>
      <c r="G78" s="38"/>
      <c r="H78" s="38"/>
    </row>
    <row r="79" spans="1:8" ht="12.75">
      <c r="A79" s="135" t="s">
        <v>41</v>
      </c>
      <c r="B79" s="38">
        <v>253.27</v>
      </c>
      <c r="C79" s="44"/>
      <c r="D79" s="38"/>
      <c r="E79" s="38"/>
      <c r="F79" s="38">
        <f t="shared" si="2"/>
        <v>253.27</v>
      </c>
      <c r="G79" s="38"/>
      <c r="H79" s="38"/>
    </row>
    <row r="80" spans="1:8" ht="12.75">
      <c r="A80" s="135" t="s">
        <v>42</v>
      </c>
      <c r="B80" s="38">
        <v>347.96</v>
      </c>
      <c r="C80" s="44"/>
      <c r="D80" s="38"/>
      <c r="E80" s="38"/>
      <c r="F80" s="38">
        <f t="shared" si="2"/>
        <v>347.96</v>
      </c>
      <c r="G80" s="38"/>
      <c r="H80" s="38"/>
    </row>
    <row r="81" spans="1:8" ht="12.75">
      <c r="A81" s="135" t="s">
        <v>43</v>
      </c>
      <c r="B81" s="38">
        <v>1294.95</v>
      </c>
      <c r="C81" s="44"/>
      <c r="D81" s="38"/>
      <c r="E81" s="38"/>
      <c r="F81" s="38">
        <f t="shared" si="2"/>
        <v>1294.95</v>
      </c>
      <c r="G81" s="38"/>
      <c r="H81" s="38"/>
    </row>
    <row r="82" spans="1:10" s="22" customFormat="1" ht="12.75">
      <c r="A82" s="136" t="s">
        <v>73</v>
      </c>
      <c r="B82" s="35">
        <v>4534.16</v>
      </c>
      <c r="C82" s="45"/>
      <c r="D82" s="35"/>
      <c r="E82" s="35"/>
      <c r="F82" s="35">
        <f t="shared" si="2"/>
        <v>4534.16</v>
      </c>
      <c r="G82" s="35">
        <v>0</v>
      </c>
      <c r="H82" s="35">
        <f>SUM(F82:G82)</f>
        <v>4534.16</v>
      </c>
      <c r="J82" s="26"/>
    </row>
    <row r="83" spans="1:8" ht="12.75">
      <c r="A83" s="135"/>
      <c r="B83" s="38"/>
      <c r="C83" s="38"/>
      <c r="D83" s="38"/>
      <c r="E83" s="38"/>
      <c r="F83" s="38"/>
      <c r="G83" s="38"/>
      <c r="H83" s="38"/>
    </row>
    <row r="84" spans="1:8" ht="12.75">
      <c r="A84" s="135" t="s">
        <v>44</v>
      </c>
      <c r="B84" s="38">
        <v>184.39</v>
      </c>
      <c r="C84" s="38">
        <v>27.56</v>
      </c>
      <c r="D84" s="38">
        <v>1</v>
      </c>
      <c r="E84" s="38" t="s">
        <v>77</v>
      </c>
      <c r="F84" s="38">
        <f>SUM(B84,D84)</f>
        <v>185.39</v>
      </c>
      <c r="G84" s="38"/>
      <c r="H84" s="38"/>
    </row>
    <row r="85" spans="1:8" ht="12.75">
      <c r="A85" s="135" t="s">
        <v>45</v>
      </c>
      <c r="B85" s="38">
        <v>142.77</v>
      </c>
      <c r="C85" s="38">
        <v>42.02</v>
      </c>
      <c r="D85" s="137"/>
      <c r="E85" s="38" t="s">
        <v>77</v>
      </c>
      <c r="F85" s="38">
        <f>SUM(B85,D85)</f>
        <v>142.77</v>
      </c>
      <c r="G85" s="38"/>
      <c r="H85" s="38"/>
    </row>
    <row r="86" spans="1:9" ht="12.75">
      <c r="A86" s="136" t="s">
        <v>74</v>
      </c>
      <c r="B86" s="35">
        <v>313.16</v>
      </c>
      <c r="C86" s="35">
        <f>SUM(C84:C85)</f>
        <v>69.58</v>
      </c>
      <c r="D86" s="35">
        <v>1</v>
      </c>
      <c r="E86" s="35" t="s">
        <v>77</v>
      </c>
      <c r="F86" s="35">
        <f>SUM(B86,D86)</f>
        <v>314.16</v>
      </c>
      <c r="G86" s="35">
        <v>14</v>
      </c>
      <c r="H86" s="35">
        <f>SUM(F86:G86)</f>
        <v>328.16</v>
      </c>
      <c r="I86" s="23"/>
    </row>
    <row r="87" spans="1:8" ht="12.75">
      <c r="A87" s="135"/>
      <c r="B87" s="38"/>
      <c r="C87" s="38"/>
      <c r="D87" s="38"/>
      <c r="E87" s="38"/>
      <c r="F87" s="38"/>
      <c r="G87" s="38"/>
      <c r="H87" s="38"/>
    </row>
    <row r="88" spans="1:11" ht="13.5" thickBot="1">
      <c r="A88" s="138" t="s">
        <v>46</v>
      </c>
      <c r="B88" s="47">
        <v>25406.87</v>
      </c>
      <c r="C88" s="47">
        <f aca="true" t="shared" si="3" ref="C88:H88">SUM(C86,C82,C72,C68,C66,C61,C54,C52,C41,C39,C33,C28,C26,C24,C19,C17,C15)</f>
        <v>1197.09</v>
      </c>
      <c r="D88" s="47">
        <f t="shared" si="3"/>
        <v>4513.58</v>
      </c>
      <c r="E88" s="47">
        <f t="shared" si="3"/>
        <v>172.49</v>
      </c>
      <c r="F88" s="47">
        <f t="shared" si="3"/>
        <v>28909.208</v>
      </c>
      <c r="G88" s="47">
        <f t="shared" si="3"/>
        <v>20606.910000000003</v>
      </c>
      <c r="H88" s="47">
        <f t="shared" si="3"/>
        <v>49516.11800000001</v>
      </c>
      <c r="J88" s="23"/>
      <c r="K88" s="49"/>
    </row>
    <row r="89" spans="1:11" ht="12.75">
      <c r="A89" s="8"/>
      <c r="B89" s="9"/>
      <c r="C89" s="9"/>
      <c r="D89" s="9"/>
      <c r="E89" s="9"/>
      <c r="F89" s="9"/>
      <c r="G89" s="9"/>
      <c r="H89" s="9"/>
      <c r="K89" s="49"/>
    </row>
    <row r="90" spans="1:11" ht="12.75">
      <c r="A90" s="105" t="s">
        <v>164</v>
      </c>
      <c r="D90" s="24"/>
      <c r="F90" s="24"/>
      <c r="G90" s="24"/>
      <c r="H90" s="24"/>
      <c r="K90" s="49"/>
    </row>
    <row r="91" spans="1:8" ht="31.5" customHeight="1">
      <c r="A91" s="185" t="s">
        <v>165</v>
      </c>
      <c r="B91" s="185"/>
      <c r="C91" s="185"/>
      <c r="D91" s="185"/>
      <c r="E91" s="185"/>
      <c r="F91" s="185"/>
      <c r="G91" s="185"/>
      <c r="H91" s="185"/>
    </row>
    <row r="92" spans="1:5" ht="12.75">
      <c r="A92" s="3" t="s">
        <v>87</v>
      </c>
      <c r="C92" s="10"/>
      <c r="D92" s="10"/>
      <c r="E92" s="24"/>
    </row>
    <row r="93" ht="12.75">
      <c r="D93" s="10"/>
    </row>
    <row r="94" ht="12.75"/>
    <row r="95" spans="1:8" ht="15">
      <c r="A95" s="175" t="s">
        <v>159</v>
      </c>
      <c r="B95" s="175"/>
      <c r="C95" s="175"/>
      <c r="D95" s="175"/>
      <c r="E95" s="175"/>
      <c r="F95" s="175"/>
      <c r="G95" s="175"/>
      <c r="H95" s="175"/>
    </row>
    <row r="96" spans="1:8" ht="13.5" thickBot="1">
      <c r="A96" s="208"/>
      <c r="B96" s="208"/>
      <c r="C96" s="208"/>
      <c r="D96" s="208"/>
      <c r="E96" s="208"/>
      <c r="F96" s="208"/>
      <c r="G96" s="48"/>
      <c r="H96" s="48"/>
    </row>
    <row r="97" spans="1:8" ht="12.75">
      <c r="A97" s="81" t="s">
        <v>0</v>
      </c>
      <c r="B97" s="178" t="s">
        <v>83</v>
      </c>
      <c r="C97" s="180"/>
      <c r="D97" s="178" t="s">
        <v>84</v>
      </c>
      <c r="E97" s="180"/>
      <c r="F97" s="192" t="s">
        <v>89</v>
      </c>
      <c r="G97" s="181" t="s">
        <v>91</v>
      </c>
      <c r="H97" s="186" t="s">
        <v>90</v>
      </c>
    </row>
    <row r="98" spans="1:8" ht="12.75">
      <c r="A98" s="83" t="s">
        <v>1</v>
      </c>
      <c r="B98" s="190" t="s">
        <v>88</v>
      </c>
      <c r="C98" s="139" t="s">
        <v>51</v>
      </c>
      <c r="D98" s="190" t="s">
        <v>88</v>
      </c>
      <c r="E98" s="139" t="s">
        <v>51</v>
      </c>
      <c r="F98" s="209"/>
      <c r="G98" s="182"/>
      <c r="H98" s="187"/>
    </row>
    <row r="99" spans="1:8" ht="13.5" thickBot="1">
      <c r="A99" s="133"/>
      <c r="B99" s="191"/>
      <c r="C99" s="140" t="s">
        <v>56</v>
      </c>
      <c r="D99" s="191"/>
      <c r="E99" s="140" t="s">
        <v>56</v>
      </c>
      <c r="F99" s="197"/>
      <c r="G99" s="183"/>
      <c r="H99" s="188"/>
    </row>
    <row r="100" spans="1:8" ht="12.75">
      <c r="A100" s="136" t="s">
        <v>59</v>
      </c>
      <c r="B100" s="35">
        <v>1419.19</v>
      </c>
      <c r="C100" s="35"/>
      <c r="D100" s="35">
        <v>692.68</v>
      </c>
      <c r="E100" s="35"/>
      <c r="F100" s="35">
        <f aca="true" t="shared" si="4" ref="F100:F116">SUM(B100,D100)</f>
        <v>2111.87</v>
      </c>
      <c r="G100" s="35">
        <v>0</v>
      </c>
      <c r="H100" s="35">
        <f>SUM(F100:G100)</f>
        <v>2111.87</v>
      </c>
    </row>
    <row r="101" spans="1:8" ht="12.75">
      <c r="A101" s="136" t="s">
        <v>60</v>
      </c>
      <c r="B101" s="35">
        <v>1123</v>
      </c>
      <c r="C101" s="35"/>
      <c r="D101" s="35">
        <v>812</v>
      </c>
      <c r="E101" s="35">
        <v>13</v>
      </c>
      <c r="F101" s="35">
        <f t="shared" si="4"/>
        <v>1935</v>
      </c>
      <c r="G101" s="35">
        <v>0</v>
      </c>
      <c r="H101" s="35">
        <f>SUM(F101:G101)</f>
        <v>1935</v>
      </c>
    </row>
    <row r="102" spans="1:8" ht="12.75">
      <c r="A102" s="136" t="s">
        <v>61</v>
      </c>
      <c r="B102" s="35">
        <v>56.67</v>
      </c>
      <c r="C102" s="35">
        <v>146.33</v>
      </c>
      <c r="D102" s="35">
        <v>187.82</v>
      </c>
      <c r="E102" s="35">
        <v>78.93</v>
      </c>
      <c r="F102" s="35">
        <f t="shared" si="4"/>
        <v>244.49</v>
      </c>
      <c r="G102" s="35">
        <v>0</v>
      </c>
      <c r="H102" s="35">
        <f>SUM(F102:G102)</f>
        <v>244.49</v>
      </c>
    </row>
    <row r="103" spans="1:8" ht="12.75">
      <c r="A103" s="136" t="s">
        <v>62</v>
      </c>
      <c r="B103" s="35">
        <v>216</v>
      </c>
      <c r="C103" s="35"/>
      <c r="D103" s="35">
        <v>1076.5</v>
      </c>
      <c r="E103" s="35"/>
      <c r="F103" s="35">
        <f t="shared" si="4"/>
        <v>1292.5</v>
      </c>
      <c r="G103" s="35" t="s">
        <v>79</v>
      </c>
      <c r="H103" s="35">
        <f>SUM(F103)</f>
        <v>1292.5</v>
      </c>
    </row>
    <row r="104" spans="1:8" ht="12.75">
      <c r="A104" s="136" t="s">
        <v>63</v>
      </c>
      <c r="B104" s="35">
        <v>192.64</v>
      </c>
      <c r="C104" s="35"/>
      <c r="D104" s="35">
        <v>342.59</v>
      </c>
      <c r="E104" s="35"/>
      <c r="F104" s="35">
        <f t="shared" si="4"/>
        <v>535.23</v>
      </c>
      <c r="G104" s="35">
        <f>237</f>
        <v>237</v>
      </c>
      <c r="H104" s="35">
        <f>SUM(F104:G104)</f>
        <v>772.23</v>
      </c>
    </row>
    <row r="105" spans="1:8" ht="12.75">
      <c r="A105" s="136" t="s">
        <v>64</v>
      </c>
      <c r="B105" s="141">
        <v>680.99</v>
      </c>
      <c r="C105" s="35">
        <v>517.64</v>
      </c>
      <c r="D105" s="35">
        <v>113.42</v>
      </c>
      <c r="E105" s="35"/>
      <c r="F105" s="35">
        <f t="shared" si="4"/>
        <v>794.41</v>
      </c>
      <c r="G105" s="35">
        <v>559</v>
      </c>
      <c r="H105" s="35">
        <f>SUM(F105:G105)</f>
        <v>1353.4099999999999</v>
      </c>
    </row>
    <row r="106" spans="1:8" ht="12.75">
      <c r="A106" s="136" t="s">
        <v>65</v>
      </c>
      <c r="B106" s="35">
        <v>607.6</v>
      </c>
      <c r="C106" s="35">
        <v>46.8</v>
      </c>
      <c r="D106" s="35"/>
      <c r="E106" s="35"/>
      <c r="F106" s="35">
        <f t="shared" si="4"/>
        <v>607.6</v>
      </c>
      <c r="G106" s="35">
        <v>1046</v>
      </c>
      <c r="H106" s="35">
        <f>SUM(F106:G106)</f>
        <v>1653.6</v>
      </c>
    </row>
    <row r="107" spans="1:8" ht="12.75">
      <c r="A107" s="136" t="s">
        <v>66</v>
      </c>
      <c r="B107" s="35">
        <v>636.59</v>
      </c>
      <c r="C107" s="35">
        <v>14.56</v>
      </c>
      <c r="D107" s="35">
        <v>276.33</v>
      </c>
      <c r="E107" s="35">
        <v>80.56</v>
      </c>
      <c r="F107" s="35">
        <f t="shared" si="4"/>
        <v>912.9200000000001</v>
      </c>
      <c r="G107" s="35">
        <v>0</v>
      </c>
      <c r="H107" s="35">
        <f>SUM(F107:G107)</f>
        <v>912.9200000000001</v>
      </c>
    </row>
    <row r="108" spans="1:8" ht="12.75">
      <c r="A108" s="136" t="s">
        <v>67</v>
      </c>
      <c r="B108" s="35">
        <v>35.41</v>
      </c>
      <c r="C108" s="35">
        <v>126.53</v>
      </c>
      <c r="D108" s="35"/>
      <c r="E108" s="35"/>
      <c r="F108" s="35">
        <f t="shared" si="4"/>
        <v>35.41</v>
      </c>
      <c r="G108" s="35">
        <v>0</v>
      </c>
      <c r="H108" s="35">
        <f>SUM(F108:G108)</f>
        <v>35.41</v>
      </c>
    </row>
    <row r="109" spans="1:8" ht="12.75">
      <c r="A109" s="136" t="s">
        <v>68</v>
      </c>
      <c r="B109" s="35">
        <v>7427.29</v>
      </c>
      <c r="C109" s="35" t="s">
        <v>78</v>
      </c>
      <c r="D109" s="35"/>
      <c r="E109" s="35"/>
      <c r="F109" s="35">
        <f t="shared" si="4"/>
        <v>7427.29</v>
      </c>
      <c r="G109" s="35">
        <v>10983.91</v>
      </c>
      <c r="H109" s="35">
        <v>18411.2</v>
      </c>
    </row>
    <row r="110" spans="1:8" ht="12.75">
      <c r="A110" s="136" t="s">
        <v>75</v>
      </c>
      <c r="B110" s="35">
        <v>1058.96</v>
      </c>
      <c r="C110" s="35">
        <v>35.9</v>
      </c>
      <c r="D110" s="35"/>
      <c r="E110" s="35"/>
      <c r="F110" s="35">
        <f t="shared" si="4"/>
        <v>1058.96</v>
      </c>
      <c r="G110" s="35">
        <v>190</v>
      </c>
      <c r="H110" s="35">
        <f aca="true" t="shared" si="5" ref="H110:H116">SUM(F110:G110)</f>
        <v>1248.96</v>
      </c>
    </row>
    <row r="111" spans="1:8" ht="12.75">
      <c r="A111" s="136" t="s">
        <v>69</v>
      </c>
      <c r="B111" s="35">
        <v>795.83</v>
      </c>
      <c r="C111" s="35">
        <v>219.75</v>
      </c>
      <c r="D111" s="35"/>
      <c r="E111" s="35"/>
      <c r="F111" s="35">
        <f t="shared" si="4"/>
        <v>795.83</v>
      </c>
      <c r="G111" s="35">
        <v>4057</v>
      </c>
      <c r="H111" s="35">
        <f t="shared" si="5"/>
        <v>4852.83</v>
      </c>
    </row>
    <row r="112" spans="1:8" ht="12.75">
      <c r="A112" s="136" t="s">
        <v>70</v>
      </c>
      <c r="B112" s="35">
        <v>6039.85</v>
      </c>
      <c r="C112" s="35"/>
      <c r="D112" s="35"/>
      <c r="E112" s="35"/>
      <c r="F112" s="35">
        <f t="shared" si="4"/>
        <v>6039.85</v>
      </c>
      <c r="G112" s="35">
        <v>0</v>
      </c>
      <c r="H112" s="35">
        <f t="shared" si="5"/>
        <v>6039.85</v>
      </c>
    </row>
    <row r="113" spans="1:8" ht="12.75">
      <c r="A113" s="136" t="s">
        <v>71</v>
      </c>
      <c r="B113" s="35">
        <v>70.37</v>
      </c>
      <c r="C113" s="35"/>
      <c r="D113" s="35"/>
      <c r="E113" s="35"/>
      <c r="F113" s="35">
        <f t="shared" si="4"/>
        <v>70.37</v>
      </c>
      <c r="G113" s="35">
        <v>0</v>
      </c>
      <c r="H113" s="35">
        <f t="shared" si="5"/>
        <v>70.37</v>
      </c>
    </row>
    <row r="114" spans="1:8" ht="12.75">
      <c r="A114" s="136" t="s">
        <v>72</v>
      </c>
      <c r="B114" s="35">
        <v>199.16</v>
      </c>
      <c r="C114" s="35">
        <v>20</v>
      </c>
      <c r="D114" s="35"/>
      <c r="E114" s="35"/>
      <c r="F114" s="35">
        <f t="shared" si="4"/>
        <v>199.16</v>
      </c>
      <c r="G114" s="35">
        <v>3520</v>
      </c>
      <c r="H114" s="35">
        <f t="shared" si="5"/>
        <v>3719.16</v>
      </c>
    </row>
    <row r="115" spans="1:8" ht="12.75">
      <c r="A115" s="136" t="s">
        <v>73</v>
      </c>
      <c r="B115" s="35">
        <v>4534.16</v>
      </c>
      <c r="C115" s="45"/>
      <c r="D115" s="35"/>
      <c r="E115" s="35"/>
      <c r="F115" s="35">
        <f t="shared" si="4"/>
        <v>4534.16</v>
      </c>
      <c r="G115" s="35">
        <v>0</v>
      </c>
      <c r="H115" s="35">
        <f t="shared" si="5"/>
        <v>4534.16</v>
      </c>
    </row>
    <row r="116" spans="1:8" ht="12.75">
      <c r="A116" s="136" t="s">
        <v>74</v>
      </c>
      <c r="B116" s="35">
        <v>313.16</v>
      </c>
      <c r="C116" s="35">
        <v>69.58</v>
      </c>
      <c r="D116" s="35">
        <v>1</v>
      </c>
      <c r="E116" s="35" t="s">
        <v>77</v>
      </c>
      <c r="F116" s="35">
        <f t="shared" si="4"/>
        <v>314.16</v>
      </c>
      <c r="G116" s="35">
        <v>14</v>
      </c>
      <c r="H116" s="35">
        <f t="shared" si="5"/>
        <v>328.16</v>
      </c>
    </row>
    <row r="117" spans="1:8" ht="12.75">
      <c r="A117" s="135"/>
      <c r="B117" s="38"/>
      <c r="C117" s="38"/>
      <c r="D117" s="38"/>
      <c r="E117" s="38"/>
      <c r="F117" s="38"/>
      <c r="G117" s="38"/>
      <c r="H117" s="38"/>
    </row>
    <row r="118" spans="1:8" ht="13.5" thickBot="1">
      <c r="A118" s="138" t="s">
        <v>46</v>
      </c>
      <c r="B118" s="47">
        <v>25406.87</v>
      </c>
      <c r="C118" s="47">
        <f aca="true" t="shared" si="6" ref="C118:H118">SUM(C116,C115,C114,C113,C112,C111,C110,C109,C108,C107,C106,C105,C104,C103,C102,C101,C100)</f>
        <v>1197.09</v>
      </c>
      <c r="D118" s="47">
        <f t="shared" si="6"/>
        <v>3502.3399999999997</v>
      </c>
      <c r="E118" s="47">
        <f t="shared" si="6"/>
        <v>172.49</v>
      </c>
      <c r="F118" s="47">
        <f t="shared" si="6"/>
        <v>28909.21</v>
      </c>
      <c r="G118" s="47">
        <f t="shared" si="6"/>
        <v>20606.91</v>
      </c>
      <c r="H118" s="47">
        <f t="shared" si="6"/>
        <v>49516.12</v>
      </c>
    </row>
    <row r="119" spans="1:8" ht="12.75">
      <c r="A119" s="8"/>
      <c r="B119" s="9"/>
      <c r="C119" s="9"/>
      <c r="D119" s="9"/>
      <c r="E119" s="9"/>
      <c r="F119" s="9"/>
      <c r="G119" s="9"/>
      <c r="H119" s="9"/>
    </row>
    <row r="120" spans="1:8" ht="12.75">
      <c r="A120" s="105" t="s">
        <v>164</v>
      </c>
      <c r="D120" s="24"/>
      <c r="F120" s="24"/>
      <c r="G120" s="24"/>
      <c r="H120" s="24"/>
    </row>
    <row r="121" spans="1:8" ht="12.75">
      <c r="A121" s="185" t="s">
        <v>165</v>
      </c>
      <c r="B121" s="185"/>
      <c r="C121" s="185"/>
      <c r="D121" s="185"/>
      <c r="E121" s="185"/>
      <c r="F121" s="185"/>
      <c r="G121" s="185"/>
      <c r="H121" s="185"/>
    </row>
    <row r="122" spans="1:5" ht="12.75">
      <c r="A122" s="3" t="s">
        <v>87</v>
      </c>
      <c r="C122" s="10"/>
      <c r="D122" s="10"/>
      <c r="E122" s="24"/>
    </row>
  </sheetData>
  <mergeCells count="22">
    <mergeCell ref="H97:H99"/>
    <mergeCell ref="B98:B99"/>
    <mergeCell ref="D98:D99"/>
    <mergeCell ref="A121:H121"/>
    <mergeCell ref="B97:C97"/>
    <mergeCell ref="D97:E97"/>
    <mergeCell ref="F97:F99"/>
    <mergeCell ref="G97:G99"/>
    <mergeCell ref="D9:D10"/>
    <mergeCell ref="F8:F10"/>
    <mergeCell ref="A95:H95"/>
    <mergeCell ref="A96:F96"/>
    <mergeCell ref="A91:H91"/>
    <mergeCell ref="A6:H6"/>
    <mergeCell ref="B2:G2"/>
    <mergeCell ref="G8:G10"/>
    <mergeCell ref="A4:H4"/>
    <mergeCell ref="H8:H10"/>
    <mergeCell ref="A7:F7"/>
    <mergeCell ref="B8:C8"/>
    <mergeCell ref="D8:E8"/>
    <mergeCell ref="B9:B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workbookViewId="0" topLeftCell="A73">
      <selection activeCell="H36" sqref="H36"/>
    </sheetView>
  </sheetViews>
  <sheetFormatPr defaultColWidth="11.421875" defaultRowHeight="12.75"/>
  <cols>
    <col min="1" max="1" width="27.8515625" style="5" customWidth="1"/>
    <col min="2" max="2" width="13.57421875" style="5" customWidth="1"/>
    <col min="3" max="3" width="12.28125" style="5" customWidth="1"/>
    <col min="4" max="4" width="11.7109375" style="5" customWidth="1"/>
    <col min="5" max="5" width="11.421875" style="5" customWidth="1"/>
    <col min="6" max="6" width="12.140625" style="5" customWidth="1"/>
    <col min="7" max="7" width="10.8515625" style="0" customWidth="1"/>
  </cols>
  <sheetData>
    <row r="1" spans="1:6" ht="12.75">
      <c r="A1"/>
      <c r="B1"/>
      <c r="C1"/>
      <c r="D1"/>
      <c r="E1"/>
      <c r="F1"/>
    </row>
    <row r="2" spans="1:12" s="113" customFormat="1" ht="30.75" customHeight="1">
      <c r="A2" s="85"/>
      <c r="B2" s="142" t="s">
        <v>157</v>
      </c>
      <c r="C2" s="142"/>
      <c r="D2" s="142"/>
      <c r="E2" s="142"/>
      <c r="F2" s="142"/>
      <c r="G2" s="85"/>
      <c r="H2" s="85"/>
      <c r="I2" s="85"/>
      <c r="J2" s="85"/>
      <c r="K2" s="85"/>
      <c r="L2" s="85"/>
    </row>
    <row r="4" spans="1:6" ht="12.75">
      <c r="A4"/>
      <c r="B4"/>
      <c r="C4"/>
      <c r="D4"/>
      <c r="E4"/>
      <c r="F4"/>
    </row>
    <row r="5" spans="1:7" ht="14.25">
      <c r="A5" s="114"/>
      <c r="B5" s="114">
        <v>1997</v>
      </c>
      <c r="C5" s="114">
        <v>1998</v>
      </c>
      <c r="D5" s="114">
        <v>1999</v>
      </c>
      <c r="E5" s="114">
        <v>2000</v>
      </c>
      <c r="F5" s="114">
        <v>2001</v>
      </c>
      <c r="G5" s="115">
        <v>2002</v>
      </c>
    </row>
    <row r="6" spans="1:7" ht="12.75">
      <c r="A6" s="116" t="s">
        <v>0</v>
      </c>
      <c r="B6" s="116" t="s">
        <v>166</v>
      </c>
      <c r="C6" s="116" t="s">
        <v>166</v>
      </c>
      <c r="D6" s="116" t="s">
        <v>166</v>
      </c>
      <c r="E6" s="117" t="s">
        <v>166</v>
      </c>
      <c r="F6" s="116" t="s">
        <v>167</v>
      </c>
      <c r="G6" s="116" t="s">
        <v>166</v>
      </c>
    </row>
    <row r="7" spans="1:7" ht="12.75">
      <c r="A7" s="116" t="s">
        <v>1</v>
      </c>
      <c r="B7" s="116" t="s">
        <v>168</v>
      </c>
      <c r="C7" s="116" t="s">
        <v>168</v>
      </c>
      <c r="D7" s="116" t="s">
        <v>168</v>
      </c>
      <c r="E7" s="117" t="s">
        <v>168</v>
      </c>
      <c r="F7" s="116" t="s">
        <v>168</v>
      </c>
      <c r="G7" s="116" t="s">
        <v>168</v>
      </c>
    </row>
    <row r="8" spans="1:7" ht="12.75">
      <c r="A8" s="3" t="s">
        <v>3</v>
      </c>
      <c r="B8" s="118">
        <v>26</v>
      </c>
      <c r="C8" s="118">
        <v>2</v>
      </c>
      <c r="D8" s="119">
        <v>2</v>
      </c>
      <c r="E8" s="120">
        <v>2</v>
      </c>
      <c r="F8" s="121">
        <v>2</v>
      </c>
      <c r="G8" s="121">
        <v>2</v>
      </c>
    </row>
    <row r="9" spans="1:7" ht="12.75">
      <c r="A9" s="3" t="s">
        <v>4</v>
      </c>
      <c r="B9" s="118">
        <v>20</v>
      </c>
      <c r="C9" s="118">
        <v>17</v>
      </c>
      <c r="D9" s="119">
        <v>17</v>
      </c>
      <c r="E9" s="120">
        <v>17</v>
      </c>
      <c r="F9" s="121">
        <v>17</v>
      </c>
      <c r="G9" s="121">
        <v>17</v>
      </c>
    </row>
    <row r="10" spans="1:7" ht="12.75">
      <c r="A10" s="3" t="s">
        <v>5</v>
      </c>
      <c r="B10" s="118">
        <v>13</v>
      </c>
      <c r="C10" s="118">
        <v>10</v>
      </c>
      <c r="D10" s="119">
        <v>2</v>
      </c>
      <c r="E10" s="120">
        <v>2</v>
      </c>
      <c r="F10" s="121">
        <v>2</v>
      </c>
      <c r="G10" s="121">
        <v>2</v>
      </c>
    </row>
    <row r="11" spans="1:7" ht="12.75">
      <c r="A11" s="3" t="s">
        <v>6</v>
      </c>
      <c r="B11" s="118">
        <v>17</v>
      </c>
      <c r="C11" s="118">
        <v>11</v>
      </c>
      <c r="D11" s="119">
        <v>11</v>
      </c>
      <c r="E11" s="120">
        <v>13</v>
      </c>
      <c r="F11" s="121">
        <v>1</v>
      </c>
      <c r="G11" s="121">
        <v>1</v>
      </c>
    </row>
    <row r="12" spans="1:7" ht="12.75">
      <c r="A12" s="105" t="s">
        <v>169</v>
      </c>
      <c r="B12" s="122">
        <v>76</v>
      </c>
      <c r="C12" s="122">
        <v>40</v>
      </c>
      <c r="D12" s="123">
        <v>32</v>
      </c>
      <c r="E12" s="124">
        <v>34</v>
      </c>
      <c r="F12" s="125">
        <v>22</v>
      </c>
      <c r="G12" s="125">
        <v>22</v>
      </c>
    </row>
    <row r="13" spans="1:7" ht="12.75">
      <c r="A13" s="3"/>
      <c r="B13" s="118"/>
      <c r="C13" s="118"/>
      <c r="D13" s="119"/>
      <c r="E13" s="120"/>
      <c r="F13" s="121"/>
      <c r="G13" s="121"/>
    </row>
    <row r="14" spans="1:7" ht="12.75">
      <c r="A14" s="105" t="s">
        <v>170</v>
      </c>
      <c r="B14" s="122">
        <v>16</v>
      </c>
      <c r="C14" s="122">
        <v>14</v>
      </c>
      <c r="D14" s="123">
        <v>16</v>
      </c>
      <c r="E14" s="124">
        <v>16</v>
      </c>
      <c r="F14" s="125">
        <v>16</v>
      </c>
      <c r="G14" s="125">
        <v>16</v>
      </c>
    </row>
    <row r="15" spans="1:7" ht="12.75">
      <c r="A15" s="3"/>
      <c r="B15" s="118"/>
      <c r="C15" s="118"/>
      <c r="D15" s="119"/>
      <c r="E15" s="120"/>
      <c r="F15" s="121"/>
      <c r="G15" s="121"/>
    </row>
    <row r="16" spans="1:7" ht="12.75">
      <c r="A16" s="105" t="s">
        <v>171</v>
      </c>
      <c r="B16" s="122">
        <v>6</v>
      </c>
      <c r="C16" s="122">
        <v>6</v>
      </c>
      <c r="D16" s="123">
        <v>6</v>
      </c>
      <c r="E16" s="124">
        <v>6</v>
      </c>
      <c r="F16" s="125">
        <v>7</v>
      </c>
      <c r="G16" s="125">
        <v>6</v>
      </c>
    </row>
    <row r="17" spans="1:7" ht="12.75">
      <c r="A17" s="3"/>
      <c r="B17" s="118"/>
      <c r="C17" s="118"/>
      <c r="D17" s="119"/>
      <c r="E17" s="120"/>
      <c r="F17" s="121"/>
      <c r="G17" s="121"/>
    </row>
    <row r="18" spans="1:7" ht="12.75">
      <c r="A18" s="3" t="s">
        <v>7</v>
      </c>
      <c r="B18" s="118">
        <v>6</v>
      </c>
      <c r="C18" s="118">
        <v>7</v>
      </c>
      <c r="D18" s="119">
        <v>7</v>
      </c>
      <c r="E18" s="120">
        <v>7</v>
      </c>
      <c r="F18" s="121">
        <v>9</v>
      </c>
      <c r="G18" s="121">
        <v>7</v>
      </c>
    </row>
    <row r="19" spans="1:7" ht="12.75">
      <c r="A19" s="3" t="s">
        <v>8</v>
      </c>
      <c r="B19" s="118">
        <v>31</v>
      </c>
      <c r="C19" s="118">
        <v>29</v>
      </c>
      <c r="D19" s="119">
        <v>28</v>
      </c>
      <c r="E19" s="120">
        <v>33</v>
      </c>
      <c r="F19" s="121">
        <v>33</v>
      </c>
      <c r="G19" s="121">
        <v>28</v>
      </c>
    </row>
    <row r="20" spans="1:7" ht="12.75">
      <c r="A20" s="3" t="s">
        <v>9</v>
      </c>
      <c r="B20" s="118">
        <v>43</v>
      </c>
      <c r="C20" s="118">
        <v>39</v>
      </c>
      <c r="D20" s="119">
        <v>28</v>
      </c>
      <c r="E20" s="120">
        <v>31</v>
      </c>
      <c r="F20" s="121">
        <v>36</v>
      </c>
      <c r="G20" s="121">
        <v>32</v>
      </c>
    </row>
    <row r="21" spans="1:7" ht="12.75">
      <c r="A21" s="105" t="s">
        <v>172</v>
      </c>
      <c r="B21" s="122">
        <v>80</v>
      </c>
      <c r="C21" s="122">
        <v>75</v>
      </c>
      <c r="D21" s="123">
        <v>63</v>
      </c>
      <c r="E21" s="124">
        <v>71</v>
      </c>
      <c r="F21" s="125">
        <v>78</v>
      </c>
      <c r="G21" s="125">
        <v>67</v>
      </c>
    </row>
    <row r="22" spans="1:7" ht="12.75">
      <c r="A22" s="3"/>
      <c r="B22" s="118"/>
      <c r="C22" s="118"/>
      <c r="D22" s="119"/>
      <c r="E22" s="120"/>
      <c r="F22" s="121"/>
      <c r="G22" s="121"/>
    </row>
    <row r="23" spans="1:7" ht="12.75">
      <c r="A23" s="105" t="s">
        <v>173</v>
      </c>
      <c r="B23" s="122">
        <v>7</v>
      </c>
      <c r="C23" s="122">
        <v>7</v>
      </c>
      <c r="D23" s="123">
        <v>6</v>
      </c>
      <c r="E23" s="124">
        <v>6</v>
      </c>
      <c r="F23" s="125">
        <v>6</v>
      </c>
      <c r="G23" s="125">
        <v>6</v>
      </c>
    </row>
    <row r="24" spans="1:7" ht="12.75">
      <c r="A24" s="3"/>
      <c r="B24" s="118"/>
      <c r="C24" s="118"/>
      <c r="D24" s="119"/>
      <c r="E24" s="120"/>
      <c r="F24" s="121"/>
      <c r="G24" s="121"/>
    </row>
    <row r="25" spans="1:7" ht="12.75">
      <c r="A25" s="105" t="s">
        <v>174</v>
      </c>
      <c r="B25" s="122">
        <v>4</v>
      </c>
      <c r="C25" s="122">
        <v>4</v>
      </c>
      <c r="D25" s="123">
        <v>4</v>
      </c>
      <c r="E25" s="124">
        <v>4</v>
      </c>
      <c r="F25" s="125">
        <v>4</v>
      </c>
      <c r="G25" s="125">
        <v>4</v>
      </c>
    </row>
    <row r="26" spans="1:7" ht="12.75">
      <c r="A26" s="3"/>
      <c r="B26" s="118"/>
      <c r="C26" s="118"/>
      <c r="D26" s="119"/>
      <c r="E26" s="120"/>
      <c r="F26" s="121"/>
      <c r="G26" s="121"/>
    </row>
    <row r="27" spans="1:7" ht="12.75">
      <c r="A27" s="3" t="s">
        <v>10</v>
      </c>
      <c r="B27" s="118">
        <v>4</v>
      </c>
      <c r="C27" s="118">
        <v>4</v>
      </c>
      <c r="D27" s="119">
        <v>7</v>
      </c>
      <c r="E27" s="120">
        <v>7</v>
      </c>
      <c r="F27" s="121">
        <v>4</v>
      </c>
      <c r="G27" s="121">
        <v>4</v>
      </c>
    </row>
    <row r="28" spans="1:7" ht="12.75">
      <c r="A28" s="3" t="s">
        <v>11</v>
      </c>
      <c r="B28" s="118">
        <v>7</v>
      </c>
      <c r="C28" s="118">
        <v>6</v>
      </c>
      <c r="D28" s="119">
        <v>19</v>
      </c>
      <c r="E28" s="120">
        <v>19</v>
      </c>
      <c r="F28" s="121">
        <v>19</v>
      </c>
      <c r="G28" s="121">
        <v>19</v>
      </c>
    </row>
    <row r="29" spans="1:7" ht="12.75">
      <c r="A29" s="3" t="s">
        <v>12</v>
      </c>
      <c r="B29" s="118">
        <v>14</v>
      </c>
      <c r="C29" s="118">
        <v>14</v>
      </c>
      <c r="D29" s="119">
        <v>53</v>
      </c>
      <c r="E29" s="120">
        <v>4</v>
      </c>
      <c r="F29" s="121">
        <v>4</v>
      </c>
      <c r="G29" s="121">
        <v>3</v>
      </c>
    </row>
    <row r="30" spans="1:7" ht="12.75">
      <c r="A30" s="105" t="s">
        <v>175</v>
      </c>
      <c r="B30" s="122">
        <v>25</v>
      </c>
      <c r="C30" s="122">
        <v>24</v>
      </c>
      <c r="D30" s="123">
        <v>79</v>
      </c>
      <c r="E30" s="124">
        <v>30</v>
      </c>
      <c r="F30" s="125">
        <v>27</v>
      </c>
      <c r="G30" s="125">
        <v>26</v>
      </c>
    </row>
    <row r="31" spans="1:7" ht="12.75">
      <c r="A31" s="3"/>
      <c r="B31" s="118"/>
      <c r="C31" s="118"/>
      <c r="D31" s="119"/>
      <c r="E31" s="120"/>
      <c r="F31" s="121"/>
      <c r="G31" s="121"/>
    </row>
    <row r="32" spans="1:7" ht="12.75">
      <c r="A32" s="3" t="s">
        <v>13</v>
      </c>
      <c r="B32" s="118">
        <v>4</v>
      </c>
      <c r="C32" s="118">
        <v>2</v>
      </c>
      <c r="D32" s="119">
        <v>2</v>
      </c>
      <c r="E32" s="120">
        <v>0</v>
      </c>
      <c r="F32" s="121">
        <v>3</v>
      </c>
      <c r="G32" s="121">
        <v>5</v>
      </c>
    </row>
    <row r="33" spans="1:7" ht="12.75">
      <c r="A33" s="3" t="s">
        <v>14</v>
      </c>
      <c r="B33" s="118">
        <v>14</v>
      </c>
      <c r="C33" s="118">
        <v>27</v>
      </c>
      <c r="D33" s="119" t="s">
        <v>77</v>
      </c>
      <c r="E33" s="120">
        <v>0</v>
      </c>
      <c r="F33" s="121">
        <v>17</v>
      </c>
      <c r="G33" s="121">
        <v>25</v>
      </c>
    </row>
    <row r="34" spans="1:7" ht="12.75">
      <c r="A34" s="3" t="s">
        <v>15</v>
      </c>
      <c r="B34" s="118">
        <v>7</v>
      </c>
      <c r="C34" s="118">
        <v>11</v>
      </c>
      <c r="D34" s="119" t="s">
        <v>77</v>
      </c>
      <c r="E34" s="120">
        <v>0</v>
      </c>
      <c r="F34" s="121">
        <v>5</v>
      </c>
      <c r="G34" s="121">
        <v>5</v>
      </c>
    </row>
    <row r="35" spans="1:7" ht="12.75">
      <c r="A35" s="3" t="s">
        <v>16</v>
      </c>
      <c r="B35" s="118">
        <v>5</v>
      </c>
      <c r="C35" s="118">
        <v>3</v>
      </c>
      <c r="D35" s="119" t="s">
        <v>77</v>
      </c>
      <c r="E35" s="120">
        <v>0</v>
      </c>
      <c r="F35" s="121">
        <v>4</v>
      </c>
      <c r="G35" s="121">
        <v>5</v>
      </c>
    </row>
    <row r="36" spans="1:7" ht="12.75">
      <c r="A36" s="105" t="s">
        <v>176</v>
      </c>
      <c r="B36" s="122">
        <v>30</v>
      </c>
      <c r="C36" s="122">
        <v>43</v>
      </c>
      <c r="D36" s="123">
        <v>2</v>
      </c>
      <c r="E36" s="124">
        <v>28</v>
      </c>
      <c r="F36" s="125">
        <v>29</v>
      </c>
      <c r="G36" s="125">
        <v>40</v>
      </c>
    </row>
    <row r="37" spans="1:7" ht="12.75">
      <c r="A37" s="3"/>
      <c r="B37" s="118"/>
      <c r="C37" s="118"/>
      <c r="D37" s="119"/>
      <c r="E37" s="120"/>
      <c r="F37" s="121"/>
      <c r="G37" s="121"/>
    </row>
    <row r="38" spans="1:7" ht="12.75">
      <c r="A38" s="105" t="s">
        <v>177</v>
      </c>
      <c r="B38" s="122">
        <v>1</v>
      </c>
      <c r="C38" s="122">
        <v>1</v>
      </c>
      <c r="D38" s="123">
        <v>1</v>
      </c>
      <c r="E38" s="124">
        <v>1</v>
      </c>
      <c r="F38" s="125">
        <v>1</v>
      </c>
      <c r="G38" s="125">
        <v>1</v>
      </c>
    </row>
    <row r="39" spans="1:7" ht="12.75">
      <c r="A39" s="3"/>
      <c r="B39" s="118"/>
      <c r="C39" s="118"/>
      <c r="D39" s="119"/>
      <c r="E39" s="120"/>
      <c r="F39" s="121"/>
      <c r="G39" s="121"/>
    </row>
    <row r="40" spans="1:7" ht="12.75">
      <c r="A40" s="3" t="s">
        <v>17</v>
      </c>
      <c r="B40" s="118">
        <v>10</v>
      </c>
      <c r="C40" s="118">
        <v>5</v>
      </c>
      <c r="D40" s="119">
        <v>4</v>
      </c>
      <c r="E40" s="120">
        <v>5</v>
      </c>
      <c r="F40" s="121">
        <v>6</v>
      </c>
      <c r="G40" s="121">
        <v>5</v>
      </c>
    </row>
    <row r="41" spans="1:7" ht="12.75">
      <c r="A41" s="3" t="s">
        <v>18</v>
      </c>
      <c r="B41" s="118">
        <v>12</v>
      </c>
      <c r="C41" s="118">
        <v>2</v>
      </c>
      <c r="D41" s="119">
        <v>2</v>
      </c>
      <c r="E41" s="120">
        <v>9</v>
      </c>
      <c r="F41" s="121">
        <v>9</v>
      </c>
      <c r="G41" s="121">
        <v>8</v>
      </c>
    </row>
    <row r="42" spans="1:7" ht="12.75">
      <c r="A42" s="3" t="s">
        <v>19</v>
      </c>
      <c r="B42" s="118">
        <v>2</v>
      </c>
      <c r="C42" s="118">
        <v>2</v>
      </c>
      <c r="D42" s="119">
        <v>2</v>
      </c>
      <c r="E42" s="120">
        <v>8</v>
      </c>
      <c r="F42" s="121">
        <v>8</v>
      </c>
      <c r="G42" s="121">
        <v>8</v>
      </c>
    </row>
    <row r="43" spans="1:7" ht="12.75">
      <c r="A43" s="3" t="s">
        <v>20</v>
      </c>
      <c r="B43" s="118">
        <v>1</v>
      </c>
      <c r="C43" s="118">
        <v>3</v>
      </c>
      <c r="D43" s="119">
        <v>1</v>
      </c>
      <c r="E43" s="120">
        <v>1</v>
      </c>
      <c r="F43" s="121">
        <v>1</v>
      </c>
      <c r="G43" s="121" t="s">
        <v>178</v>
      </c>
    </row>
    <row r="44" spans="1:7" ht="12.75">
      <c r="A44" s="3" t="s">
        <v>21</v>
      </c>
      <c r="B44" s="118">
        <v>9</v>
      </c>
      <c r="C44" s="118">
        <v>10</v>
      </c>
      <c r="D44" s="119">
        <v>4</v>
      </c>
      <c r="E44" s="120">
        <v>7</v>
      </c>
      <c r="F44" s="121">
        <v>5</v>
      </c>
      <c r="G44" s="121">
        <v>3</v>
      </c>
    </row>
    <row r="45" spans="1:7" ht="12.75">
      <c r="A45" s="3" t="s">
        <v>22</v>
      </c>
      <c r="B45" s="118">
        <v>9</v>
      </c>
      <c r="C45" s="118">
        <v>11</v>
      </c>
      <c r="D45" s="119">
        <v>2</v>
      </c>
      <c r="E45" s="120">
        <v>8</v>
      </c>
      <c r="F45" s="121">
        <v>4</v>
      </c>
      <c r="G45" s="121">
        <v>4</v>
      </c>
    </row>
    <row r="46" spans="1:7" ht="12.75">
      <c r="A46" s="3" t="s">
        <v>23</v>
      </c>
      <c r="B46" s="118">
        <v>10</v>
      </c>
      <c r="C46" s="118">
        <v>1</v>
      </c>
      <c r="D46" s="119">
        <v>1</v>
      </c>
      <c r="E46" s="120">
        <v>8</v>
      </c>
      <c r="F46" s="121">
        <v>6</v>
      </c>
      <c r="G46" s="121">
        <v>6</v>
      </c>
    </row>
    <row r="47" spans="1:7" ht="12.75">
      <c r="A47" s="3" t="s">
        <v>24</v>
      </c>
      <c r="B47" s="118">
        <v>13</v>
      </c>
      <c r="C47" s="118">
        <v>2</v>
      </c>
      <c r="D47" s="119">
        <v>1</v>
      </c>
      <c r="E47" s="120">
        <v>9</v>
      </c>
      <c r="F47" s="121">
        <v>10</v>
      </c>
      <c r="G47" s="121">
        <v>9</v>
      </c>
    </row>
    <row r="48" spans="1:7" ht="12.75">
      <c r="A48" s="3" t="s">
        <v>25</v>
      </c>
      <c r="B48" s="118">
        <v>23</v>
      </c>
      <c r="C48" s="118">
        <v>22</v>
      </c>
      <c r="D48" s="119">
        <v>2</v>
      </c>
      <c r="E48" s="120">
        <v>13</v>
      </c>
      <c r="F48" s="121">
        <v>6</v>
      </c>
      <c r="G48" s="121">
        <v>5</v>
      </c>
    </row>
    <row r="49" spans="1:7" ht="12.75">
      <c r="A49" s="105" t="s">
        <v>179</v>
      </c>
      <c r="B49" s="122">
        <v>89</v>
      </c>
      <c r="C49" s="122">
        <v>58</v>
      </c>
      <c r="D49" s="123">
        <v>19</v>
      </c>
      <c r="E49" s="124">
        <v>68</v>
      </c>
      <c r="F49" s="125">
        <v>55</v>
      </c>
      <c r="G49" s="125">
        <v>48</v>
      </c>
    </row>
    <row r="50" spans="1:7" ht="12.75">
      <c r="A50" s="3"/>
      <c r="B50" s="118"/>
      <c r="C50" s="118"/>
      <c r="D50" s="119"/>
      <c r="E50" s="120"/>
      <c r="F50" s="121"/>
      <c r="G50" s="121"/>
    </row>
    <row r="51" spans="1:7" ht="12.75">
      <c r="A51" s="105" t="s">
        <v>180</v>
      </c>
      <c r="B51" s="122">
        <v>12</v>
      </c>
      <c r="C51" s="122">
        <v>13</v>
      </c>
      <c r="D51" s="123" t="s">
        <v>77</v>
      </c>
      <c r="E51" s="124">
        <v>0</v>
      </c>
      <c r="F51" s="125">
        <v>2</v>
      </c>
      <c r="G51" s="125">
        <v>4</v>
      </c>
    </row>
    <row r="52" spans="1:7" ht="12.75">
      <c r="A52" s="3"/>
      <c r="B52" s="118"/>
      <c r="C52" s="118"/>
      <c r="D52" s="119"/>
      <c r="E52" s="120"/>
      <c r="F52" s="121"/>
      <c r="G52" s="121"/>
    </row>
    <row r="53" spans="1:7" ht="12.75">
      <c r="A53" s="3" t="s">
        <v>26</v>
      </c>
      <c r="B53" s="118">
        <v>41</v>
      </c>
      <c r="C53" s="118">
        <v>1</v>
      </c>
      <c r="D53" s="119">
        <v>1</v>
      </c>
      <c r="E53" s="120">
        <v>1</v>
      </c>
      <c r="F53" s="121">
        <v>38</v>
      </c>
      <c r="G53" s="121">
        <v>38</v>
      </c>
    </row>
    <row r="54" spans="1:7" ht="12.75">
      <c r="A54" s="3" t="s">
        <v>27</v>
      </c>
      <c r="B54" s="118">
        <v>23</v>
      </c>
      <c r="C54" s="118">
        <v>4</v>
      </c>
      <c r="D54" s="119">
        <v>3</v>
      </c>
      <c r="E54" s="120">
        <v>4</v>
      </c>
      <c r="F54" s="121">
        <v>3</v>
      </c>
      <c r="G54" s="121">
        <v>1</v>
      </c>
    </row>
    <row r="55" spans="1:7" ht="12.75">
      <c r="A55" s="3" t="s">
        <v>28</v>
      </c>
      <c r="B55" s="118">
        <v>18</v>
      </c>
      <c r="C55" s="118">
        <v>18</v>
      </c>
      <c r="D55" s="119">
        <v>12</v>
      </c>
      <c r="E55" s="120">
        <v>12</v>
      </c>
      <c r="F55" s="121">
        <v>15</v>
      </c>
      <c r="G55" s="121">
        <v>15</v>
      </c>
    </row>
    <row r="56" spans="1:7" ht="12.75">
      <c r="A56" s="3" t="s">
        <v>29</v>
      </c>
      <c r="B56" s="118">
        <v>15</v>
      </c>
      <c r="C56" s="118">
        <v>16</v>
      </c>
      <c r="D56" s="119">
        <v>17</v>
      </c>
      <c r="E56" s="120">
        <v>17</v>
      </c>
      <c r="F56" s="121">
        <v>17</v>
      </c>
      <c r="G56" s="121">
        <v>17</v>
      </c>
    </row>
    <row r="57" spans="1:7" ht="12.75">
      <c r="A57" s="3" t="s">
        <v>30</v>
      </c>
      <c r="B57" s="118">
        <v>17</v>
      </c>
      <c r="C57" s="118">
        <v>2</v>
      </c>
      <c r="D57" s="119">
        <v>2</v>
      </c>
      <c r="E57" s="120">
        <v>2</v>
      </c>
      <c r="F57" s="121">
        <v>23</v>
      </c>
      <c r="G57" s="121">
        <v>25</v>
      </c>
    </row>
    <row r="58" spans="1:7" ht="12.75">
      <c r="A58" s="105" t="s">
        <v>181</v>
      </c>
      <c r="B58" s="122">
        <v>114</v>
      </c>
      <c r="C58" s="122">
        <v>41</v>
      </c>
      <c r="D58" s="123">
        <v>35</v>
      </c>
      <c r="E58" s="124">
        <v>36</v>
      </c>
      <c r="F58" s="125">
        <v>96</v>
      </c>
      <c r="G58" s="125">
        <v>96</v>
      </c>
    </row>
    <row r="59" spans="1:7" ht="12.75">
      <c r="A59" s="3"/>
      <c r="B59" s="118"/>
      <c r="C59" s="118"/>
      <c r="D59" s="119"/>
      <c r="E59" s="120"/>
      <c r="F59" s="121"/>
      <c r="G59" s="121"/>
    </row>
    <row r="60" spans="1:7" ht="12.75">
      <c r="A60" s="3" t="s">
        <v>31</v>
      </c>
      <c r="B60" s="118">
        <v>3</v>
      </c>
      <c r="C60" s="118" t="s">
        <v>123</v>
      </c>
      <c r="D60" s="119">
        <v>3</v>
      </c>
      <c r="E60" s="120">
        <v>3</v>
      </c>
      <c r="F60" s="121">
        <v>3</v>
      </c>
      <c r="G60" s="121" t="s">
        <v>178</v>
      </c>
    </row>
    <row r="61" spans="1:7" ht="12.75">
      <c r="A61" s="3" t="s">
        <v>32</v>
      </c>
      <c r="B61" s="118">
        <v>2</v>
      </c>
      <c r="C61" s="118">
        <v>2</v>
      </c>
      <c r="D61" s="119" t="s">
        <v>77</v>
      </c>
      <c r="E61" s="120">
        <v>0</v>
      </c>
      <c r="F61" s="121">
        <v>3</v>
      </c>
      <c r="G61" s="121" t="s">
        <v>178</v>
      </c>
    </row>
    <row r="62" spans="1:7" ht="12.75">
      <c r="A62" s="3" t="s">
        <v>33</v>
      </c>
      <c r="B62" s="118">
        <v>15</v>
      </c>
      <c r="C62" s="118">
        <v>3</v>
      </c>
      <c r="D62" s="119" t="s">
        <v>77</v>
      </c>
      <c r="E62" s="120">
        <v>15</v>
      </c>
      <c r="F62" s="121">
        <v>15</v>
      </c>
      <c r="G62" s="121" t="s">
        <v>178</v>
      </c>
    </row>
    <row r="63" spans="1:7" ht="12.75">
      <c r="A63" s="105" t="s">
        <v>182</v>
      </c>
      <c r="B63" s="122">
        <v>20</v>
      </c>
      <c r="C63" s="122">
        <v>5</v>
      </c>
      <c r="D63" s="123">
        <v>3</v>
      </c>
      <c r="E63" s="124">
        <v>18</v>
      </c>
      <c r="F63" s="125">
        <v>21</v>
      </c>
      <c r="G63" s="125" t="s">
        <v>178</v>
      </c>
    </row>
    <row r="64" spans="1:7" ht="12.75">
      <c r="A64" s="3"/>
      <c r="B64" s="118"/>
      <c r="C64" s="118"/>
      <c r="D64" s="119"/>
      <c r="E64" s="120"/>
      <c r="F64" s="121"/>
      <c r="G64" s="121"/>
    </row>
    <row r="65" spans="1:7" ht="12.75">
      <c r="A65" s="105" t="s">
        <v>183</v>
      </c>
      <c r="B65" s="122">
        <v>11</v>
      </c>
      <c r="C65" s="122">
        <v>13</v>
      </c>
      <c r="D65" s="123">
        <v>4</v>
      </c>
      <c r="E65" s="124">
        <v>4</v>
      </c>
      <c r="F65" s="125">
        <v>4</v>
      </c>
      <c r="G65" s="125" t="s">
        <v>178</v>
      </c>
    </row>
    <row r="66" spans="1:7" ht="12.75">
      <c r="A66" s="3"/>
      <c r="B66" s="118"/>
      <c r="C66" s="118"/>
      <c r="D66" s="119"/>
      <c r="E66" s="120"/>
      <c r="F66" s="121"/>
      <c r="G66" s="121"/>
    </row>
    <row r="67" spans="1:7" ht="12.75">
      <c r="A67" s="3" t="s">
        <v>34</v>
      </c>
      <c r="B67" s="118">
        <v>11</v>
      </c>
      <c r="C67" s="118">
        <v>5</v>
      </c>
      <c r="D67" s="119" t="s">
        <v>77</v>
      </c>
      <c r="E67" s="120">
        <v>0</v>
      </c>
      <c r="F67" s="121" t="s">
        <v>123</v>
      </c>
      <c r="G67" s="121" t="s">
        <v>178</v>
      </c>
    </row>
    <row r="68" spans="1:7" ht="12.75">
      <c r="A68" s="3" t="s">
        <v>35</v>
      </c>
      <c r="B68" s="118">
        <v>8</v>
      </c>
      <c r="C68" s="118">
        <v>5</v>
      </c>
      <c r="D68" s="119" t="s">
        <v>77</v>
      </c>
      <c r="E68" s="120">
        <v>0</v>
      </c>
      <c r="F68" s="121" t="s">
        <v>123</v>
      </c>
      <c r="G68" s="121" t="s">
        <v>178</v>
      </c>
    </row>
    <row r="69" spans="1:7" ht="12.75">
      <c r="A69" s="105" t="s">
        <v>184</v>
      </c>
      <c r="B69" s="122">
        <v>19</v>
      </c>
      <c r="C69" s="122">
        <v>10</v>
      </c>
      <c r="D69" s="123" t="s">
        <v>77</v>
      </c>
      <c r="E69" s="124">
        <v>0</v>
      </c>
      <c r="F69" s="125" t="s">
        <v>123</v>
      </c>
      <c r="G69" s="125" t="s">
        <v>178</v>
      </c>
    </row>
    <row r="70" spans="1:7" ht="12.75">
      <c r="A70" s="3"/>
      <c r="B70" s="118"/>
      <c r="C70" s="118"/>
      <c r="D70" s="119"/>
      <c r="E70" s="120"/>
      <c r="F70" s="121"/>
      <c r="G70" s="121"/>
    </row>
    <row r="71" spans="1:7" ht="12.75">
      <c r="A71" s="3" t="s">
        <v>36</v>
      </c>
      <c r="B71" s="118">
        <v>2</v>
      </c>
      <c r="C71" s="118">
        <v>4</v>
      </c>
      <c r="D71" s="119">
        <v>3</v>
      </c>
      <c r="E71" s="120">
        <v>3</v>
      </c>
      <c r="F71" s="121" t="s">
        <v>123</v>
      </c>
      <c r="G71" s="121" t="s">
        <v>178</v>
      </c>
    </row>
    <row r="72" spans="1:7" ht="12.75">
      <c r="A72" s="3" t="s">
        <v>37</v>
      </c>
      <c r="B72" s="118">
        <v>2</v>
      </c>
      <c r="C72" s="118">
        <v>2</v>
      </c>
      <c r="D72" s="119">
        <v>1</v>
      </c>
      <c r="E72" s="120">
        <v>2</v>
      </c>
      <c r="F72" s="121">
        <v>2</v>
      </c>
      <c r="G72" s="121" t="s">
        <v>178</v>
      </c>
    </row>
    <row r="73" spans="1:7" ht="12.75">
      <c r="A73" s="3" t="s">
        <v>38</v>
      </c>
      <c r="B73" s="118" t="s">
        <v>178</v>
      </c>
      <c r="C73" s="118" t="s">
        <v>123</v>
      </c>
      <c r="D73" s="119" t="s">
        <v>77</v>
      </c>
      <c r="E73" s="120">
        <v>0</v>
      </c>
      <c r="F73" s="121" t="s">
        <v>123</v>
      </c>
      <c r="G73" s="121" t="s">
        <v>178</v>
      </c>
    </row>
    <row r="74" spans="1:7" ht="12.75">
      <c r="A74" s="3" t="s">
        <v>39</v>
      </c>
      <c r="B74" s="118">
        <v>1</v>
      </c>
      <c r="C74" s="118">
        <v>1</v>
      </c>
      <c r="D74" s="119">
        <v>1</v>
      </c>
      <c r="E74" s="120">
        <v>1</v>
      </c>
      <c r="F74" s="121">
        <v>1</v>
      </c>
      <c r="G74" s="121" t="s">
        <v>178</v>
      </c>
    </row>
    <row r="75" spans="1:7" ht="12.75">
      <c r="A75" s="3" t="s">
        <v>40</v>
      </c>
      <c r="B75" s="118">
        <v>2</v>
      </c>
      <c r="C75" s="118">
        <v>1</v>
      </c>
      <c r="D75" s="119">
        <v>1</v>
      </c>
      <c r="E75" s="120">
        <v>0</v>
      </c>
      <c r="F75" s="121" t="s">
        <v>123</v>
      </c>
      <c r="G75" s="121" t="s">
        <v>178</v>
      </c>
    </row>
    <row r="76" spans="1:7" ht="12.75">
      <c r="A76" s="3" t="s">
        <v>41</v>
      </c>
      <c r="B76" s="118">
        <v>2</v>
      </c>
      <c r="C76" s="118">
        <v>1</v>
      </c>
      <c r="D76" s="119">
        <v>1</v>
      </c>
      <c r="E76" s="120">
        <v>2</v>
      </c>
      <c r="F76" s="121">
        <v>2</v>
      </c>
      <c r="G76" s="121" t="s">
        <v>178</v>
      </c>
    </row>
    <row r="77" spans="1:7" ht="12.75">
      <c r="A77" s="3" t="s">
        <v>42</v>
      </c>
      <c r="B77" s="118">
        <v>2</v>
      </c>
      <c r="C77" s="118">
        <v>2</v>
      </c>
      <c r="D77" s="119">
        <v>3</v>
      </c>
      <c r="E77" s="120">
        <v>3</v>
      </c>
      <c r="F77" s="121">
        <v>2</v>
      </c>
      <c r="G77" s="121" t="s">
        <v>178</v>
      </c>
    </row>
    <row r="78" spans="1:7" ht="12.75">
      <c r="A78" s="3" t="s">
        <v>43</v>
      </c>
      <c r="B78" s="118">
        <v>1</v>
      </c>
      <c r="C78" s="118">
        <v>1</v>
      </c>
      <c r="D78" s="119" t="s">
        <v>77</v>
      </c>
      <c r="E78" s="120">
        <v>1</v>
      </c>
      <c r="F78" s="121" t="s">
        <v>123</v>
      </c>
      <c r="G78" s="121" t="s">
        <v>178</v>
      </c>
    </row>
    <row r="79" spans="1:7" ht="12.75">
      <c r="A79" s="105" t="s">
        <v>185</v>
      </c>
      <c r="B79" s="122">
        <v>12</v>
      </c>
      <c r="C79" s="122">
        <v>12</v>
      </c>
      <c r="D79" s="123">
        <v>10</v>
      </c>
      <c r="E79" s="124">
        <v>12</v>
      </c>
      <c r="F79" s="125">
        <v>7</v>
      </c>
      <c r="G79" s="125" t="s">
        <v>178</v>
      </c>
    </row>
    <row r="80" spans="1:7" ht="12.75">
      <c r="A80" s="3"/>
      <c r="B80" s="118"/>
      <c r="C80" s="118"/>
      <c r="D80" s="119"/>
      <c r="E80" s="120"/>
      <c r="F80" s="121"/>
      <c r="G80" s="121"/>
    </row>
    <row r="81" spans="1:7" ht="12.75">
      <c r="A81" s="3" t="s">
        <v>44</v>
      </c>
      <c r="B81" s="118">
        <v>5</v>
      </c>
      <c r="C81" s="118">
        <v>4</v>
      </c>
      <c r="D81" s="119">
        <v>4</v>
      </c>
      <c r="E81" s="120">
        <v>4</v>
      </c>
      <c r="F81" s="121">
        <v>4</v>
      </c>
      <c r="G81" s="121">
        <v>4</v>
      </c>
    </row>
    <row r="82" spans="1:7" ht="12.75">
      <c r="A82" s="3" t="s">
        <v>45</v>
      </c>
      <c r="B82" s="118">
        <v>2</v>
      </c>
      <c r="C82" s="118">
        <v>3</v>
      </c>
      <c r="D82" s="119">
        <v>5</v>
      </c>
      <c r="E82" s="120">
        <v>3</v>
      </c>
      <c r="F82" s="121">
        <v>3</v>
      </c>
      <c r="G82" s="121">
        <v>3</v>
      </c>
    </row>
    <row r="83" spans="1:7" ht="12.75">
      <c r="A83" s="105" t="s">
        <v>186</v>
      </c>
      <c r="B83" s="122">
        <v>7</v>
      </c>
      <c r="C83" s="122">
        <v>7</v>
      </c>
      <c r="D83" s="123">
        <v>9</v>
      </c>
      <c r="E83" s="124">
        <v>7</v>
      </c>
      <c r="F83" s="125">
        <v>7</v>
      </c>
      <c r="G83" s="125">
        <v>7</v>
      </c>
    </row>
    <row r="84" spans="1:7" ht="12.75">
      <c r="A84" s="3"/>
      <c r="B84" s="118"/>
      <c r="C84" s="118"/>
      <c r="D84" s="119"/>
      <c r="E84" s="120"/>
      <c r="F84" s="121"/>
      <c r="G84" s="121"/>
    </row>
    <row r="85" spans="1:7" ht="13.5" thickBot="1">
      <c r="A85" s="126" t="s">
        <v>46</v>
      </c>
      <c r="B85" s="127">
        <v>529</v>
      </c>
      <c r="C85" s="127">
        <v>373</v>
      </c>
      <c r="D85" s="128">
        <v>358</v>
      </c>
      <c r="E85" s="129">
        <v>372</v>
      </c>
      <c r="F85" s="130">
        <v>401</v>
      </c>
      <c r="G85" s="130">
        <v>394</v>
      </c>
    </row>
    <row r="86" spans="1:6" ht="12.75">
      <c r="A86" s="131"/>
      <c r="B86" s="131"/>
      <c r="C86" s="131"/>
      <c r="D86" s="131"/>
      <c r="E86" s="131"/>
      <c r="F86" s="132"/>
    </row>
    <row r="87" spans="1:6" ht="31.5" customHeight="1">
      <c r="A87" s="195" t="s">
        <v>187</v>
      </c>
      <c r="B87" s="195"/>
      <c r="C87" s="195"/>
      <c r="D87" s="195"/>
      <c r="E87" s="195"/>
      <c r="F87" s="195"/>
    </row>
    <row r="90" spans="1:6" ht="12.75">
      <c r="A90"/>
      <c r="B90"/>
      <c r="C90"/>
      <c r="D90"/>
      <c r="E90"/>
      <c r="F90"/>
    </row>
    <row r="91" spans="1:8" ht="14.25">
      <c r="A91" s="114"/>
      <c r="B91" s="114">
        <v>1997</v>
      </c>
      <c r="C91" s="114">
        <v>1998</v>
      </c>
      <c r="D91" s="114">
        <v>1999</v>
      </c>
      <c r="E91" s="114">
        <v>2000</v>
      </c>
      <c r="F91" s="114">
        <v>2001</v>
      </c>
      <c r="G91" s="115">
        <v>2002</v>
      </c>
      <c r="H91" s="115">
        <v>2005</v>
      </c>
    </row>
    <row r="92" spans="1:8" ht="12.75">
      <c r="A92" s="116" t="s">
        <v>0</v>
      </c>
      <c r="B92" s="116" t="s">
        <v>166</v>
      </c>
      <c r="C92" s="116" t="s">
        <v>166</v>
      </c>
      <c r="D92" s="116" t="s">
        <v>166</v>
      </c>
      <c r="E92" s="117" t="s">
        <v>166</v>
      </c>
      <c r="F92" s="116" t="s">
        <v>167</v>
      </c>
      <c r="G92" s="116" t="s">
        <v>166</v>
      </c>
      <c r="H92" s="116" t="s">
        <v>166</v>
      </c>
    </row>
    <row r="93" spans="1:8" ht="12.75">
      <c r="A93" s="116" t="s">
        <v>1</v>
      </c>
      <c r="B93" s="116" t="s">
        <v>168</v>
      </c>
      <c r="C93" s="116" t="s">
        <v>168</v>
      </c>
      <c r="D93" s="116" t="s">
        <v>168</v>
      </c>
      <c r="E93" s="117" t="s">
        <v>168</v>
      </c>
      <c r="F93" s="116" t="s">
        <v>168</v>
      </c>
      <c r="G93" s="116" t="s">
        <v>168</v>
      </c>
      <c r="H93" s="116" t="s">
        <v>168</v>
      </c>
    </row>
    <row r="94" spans="1:8" ht="12.75">
      <c r="A94" s="105" t="s">
        <v>169</v>
      </c>
      <c r="B94" s="120">
        <v>76</v>
      </c>
      <c r="C94" s="120">
        <v>40</v>
      </c>
      <c r="D94" s="119">
        <v>32</v>
      </c>
      <c r="E94" s="120">
        <v>34</v>
      </c>
      <c r="F94" s="121">
        <v>22</v>
      </c>
      <c r="G94" s="121">
        <v>22</v>
      </c>
      <c r="H94" s="121">
        <v>7</v>
      </c>
    </row>
    <row r="95" spans="1:8" ht="12.75">
      <c r="A95" s="105" t="s">
        <v>170</v>
      </c>
      <c r="B95" s="120">
        <v>16</v>
      </c>
      <c r="C95" s="120">
        <v>14</v>
      </c>
      <c r="D95" s="119">
        <v>16</v>
      </c>
      <c r="E95" s="120">
        <v>16</v>
      </c>
      <c r="F95" s="121">
        <v>16</v>
      </c>
      <c r="G95" s="121">
        <v>16</v>
      </c>
      <c r="H95" s="121">
        <v>8</v>
      </c>
    </row>
    <row r="96" spans="1:8" ht="12.75">
      <c r="A96" s="105" t="s">
        <v>171</v>
      </c>
      <c r="B96" s="120">
        <v>6</v>
      </c>
      <c r="C96" s="120">
        <v>6</v>
      </c>
      <c r="D96" s="119">
        <v>6</v>
      </c>
      <c r="E96" s="120">
        <v>6</v>
      </c>
      <c r="F96" s="121">
        <v>7</v>
      </c>
      <c r="G96" s="121">
        <v>6</v>
      </c>
      <c r="H96" s="121">
        <v>4</v>
      </c>
    </row>
    <row r="97" spans="1:8" ht="12.75">
      <c r="A97" s="105" t="s">
        <v>172</v>
      </c>
      <c r="B97" s="120">
        <v>80</v>
      </c>
      <c r="C97" s="120">
        <v>75</v>
      </c>
      <c r="D97" s="119">
        <v>63</v>
      </c>
      <c r="E97" s="120">
        <v>71</v>
      </c>
      <c r="F97" s="121">
        <v>78</v>
      </c>
      <c r="G97" s="121">
        <v>67</v>
      </c>
      <c r="H97" s="121" t="s">
        <v>77</v>
      </c>
    </row>
    <row r="98" spans="1:8" ht="12.75">
      <c r="A98" s="105" t="s">
        <v>173</v>
      </c>
      <c r="B98" s="120">
        <v>7</v>
      </c>
      <c r="C98" s="120">
        <v>7</v>
      </c>
      <c r="D98" s="119">
        <v>6</v>
      </c>
      <c r="E98" s="120">
        <v>6</v>
      </c>
      <c r="F98" s="121">
        <v>6</v>
      </c>
      <c r="G98" s="121">
        <v>6</v>
      </c>
      <c r="H98" s="121">
        <v>9</v>
      </c>
    </row>
    <row r="99" spans="1:8" ht="12.75">
      <c r="A99" s="105" t="s">
        <v>174</v>
      </c>
      <c r="B99" s="120">
        <v>4</v>
      </c>
      <c r="C99" s="120">
        <v>4</v>
      </c>
      <c r="D99" s="119">
        <v>4</v>
      </c>
      <c r="E99" s="120">
        <v>4</v>
      </c>
      <c r="F99" s="121">
        <v>4</v>
      </c>
      <c r="G99" s="121">
        <v>4</v>
      </c>
      <c r="H99" s="121" t="s">
        <v>77</v>
      </c>
    </row>
    <row r="100" spans="1:8" ht="12.75">
      <c r="A100" s="105" t="s">
        <v>175</v>
      </c>
      <c r="B100" s="120">
        <v>25</v>
      </c>
      <c r="C100" s="120">
        <v>24</v>
      </c>
      <c r="D100" s="119">
        <v>79</v>
      </c>
      <c r="E100" s="120">
        <v>30</v>
      </c>
      <c r="F100" s="121">
        <v>27</v>
      </c>
      <c r="G100" s="121">
        <v>26</v>
      </c>
      <c r="H100" s="121">
        <v>6</v>
      </c>
    </row>
    <row r="101" spans="1:8" ht="12.75">
      <c r="A101" s="105" t="s">
        <v>176</v>
      </c>
      <c r="B101" s="120">
        <v>30</v>
      </c>
      <c r="C101" s="120">
        <v>43</v>
      </c>
      <c r="D101" s="119">
        <v>2</v>
      </c>
      <c r="E101" s="120">
        <v>28</v>
      </c>
      <c r="F101" s="121">
        <v>29</v>
      </c>
      <c r="G101" s="121">
        <v>40</v>
      </c>
      <c r="H101" s="121">
        <v>13</v>
      </c>
    </row>
    <row r="102" spans="1:8" ht="12.75">
      <c r="A102" s="105" t="s">
        <v>177</v>
      </c>
      <c r="B102" s="120">
        <v>1</v>
      </c>
      <c r="C102" s="120">
        <v>1</v>
      </c>
      <c r="D102" s="119">
        <v>1</v>
      </c>
      <c r="E102" s="120">
        <v>1</v>
      </c>
      <c r="F102" s="121">
        <v>1</v>
      </c>
      <c r="G102" s="121">
        <v>1</v>
      </c>
      <c r="H102" s="121">
        <v>1</v>
      </c>
    </row>
    <row r="103" spans="1:8" ht="12.75">
      <c r="A103" s="105" t="s">
        <v>179</v>
      </c>
      <c r="B103" s="120">
        <v>89</v>
      </c>
      <c r="C103" s="120">
        <v>58</v>
      </c>
      <c r="D103" s="119">
        <v>19</v>
      </c>
      <c r="E103" s="120">
        <v>68</v>
      </c>
      <c r="F103" s="121">
        <v>55</v>
      </c>
      <c r="G103" s="121">
        <v>48</v>
      </c>
      <c r="H103" s="121" t="s">
        <v>77</v>
      </c>
    </row>
    <row r="104" spans="1:8" ht="12.75">
      <c r="A104" s="105" t="s">
        <v>180</v>
      </c>
      <c r="B104" s="120">
        <v>12</v>
      </c>
      <c r="C104" s="120">
        <v>13</v>
      </c>
      <c r="D104" s="119" t="s">
        <v>77</v>
      </c>
      <c r="E104" s="120">
        <v>0</v>
      </c>
      <c r="F104" s="121">
        <v>2</v>
      </c>
      <c r="G104" s="121">
        <v>4</v>
      </c>
      <c r="H104" s="121" t="s">
        <v>77</v>
      </c>
    </row>
    <row r="105" spans="1:8" ht="12.75">
      <c r="A105" s="105" t="s">
        <v>181</v>
      </c>
      <c r="B105" s="120">
        <v>114</v>
      </c>
      <c r="C105" s="120">
        <v>41</v>
      </c>
      <c r="D105" s="119">
        <v>35</v>
      </c>
      <c r="E105" s="120">
        <v>36</v>
      </c>
      <c r="F105" s="121">
        <v>96</v>
      </c>
      <c r="G105" s="121">
        <v>96</v>
      </c>
      <c r="H105" s="121">
        <v>7</v>
      </c>
    </row>
    <row r="106" spans="1:8" ht="12.75">
      <c r="A106" s="105" t="s">
        <v>182</v>
      </c>
      <c r="B106" s="120">
        <v>20</v>
      </c>
      <c r="C106" s="120">
        <v>5</v>
      </c>
      <c r="D106" s="119">
        <v>3</v>
      </c>
      <c r="E106" s="120">
        <v>18</v>
      </c>
      <c r="F106" s="121">
        <v>21</v>
      </c>
      <c r="G106" s="121" t="s">
        <v>178</v>
      </c>
      <c r="H106" s="121">
        <v>12</v>
      </c>
    </row>
    <row r="107" spans="1:8" ht="12.75">
      <c r="A107" s="105" t="s">
        <v>183</v>
      </c>
      <c r="B107" s="120">
        <v>11</v>
      </c>
      <c r="C107" s="120">
        <v>13</v>
      </c>
      <c r="D107" s="119">
        <v>4</v>
      </c>
      <c r="E107" s="120">
        <v>4</v>
      </c>
      <c r="F107" s="121">
        <v>4</v>
      </c>
      <c r="G107" s="121" t="s">
        <v>178</v>
      </c>
      <c r="H107" s="121">
        <v>4</v>
      </c>
    </row>
    <row r="108" spans="1:8" ht="12.75">
      <c r="A108" s="105" t="s">
        <v>184</v>
      </c>
      <c r="B108" s="120">
        <v>19</v>
      </c>
      <c r="C108" s="120">
        <v>10</v>
      </c>
      <c r="D108" s="119" t="s">
        <v>77</v>
      </c>
      <c r="E108" s="120">
        <v>0</v>
      </c>
      <c r="F108" s="121" t="s">
        <v>123</v>
      </c>
      <c r="G108" s="121" t="s">
        <v>178</v>
      </c>
      <c r="H108" s="121">
        <v>25</v>
      </c>
    </row>
    <row r="109" spans="1:8" ht="12.75">
      <c r="A109" s="105" t="s">
        <v>185</v>
      </c>
      <c r="B109" s="120">
        <v>12</v>
      </c>
      <c r="C109" s="120">
        <v>12</v>
      </c>
      <c r="D109" s="119">
        <v>10</v>
      </c>
      <c r="E109" s="120">
        <v>12</v>
      </c>
      <c r="F109" s="121">
        <v>7</v>
      </c>
      <c r="G109" s="121" t="s">
        <v>178</v>
      </c>
      <c r="H109" s="121">
        <v>6</v>
      </c>
    </row>
    <row r="110" spans="1:8" ht="12.75">
      <c r="A110" s="105" t="s">
        <v>186</v>
      </c>
      <c r="B110" s="120">
        <v>7</v>
      </c>
      <c r="C110" s="120">
        <v>7</v>
      </c>
      <c r="D110" s="119">
        <v>9</v>
      </c>
      <c r="E110" s="120">
        <v>7</v>
      </c>
      <c r="F110" s="121">
        <v>7</v>
      </c>
      <c r="G110" s="121">
        <v>7</v>
      </c>
      <c r="H110" s="121">
        <v>8</v>
      </c>
    </row>
    <row r="111" spans="1:8" ht="12.75">
      <c r="A111" s="3"/>
      <c r="B111" s="120"/>
      <c r="C111" s="120"/>
      <c r="D111" s="119"/>
      <c r="E111" s="120"/>
      <c r="F111" s="121"/>
      <c r="G111" s="121"/>
      <c r="H111" s="121"/>
    </row>
    <row r="112" spans="1:8" ht="13.5" thickBot="1">
      <c r="A112" s="126" t="s">
        <v>46</v>
      </c>
      <c r="B112" s="128">
        <v>529</v>
      </c>
      <c r="C112" s="128">
        <v>373</v>
      </c>
      <c r="D112" s="128">
        <v>358</v>
      </c>
      <c r="E112" s="129">
        <v>372</v>
      </c>
      <c r="F112" s="130">
        <v>401</v>
      </c>
      <c r="G112" s="130">
        <v>394</v>
      </c>
      <c r="H112" s="130">
        <f>SUM(H94:H111)</f>
        <v>110</v>
      </c>
    </row>
    <row r="114" spans="1:8" ht="12.75">
      <c r="A114" s="195" t="s">
        <v>188</v>
      </c>
      <c r="B114" s="195"/>
      <c r="C114" s="195"/>
      <c r="D114" s="195"/>
      <c r="E114" s="195"/>
      <c r="F114" s="195"/>
      <c r="G114" s="195"/>
      <c r="H114" s="195"/>
    </row>
  </sheetData>
  <mergeCells count="3">
    <mergeCell ref="B2:F2"/>
    <mergeCell ref="A87:F87"/>
    <mergeCell ref="A114:H114"/>
  </mergeCells>
  <printOptions/>
  <pageMargins left="0.53" right="0.75" top="0.36" bottom="0.54" header="0" footer="0"/>
  <pageSetup fitToHeight="1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2:Y93"/>
  <sheetViews>
    <sheetView zoomScale="75" zoomScaleNormal="75" workbookViewId="0" topLeftCell="A1">
      <selection activeCell="L52" sqref="L52"/>
    </sheetView>
  </sheetViews>
  <sheetFormatPr defaultColWidth="11.421875" defaultRowHeight="12.75"/>
  <cols>
    <col min="1" max="1" width="30.7109375" style="3" customWidth="1"/>
    <col min="2" max="2" width="14.7109375" style="3" customWidth="1"/>
    <col min="3" max="3" width="12.421875" style="3" customWidth="1"/>
    <col min="4" max="4" width="16.421875" style="3" customWidth="1"/>
    <col min="5" max="5" width="13.7109375" style="3" customWidth="1"/>
    <col min="6" max="6" width="13.57421875" style="3" customWidth="1"/>
    <col min="7" max="7" width="16.28125" style="3" customWidth="1"/>
    <col min="8" max="8" width="16.57421875" style="3" customWidth="1"/>
    <col min="9" max="9" width="18.7109375" style="3" customWidth="1"/>
    <col min="10" max="16384" width="11.421875" style="5" customWidth="1"/>
  </cols>
  <sheetData>
    <row r="1" ht="12.75"/>
    <row r="2" spans="1:25" s="86" customFormat="1" ht="30.75" customHeight="1">
      <c r="A2" s="3"/>
      <c r="B2" s="142" t="s">
        <v>157</v>
      </c>
      <c r="C2" s="142"/>
      <c r="D2" s="142"/>
      <c r="E2" s="142"/>
      <c r="F2" s="142"/>
      <c r="G2" s="142"/>
      <c r="H2" s="14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86" customFormat="1" ht="12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9" ht="18">
      <c r="A4" s="174" t="s">
        <v>92</v>
      </c>
      <c r="B4" s="174"/>
      <c r="C4" s="174"/>
      <c r="D4" s="174"/>
      <c r="E4" s="174"/>
      <c r="F4" s="174"/>
      <c r="G4" s="174"/>
      <c r="H4" s="174"/>
      <c r="I4" s="174"/>
    </row>
    <row r="5" ht="12.75">
      <c r="I5" s="50"/>
    </row>
    <row r="6" spans="1:9" s="4" customFormat="1" ht="18">
      <c r="A6" s="175" t="s">
        <v>162</v>
      </c>
      <c r="B6" s="175"/>
      <c r="C6" s="175"/>
      <c r="D6" s="175"/>
      <c r="E6" s="175"/>
      <c r="F6" s="175"/>
      <c r="G6" s="175"/>
      <c r="H6" s="175"/>
      <c r="I6" s="175"/>
    </row>
    <row r="7" spans="1:9" ht="13.5" thickBot="1">
      <c r="A7" s="176"/>
      <c r="B7" s="177"/>
      <c r="C7" s="177"/>
      <c r="D7" s="177"/>
      <c r="E7" s="177"/>
      <c r="F7" s="177"/>
      <c r="G7" s="177"/>
      <c r="H7" s="48"/>
      <c r="I7" s="48"/>
    </row>
    <row r="8" spans="1:9" ht="12.75" customHeight="1">
      <c r="A8" s="81" t="s">
        <v>0</v>
      </c>
      <c r="B8" s="189" t="s">
        <v>83</v>
      </c>
      <c r="C8" s="189"/>
      <c r="D8" s="198" t="s">
        <v>95</v>
      </c>
      <c r="E8" s="189" t="s">
        <v>84</v>
      </c>
      <c r="F8" s="189"/>
      <c r="G8" s="198" t="s">
        <v>96</v>
      </c>
      <c r="H8" s="198" t="s">
        <v>98</v>
      </c>
      <c r="I8" s="201" t="s">
        <v>97</v>
      </c>
    </row>
    <row r="9" spans="1:9" ht="12.75">
      <c r="A9" s="83" t="s">
        <v>1</v>
      </c>
      <c r="B9" s="206" t="s">
        <v>93</v>
      </c>
      <c r="C9" s="196" t="s">
        <v>94</v>
      </c>
      <c r="D9" s="204"/>
      <c r="E9" s="206" t="s">
        <v>93</v>
      </c>
      <c r="F9" s="196" t="s">
        <v>94</v>
      </c>
      <c r="G9" s="204"/>
      <c r="H9" s="199"/>
      <c r="I9" s="202"/>
    </row>
    <row r="10" spans="1:9" ht="13.5" thickBot="1">
      <c r="A10" s="133"/>
      <c r="B10" s="207"/>
      <c r="C10" s="197"/>
      <c r="D10" s="205"/>
      <c r="E10" s="207"/>
      <c r="F10" s="197"/>
      <c r="G10" s="205"/>
      <c r="H10" s="200"/>
      <c r="I10" s="203"/>
    </row>
    <row r="11" spans="1:9" ht="12.75">
      <c r="A11" s="134" t="s">
        <v>3</v>
      </c>
      <c r="B11" s="104">
        <v>265296.8</v>
      </c>
      <c r="C11" s="38"/>
      <c r="D11" s="38">
        <f>SUM(B11:C11)</f>
        <v>265296.8</v>
      </c>
      <c r="E11" s="38"/>
      <c r="F11" s="38">
        <v>329478.27</v>
      </c>
      <c r="G11" s="38">
        <f>SUM(E11:F11)</f>
        <v>329478.27</v>
      </c>
      <c r="H11" s="38" t="s">
        <v>77</v>
      </c>
      <c r="I11" s="104">
        <f>SUM(G11,D11)</f>
        <v>594775.0700000001</v>
      </c>
    </row>
    <row r="12" spans="1:9" ht="12.75">
      <c r="A12" s="135" t="s">
        <v>4</v>
      </c>
      <c r="B12" s="38">
        <v>337434.52</v>
      </c>
      <c r="C12" s="38">
        <v>1020895.4</v>
      </c>
      <c r="D12" s="38">
        <f>SUM(B12:C12)</f>
        <v>1358329.92</v>
      </c>
      <c r="E12" s="38">
        <v>108142.1</v>
      </c>
      <c r="F12" s="38"/>
      <c r="G12" s="38">
        <f>SUM(E12:F12)</f>
        <v>108142.1</v>
      </c>
      <c r="H12" s="38" t="s">
        <v>77</v>
      </c>
      <c r="I12" s="38">
        <f>SUM(D12,G12)</f>
        <v>1466472.02</v>
      </c>
    </row>
    <row r="13" spans="1:9" ht="12.75">
      <c r="A13" s="135" t="s">
        <v>5</v>
      </c>
      <c r="B13" s="38"/>
      <c r="C13" s="38">
        <v>505348.7</v>
      </c>
      <c r="D13" s="38">
        <f>SUM(B13:C13)</f>
        <v>505348.7</v>
      </c>
      <c r="E13" s="38"/>
      <c r="F13" s="38">
        <v>685359.7</v>
      </c>
      <c r="G13" s="38">
        <f>SUM(E13:F13)</f>
        <v>685359.7</v>
      </c>
      <c r="H13" s="38" t="s">
        <v>77</v>
      </c>
      <c r="I13" s="38">
        <f>SUM(D13,G13,H13)</f>
        <v>1190708.4</v>
      </c>
    </row>
    <row r="14" spans="1:9" ht="12.75">
      <c r="A14" s="135" t="s">
        <v>6</v>
      </c>
      <c r="B14" s="38"/>
      <c r="C14" s="38"/>
      <c r="D14" s="38"/>
      <c r="E14" s="38">
        <v>178839.06</v>
      </c>
      <c r="F14" s="38"/>
      <c r="G14" s="38">
        <f>SUM(E14:F14)</f>
        <v>178839.06</v>
      </c>
      <c r="H14" s="38" t="s">
        <v>77</v>
      </c>
      <c r="I14" s="38">
        <f>SUM(D14,G14,H14)</f>
        <v>178839.06</v>
      </c>
    </row>
    <row r="15" spans="1:10" ht="12.75">
      <c r="A15" s="136" t="s">
        <v>59</v>
      </c>
      <c r="B15" s="35">
        <f aca="true" t="shared" si="0" ref="B15:I15">SUM(B11:B14)</f>
        <v>602731.3200000001</v>
      </c>
      <c r="C15" s="35">
        <f t="shared" si="0"/>
        <v>1526244.1</v>
      </c>
      <c r="D15" s="35">
        <f t="shared" si="0"/>
        <v>2128975.42</v>
      </c>
      <c r="E15" s="35">
        <f t="shared" si="0"/>
        <v>286981.16000000003</v>
      </c>
      <c r="F15" s="35">
        <f t="shared" si="0"/>
        <v>1014837.97</v>
      </c>
      <c r="G15" s="35">
        <f t="shared" si="0"/>
        <v>1301819.13</v>
      </c>
      <c r="H15" s="35">
        <f t="shared" si="0"/>
        <v>0</v>
      </c>
      <c r="I15" s="35">
        <f t="shared" si="0"/>
        <v>3430794.5500000003</v>
      </c>
      <c r="J15" s="23"/>
    </row>
    <row r="16" spans="1:9" ht="12.75">
      <c r="A16" s="135"/>
      <c r="B16" s="38"/>
      <c r="C16" s="38"/>
      <c r="D16" s="38"/>
      <c r="E16" s="38"/>
      <c r="F16" s="38"/>
      <c r="G16" s="38"/>
      <c r="H16" s="38"/>
      <c r="I16" s="38"/>
    </row>
    <row r="17" spans="1:9" ht="12.75">
      <c r="A17" s="136" t="s">
        <v>60</v>
      </c>
      <c r="B17" s="35"/>
      <c r="C17" s="35"/>
      <c r="D17" s="35"/>
      <c r="E17" s="35"/>
      <c r="F17" s="35"/>
      <c r="G17" s="35"/>
      <c r="H17" s="35"/>
      <c r="I17" s="35"/>
    </row>
    <row r="18" spans="1:9" ht="12.75">
      <c r="A18" s="135"/>
      <c r="B18" s="38"/>
      <c r="C18" s="38"/>
      <c r="D18" s="38"/>
      <c r="E18" s="38"/>
      <c r="F18" s="38"/>
      <c r="G18" s="38"/>
      <c r="H18" s="38"/>
      <c r="I18" s="38"/>
    </row>
    <row r="19" spans="1:9" ht="12.75">
      <c r="A19" s="136" t="s">
        <v>61</v>
      </c>
      <c r="B19" s="35">
        <v>47562</v>
      </c>
      <c r="C19" s="35">
        <v>231778.94</v>
      </c>
      <c r="D19" s="35">
        <f>SUM(B19:C19)</f>
        <v>279340.94</v>
      </c>
      <c r="E19" s="35">
        <v>462965</v>
      </c>
      <c r="F19" s="35">
        <v>357238.19</v>
      </c>
      <c r="G19" s="35">
        <f>SUM(E19:F19)</f>
        <v>820203.19</v>
      </c>
      <c r="H19" s="35">
        <f>33784+11206</f>
        <v>44990</v>
      </c>
      <c r="I19" s="35">
        <f>SUM(H19,G19,D19)</f>
        <v>1144534.13</v>
      </c>
    </row>
    <row r="20" spans="1:9" ht="12.75">
      <c r="A20" s="135"/>
      <c r="B20" s="38"/>
      <c r="C20" s="38"/>
      <c r="D20" s="38"/>
      <c r="E20" s="38"/>
      <c r="F20" s="38"/>
      <c r="G20" s="38"/>
      <c r="H20" s="38"/>
      <c r="I20" s="38"/>
    </row>
    <row r="21" spans="1:9" ht="12.75">
      <c r="A21" s="135" t="s">
        <v>7</v>
      </c>
      <c r="B21" s="38">
        <v>152570</v>
      </c>
      <c r="C21" s="38"/>
      <c r="D21" s="38">
        <f>SUM(B21:C21)</f>
        <v>152570</v>
      </c>
      <c r="E21" s="38"/>
      <c r="F21" s="38">
        <v>464502</v>
      </c>
      <c r="G21" s="38">
        <f>SUM(E21:F21)</f>
        <v>464502</v>
      </c>
      <c r="H21" s="38"/>
      <c r="I21" s="38">
        <f>SUM(D21,G21:H21)</f>
        <v>617072</v>
      </c>
    </row>
    <row r="22" spans="1:9" ht="12.75">
      <c r="A22" s="135" t="s">
        <v>8</v>
      </c>
      <c r="B22" s="38"/>
      <c r="C22" s="38">
        <v>342897</v>
      </c>
      <c r="D22" s="38">
        <f>SUM(B22:C22)</f>
        <v>342897</v>
      </c>
      <c r="E22" s="38"/>
      <c r="F22" s="38">
        <v>1302567</v>
      </c>
      <c r="G22" s="38">
        <f>SUM(E22:F22)</f>
        <v>1302567</v>
      </c>
      <c r="H22" s="38"/>
      <c r="I22" s="38">
        <f>SUM(D22,G22:H22)</f>
        <v>1645464</v>
      </c>
    </row>
    <row r="23" spans="1:9" ht="12.75">
      <c r="A23" s="135" t="s">
        <v>9</v>
      </c>
      <c r="B23" s="38"/>
      <c r="C23" s="38"/>
      <c r="D23" s="38"/>
      <c r="E23" s="38">
        <v>446390</v>
      </c>
      <c r="F23" s="38"/>
      <c r="G23" s="38">
        <f>SUM(E23:F23)</f>
        <v>446390</v>
      </c>
      <c r="H23" s="38"/>
      <c r="I23" s="38">
        <f>SUM(D23,G23:H23)</f>
        <v>446390</v>
      </c>
    </row>
    <row r="24" spans="1:9" ht="12.75">
      <c r="A24" s="136" t="s">
        <v>62</v>
      </c>
      <c r="B24" s="35">
        <f>SUM(B21:B23)</f>
        <v>152570</v>
      </c>
      <c r="C24" s="35">
        <f aca="true" t="shared" si="1" ref="C24:I24">SUM(C21:C23)</f>
        <v>342897</v>
      </c>
      <c r="D24" s="35">
        <f t="shared" si="1"/>
        <v>495467</v>
      </c>
      <c r="E24" s="35">
        <f t="shared" si="1"/>
        <v>446390</v>
      </c>
      <c r="F24" s="35">
        <f t="shared" si="1"/>
        <v>1767069</v>
      </c>
      <c r="G24" s="35">
        <f t="shared" si="1"/>
        <v>2213459</v>
      </c>
      <c r="H24" s="35">
        <f t="shared" si="1"/>
        <v>0</v>
      </c>
      <c r="I24" s="35">
        <f t="shared" si="1"/>
        <v>2708926</v>
      </c>
    </row>
    <row r="25" spans="1:9" ht="12.75">
      <c r="A25" s="135"/>
      <c r="B25" s="38"/>
      <c r="C25" s="38"/>
      <c r="D25" s="38"/>
      <c r="E25" s="38"/>
      <c r="F25" s="38"/>
      <c r="G25" s="38"/>
      <c r="H25" s="38"/>
      <c r="I25" s="38"/>
    </row>
    <row r="26" spans="1:9" ht="12.75">
      <c r="A26" s="136" t="s">
        <v>63</v>
      </c>
      <c r="B26" s="35">
        <v>1107804.5</v>
      </c>
      <c r="C26" s="35">
        <v>274548.1</v>
      </c>
      <c r="D26" s="35">
        <f>SUM(B26:C26)</f>
        <v>1382352.6</v>
      </c>
      <c r="E26" s="35">
        <v>1219873.03</v>
      </c>
      <c r="F26" s="35">
        <v>1140687.99</v>
      </c>
      <c r="G26" s="35">
        <f>SUM(E26:F26)</f>
        <v>2360561.02</v>
      </c>
      <c r="H26" s="35"/>
      <c r="I26" s="35">
        <f>SUM(D26,G26:H26)</f>
        <v>3742913.62</v>
      </c>
    </row>
    <row r="27" spans="1:9" ht="12.75">
      <c r="A27" s="135"/>
      <c r="B27" s="32"/>
      <c r="C27" s="32"/>
      <c r="D27" s="32"/>
      <c r="E27" s="32"/>
      <c r="F27" s="32"/>
      <c r="G27" s="32"/>
      <c r="H27" s="32"/>
      <c r="I27" s="32"/>
    </row>
    <row r="28" spans="1:9" ht="12.75">
      <c r="A28" s="136" t="s">
        <v>64</v>
      </c>
      <c r="B28" s="35">
        <v>1800003.48</v>
      </c>
      <c r="C28" s="35"/>
      <c r="D28" s="35">
        <f>SUM(B28:C28)</f>
        <v>1800003.48</v>
      </c>
      <c r="E28" s="35">
        <v>181926.32</v>
      </c>
      <c r="F28" s="35"/>
      <c r="G28" s="35">
        <f>SUM(E28:F28)</f>
        <v>181926.32</v>
      </c>
      <c r="H28" s="35">
        <v>362152.56</v>
      </c>
      <c r="I28" s="35">
        <f>SUM(D28,G28:H28)</f>
        <v>2344082.36</v>
      </c>
    </row>
    <row r="29" spans="1:9" ht="12.75">
      <c r="A29" s="135"/>
      <c r="B29" s="38"/>
      <c r="C29" s="38"/>
      <c r="D29" s="38"/>
      <c r="E29" s="38"/>
      <c r="F29" s="38"/>
      <c r="G29" s="38"/>
      <c r="H29" s="38"/>
      <c r="I29" s="38"/>
    </row>
    <row r="30" spans="1:10" ht="12.75">
      <c r="A30" s="135" t="s">
        <v>10</v>
      </c>
      <c r="B30" s="38"/>
      <c r="C30" s="38">
        <v>1800</v>
      </c>
      <c r="D30" s="38">
        <f>SUM(B30:C30)</f>
        <v>1800</v>
      </c>
      <c r="E30" s="38"/>
      <c r="F30" s="38"/>
      <c r="G30" s="38"/>
      <c r="H30" s="38"/>
      <c r="I30" s="38">
        <f>SUM(D30,G30,H30)</f>
        <v>1800</v>
      </c>
      <c r="J30" s="5" t="s">
        <v>78</v>
      </c>
    </row>
    <row r="31" spans="1:9" ht="12.75">
      <c r="A31" s="135" t="s">
        <v>11</v>
      </c>
      <c r="B31" s="38"/>
      <c r="C31" s="38">
        <v>481300.08</v>
      </c>
      <c r="D31" s="38">
        <f>SUM(B31:C31)</f>
        <v>481300.08</v>
      </c>
      <c r="E31" s="38"/>
      <c r="F31" s="38"/>
      <c r="G31" s="38"/>
      <c r="H31" s="38">
        <v>5145.32</v>
      </c>
      <c r="I31" s="38">
        <f>SUM(D31,G31,H31)</f>
        <v>486445.4</v>
      </c>
    </row>
    <row r="32" spans="1:9" ht="12.75">
      <c r="A32" s="135" t="s">
        <v>12</v>
      </c>
      <c r="B32" s="38">
        <v>259725.05</v>
      </c>
      <c r="C32" s="38"/>
      <c r="D32" s="38">
        <f>SUM(B32:C32)</f>
        <v>259725.05</v>
      </c>
      <c r="E32" s="38"/>
      <c r="F32" s="38"/>
      <c r="G32" s="38"/>
      <c r="H32" s="38"/>
      <c r="I32" s="38">
        <f>SUM(D32,G32,H32)</f>
        <v>259725.05</v>
      </c>
    </row>
    <row r="33" spans="1:9" ht="12.75">
      <c r="A33" s="136" t="s">
        <v>65</v>
      </c>
      <c r="B33" s="35">
        <f>SUM(B30:B32)</f>
        <v>259725.05</v>
      </c>
      <c r="C33" s="35">
        <f aca="true" t="shared" si="2" ref="C33:I33">SUM(C30:C32)</f>
        <v>483100.08</v>
      </c>
      <c r="D33" s="35">
        <f t="shared" si="2"/>
        <v>742825.13</v>
      </c>
      <c r="E33" s="35">
        <f t="shared" si="2"/>
        <v>0</v>
      </c>
      <c r="F33" s="35">
        <f t="shared" si="2"/>
        <v>0</v>
      </c>
      <c r="G33" s="35">
        <f t="shared" si="2"/>
        <v>0</v>
      </c>
      <c r="H33" s="35">
        <f t="shared" si="2"/>
        <v>5145.32</v>
      </c>
      <c r="I33" s="35">
        <f t="shared" si="2"/>
        <v>747970.45</v>
      </c>
    </row>
    <row r="34" spans="1:9" ht="12.75">
      <c r="A34" s="135"/>
      <c r="B34" s="38"/>
      <c r="C34" s="38"/>
      <c r="D34" s="38"/>
      <c r="E34" s="38"/>
      <c r="F34" s="38"/>
      <c r="G34" s="38"/>
      <c r="H34" s="38"/>
      <c r="I34" s="38"/>
    </row>
    <row r="35" spans="1:9" ht="12.75">
      <c r="A35" s="135" t="s">
        <v>13</v>
      </c>
      <c r="B35" s="38">
        <v>528995.3612</v>
      </c>
      <c r="C35" s="38">
        <v>60101.2</v>
      </c>
      <c r="D35" s="38">
        <f>SUM(B35:C35)</f>
        <v>589096.5612</v>
      </c>
      <c r="E35" s="38"/>
      <c r="F35" s="38">
        <v>154931.72180000003</v>
      </c>
      <c r="G35" s="38">
        <f>SUM(E35:F35)</f>
        <v>154931.72180000003</v>
      </c>
      <c r="H35" s="38">
        <f>10938.4912+458.27</f>
        <v>11396.7612</v>
      </c>
      <c r="I35" s="38">
        <f>SUM(D35,G35,H35)</f>
        <v>755425.0442</v>
      </c>
    </row>
    <row r="36" spans="1:9" ht="12.75">
      <c r="A36" s="135" t="s">
        <v>14</v>
      </c>
      <c r="B36" s="38">
        <v>125465.1555</v>
      </c>
      <c r="C36" s="38">
        <v>11911.304499999998</v>
      </c>
      <c r="D36" s="38">
        <f>SUM(B36:C36)</f>
        <v>137376.46</v>
      </c>
      <c r="E36" s="38">
        <v>3005.05</v>
      </c>
      <c r="F36" s="38">
        <v>275393.2722</v>
      </c>
      <c r="G36" s="38">
        <f>SUM(E36:F36)</f>
        <v>278398.3222</v>
      </c>
      <c r="H36" s="38">
        <v>60064.0365</v>
      </c>
      <c r="I36" s="38">
        <f>SUM(D36,G36:H36)</f>
        <v>475838.8187</v>
      </c>
    </row>
    <row r="37" spans="1:9" ht="12.75">
      <c r="A37" s="135" t="s">
        <v>15</v>
      </c>
      <c r="B37" s="38">
        <v>1125666.24</v>
      </c>
      <c r="C37" s="38">
        <v>70483.6823</v>
      </c>
      <c r="D37" s="38">
        <f>SUM(B37:C37)</f>
        <v>1196149.9223</v>
      </c>
      <c r="E37" s="38"/>
      <c r="F37" s="38"/>
      <c r="G37" s="38"/>
      <c r="H37" s="38"/>
      <c r="I37" s="38">
        <f>SUM(D37,G37:H37)</f>
        <v>1196149.9223</v>
      </c>
    </row>
    <row r="38" spans="1:9" ht="12.75">
      <c r="A38" s="135" t="s">
        <v>16</v>
      </c>
      <c r="B38" s="38">
        <v>709365.82</v>
      </c>
      <c r="C38" s="38"/>
      <c r="D38" s="38">
        <f>SUM(B38:C38)</f>
        <v>709365.82</v>
      </c>
      <c r="E38" s="38"/>
      <c r="F38" s="38"/>
      <c r="G38" s="38"/>
      <c r="H38" s="38"/>
      <c r="I38" s="38">
        <f>SUM(D38,G38:H38)</f>
        <v>709365.82</v>
      </c>
    </row>
    <row r="39" spans="1:9" ht="12.75">
      <c r="A39" s="136" t="s">
        <v>66</v>
      </c>
      <c r="B39" s="35">
        <f>SUM(B35:B38)</f>
        <v>2489492.5767</v>
      </c>
      <c r="C39" s="35">
        <f aca="true" t="shared" si="3" ref="C39:I39">SUM(C35:C38)</f>
        <v>142496.1868</v>
      </c>
      <c r="D39" s="35">
        <f t="shared" si="3"/>
        <v>2631988.7635</v>
      </c>
      <c r="E39" s="35">
        <f t="shared" si="3"/>
        <v>3005.05</v>
      </c>
      <c r="F39" s="35">
        <f t="shared" si="3"/>
        <v>430324.99400000006</v>
      </c>
      <c r="G39" s="35">
        <f t="shared" si="3"/>
        <v>433330.044</v>
      </c>
      <c r="H39" s="35">
        <f t="shared" si="3"/>
        <v>71460.7977</v>
      </c>
      <c r="I39" s="35">
        <f t="shared" si="3"/>
        <v>3136779.6051999996</v>
      </c>
    </row>
    <row r="40" spans="1:9" ht="12.75">
      <c r="A40" s="135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136" t="s">
        <v>67</v>
      </c>
      <c r="B41" s="35"/>
      <c r="C41" s="35">
        <v>141640</v>
      </c>
      <c r="D41" s="35">
        <f>SUM(B41:C41)</f>
        <v>141640</v>
      </c>
      <c r="E41" s="35"/>
      <c r="F41" s="35"/>
      <c r="G41" s="35">
        <f>SUM(B41,E41)</f>
        <v>0</v>
      </c>
      <c r="H41" s="35">
        <v>379590</v>
      </c>
      <c r="I41" s="35">
        <f>SUM(D41,G41:H41)</f>
        <v>521230</v>
      </c>
    </row>
    <row r="42" spans="1:9" ht="12.75">
      <c r="A42" s="135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135" t="s">
        <v>17</v>
      </c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135" t="s">
        <v>18</v>
      </c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135" t="s">
        <v>19</v>
      </c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135" t="s">
        <v>20</v>
      </c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135" t="s">
        <v>21</v>
      </c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135" t="s">
        <v>22</v>
      </c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135" t="s">
        <v>23</v>
      </c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135" t="s">
        <v>24</v>
      </c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135" t="s">
        <v>25</v>
      </c>
      <c r="B51" s="32"/>
      <c r="C51" s="32"/>
      <c r="D51" s="32"/>
      <c r="E51" s="32"/>
      <c r="F51" s="32"/>
      <c r="G51" s="32"/>
      <c r="H51" s="32"/>
      <c r="I51" s="32"/>
    </row>
    <row r="52" spans="1:9" ht="12.75">
      <c r="A52" s="136" t="s">
        <v>68</v>
      </c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135"/>
      <c r="B53" s="44"/>
      <c r="C53" s="38"/>
      <c r="D53" s="38"/>
      <c r="E53" s="38"/>
      <c r="F53" s="38"/>
      <c r="G53" s="38"/>
      <c r="H53" s="38"/>
      <c r="I53" s="38"/>
    </row>
    <row r="54" spans="1:9" ht="12.75">
      <c r="A54" s="136" t="s">
        <v>75</v>
      </c>
      <c r="B54" s="35">
        <v>3427550.5727857137</v>
      </c>
      <c r="C54" s="35">
        <v>500000</v>
      </c>
      <c r="D54" s="35">
        <f>SUM(B54:C54)</f>
        <v>3927550.5727857137</v>
      </c>
      <c r="E54" s="35"/>
      <c r="F54" s="35"/>
      <c r="G54" s="35"/>
      <c r="H54" s="35">
        <v>36489.744</v>
      </c>
      <c r="I54" s="35">
        <f>SUM(D54,G54:H54)</f>
        <v>3964040.3167857137</v>
      </c>
    </row>
    <row r="55" spans="1:9" ht="12.75">
      <c r="A55" s="135"/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135" t="s">
        <v>26</v>
      </c>
      <c r="B56" s="38" t="s">
        <v>77</v>
      </c>
      <c r="C56" s="38"/>
      <c r="D56" s="38"/>
      <c r="E56" s="38"/>
      <c r="F56" s="38"/>
      <c r="G56" s="38"/>
      <c r="H56" s="38"/>
      <c r="I56" s="38"/>
    </row>
    <row r="57" spans="1:9" ht="12.75">
      <c r="A57" s="135" t="s">
        <v>27</v>
      </c>
      <c r="B57" s="38">
        <v>3657594</v>
      </c>
      <c r="C57" s="38"/>
      <c r="D57" s="38">
        <f>SUM(B57:C57)</f>
        <v>3657594</v>
      </c>
      <c r="E57" s="38"/>
      <c r="F57" s="38"/>
      <c r="G57" s="38"/>
      <c r="H57" s="38"/>
      <c r="I57" s="38">
        <f>SUM(D57,G57:H57)</f>
        <v>3657594</v>
      </c>
    </row>
    <row r="58" spans="1:9" ht="12.75">
      <c r="A58" s="135" t="s">
        <v>28</v>
      </c>
      <c r="B58" s="38">
        <v>432325.382</v>
      </c>
      <c r="C58" s="38"/>
      <c r="D58" s="38">
        <f>SUM(B58:C58)</f>
        <v>432325.382</v>
      </c>
      <c r="E58" s="38">
        <v>1877.5</v>
      </c>
      <c r="F58" s="38"/>
      <c r="G58" s="38">
        <f>SUM(E58:F58)</f>
        <v>1877.5</v>
      </c>
      <c r="H58" s="38"/>
      <c r="I58" s="38">
        <f>SUM(D58,G58:H58)</f>
        <v>434202.882</v>
      </c>
    </row>
    <row r="59" spans="1:9" ht="12.75">
      <c r="A59" s="135" t="s">
        <v>29</v>
      </c>
      <c r="B59" s="38"/>
      <c r="C59" s="38"/>
      <c r="D59" s="38"/>
      <c r="E59" s="38"/>
      <c r="F59" s="38"/>
      <c r="G59" s="38"/>
      <c r="H59" s="38"/>
      <c r="I59" s="38"/>
    </row>
    <row r="60" spans="1:9" ht="12.75">
      <c r="A60" s="135" t="s">
        <v>30</v>
      </c>
      <c r="B60" s="38">
        <v>499855</v>
      </c>
      <c r="C60" s="38"/>
      <c r="D60" s="38">
        <f>SUM(B60:C60)</f>
        <v>499855</v>
      </c>
      <c r="E60" s="38">
        <v>46953</v>
      </c>
      <c r="F60" s="38"/>
      <c r="G60" s="38">
        <f>SUM(E60:F60)</f>
        <v>46953</v>
      </c>
      <c r="H60" s="38"/>
      <c r="I60" s="38">
        <f>SUM(D60,G60:H60)</f>
        <v>546808</v>
      </c>
    </row>
    <row r="61" spans="1:9" ht="12.75">
      <c r="A61" s="136" t="s">
        <v>69</v>
      </c>
      <c r="B61" s="35">
        <f>SUM(B57:B60)</f>
        <v>4589774.382</v>
      </c>
      <c r="C61" s="35">
        <f aca="true" t="shared" si="4" ref="C61:I61">SUM(C57:C60)</f>
        <v>0</v>
      </c>
      <c r="D61" s="35">
        <f t="shared" si="4"/>
        <v>4589774.382</v>
      </c>
      <c r="E61" s="35">
        <f t="shared" si="4"/>
        <v>48830.5</v>
      </c>
      <c r="F61" s="35">
        <f t="shared" si="4"/>
        <v>0</v>
      </c>
      <c r="G61" s="35">
        <f t="shared" si="4"/>
        <v>48830.5</v>
      </c>
      <c r="H61" s="35">
        <f t="shared" si="4"/>
        <v>0</v>
      </c>
      <c r="I61" s="35">
        <f t="shared" si="4"/>
        <v>4638604.882</v>
      </c>
    </row>
    <row r="62" spans="1:9" ht="12.75">
      <c r="A62" s="135"/>
      <c r="B62" s="38"/>
      <c r="C62" s="38"/>
      <c r="D62" s="38"/>
      <c r="E62" s="38"/>
      <c r="F62" s="38"/>
      <c r="G62" s="38"/>
      <c r="H62" s="38"/>
      <c r="I62" s="38"/>
    </row>
    <row r="63" spans="1:9" ht="12.75">
      <c r="A63" s="135" t="s">
        <v>31</v>
      </c>
      <c r="B63" s="38"/>
      <c r="C63" s="38"/>
      <c r="D63" s="38"/>
      <c r="E63" s="38"/>
      <c r="F63" s="38"/>
      <c r="G63" s="38"/>
      <c r="H63" s="38"/>
      <c r="I63" s="38"/>
    </row>
    <row r="64" spans="1:9" ht="12.75">
      <c r="A64" s="135" t="s">
        <v>32</v>
      </c>
      <c r="B64" s="38"/>
      <c r="C64" s="38"/>
      <c r="D64" s="38"/>
      <c r="E64" s="38"/>
      <c r="F64" s="38"/>
      <c r="G64" s="38"/>
      <c r="H64" s="38"/>
      <c r="I64" s="38"/>
    </row>
    <row r="65" spans="1:9" ht="12.75">
      <c r="A65" s="135" t="s">
        <v>33</v>
      </c>
      <c r="B65" s="38"/>
      <c r="C65" s="38"/>
      <c r="D65" s="38"/>
      <c r="E65" s="38"/>
      <c r="F65" s="38"/>
      <c r="G65" s="38"/>
      <c r="H65" s="38"/>
      <c r="I65" s="38"/>
    </row>
    <row r="66" spans="1:9" ht="12.75">
      <c r="A66" s="136" t="s">
        <v>70</v>
      </c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135"/>
      <c r="B67" s="38"/>
      <c r="C67" s="38"/>
      <c r="D67" s="38"/>
      <c r="E67" s="38"/>
      <c r="F67" s="38"/>
      <c r="G67" s="38"/>
      <c r="H67" s="38"/>
      <c r="I67" s="38"/>
    </row>
    <row r="68" spans="1:9" ht="12.75">
      <c r="A68" s="136" t="s">
        <v>71</v>
      </c>
      <c r="B68" s="35">
        <v>95076.25</v>
      </c>
      <c r="C68" s="35">
        <v>7700</v>
      </c>
      <c r="D68" s="35">
        <f>SUM(B68:C68)</f>
        <v>102776.25</v>
      </c>
      <c r="E68" s="35"/>
      <c r="F68" s="35"/>
      <c r="G68" s="35"/>
      <c r="H68" s="35"/>
      <c r="I68" s="35">
        <f>SUM(D68,G68:H68)</f>
        <v>102776.25</v>
      </c>
    </row>
    <row r="69" spans="1:9" ht="12.75">
      <c r="A69" s="135"/>
      <c r="B69" s="38"/>
      <c r="C69" s="38"/>
      <c r="D69" s="38"/>
      <c r="E69" s="38"/>
      <c r="F69" s="38"/>
      <c r="G69" s="38"/>
      <c r="H69" s="38"/>
      <c r="I69" s="38"/>
    </row>
    <row r="70" spans="1:9" ht="12.75">
      <c r="A70" s="135" t="s">
        <v>34</v>
      </c>
      <c r="B70" s="38">
        <v>22631</v>
      </c>
      <c r="C70" s="38">
        <v>101329</v>
      </c>
      <c r="D70" s="38">
        <f>SUM(B70:C70)</f>
        <v>123960</v>
      </c>
      <c r="E70" s="38"/>
      <c r="F70" s="38"/>
      <c r="G70" s="38"/>
      <c r="H70" s="38">
        <v>6981</v>
      </c>
      <c r="I70" s="38">
        <f>SUM(H70,D70,G70)</f>
        <v>130941</v>
      </c>
    </row>
    <row r="71" spans="1:9" ht="12.75">
      <c r="A71" s="135" t="s">
        <v>35</v>
      </c>
      <c r="B71" s="32"/>
      <c r="C71" s="32"/>
      <c r="D71" s="32"/>
      <c r="E71" s="32"/>
      <c r="F71" s="32"/>
      <c r="G71" s="32"/>
      <c r="H71" s="32"/>
      <c r="I71" s="32"/>
    </row>
    <row r="72" spans="1:9" ht="12.75">
      <c r="A72" s="136" t="s">
        <v>72</v>
      </c>
      <c r="B72" s="35">
        <f>SUM(B70:B71)</f>
        <v>22631</v>
      </c>
      <c r="C72" s="35">
        <f aca="true" t="shared" si="5" ref="C72:I72">SUM(C70:C71)</f>
        <v>101329</v>
      </c>
      <c r="D72" s="35">
        <f t="shared" si="5"/>
        <v>123960</v>
      </c>
      <c r="E72" s="35">
        <f t="shared" si="5"/>
        <v>0</v>
      </c>
      <c r="F72" s="35">
        <f t="shared" si="5"/>
        <v>0</v>
      </c>
      <c r="G72" s="35">
        <f t="shared" si="5"/>
        <v>0</v>
      </c>
      <c r="H72" s="35">
        <f t="shared" si="5"/>
        <v>6981</v>
      </c>
      <c r="I72" s="35">
        <f t="shared" si="5"/>
        <v>130941</v>
      </c>
    </row>
    <row r="73" spans="1:9" ht="12.75">
      <c r="A73" s="135"/>
      <c r="B73" s="38"/>
      <c r="C73" s="38"/>
      <c r="D73" s="38"/>
      <c r="E73" s="38"/>
      <c r="F73" s="38"/>
      <c r="G73" s="38"/>
      <c r="H73" s="38"/>
      <c r="I73" s="38"/>
    </row>
    <row r="74" spans="1:9" ht="12.75">
      <c r="A74" s="135" t="s">
        <v>36</v>
      </c>
      <c r="B74" s="38">
        <v>242733.7</v>
      </c>
      <c r="C74" s="44"/>
      <c r="D74" s="38">
        <f>SUM(B74:C74)</f>
        <v>242733.7</v>
      </c>
      <c r="E74" s="38"/>
      <c r="F74" s="38"/>
      <c r="G74" s="38"/>
      <c r="H74" s="38"/>
      <c r="I74" s="38">
        <f>SUM(D74,G74:H74)</f>
        <v>242733.7</v>
      </c>
    </row>
    <row r="75" spans="1:9" ht="12.75">
      <c r="A75" s="135" t="s">
        <v>37</v>
      </c>
      <c r="B75" s="38">
        <v>1143733</v>
      </c>
      <c r="C75" s="44"/>
      <c r="D75" s="38">
        <f aca="true" t="shared" si="6" ref="D75:D81">SUM(B75:C75)</f>
        <v>1143733</v>
      </c>
      <c r="E75" s="38"/>
      <c r="F75" s="38"/>
      <c r="G75" s="38"/>
      <c r="H75" s="38"/>
      <c r="I75" s="38">
        <f aca="true" t="shared" si="7" ref="I75:I81">SUM(D75,G75:H75)</f>
        <v>1143733</v>
      </c>
    </row>
    <row r="76" spans="1:9" ht="12.75">
      <c r="A76" s="135" t="s">
        <v>38</v>
      </c>
      <c r="B76" s="38">
        <v>329576</v>
      </c>
      <c r="C76" s="44"/>
      <c r="D76" s="38">
        <f t="shared" si="6"/>
        <v>329576</v>
      </c>
      <c r="E76" s="38"/>
      <c r="F76" s="38"/>
      <c r="G76" s="38"/>
      <c r="H76" s="38"/>
      <c r="I76" s="38">
        <f t="shared" si="7"/>
        <v>329576</v>
      </c>
    </row>
    <row r="77" spans="1:9" ht="12.75">
      <c r="A77" s="135" t="s">
        <v>39</v>
      </c>
      <c r="B77" s="38">
        <v>654958.9</v>
      </c>
      <c r="C77" s="44"/>
      <c r="D77" s="38">
        <f t="shared" si="6"/>
        <v>654958.9</v>
      </c>
      <c r="E77" s="38"/>
      <c r="F77" s="38"/>
      <c r="G77" s="38"/>
      <c r="H77" s="38"/>
      <c r="I77" s="38">
        <f t="shared" si="7"/>
        <v>654958.9</v>
      </c>
    </row>
    <row r="78" spans="1:9" ht="12.75">
      <c r="A78" s="135" t="s">
        <v>40</v>
      </c>
      <c r="B78" s="38">
        <v>779685.9</v>
      </c>
      <c r="C78" s="44"/>
      <c r="D78" s="38">
        <f t="shared" si="6"/>
        <v>779685.9</v>
      </c>
      <c r="E78" s="38"/>
      <c r="F78" s="38"/>
      <c r="G78" s="38"/>
      <c r="H78" s="38"/>
      <c r="I78" s="38">
        <f t="shared" si="7"/>
        <v>779685.9</v>
      </c>
    </row>
    <row r="79" spans="1:9" ht="12.75">
      <c r="A79" s="135" t="s">
        <v>41</v>
      </c>
      <c r="B79" s="38">
        <v>779685.9</v>
      </c>
      <c r="C79" s="44"/>
      <c r="D79" s="38">
        <f t="shared" si="6"/>
        <v>779685.9</v>
      </c>
      <c r="E79" s="38"/>
      <c r="F79" s="38"/>
      <c r="G79" s="38"/>
      <c r="H79" s="38"/>
      <c r="I79" s="38">
        <f t="shared" si="7"/>
        <v>779685.9</v>
      </c>
    </row>
    <row r="80" spans="1:9" ht="12.75">
      <c r="A80" s="135" t="s">
        <v>42</v>
      </c>
      <c r="B80" s="38">
        <v>328385.6</v>
      </c>
      <c r="C80" s="44"/>
      <c r="D80" s="38">
        <f t="shared" si="6"/>
        <v>328385.6</v>
      </c>
      <c r="E80" s="38"/>
      <c r="F80" s="38"/>
      <c r="G80" s="38"/>
      <c r="H80" s="38"/>
      <c r="I80" s="38">
        <f t="shared" si="7"/>
        <v>328385.6</v>
      </c>
    </row>
    <row r="81" spans="1:9" ht="12.75">
      <c r="A81" s="135" t="s">
        <v>43</v>
      </c>
      <c r="B81" s="38">
        <v>1940030</v>
      </c>
      <c r="C81" s="44"/>
      <c r="D81" s="38">
        <f t="shared" si="6"/>
        <v>1940030</v>
      </c>
      <c r="E81" s="38"/>
      <c r="F81" s="38"/>
      <c r="G81" s="38"/>
      <c r="H81" s="38"/>
      <c r="I81" s="38">
        <f t="shared" si="7"/>
        <v>1940030</v>
      </c>
    </row>
    <row r="82" spans="1:11" s="22" customFormat="1" ht="12.75">
      <c r="A82" s="136" t="s">
        <v>73</v>
      </c>
      <c r="B82" s="35">
        <f>SUM(B74:B81)</f>
        <v>6198789</v>
      </c>
      <c r="C82" s="35">
        <f aca="true" t="shared" si="8" ref="C82:I82">SUM(C74:C81)</f>
        <v>0</v>
      </c>
      <c r="D82" s="35">
        <f t="shared" si="8"/>
        <v>6198789</v>
      </c>
      <c r="E82" s="35">
        <f t="shared" si="8"/>
        <v>0</v>
      </c>
      <c r="F82" s="35">
        <f t="shared" si="8"/>
        <v>0</v>
      </c>
      <c r="G82" s="35">
        <f t="shared" si="8"/>
        <v>0</v>
      </c>
      <c r="H82" s="35">
        <f t="shared" si="8"/>
        <v>0</v>
      </c>
      <c r="I82" s="35">
        <f t="shared" si="8"/>
        <v>6198789</v>
      </c>
      <c r="K82" s="26"/>
    </row>
    <row r="83" spans="1:9" ht="12.75">
      <c r="A83" s="135"/>
      <c r="B83" s="38"/>
      <c r="C83" s="38"/>
      <c r="D83" s="38"/>
      <c r="E83" s="38"/>
      <c r="F83" s="38"/>
      <c r="G83" s="38"/>
      <c r="H83" s="38"/>
      <c r="I83" s="38"/>
    </row>
    <row r="84" spans="1:9" ht="12.75">
      <c r="A84" s="135" t="s">
        <v>44</v>
      </c>
      <c r="B84" s="38">
        <f>901094.5+24367.47</f>
        <v>925461.97</v>
      </c>
      <c r="C84" s="38"/>
      <c r="D84" s="38">
        <f>SUM(B84:C84)</f>
        <v>925461.97</v>
      </c>
      <c r="E84" s="38">
        <v>18542.47</v>
      </c>
      <c r="F84" s="38"/>
      <c r="G84" s="38">
        <f>SUM(E84:F84)</f>
        <v>18542.47</v>
      </c>
      <c r="H84" s="38">
        <v>7541.28</v>
      </c>
      <c r="I84" s="38">
        <f>SUM(H84,G84,D84)</f>
        <v>951545.72</v>
      </c>
    </row>
    <row r="85" spans="1:9" ht="12.75">
      <c r="A85" s="135" t="s">
        <v>45</v>
      </c>
      <c r="B85" s="38">
        <f>48264+25995.59</f>
        <v>74259.59</v>
      </c>
      <c r="C85" s="38"/>
      <c r="D85" s="38">
        <f>SUM(B85:C85)</f>
        <v>74259.59</v>
      </c>
      <c r="E85" s="137"/>
      <c r="F85" s="38"/>
      <c r="G85" s="38">
        <f>SUM(E85:F85)</f>
        <v>0</v>
      </c>
      <c r="H85" s="38">
        <f>24745+1720</f>
        <v>26465</v>
      </c>
      <c r="I85" s="38">
        <f>SUM(H85,G85,D85)</f>
        <v>100724.59</v>
      </c>
    </row>
    <row r="86" spans="1:10" ht="12.75">
      <c r="A86" s="136" t="s">
        <v>74</v>
      </c>
      <c r="B86" s="35">
        <f>SUM(B84:B85)</f>
        <v>999721.5599999999</v>
      </c>
      <c r="C86" s="35">
        <f aca="true" t="shared" si="9" ref="C86:I86">SUM(C84:C85)</f>
        <v>0</v>
      </c>
      <c r="D86" s="35">
        <f t="shared" si="9"/>
        <v>999721.5599999999</v>
      </c>
      <c r="E86" s="35">
        <f t="shared" si="9"/>
        <v>18542.47</v>
      </c>
      <c r="F86" s="35">
        <f t="shared" si="9"/>
        <v>0</v>
      </c>
      <c r="G86" s="35">
        <f t="shared" si="9"/>
        <v>18542.47</v>
      </c>
      <c r="H86" s="35">
        <f t="shared" si="9"/>
        <v>34006.28</v>
      </c>
      <c r="I86" s="35">
        <f t="shared" si="9"/>
        <v>1052270.31</v>
      </c>
      <c r="J86" s="23"/>
    </row>
    <row r="87" spans="1:9" ht="12.75">
      <c r="A87" s="135"/>
      <c r="B87" s="38"/>
      <c r="C87" s="38"/>
      <c r="D87" s="38"/>
      <c r="E87" s="38"/>
      <c r="F87" s="38"/>
      <c r="G87" s="38"/>
      <c r="H87" s="38"/>
      <c r="I87" s="38"/>
    </row>
    <row r="88" spans="1:12" ht="13.5" thickBot="1">
      <c r="A88" s="138" t="s">
        <v>46</v>
      </c>
      <c r="B88" s="47">
        <f>SUM(B86,B82,B72,B68,B66,B61,B54,B52,B41,B39,B33,B28,B26,B24,B19,B17,B15)</f>
        <v>21793431.691485718</v>
      </c>
      <c r="C88" s="47">
        <f aca="true" t="shared" si="10" ref="C88:I88">SUM(C86,C82,C72,C68,C66,C61,C54,C52,C41,C39,C33,C28,C26,C24,C19,C17,C15)</f>
        <v>3751733.4068</v>
      </c>
      <c r="D88" s="47">
        <f t="shared" si="10"/>
        <v>25545165.09828572</v>
      </c>
      <c r="E88" s="47">
        <f t="shared" si="10"/>
        <v>2668513.5300000003</v>
      </c>
      <c r="F88" s="47">
        <f t="shared" si="10"/>
        <v>4710158.144</v>
      </c>
      <c r="G88" s="47">
        <f t="shared" si="10"/>
        <v>7378671.674</v>
      </c>
      <c r="H88" s="47">
        <f t="shared" si="10"/>
        <v>940815.7016999999</v>
      </c>
      <c r="I88" s="47">
        <f t="shared" si="10"/>
        <v>33864652.47398571</v>
      </c>
      <c r="K88" s="23"/>
      <c r="L88" s="49"/>
    </row>
    <row r="89" spans="1:12" ht="12.75">
      <c r="A89" s="8"/>
      <c r="B89" s="9"/>
      <c r="C89" s="9"/>
      <c r="D89" s="9"/>
      <c r="E89" s="9"/>
      <c r="G89" s="9"/>
      <c r="H89" s="9"/>
      <c r="I89" s="9"/>
      <c r="L89" s="49"/>
    </row>
    <row r="90" spans="4:12" ht="12.75">
      <c r="D90" s="24"/>
      <c r="E90" s="24"/>
      <c r="F90" s="24"/>
      <c r="G90" s="24"/>
      <c r="H90" s="24"/>
      <c r="I90" s="24"/>
      <c r="L90" s="49"/>
    </row>
    <row r="91" ht="12.75">
      <c r="B91" s="24"/>
    </row>
    <row r="92" spans="3:6" ht="12.75">
      <c r="C92" s="10"/>
      <c r="E92" s="10"/>
      <c r="F92" s="24"/>
    </row>
    <row r="93" ht="12.75">
      <c r="E93" s="10"/>
    </row>
  </sheetData>
  <mergeCells count="14">
    <mergeCell ref="D8:D10"/>
    <mergeCell ref="B9:B10"/>
    <mergeCell ref="E9:E10"/>
    <mergeCell ref="G8:G10"/>
    <mergeCell ref="C9:C10"/>
    <mergeCell ref="B2:H2"/>
    <mergeCell ref="F9:F10"/>
    <mergeCell ref="H8:H10"/>
    <mergeCell ref="A6:I6"/>
    <mergeCell ref="A4:I4"/>
    <mergeCell ref="I8:I10"/>
    <mergeCell ref="A7:G7"/>
    <mergeCell ref="B8:C8"/>
    <mergeCell ref="E8:F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Dirección General de Conservación de la Naturaleza</cp:lastModifiedBy>
  <cp:lastPrinted>2007-06-13T10:47:49Z</cp:lastPrinted>
  <dcterms:created xsi:type="dcterms:W3CDTF">2002-11-25T11:06:06Z</dcterms:created>
  <dcterms:modified xsi:type="dcterms:W3CDTF">2007-07-06T07:48:24Z</dcterms:modified>
  <cp:category/>
  <cp:version/>
  <cp:contentType/>
  <cp:contentStatus/>
</cp:coreProperties>
</file>