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4_AEF2023\9_version Web\Tablas Excel AEF 2023\Datos desglosados 2023\"/>
    </mc:Choice>
  </mc:AlternateContent>
  <bookViews>
    <workbookView xWindow="0" yWindow="0" windowWidth="14160" windowHeight="10680" tabRatio="777"/>
  </bookViews>
  <sheets>
    <sheet name="1. LICENCIAS" sheetId="1" r:id="rId1"/>
    <sheet name="2. CAPTURAS CAZA" sheetId="2" r:id="rId2"/>
    <sheet name="3. SUELTAS" sheetId="3" r:id="rId3"/>
    <sheet name="4. PRODUCCIÓN" sheetId="4" r:id="rId4"/>
    <sheet name="5. TERRENOS CINEGÉTICOS" sheetId="5" r:id="rId5"/>
  </sheets>
  <definedNames>
    <definedName name="_xlnm._FilterDatabase" localSheetId="0" hidden="1">'1. LICENCIAS'!$B$7:$I$25</definedName>
    <definedName name="_xlnm._FilterDatabase" localSheetId="1" hidden="1">'2. CAPTURAS CAZA'!#REF!</definedName>
    <definedName name="_xlnm._FilterDatabase" localSheetId="2" hidden="1">'3. SUELTAS'!#REF!</definedName>
    <definedName name="_xlnm._FilterDatabase" localSheetId="4" hidden="1">'5. TERRENOS CINEGÉTICOS'!$B$6:$Q$141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1" i="5" l="1"/>
  <c r="Q141" i="5"/>
  <c r="O141" i="5"/>
  <c r="N141" i="5"/>
  <c r="P141" i="5"/>
  <c r="G141" i="5"/>
  <c r="H141" i="5"/>
  <c r="F141" i="5"/>
  <c r="I141" i="5"/>
  <c r="J141" i="5"/>
  <c r="L141" i="5"/>
  <c r="M141" i="5"/>
  <c r="E141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E140" i="5"/>
  <c r="Q34" i="4" l="1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O36" i="4"/>
  <c r="P36" i="4"/>
  <c r="Q36" i="4"/>
  <c r="J34" i="4"/>
  <c r="K34" i="4"/>
  <c r="M34" i="4"/>
  <c r="N34" i="4"/>
  <c r="R34" i="4" s="1"/>
  <c r="R37" i="4" s="1"/>
  <c r="O34" i="4"/>
  <c r="Q31" i="4"/>
  <c r="O31" i="4"/>
  <c r="P31" i="4"/>
  <c r="N17" i="4"/>
  <c r="R17" i="4" s="1"/>
  <c r="M17" i="4"/>
  <c r="O21" i="4"/>
  <c r="Q21" i="4"/>
  <c r="R10" i="4"/>
  <c r="R11" i="4"/>
  <c r="R12" i="4"/>
  <c r="R13" i="4"/>
  <c r="R14" i="4"/>
  <c r="R15" i="4"/>
  <c r="R16" i="4"/>
  <c r="R18" i="4"/>
  <c r="R19" i="4"/>
  <c r="R23" i="4"/>
  <c r="R24" i="4"/>
  <c r="R26" i="4"/>
  <c r="R27" i="4"/>
  <c r="R28" i="4"/>
  <c r="R29" i="4"/>
  <c r="R30" i="4"/>
  <c r="R32" i="4"/>
  <c r="R33" i="4"/>
  <c r="R35" i="4"/>
  <c r="R36" i="4"/>
  <c r="R9" i="4"/>
  <c r="N36" i="4"/>
  <c r="M36" i="4"/>
  <c r="L36" i="4"/>
  <c r="K36" i="4"/>
  <c r="J31" i="4"/>
  <c r="K31" i="4"/>
  <c r="L31" i="4"/>
  <c r="M31" i="4"/>
  <c r="N31" i="4"/>
  <c r="L25" i="4"/>
  <c r="M25" i="4"/>
  <c r="N25" i="4"/>
  <c r="K21" i="4"/>
  <c r="M21" i="4"/>
  <c r="N21" i="4"/>
  <c r="E25" i="4"/>
  <c r="G25" i="4"/>
  <c r="H25" i="4"/>
  <c r="I25" i="4"/>
  <c r="R25" i="4" s="1"/>
  <c r="D25" i="4"/>
  <c r="D37" i="4" s="1"/>
  <c r="E21" i="4"/>
  <c r="I21" i="4"/>
  <c r="R21" i="4" s="1"/>
  <c r="F31" i="4"/>
  <c r="E31" i="4"/>
  <c r="G31" i="4"/>
  <c r="H31" i="4"/>
  <c r="I31" i="4"/>
  <c r="E34" i="4"/>
  <c r="I34" i="4"/>
  <c r="R31" i="4" l="1"/>
  <c r="T58" i="3"/>
  <c r="R58" i="3"/>
  <c r="U19" i="3"/>
  <c r="U20" i="3"/>
  <c r="U22" i="3"/>
  <c r="U24" i="3"/>
  <c r="U25" i="3"/>
  <c r="U27" i="3"/>
  <c r="U28" i="3"/>
  <c r="U29" i="3"/>
  <c r="U31" i="3"/>
  <c r="U33" i="3"/>
  <c r="U35" i="3"/>
  <c r="U36" i="3"/>
  <c r="U37" i="3"/>
  <c r="U38" i="3"/>
  <c r="U39" i="3"/>
  <c r="U40" i="3"/>
  <c r="U41" i="3"/>
  <c r="U43" i="3"/>
  <c r="U44" i="3"/>
  <c r="U45" i="3"/>
  <c r="U46" i="3"/>
  <c r="U48" i="3"/>
  <c r="U50" i="3"/>
  <c r="U51" i="3"/>
  <c r="U52" i="3"/>
  <c r="U53" i="3"/>
  <c r="U55" i="3"/>
  <c r="U57" i="3"/>
  <c r="U58" i="3"/>
  <c r="U59" i="3"/>
  <c r="U60" i="3"/>
  <c r="U18" i="3"/>
  <c r="U10" i="3"/>
  <c r="U11" i="3"/>
  <c r="U12" i="3"/>
  <c r="U13" i="3"/>
  <c r="U14" i="3"/>
  <c r="U15" i="3"/>
  <c r="U16" i="3"/>
  <c r="U9" i="3"/>
  <c r="R56" i="3"/>
  <c r="S56" i="3"/>
  <c r="T56" i="3"/>
  <c r="R54" i="3"/>
  <c r="T54" i="3"/>
  <c r="R49" i="3"/>
  <c r="T49" i="3"/>
  <c r="R47" i="3"/>
  <c r="S47" i="3"/>
  <c r="T47" i="3"/>
  <c r="R42" i="3"/>
  <c r="S42" i="3"/>
  <c r="T42" i="3"/>
  <c r="R30" i="3"/>
  <c r="T30" i="3"/>
  <c r="R26" i="3"/>
  <c r="T26" i="3"/>
  <c r="R21" i="3"/>
  <c r="T21" i="3"/>
  <c r="R17" i="3"/>
  <c r="T17" i="3"/>
  <c r="N61" i="3"/>
  <c r="P61" i="3"/>
  <c r="Q61" i="3"/>
  <c r="M61" i="3"/>
  <c r="O56" i="3"/>
  <c r="P56" i="3"/>
  <c r="Q56" i="3"/>
  <c r="N56" i="3"/>
  <c r="N54" i="3"/>
  <c r="P54" i="3"/>
  <c r="Q54" i="3"/>
  <c r="M54" i="3"/>
  <c r="N47" i="3"/>
  <c r="P47" i="3"/>
  <c r="Q47" i="3"/>
  <c r="M47" i="3"/>
  <c r="L42" i="3"/>
  <c r="M42" i="3"/>
  <c r="N42" i="3"/>
  <c r="O42" i="3"/>
  <c r="P42" i="3"/>
  <c r="Q42" i="3"/>
  <c r="N34" i="3"/>
  <c r="P34" i="3"/>
  <c r="Q34" i="3"/>
  <c r="U34" i="3" s="1"/>
  <c r="M34" i="3"/>
  <c r="Q32" i="3"/>
  <c r="U32" i="3" s="1"/>
  <c r="P32" i="3"/>
  <c r="L30" i="3"/>
  <c r="M30" i="3"/>
  <c r="N30" i="3"/>
  <c r="O30" i="3"/>
  <c r="P30" i="3"/>
  <c r="Q30" i="3"/>
  <c r="P26" i="3"/>
  <c r="Q26" i="3"/>
  <c r="N26" i="3"/>
  <c r="Q23" i="3"/>
  <c r="U23" i="3" s="1"/>
  <c r="P23" i="3"/>
  <c r="N23" i="3"/>
  <c r="O21" i="3"/>
  <c r="P21" i="3"/>
  <c r="Q21" i="3"/>
  <c r="L17" i="3"/>
  <c r="M17" i="3"/>
  <c r="N17" i="3"/>
  <c r="O17" i="3"/>
  <c r="P17" i="3"/>
  <c r="Q17" i="3"/>
  <c r="J56" i="3"/>
  <c r="K56" i="3"/>
  <c r="F56" i="3"/>
  <c r="H49" i="3"/>
  <c r="K49" i="3"/>
  <c r="F49" i="3"/>
  <c r="G42" i="3"/>
  <c r="G62" i="3" s="1"/>
  <c r="H42" i="3"/>
  <c r="I42" i="3"/>
  <c r="K42" i="3"/>
  <c r="F42" i="3"/>
  <c r="J30" i="3"/>
  <c r="K30" i="3"/>
  <c r="F30" i="3"/>
  <c r="F21" i="3"/>
  <c r="H21" i="3"/>
  <c r="J21" i="3"/>
  <c r="K21" i="3"/>
  <c r="F17" i="3"/>
  <c r="F62" i="3" s="1"/>
  <c r="H17" i="3"/>
  <c r="H62" i="3" s="1"/>
  <c r="I17" i="3"/>
  <c r="I62" i="3" s="1"/>
  <c r="J17" i="3"/>
  <c r="K17" i="3"/>
  <c r="E17" i="3"/>
  <c r="E62" i="3" s="1"/>
  <c r="U61" i="3" l="1"/>
  <c r="U56" i="3"/>
  <c r="U17" i="3"/>
  <c r="P62" i="3"/>
  <c r="L62" i="3"/>
  <c r="N62" i="3"/>
  <c r="M62" i="3"/>
  <c r="J62" i="3"/>
  <c r="O62" i="3"/>
  <c r="Q62" i="3"/>
  <c r="U54" i="3"/>
  <c r="U49" i="3"/>
  <c r="U42" i="3"/>
  <c r="U26" i="3"/>
  <c r="K62" i="3"/>
  <c r="U21" i="3"/>
  <c r="U30" i="3"/>
  <c r="U47" i="3"/>
  <c r="T62" i="3"/>
  <c r="S62" i="3"/>
  <c r="R62" i="3"/>
  <c r="AF66" i="2"/>
  <c r="AF67" i="2"/>
  <c r="AF68" i="2"/>
  <c r="AF69" i="2"/>
  <c r="AF70" i="2"/>
  <c r="AF71" i="2"/>
  <c r="AF72" i="2"/>
  <c r="AF73" i="2"/>
  <c r="AF74" i="2"/>
  <c r="AF58" i="2"/>
  <c r="AF59" i="2"/>
  <c r="AF60" i="2"/>
  <c r="AF61" i="2"/>
  <c r="AF62" i="2"/>
  <c r="AF63" i="2"/>
  <c r="AF64" i="2"/>
  <c r="AF65" i="2"/>
  <c r="AF50" i="2"/>
  <c r="AF51" i="2"/>
  <c r="AF52" i="2"/>
  <c r="AF53" i="2"/>
  <c r="AF54" i="2"/>
  <c r="AF55" i="2"/>
  <c r="AF56" i="2"/>
  <c r="AF57" i="2"/>
  <c r="AF44" i="2"/>
  <c r="AF45" i="2"/>
  <c r="AF46" i="2"/>
  <c r="AF47" i="2"/>
  <c r="AF48" i="2"/>
  <c r="AF49" i="2"/>
  <c r="AF36" i="2"/>
  <c r="AF37" i="2"/>
  <c r="AF38" i="2"/>
  <c r="AF39" i="2"/>
  <c r="AF40" i="2"/>
  <c r="AF41" i="2"/>
  <c r="AF42" i="2"/>
  <c r="AF43" i="2"/>
  <c r="AF35" i="2"/>
  <c r="AF30" i="2"/>
  <c r="AF31" i="2"/>
  <c r="AF32" i="2"/>
  <c r="AF33" i="2"/>
  <c r="AF34" i="2"/>
  <c r="AF26" i="2"/>
  <c r="AF27" i="2"/>
  <c r="AF28" i="2"/>
  <c r="AF29" i="2"/>
  <c r="AF22" i="2"/>
  <c r="AF23" i="2"/>
  <c r="AF24" i="2"/>
  <c r="AF25" i="2"/>
  <c r="AF18" i="2"/>
  <c r="AF19" i="2"/>
  <c r="AF20" i="2"/>
  <c r="AF21" i="2"/>
  <c r="AF17" i="2"/>
  <c r="AF10" i="2"/>
  <c r="AF11" i="2"/>
  <c r="AF12" i="2"/>
  <c r="AF13" i="2"/>
  <c r="AF14" i="2"/>
  <c r="AF15" i="2"/>
  <c r="AF16" i="2"/>
  <c r="AF9" i="2"/>
  <c r="AB75" i="2"/>
  <c r="AC75" i="2"/>
  <c r="AD75" i="2"/>
  <c r="AE75" i="2"/>
  <c r="U62" i="3" l="1"/>
  <c r="Z75" i="2"/>
  <c r="T75" i="2"/>
  <c r="U75" i="2"/>
  <c r="V75" i="2"/>
  <c r="W75" i="2"/>
  <c r="Y75" i="2"/>
  <c r="AA75" i="2"/>
  <c r="R75" i="2"/>
  <c r="S75" i="2"/>
  <c r="N75" i="2"/>
  <c r="O75" i="2"/>
  <c r="P75" i="2"/>
  <c r="E75" i="2"/>
  <c r="F75" i="2"/>
  <c r="G75" i="2"/>
  <c r="H75" i="2"/>
  <c r="I75" i="2"/>
  <c r="J75" i="2"/>
  <c r="K75" i="2"/>
  <c r="L75" i="2"/>
  <c r="M75" i="2"/>
  <c r="D75" i="2"/>
  <c r="AF75" i="2" l="1"/>
  <c r="C25" i="1"/>
  <c r="D25" i="1"/>
  <c r="F10" i="1"/>
  <c r="F12" i="1"/>
  <c r="E25" i="1" l="1"/>
  <c r="G25" i="1"/>
  <c r="F15" i="1" l="1"/>
  <c r="F18" i="1"/>
  <c r="F19" i="1"/>
  <c r="F21" i="1"/>
  <c r="F9" i="1"/>
  <c r="F25" i="1" l="1"/>
</calcChain>
</file>

<file path=xl/sharedStrings.xml><?xml version="1.0" encoding="utf-8"?>
<sst xmlns="http://schemas.openxmlformats.org/spreadsheetml/2006/main" count="585" uniqueCount="188">
  <si>
    <t>COMUNIDAD AUTÓNOMA</t>
  </si>
  <si>
    <t xml:space="preserve"> IMPORTE LICENCIAS EXPEDIDAS ULTIMO AÑO (€)</t>
  </si>
  <si>
    <t>IMPORTE LICENCIAS INTERAUTONÓMICAS (€)</t>
  </si>
  <si>
    <t>LICENCIAS VIGENTES AÑOS ANTERIORES (nº)</t>
  </si>
  <si>
    <t>Andalucía</t>
  </si>
  <si>
    <t>Aragón</t>
  </si>
  <si>
    <t>Asturias</t>
  </si>
  <si>
    <t>Baleares</t>
  </si>
  <si>
    <t>C. Valenciana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</si>
  <si>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</si>
  <si>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</si>
  <si>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</si>
  <si>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</si>
  <si>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</si>
  <si>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</si>
  <si>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</si>
  <si>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</si>
  <si>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</si>
  <si>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</si>
  <si>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</si>
  <si>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</si>
  <si>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Notas:</t>
  </si>
  <si>
    <t>Desde 2016 solo se ofrecen cifras a nivel autonómico ya que en algunas comunidad autónomas solo se expiden licencias autonómicas</t>
  </si>
  <si>
    <t>Aragón, Asturias, Castilla y León, Comunidad de Madrid, Comunidad Valenciana, Extremadura, Galicia y Murcia</t>
  </si>
  <si>
    <t>PROVINCIA</t>
  </si>
  <si>
    <t>Caza Mayor</t>
  </si>
  <si>
    <t>Total Caza Mayor</t>
  </si>
  <si>
    <t>Caza Menor de Mamíferos</t>
  </si>
  <si>
    <t>Total Caza Menor de Mamíferos</t>
  </si>
  <si>
    <t>Caza Menor de Aves</t>
  </si>
  <si>
    <t>Total Caza Menor de Aves</t>
  </si>
  <si>
    <t>Arruí</t>
  </si>
  <si>
    <t>Cabra asilvestrada</t>
  </si>
  <si>
    <t>Cabra Montés</t>
  </si>
  <si>
    <t>Ciervo</t>
  </si>
  <si>
    <t>Corzo</t>
  </si>
  <si>
    <t>Gamo</t>
  </si>
  <si>
    <t>Jabalí</t>
  </si>
  <si>
    <t>Muflón</t>
  </si>
  <si>
    <t>Rebeco</t>
  </si>
  <si>
    <t>Conejo</t>
  </si>
  <si>
    <t>Liebre</t>
  </si>
  <si>
    <t>Zorro</t>
  </si>
  <si>
    <t>Acuáticas y anátidas</t>
  </si>
  <si>
    <t>Avefría</t>
  </si>
  <si>
    <t>Becada</t>
  </si>
  <si>
    <t>Codorniz</t>
  </si>
  <si>
    <t>Córvidos</t>
  </si>
  <si>
    <t>Estornino</t>
  </si>
  <si>
    <t>Faisán</t>
  </si>
  <si>
    <t>Paloma</t>
  </si>
  <si>
    <t>Perdiz</t>
  </si>
  <si>
    <t>Tórtola comun</t>
  </si>
  <si>
    <t>Zorzal</t>
  </si>
  <si>
    <t>Otras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</si>
  <si>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</si>
  <si>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</si>
  <si>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</si>
  <si>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</si>
  <si>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</si>
  <si>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</si>
  <si>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</si>
  <si>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</si>
  <si>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Andalucía</t>
  </si>
  <si>
    <t>Huesca</t>
  </si>
  <si>
    <t>Teruel</t>
  </si>
  <si>
    <t>Zaragoza</t>
  </si>
  <si>
    <t>Total Aragón</t>
  </si>
  <si>
    <t>Total Asturias</t>
  </si>
  <si>
    <t>Total Baleares</t>
  </si>
  <si>
    <t>Alicante</t>
  </si>
  <si>
    <t>Castellón</t>
  </si>
  <si>
    <t>Valencia</t>
  </si>
  <si>
    <t>Total C. Valenciana</t>
  </si>
  <si>
    <t>Total 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</si>
  <si>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</si>
  <si>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</si>
  <si>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</si>
  <si>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</si>
  <si>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</si>
  <si>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</si>
  <si>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</si>
  <si>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</si>
  <si>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</si>
  <si>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</si>
  <si>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Albacete</t>
  </si>
  <si>
    <t>Ciudad Real</t>
  </si>
  <si>
    <t>Cuenca</t>
  </si>
  <si>
    <t>Guadalajara</t>
  </si>
  <si>
    <t>Toledo</t>
  </si>
  <si>
    <t>Total Castilla-La Mancha</t>
  </si>
  <si>
    <t>Barcelona</t>
  </si>
  <si>
    <t>Tarragona</t>
  </si>
  <si>
    <t>Total Cataluña</t>
  </si>
  <si>
    <t>Badajoz</t>
  </si>
  <si>
    <t>Cáceres</t>
  </si>
  <si>
    <t>Total Extremadura</t>
  </si>
  <si>
    <t>Lugo</t>
  </si>
  <si>
    <t>Pontevedra</t>
  </si>
  <si>
    <t>Total Galicia</t>
  </si>
  <si>
    <t>Total La Rioja</t>
  </si>
  <si>
    <t>Total Madrid</t>
  </si>
  <si>
    <t>Total Murcia</t>
  </si>
  <si>
    <t>Total Navarra</t>
  </si>
  <si>
    <t>Total País Vasco</t>
  </si>
  <si>
    <t>Total general</t>
  </si>
  <si>
    <t>TIPO DE PROCEDENCIA</t>
  </si>
  <si>
    <t>Gerona</t>
  </si>
  <si>
    <t>Lérida</t>
  </si>
  <si>
    <t>La Coruña</t>
  </si>
  <si>
    <t>Orense</t>
  </si>
  <si>
    <t>Álava</t>
  </si>
  <si>
    <t>Vizcaya</t>
  </si>
  <si>
    <t>OFERTA PRIVADA</t>
  </si>
  <si>
    <t>OFERTA PÚBLICA</t>
  </si>
  <si>
    <t>CAZA PROHIBIDA O RESTRINGIDA</t>
  </si>
  <si>
    <t>COTO DEPORTIVO</t>
  </si>
  <si>
    <t>COTO MUNICIPAL</t>
  </si>
  <si>
    <t>COTO PRIVADO DE CAZA</t>
  </si>
  <si>
    <t>COTOS INTENSIVOS DE CAZA</t>
  </si>
  <si>
    <t>COTO REGIONAL O AUTONÓMICO</t>
  </si>
  <si>
    <t>COTO SOCIAL</t>
  </si>
  <si>
    <t>RESERVA DE CAZA</t>
  </si>
  <si>
    <t>ZONA DE CAZA CONTROLADA</t>
  </si>
  <si>
    <t>REFUGIO DE CAZA / FAUNA</t>
  </si>
  <si>
    <t>TERRENO CERCADO</t>
  </si>
  <si>
    <t>VEDADO DE CAZA</t>
  </si>
  <si>
    <t>ZONAS DE SEGURIDAD</t>
  </si>
  <si>
    <t>SUP (ha)</t>
  </si>
  <si>
    <t>SUP (ha) Andalucía</t>
  </si>
  <si>
    <t>SUP (ha) Aragón</t>
  </si>
  <si>
    <t>SUP (ha) Asturias</t>
  </si>
  <si>
    <t>SUP (ha) Baleares</t>
  </si>
  <si>
    <t>SUP (ha) C. Valenciana</t>
  </si>
  <si>
    <t>SUP (ha) Cantabria</t>
  </si>
  <si>
    <t>SUP (ha) Castilla y León</t>
  </si>
  <si>
    <t>SUP (ha) Castilla-La Mancha</t>
  </si>
  <si>
    <t>SUP (ha) Cataluña</t>
  </si>
  <si>
    <t>SUP (ha) Extremadura</t>
  </si>
  <si>
    <t>SUP (ha) Galicia</t>
  </si>
  <si>
    <t>SUP (ha) La Rioja</t>
  </si>
  <si>
    <t>SUP (ha) Madrid</t>
  </si>
  <si>
    <t>SUP (ha) Murcia</t>
  </si>
  <si>
    <t>SUP (ha) Navarra</t>
  </si>
  <si>
    <t>SUP (ha) País Vasco</t>
  </si>
  <si>
    <t>Total SUP (ha)</t>
  </si>
  <si>
    <t/>
  </si>
  <si>
    <t>nº</t>
  </si>
  <si>
    <t>nº Andalucía</t>
  </si>
  <si>
    <t>nº Aragón</t>
  </si>
  <si>
    <t>nº Asturias</t>
  </si>
  <si>
    <t>nº Baleares</t>
  </si>
  <si>
    <t>nº C. Valenciana</t>
  </si>
  <si>
    <t>nº Cantabria</t>
  </si>
  <si>
    <t>nº Castilla y León</t>
  </si>
  <si>
    <t>nº Castilla-La Mancha</t>
  </si>
  <si>
    <t>nº Cataluña</t>
  </si>
  <si>
    <t>nº Extremadura</t>
  </si>
  <si>
    <t>nº Galicia</t>
  </si>
  <si>
    <t>nº La Rioja</t>
  </si>
  <si>
    <t>nº Madrid</t>
  </si>
  <si>
    <t>nº Murcia</t>
  </si>
  <si>
    <t>nº Navarra</t>
  </si>
  <si>
    <t>nº País Vasco</t>
  </si>
  <si>
    <t>Total nº</t>
  </si>
  <si>
    <t>TOTAL GENERAL</t>
  </si>
  <si>
    <t>VALORES</t>
  </si>
  <si>
    <t>nº Canarias</t>
  </si>
  <si>
    <t>SUP (ha) Canarias</t>
  </si>
  <si>
    <t>Las Palmas</t>
  </si>
  <si>
    <t>Tenerife</t>
  </si>
  <si>
    <t>ANUARIO DE ESTADÍSTICA FORESTAL 2023</t>
  </si>
  <si>
    <t>LICENCIAS EXPEDIDAS 2023 (nº)</t>
  </si>
  <si>
    <t xml:space="preserve"> LICENCIAS INTERAUTONÓMICAS 2023 (nº)</t>
  </si>
  <si>
    <t>Las licencias interautonómicas se pusieron en marcha en noviembre de 2015. Permiten cazar en las siguientes CC.AA.:</t>
  </si>
  <si>
    <t>Número de capturas de caza en la campaña 2023-2024 principalmente (en algunas comunidades autónomas las cifras pueden ser de la campaña anterior)</t>
  </si>
  <si>
    <t>Total Canarias</t>
  </si>
  <si>
    <t>Varias especies</t>
  </si>
  <si>
    <t>Administración</t>
  </si>
  <si>
    <t>Otras procedencias</t>
  </si>
  <si>
    <t>Sueltas de especies cinegéticas - número de ejemplares</t>
  </si>
  <si>
    <t>Producción de especies cinegéticas para repoblación - número de ejemplares</t>
  </si>
  <si>
    <t>Total producción</t>
  </si>
  <si>
    <t>Cabra montés</t>
  </si>
  <si>
    <t xml:space="preserve"> </t>
  </si>
  <si>
    <t>*</t>
  </si>
  <si>
    <t>*No se ha proporcionado superficie asociada</t>
  </si>
  <si>
    <t>Número de licencias de caza expedidas y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</si>
</sst>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[$€]_-;\-* #,##0.00\ [$€]_-;_-* &quot;-&quot;??\ [$€]_-;_-@_-"/>
    <numFmt numFmtId="165" formatCode="_-* #,##0.00\ _€_-;\-* #,##0.00\ _€_-;_-* &quot;-&quot;??\ _€_-;_-@_-"/>
    <numFmt numFmtId="166" formatCode="#,##0;\(0.0\)"/>
    <numFmt numFmtId="167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MS Sans Serif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theme="5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theme="5" tint="0.399975585192419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theme="4" tint="0.39991454817346722"/>
      </left>
      <right style="thin">
        <color theme="4" tint="0.39991454817346722"/>
      </right>
      <top/>
      <bottom/>
      <diagonal/>
    </border>
    <border>
      <left style="medium">
        <color theme="5" tint="-0.249977111117893"/>
      </left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/>
      <top style="medium">
        <color theme="5" tint="-0.249977111117893"/>
      </top>
      <bottom style="thin">
        <color theme="5" tint="0.79998168889431442"/>
      </bottom>
      <diagonal/>
    </border>
    <border>
      <left/>
      <right/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5" tint="-0.249977111117893"/>
      </right>
      <top style="medium">
        <color theme="5" tint="-0.249977111117893"/>
      </top>
      <bottom style="thin">
        <color theme="5" tint="0.79998168889431442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/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5" tint="0.79998168889431442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 style="thin">
        <color theme="5" tint="-0.24994659260841701"/>
      </left>
      <right style="medium">
        <color theme="5" tint="-0.249977111117893"/>
      </right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4659260841701"/>
      </left>
      <right/>
      <top/>
      <bottom/>
      <diagonal/>
    </border>
    <border>
      <left style="medium">
        <color theme="5" tint="-0.249977111117893"/>
      </left>
      <right/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0"/>
      </left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0"/>
      </left>
      <right style="thin">
        <color theme="0"/>
      </right>
      <top style="medium">
        <color theme="5" tint="-0.249977111117893"/>
      </top>
      <bottom style="thin">
        <color theme="5" tint="0.79998168889431442"/>
      </bottom>
      <diagonal/>
    </border>
    <border>
      <left style="medium">
        <color theme="5" tint="-0.24994659260841701"/>
      </left>
      <right style="thin">
        <color theme="5"/>
      </right>
      <top/>
      <bottom/>
      <diagonal/>
    </border>
    <border>
      <left style="thin">
        <color theme="5"/>
      </left>
      <right style="thin">
        <color theme="5" tint="-0.24994659260841701"/>
      </right>
      <top/>
      <bottom/>
      <diagonal/>
    </border>
    <border>
      <left style="thin">
        <color theme="0"/>
      </left>
      <right/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0"/>
      </left>
      <right style="medium">
        <color theme="5" tint="-0.249977111117893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theme="5" tint="-0.24994659260841701"/>
      </right>
      <top/>
      <bottom style="medium">
        <color theme="5" tint="-0.249977111117893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theme="5" tint="-0.24994659260841701"/>
      </right>
      <top/>
      <bottom/>
      <diagonal/>
    </border>
    <border>
      <left style="thin">
        <color theme="5" tint="-0.249977111117893"/>
      </left>
      <right style="medium">
        <color theme="5" tint="-0.249977111117893"/>
      </right>
      <top/>
      <bottom/>
      <diagonal/>
    </border>
    <border>
      <left style="thin">
        <color theme="5" tint="-0.249977111117893"/>
      </left>
      <right/>
      <top/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 style="medium">
        <color theme="5" tint="-0.249977111117893"/>
      </left>
      <right/>
      <top style="thin">
        <color theme="5" tint="0.79998168889431442"/>
      </top>
      <bottom style="medium">
        <color theme="5" tint="-0.249977111117893"/>
      </bottom>
      <diagonal/>
    </border>
    <border>
      <left style="thin">
        <color theme="0"/>
      </left>
      <right style="thin">
        <color theme="0"/>
      </right>
      <top style="thin">
        <color theme="5" tint="0.79998168889431442"/>
      </top>
      <bottom style="medium">
        <color theme="5" tint="-0.249977111117893"/>
      </bottom>
      <diagonal/>
    </border>
    <border>
      <left/>
      <right/>
      <top style="thin">
        <color theme="5" tint="0.79998168889431442"/>
      </top>
      <bottom style="medium">
        <color theme="5" tint="-0.249977111117893"/>
      </bottom>
      <diagonal/>
    </border>
    <border>
      <left style="thin">
        <color theme="0"/>
      </left>
      <right style="thin">
        <color theme="5" tint="0.79998168889431442"/>
      </right>
      <top style="thin">
        <color theme="5" tint="0.79998168889431442"/>
      </top>
      <bottom style="medium">
        <color theme="5" tint="-0.249977111117893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medium">
        <color theme="5" tint="-0.249977111117893"/>
      </bottom>
      <diagonal/>
    </border>
    <border>
      <left style="thin">
        <color theme="5" tint="0.79998168889431442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theme="5" tint="0.79998168889431442"/>
      </right>
      <top style="thin">
        <color theme="5" tint="0.79998168889431442"/>
      </top>
      <bottom style="medium">
        <color theme="5" tint="-0.249977111117893"/>
      </bottom>
      <diagonal/>
    </border>
    <border>
      <left style="thin">
        <color theme="5" tint="0.79998168889431442"/>
      </left>
      <right style="thin">
        <color theme="5" tint="0.79998168889431442"/>
      </right>
      <top/>
      <bottom style="medium">
        <color theme="5" tint="-0.249977111117893"/>
      </bottom>
      <diagonal/>
    </border>
    <border>
      <left style="thin">
        <color theme="5" tint="0.79998168889431442"/>
      </left>
      <right style="medium">
        <color theme="5" tint="-0.249977111117893"/>
      </right>
      <top style="thin">
        <color theme="5" tint="0.79998168889431442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theme="0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0"/>
      </left>
      <right style="thin">
        <color theme="0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0"/>
      </left>
      <right style="medium">
        <color theme="5" tint="-0.249977111117893"/>
      </right>
      <top style="thin">
        <color theme="5" tint="0.79998168889431442"/>
      </top>
      <bottom style="medium">
        <color theme="5" tint="-0.249977111117893"/>
      </bottom>
      <diagonal/>
    </border>
  </borders>
  <cellStyleXfs count="65">
    <xf numFmtId="0" fontId="0" fillId="0" borderId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" fillId="11" borderId="0" applyNumberFormat="0" applyBorder="0" applyAlignment="0" applyProtection="0"/>
    <xf numFmtId="0" fontId="5" fillId="23" borderId="10" applyNumberFormat="0" applyAlignment="0" applyProtection="0"/>
    <xf numFmtId="0" fontId="6" fillId="24" borderId="11" applyNumberFormat="0" applyAlignment="0" applyProtection="0"/>
    <xf numFmtId="0" fontId="7" fillId="0" borderId="12" applyNumberFormat="0" applyFill="0" applyAlignment="0" applyProtection="0"/>
    <xf numFmtId="0" fontId="8" fillId="0" borderId="0" applyNumberFormat="0" applyFill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9" fillId="14" borderId="10" applyNumberFormat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29" borderId="0" applyNumberFormat="0" applyBorder="0" applyAlignment="0" applyProtection="0"/>
    <xf numFmtId="0" fontId="2" fillId="0" borderId="0"/>
    <xf numFmtId="0" fontId="1" fillId="0" borderId="0"/>
    <xf numFmtId="0" fontId="13" fillId="0" borderId="0"/>
    <xf numFmtId="0" fontId="2" fillId="0" borderId="0"/>
    <xf numFmtId="0" fontId="10" fillId="30" borderId="0"/>
    <xf numFmtId="0" fontId="1" fillId="0" borderId="0"/>
    <xf numFmtId="0" fontId="10" fillId="30" borderId="0"/>
    <xf numFmtId="0" fontId="15" fillId="0" borderId="0"/>
    <xf numFmtId="0" fontId="1" fillId="0" borderId="0"/>
    <xf numFmtId="0" fontId="10" fillId="0" borderId="0"/>
    <xf numFmtId="0" fontId="13" fillId="0" borderId="0"/>
    <xf numFmtId="0" fontId="10" fillId="30" borderId="0"/>
    <xf numFmtId="0" fontId="2" fillId="31" borderId="13" applyNumberFormat="0" applyFont="0" applyAlignment="0" applyProtection="0"/>
    <xf numFmtId="166" fontId="10" fillId="0" borderId="14">
      <alignment horizontal="right"/>
    </xf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7" fillId="23" borderId="1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8" fillId="0" borderId="17" applyNumberFormat="0" applyFill="0" applyAlignment="0" applyProtection="0"/>
    <xf numFmtId="0" fontId="8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8" applyNumberFormat="0" applyFill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3" fillId="0" borderId="0" xfId="0" applyFont="1"/>
    <xf numFmtId="0" fontId="24" fillId="0" borderId="0" xfId="0" applyFont="1" applyAlignment="1">
      <alignment horizontal="left"/>
    </xf>
    <xf numFmtId="0" fontId="25" fillId="0" borderId="0" xfId="0" applyFont="1"/>
    <xf numFmtId="0" fontId="25" fillId="0" borderId="1" xfId="0" applyFont="1" applyBorder="1"/>
    <xf numFmtId="3" fontId="25" fillId="0" borderId="1" xfId="0" applyNumberFormat="1" applyFont="1" applyBorder="1"/>
    <xf numFmtId="0" fontId="25" fillId="0" borderId="0" xfId="0" applyFont="1" applyAlignment="1">
      <alignment horizontal="right"/>
    </xf>
    <xf numFmtId="0" fontId="24" fillId="0" borderId="0" xfId="0" applyFont="1"/>
    <xf numFmtId="3" fontId="23" fillId="5" borderId="8" xfId="0" applyNumberFormat="1" applyFont="1" applyFill="1" applyBorder="1"/>
    <xf numFmtId="0" fontId="27" fillId="0" borderId="0" xfId="0" applyFont="1"/>
    <xf numFmtId="167" fontId="25" fillId="6" borderId="7" xfId="64" applyNumberFormat="1" applyFont="1" applyFill="1" applyBorder="1"/>
    <xf numFmtId="0" fontId="23" fillId="0" borderId="0" xfId="0" applyFont="1" applyFill="1"/>
    <xf numFmtId="167" fontId="23" fillId="5" borderId="8" xfId="64" applyNumberFormat="1" applyFont="1" applyFill="1" applyBorder="1"/>
    <xf numFmtId="167" fontId="23" fillId="8" borderId="8" xfId="64" applyNumberFormat="1" applyFont="1" applyFill="1" applyBorder="1"/>
    <xf numFmtId="167" fontId="25" fillId="6" borderId="0" xfId="64" applyNumberFormat="1" applyFont="1" applyFill="1"/>
    <xf numFmtId="167" fontId="25" fillId="6" borderId="24" xfId="64" applyNumberFormat="1" applyFont="1" applyFill="1" applyBorder="1"/>
    <xf numFmtId="167" fontId="25" fillId="32" borderId="8" xfId="64" applyNumberFormat="1" applyFont="1" applyFill="1" applyBorder="1"/>
    <xf numFmtId="167" fontId="25" fillId="6" borderId="23" xfId="64" applyNumberFormat="1" applyFont="1" applyFill="1" applyBorder="1"/>
    <xf numFmtId="167" fontId="25" fillId="7" borderId="7" xfId="64" applyNumberFormat="1" applyFont="1" applyFill="1" applyBorder="1"/>
    <xf numFmtId="167" fontId="25" fillId="7" borderId="0" xfId="64" applyNumberFormat="1" applyFont="1" applyFill="1"/>
    <xf numFmtId="167" fontId="26" fillId="7" borderId="7" xfId="64" applyNumberFormat="1" applyFont="1" applyFill="1" applyBorder="1"/>
    <xf numFmtId="167" fontId="26" fillId="7" borderId="0" xfId="64" applyNumberFormat="1" applyFont="1" applyFill="1"/>
    <xf numFmtId="0" fontId="25" fillId="0" borderId="0" xfId="0" applyFont="1" applyFill="1"/>
    <xf numFmtId="0" fontId="23" fillId="8" borderId="8" xfId="64" applyNumberFormat="1" applyFont="1" applyFill="1" applyBorder="1"/>
    <xf numFmtId="167" fontId="25" fillId="6" borderId="0" xfId="64" applyNumberFormat="1" applyFont="1" applyFill="1" applyBorder="1"/>
    <xf numFmtId="3" fontId="23" fillId="5" borderId="29" xfId="0" applyNumberFormat="1" applyFont="1" applyFill="1" applyBorder="1"/>
    <xf numFmtId="0" fontId="29" fillId="0" borderId="0" xfId="0" applyFont="1"/>
    <xf numFmtId="167" fontId="23" fillId="0" borderId="0" xfId="0" applyNumberFormat="1" applyFont="1"/>
    <xf numFmtId="0" fontId="23" fillId="0" borderId="0" xfId="0" applyFont="1" applyBorder="1"/>
    <xf numFmtId="167" fontId="26" fillId="7" borderId="0" xfId="64" applyNumberFormat="1" applyFont="1" applyFill="1" applyBorder="1"/>
    <xf numFmtId="167" fontId="27" fillId="6" borderId="23" xfId="64" applyNumberFormat="1" applyFont="1" applyFill="1" applyBorder="1"/>
    <xf numFmtId="167" fontId="25" fillId="6" borderId="33" xfId="64" applyNumberFormat="1" applyFont="1" applyFill="1" applyBorder="1"/>
    <xf numFmtId="167" fontId="25" fillId="6" borderId="34" xfId="64" applyNumberFormat="1" applyFont="1" applyFill="1" applyBorder="1"/>
    <xf numFmtId="167" fontId="25" fillId="6" borderId="35" xfId="64" applyNumberFormat="1" applyFont="1" applyFill="1" applyBorder="1"/>
    <xf numFmtId="167" fontId="23" fillId="6" borderId="0" xfId="64" applyNumberFormat="1" applyFont="1" applyFill="1" applyBorder="1"/>
    <xf numFmtId="167" fontId="23" fillId="6" borderId="23" xfId="64" applyNumberFormat="1" applyFont="1" applyFill="1" applyBorder="1"/>
    <xf numFmtId="167" fontId="25" fillId="33" borderId="0" xfId="64" applyNumberFormat="1" applyFont="1" applyFill="1" applyBorder="1"/>
    <xf numFmtId="167" fontId="23" fillId="33" borderId="0" xfId="64" applyNumberFormat="1" applyFont="1" applyFill="1" applyBorder="1"/>
    <xf numFmtId="167" fontId="23" fillId="33" borderId="23" xfId="64" applyNumberFormat="1" applyFont="1" applyFill="1" applyBorder="1"/>
    <xf numFmtId="167" fontId="25" fillId="33" borderId="37" xfId="64" applyNumberFormat="1" applyFont="1" applyFill="1" applyBorder="1"/>
    <xf numFmtId="167" fontId="25" fillId="33" borderId="38" xfId="64" applyNumberFormat="1" applyFont="1" applyFill="1" applyBorder="1"/>
    <xf numFmtId="167" fontId="25" fillId="33" borderId="36" xfId="64" applyNumberFormat="1" applyFont="1" applyFill="1" applyBorder="1"/>
    <xf numFmtId="167" fontId="25" fillId="6" borderId="21" xfId="64" applyNumberFormat="1" applyFont="1" applyFill="1" applyBorder="1"/>
    <xf numFmtId="167" fontId="26" fillId="7" borderId="39" xfId="64" applyNumberFormat="1" applyFont="1" applyFill="1" applyBorder="1"/>
    <xf numFmtId="167" fontId="25" fillId="7" borderId="40" xfId="64" applyNumberFormat="1" applyFont="1" applyFill="1" applyBorder="1"/>
    <xf numFmtId="167" fontId="26" fillId="7" borderId="37" xfId="64" applyNumberFormat="1" applyFont="1" applyFill="1" applyBorder="1"/>
    <xf numFmtId="167" fontId="26" fillId="7" borderId="40" xfId="64" applyNumberFormat="1" applyFont="1" applyFill="1" applyBorder="1"/>
    <xf numFmtId="167" fontId="25" fillId="7" borderId="37" xfId="64" applyNumberFormat="1" applyFont="1" applyFill="1" applyBorder="1"/>
    <xf numFmtId="167" fontId="26" fillId="7" borderId="38" xfId="64" applyNumberFormat="1" applyFont="1" applyFill="1" applyBorder="1"/>
    <xf numFmtId="167" fontId="23" fillId="33" borderId="0" xfId="64" applyNumberFormat="1" applyFont="1" applyFill="1" applyBorder="1" applyAlignment="1">
      <alignment horizontal="right"/>
    </xf>
    <xf numFmtId="0" fontId="30" fillId="0" borderId="0" xfId="0" applyFont="1"/>
    <xf numFmtId="167" fontId="25" fillId="33" borderId="37" xfId="64" applyNumberFormat="1" applyFont="1" applyFill="1" applyBorder="1" applyAlignment="1">
      <alignment horizontal="right"/>
    </xf>
    <xf numFmtId="167" fontId="25" fillId="6" borderId="36" xfId="64" applyNumberFormat="1" applyFont="1" applyFill="1" applyBorder="1"/>
    <xf numFmtId="167" fontId="25" fillId="6" borderId="43" xfId="64" applyNumberFormat="1" applyFont="1" applyFill="1" applyBorder="1"/>
    <xf numFmtId="167" fontId="25" fillId="6" borderId="44" xfId="64" applyNumberFormat="1" applyFont="1" applyFill="1" applyBorder="1"/>
    <xf numFmtId="0" fontId="31" fillId="0" borderId="0" xfId="0" applyFont="1"/>
    <xf numFmtId="167" fontId="25" fillId="34" borderId="0" xfId="64" applyNumberFormat="1" applyFont="1" applyFill="1" applyBorder="1"/>
    <xf numFmtId="167" fontId="25" fillId="34" borderId="33" xfId="64" applyNumberFormat="1" applyFont="1" applyFill="1" applyBorder="1"/>
    <xf numFmtId="167" fontId="25" fillId="34" borderId="34" xfId="64" applyNumberFormat="1" applyFont="1" applyFill="1" applyBorder="1"/>
    <xf numFmtId="167" fontId="23" fillId="6" borderId="34" xfId="64" applyNumberFormat="1" applyFont="1" applyFill="1" applyBorder="1"/>
    <xf numFmtId="167" fontId="23" fillId="6" borderId="35" xfId="64" applyNumberFormat="1" applyFont="1" applyFill="1" applyBorder="1"/>
    <xf numFmtId="167" fontId="25" fillId="34" borderId="21" xfId="64" applyNumberFormat="1" applyFont="1" applyFill="1" applyBorder="1"/>
    <xf numFmtId="167" fontId="25" fillId="34" borderId="36" xfId="64" applyNumberFormat="1" applyFont="1" applyFill="1" applyBorder="1"/>
    <xf numFmtId="167" fontId="25" fillId="34" borderId="37" xfId="64" applyNumberFormat="1" applyFont="1" applyFill="1" applyBorder="1"/>
    <xf numFmtId="167" fontId="23" fillId="33" borderId="37" xfId="64" applyNumberFormat="1" applyFont="1" applyFill="1" applyBorder="1"/>
    <xf numFmtId="167" fontId="23" fillId="33" borderId="38" xfId="64" applyNumberFormat="1" applyFont="1" applyFill="1" applyBorder="1"/>
    <xf numFmtId="167" fontId="25" fillId="34" borderId="45" xfId="64" applyNumberFormat="1" applyFont="1" applyFill="1" applyBorder="1"/>
    <xf numFmtId="3" fontId="23" fillId="34" borderId="32" xfId="0" applyNumberFormat="1" applyFont="1" applyFill="1" applyBorder="1"/>
    <xf numFmtId="3" fontId="23" fillId="34" borderId="42" xfId="0" applyNumberFormat="1" applyFont="1" applyFill="1" applyBorder="1"/>
    <xf numFmtId="0" fontId="25" fillId="34" borderId="32" xfId="0" applyFont="1" applyFill="1" applyBorder="1"/>
    <xf numFmtId="0" fontId="25" fillId="34" borderId="41" xfId="0" applyFont="1" applyFill="1" applyBorder="1"/>
    <xf numFmtId="167" fontId="25" fillId="34" borderId="28" xfId="64" applyNumberFormat="1" applyFont="1" applyFill="1" applyBorder="1"/>
    <xf numFmtId="167" fontId="23" fillId="34" borderId="0" xfId="64" applyNumberFormat="1" applyFont="1" applyFill="1" applyBorder="1"/>
    <xf numFmtId="167" fontId="25" fillId="34" borderId="7" xfId="64" applyNumberFormat="1" applyFont="1" applyFill="1" applyBorder="1"/>
    <xf numFmtId="0" fontId="25" fillId="34" borderId="21" xfId="0" applyFont="1" applyFill="1" applyBorder="1"/>
    <xf numFmtId="167" fontId="23" fillId="34" borderId="23" xfId="64" applyNumberFormat="1" applyFont="1" applyFill="1" applyBorder="1"/>
    <xf numFmtId="167" fontId="23" fillId="34" borderId="0" xfId="64" applyNumberFormat="1" applyFont="1" applyFill="1"/>
    <xf numFmtId="167" fontId="25" fillId="34" borderId="0" xfId="64" applyNumberFormat="1" applyFont="1" applyFill="1"/>
    <xf numFmtId="0" fontId="25" fillId="34" borderId="8" xfId="0" applyFont="1" applyFill="1" applyBorder="1"/>
    <xf numFmtId="0" fontId="23" fillId="34" borderId="0" xfId="0" applyFont="1" applyFill="1" applyBorder="1"/>
    <xf numFmtId="0" fontId="23" fillId="34" borderId="0" xfId="64" applyNumberFormat="1" applyFont="1" applyFill="1"/>
    <xf numFmtId="167" fontId="23" fillId="34" borderId="22" xfId="64" applyNumberFormat="1" applyFont="1" applyFill="1" applyBorder="1"/>
    <xf numFmtId="0" fontId="28" fillId="2" borderId="48" xfId="0" applyFont="1" applyFill="1" applyBorder="1" applyAlignment="1">
      <alignment horizontal="center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28" fillId="2" borderId="50" xfId="0" applyFont="1" applyFill="1" applyBorder="1" applyAlignment="1">
      <alignment horizontal="center" vertical="center" wrapText="1"/>
    </xf>
    <xf numFmtId="167" fontId="28" fillId="2" borderId="50" xfId="64" applyNumberFormat="1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0" fontId="26" fillId="2" borderId="56" xfId="0" applyFont="1" applyFill="1" applyBorder="1" applyAlignment="1">
      <alignment horizontal="center" vertical="center" wrapText="1"/>
    </xf>
    <xf numFmtId="0" fontId="26" fillId="2" borderId="57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51" xfId="0" applyFont="1" applyFill="1" applyBorder="1" applyAlignment="1">
      <alignment horizontal="center" vertical="center" wrapText="1"/>
    </xf>
    <xf numFmtId="167" fontId="27" fillId="3" borderId="20" xfId="64" applyNumberFormat="1" applyFont="1" applyFill="1" applyBorder="1" applyAlignment="1">
      <alignment horizontal="center" vertical="center" wrapText="1"/>
    </xf>
    <xf numFmtId="167" fontId="27" fillId="3" borderId="53" xfId="64" applyNumberFormat="1" applyFont="1" applyFill="1" applyBorder="1" applyAlignment="1">
      <alignment horizontal="center" vertical="center" wrapText="1"/>
    </xf>
    <xf numFmtId="167" fontId="26" fillId="2" borderId="4" xfId="64" applyNumberFormat="1" applyFont="1" applyFill="1" applyBorder="1" applyAlignment="1">
      <alignment horizontal="center" vertical="center" wrapText="1"/>
    </xf>
    <xf numFmtId="167" fontId="26" fillId="2" borderId="5" xfId="64" applyNumberFormat="1" applyFont="1" applyFill="1" applyBorder="1" applyAlignment="1">
      <alignment horizontal="center" vertical="center" wrapText="1"/>
    </xf>
    <xf numFmtId="167" fontId="26" fillId="2" borderId="2" xfId="64" applyNumberFormat="1" applyFont="1" applyFill="1" applyBorder="1" applyAlignment="1">
      <alignment horizontal="center" vertical="center" wrapText="1"/>
    </xf>
    <xf numFmtId="167" fontId="26" fillId="2" borderId="52" xfId="64" applyNumberFormat="1" applyFont="1" applyFill="1" applyBorder="1" applyAlignment="1">
      <alignment horizontal="center" vertical="center" wrapText="1"/>
    </xf>
    <xf numFmtId="167" fontId="26" fillId="2" borderId="9" xfId="64" applyNumberFormat="1" applyFont="1" applyFill="1" applyBorder="1" applyAlignment="1">
      <alignment horizontal="center" vertical="center" wrapText="1"/>
    </xf>
    <xf numFmtId="167" fontId="27" fillId="3" borderId="3" xfId="64" applyNumberFormat="1" applyFont="1" applyFill="1" applyBorder="1" applyAlignment="1">
      <alignment horizontal="center" vertical="center" wrapText="1"/>
    </xf>
    <xf numFmtId="167" fontId="27" fillId="3" borderId="50" xfId="64" applyNumberFormat="1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58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</cellXfs>
  <cellStyles count="6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o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 2" xfId="32"/>
    <cellStyle name="Incorrecto 2" xfId="33"/>
    <cellStyle name="Millares" xfId="64" builtinId="3"/>
    <cellStyle name="Millares 2" xfId="34"/>
    <cellStyle name="Millares 2 2" xfId="35"/>
    <cellStyle name="Millares 2 3" xfId="36"/>
    <cellStyle name="Millares 3" xfId="37"/>
    <cellStyle name="Neutral 2" xfId="38"/>
    <cellStyle name="Normal" xfId="0" builtinId="0"/>
    <cellStyle name="Normal 2" xfId="39"/>
    <cellStyle name="Normal 2 2" xfId="40"/>
    <cellStyle name="Normal 2 3" xfId="41"/>
    <cellStyle name="Normal 2 4" xfId="42"/>
    <cellStyle name="Normal 3" xfId="43"/>
    <cellStyle name="Normal 3 2" xfId="44"/>
    <cellStyle name="Normal 4" xfId="45"/>
    <cellStyle name="Normal 4 2" xfId="46"/>
    <cellStyle name="Normal 5" xfId="47"/>
    <cellStyle name="Normal 6" xfId="48"/>
    <cellStyle name="Normal 7" xfId="49"/>
    <cellStyle name="Normal 8" xfId="50"/>
    <cellStyle name="Notas 2" xfId="51"/>
    <cellStyle name="pepe" xfId="52"/>
    <cellStyle name="Porcentaje 2" xfId="53"/>
    <cellStyle name="Porcentaje 3" xfId="54"/>
    <cellStyle name="Porcentaje 4" xfId="55"/>
    <cellStyle name="Salida 2" xfId="56"/>
    <cellStyle name="Texto de advertencia 2" xfId="57"/>
    <cellStyle name="Texto explicativo 2" xfId="58"/>
    <cellStyle name="Título 2 2" xfId="59"/>
    <cellStyle name="Título 3 2" xfId="60"/>
    <cellStyle name="Título 3 3" xfId="61"/>
    <cellStyle name="Título 4" xfId="62"/>
    <cellStyle name="Total 2" xfId="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1573530</xdr:colOff>
      <xdr:row>3</xdr:row>
      <xdr:rowOff>9525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505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</xdr:rowOff>
    </xdr:from>
    <xdr:to>
      <xdr:col>1</xdr:col>
      <xdr:colOff>1493899</xdr:colOff>
      <xdr:row>3</xdr:row>
      <xdr:rowOff>20395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53"/>
          <a:ext cx="2255899" cy="577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16565</xdr:rowOff>
    </xdr:from>
    <xdr:to>
      <xdr:col>1</xdr:col>
      <xdr:colOff>1445129</xdr:colOff>
      <xdr:row>3</xdr:row>
      <xdr:rowOff>12035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65"/>
          <a:ext cx="2190006" cy="55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1386840</xdr:colOff>
      <xdr:row>2</xdr:row>
      <xdr:rowOff>139065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2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1604197</xdr:colOff>
      <xdr:row>3</xdr:row>
      <xdr:rowOff>9525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6197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tabSelected="1" zoomScaleNormal="100" workbookViewId="0">
      <selection activeCell="J17" sqref="J17"/>
    </sheetView>
  </sheetViews>
  <sheetFormatPr baseColWidth="10" defaultRowHeight="15" x14ac:dyDescent="0.25"/>
  <cols>
    <col min="1" max="1" width="11.5703125" style="1" customWidth="1"/>
    <col min="2" max="2" width="23.85546875" style="1" customWidth="1"/>
    <col min="3" max="7" width="19.140625" style="1" customWidth="1"/>
    <col min="8" max="16384" width="11.42578125" style="1"/>
  </cols>
  <sheetData>
    <row r="2" spans="2:7" x14ac:dyDescent="0.25">
      <c r="C2" s="2"/>
      <c r="G2" s="6" t="s">
        <v>171</v>
      </c>
    </row>
    <row r="5" spans="2:7" x14ac:dyDescent="0.25">
      <c r="B5" s="3" t="s">
        <v>187</v>
      </c>
    </row>
    <row r="6" spans="2:7" ht="15.75" thickBot="1" x14ac:dyDescent="0.3"/>
    <row r="7" spans="2:7" ht="57.75" thickBot="1" x14ac:dyDescent="0.3">
      <c r="B7" s="86" t="s">
        <v>0</v>
      </c>
      <c r="C7" s="87" t="s">
        <v>172</v>
      </c>
      <c r="D7" s="87" t="s">
        <v>1</v>
      </c>
      <c r="E7" s="87" t="s">
        <v>173</v>
      </c>
      <c r="F7" s="87" t="s">
        <v>2</v>
      </c>
      <c r="G7" s="88" t="s">
        <v>3</v>
      </c>
    </row>
    <row r="8" spans="2:7" x14ac:dyDescent="0.25">
      <c r="B8" s="74" t="s">
        <v>4</v>
      </c>
      <c r="C8" s="67">
        <v>113032</v>
      </c>
      <c r="D8" s="67">
        <v>2204980</v>
      </c>
      <c r="E8" s="67"/>
      <c r="F8" s="67"/>
      <c r="G8" s="68">
        <v>518540</v>
      </c>
    </row>
    <row r="9" spans="2:7" x14ac:dyDescent="0.25">
      <c r="B9" s="74" t="s">
        <v>5</v>
      </c>
      <c r="C9" s="67">
        <v>33089</v>
      </c>
      <c r="D9" s="67">
        <v>1272449.82</v>
      </c>
      <c r="E9" s="67">
        <v>3211</v>
      </c>
      <c r="F9" s="67">
        <f>E9*70</f>
        <v>224770</v>
      </c>
      <c r="G9" s="68">
        <v>12402</v>
      </c>
    </row>
    <row r="10" spans="2:7" x14ac:dyDescent="0.25">
      <c r="B10" s="74" t="s">
        <v>6</v>
      </c>
      <c r="C10" s="67">
        <v>6853</v>
      </c>
      <c r="D10" s="67">
        <v>794030.9</v>
      </c>
      <c r="E10" s="67">
        <v>1026</v>
      </c>
      <c r="F10" s="67">
        <f t="shared" ref="F10:F21" si="0">E10*70</f>
        <v>71820</v>
      </c>
      <c r="G10" s="68">
        <v>2513</v>
      </c>
    </row>
    <row r="11" spans="2:7" x14ac:dyDescent="0.25">
      <c r="B11" s="74" t="s">
        <v>7</v>
      </c>
      <c r="C11" s="67">
        <v>9832</v>
      </c>
      <c r="D11" s="67">
        <v>205568.28</v>
      </c>
      <c r="E11" s="67"/>
      <c r="F11" s="67"/>
      <c r="G11" s="68">
        <v>20218</v>
      </c>
    </row>
    <row r="12" spans="2:7" x14ac:dyDescent="0.25">
      <c r="B12" s="74" t="s">
        <v>8</v>
      </c>
      <c r="C12" s="67">
        <v>35653</v>
      </c>
      <c r="D12" s="67">
        <v>411824.87</v>
      </c>
      <c r="E12" s="67">
        <v>670</v>
      </c>
      <c r="F12" s="67">
        <f t="shared" si="0"/>
        <v>46900</v>
      </c>
      <c r="G12" s="68">
        <v>0</v>
      </c>
    </row>
    <row r="13" spans="2:7" x14ac:dyDescent="0.25">
      <c r="B13" s="74" t="s">
        <v>9</v>
      </c>
      <c r="C13" s="67">
        <v>13744</v>
      </c>
      <c r="D13" s="67">
        <v>0</v>
      </c>
      <c r="E13" s="67"/>
      <c r="F13" s="67"/>
      <c r="G13" s="68">
        <v>13765</v>
      </c>
    </row>
    <row r="14" spans="2:7" x14ac:dyDescent="0.25">
      <c r="B14" s="74" t="s">
        <v>10</v>
      </c>
      <c r="C14" s="67">
        <v>8715</v>
      </c>
      <c r="D14" s="67">
        <v>155102</v>
      </c>
      <c r="E14" s="67"/>
      <c r="F14" s="67"/>
      <c r="G14" s="68">
        <v>13673</v>
      </c>
    </row>
    <row r="15" spans="2:7" x14ac:dyDescent="0.25">
      <c r="B15" s="74" t="s">
        <v>11</v>
      </c>
      <c r="C15" s="67">
        <v>119854</v>
      </c>
      <c r="D15" s="67">
        <v>684040</v>
      </c>
      <c r="E15" s="67">
        <v>9907</v>
      </c>
      <c r="F15" s="67">
        <f t="shared" si="0"/>
        <v>693490</v>
      </c>
      <c r="G15" s="68">
        <v>0</v>
      </c>
    </row>
    <row r="16" spans="2:7" x14ac:dyDescent="0.25">
      <c r="B16" s="74" t="s">
        <v>12</v>
      </c>
      <c r="C16" s="67">
        <v>96080</v>
      </c>
      <c r="D16" s="67">
        <v>2329969.17</v>
      </c>
      <c r="E16" s="67"/>
      <c r="F16" s="67"/>
      <c r="G16" s="68">
        <v>13190</v>
      </c>
    </row>
    <row r="17" spans="2:7" x14ac:dyDescent="0.25">
      <c r="B17" s="74" t="s">
        <v>13</v>
      </c>
      <c r="C17" s="67">
        <v>32463</v>
      </c>
      <c r="D17" s="67">
        <v>898766</v>
      </c>
      <c r="E17" s="67"/>
      <c r="F17" s="67"/>
      <c r="G17" s="68">
        <v>8549</v>
      </c>
    </row>
    <row r="18" spans="2:7" x14ac:dyDescent="0.25">
      <c r="B18" s="74" t="s">
        <v>14</v>
      </c>
      <c r="C18" s="67">
        <v>23767</v>
      </c>
      <c r="D18" s="67">
        <v>44148023</v>
      </c>
      <c r="E18" s="67">
        <v>386</v>
      </c>
      <c r="F18" s="67">
        <f t="shared" si="0"/>
        <v>27020</v>
      </c>
      <c r="G18" s="68">
        <v>57772</v>
      </c>
    </row>
    <row r="19" spans="2:7" x14ac:dyDescent="0.25">
      <c r="B19" s="74" t="s">
        <v>15</v>
      </c>
      <c r="C19" s="67">
        <v>34322</v>
      </c>
      <c r="D19" s="67">
        <v>863015.01</v>
      </c>
      <c r="E19" s="67">
        <v>416</v>
      </c>
      <c r="F19" s="67">
        <f t="shared" si="0"/>
        <v>29120</v>
      </c>
      <c r="G19" s="68">
        <v>0</v>
      </c>
    </row>
    <row r="20" spans="2:7" x14ac:dyDescent="0.25">
      <c r="B20" s="74" t="s">
        <v>16</v>
      </c>
      <c r="C20" s="67">
        <v>4875</v>
      </c>
      <c r="D20" s="67">
        <v>131266.26</v>
      </c>
      <c r="E20" s="67"/>
      <c r="F20" s="67"/>
      <c r="G20" s="68">
        <v>4562</v>
      </c>
    </row>
    <row r="21" spans="2:7" x14ac:dyDescent="0.25">
      <c r="B21" s="74" t="s">
        <v>17</v>
      </c>
      <c r="C21" s="67">
        <v>9771</v>
      </c>
      <c r="D21" s="67">
        <v>247295.9</v>
      </c>
      <c r="E21" s="67">
        <v>3749</v>
      </c>
      <c r="F21" s="67">
        <f t="shared" si="0"/>
        <v>262430</v>
      </c>
      <c r="G21" s="68">
        <v>29544</v>
      </c>
    </row>
    <row r="22" spans="2:7" x14ac:dyDescent="0.25">
      <c r="B22" s="74" t="s">
        <v>18</v>
      </c>
      <c r="C22" s="67">
        <v>12439</v>
      </c>
      <c r="D22" s="67">
        <v>79861</v>
      </c>
      <c r="E22" s="69"/>
      <c r="F22" s="67"/>
      <c r="G22" s="68">
        <v>4615</v>
      </c>
    </row>
    <row r="23" spans="2:7" x14ac:dyDescent="0.25">
      <c r="B23" s="74" t="s">
        <v>19</v>
      </c>
      <c r="C23" s="67">
        <v>19154</v>
      </c>
      <c r="D23" s="67">
        <v>265474</v>
      </c>
      <c r="E23" s="69"/>
      <c r="F23" s="67"/>
      <c r="G23" s="68">
        <v>0</v>
      </c>
    </row>
    <row r="24" spans="2:7" x14ac:dyDescent="0.25">
      <c r="B24" s="74" t="s">
        <v>20</v>
      </c>
      <c r="C24" s="67">
        <v>16998</v>
      </c>
      <c r="D24" s="67">
        <v>152283</v>
      </c>
      <c r="E24" s="69"/>
      <c r="F24" s="67"/>
      <c r="G24" s="68">
        <v>0</v>
      </c>
    </row>
    <row r="25" spans="2:7" ht="15.75" thickBot="1" x14ac:dyDescent="0.3">
      <c r="B25" s="52" t="s">
        <v>105</v>
      </c>
      <c r="C25" s="53">
        <f>SUM(C8:C24)</f>
        <v>590641</v>
      </c>
      <c r="D25" s="53">
        <f>SUM(D8:D24)</f>
        <v>54843949.209999993</v>
      </c>
      <c r="E25" s="53">
        <f t="shared" ref="E25:G25" si="1">SUM(E8:E24)</f>
        <v>19365</v>
      </c>
      <c r="F25" s="53">
        <f t="shared" si="1"/>
        <v>1355550</v>
      </c>
      <c r="G25" s="54">
        <f t="shared" si="1"/>
        <v>699343</v>
      </c>
    </row>
    <row r="26" spans="2:7" x14ac:dyDescent="0.25">
      <c r="B26" s="4"/>
      <c r="C26" s="5"/>
      <c r="D26" s="5"/>
      <c r="E26" s="4"/>
      <c r="F26" s="5"/>
    </row>
    <row r="27" spans="2:7" x14ac:dyDescent="0.25">
      <c r="B27" s="55" t="s">
        <v>21</v>
      </c>
    </row>
    <row r="28" spans="2:7" x14ac:dyDescent="0.25">
      <c r="B28" s="50" t="s">
        <v>22</v>
      </c>
    </row>
    <row r="29" spans="2:7" x14ac:dyDescent="0.25">
      <c r="B29" s="50" t="s">
        <v>174</v>
      </c>
    </row>
    <row r="30" spans="2:7" x14ac:dyDescent="0.25">
      <c r="B30" s="50" t="s">
        <v>23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275"/>
  <sheetViews>
    <sheetView zoomScaleNormal="100" workbookViewId="0">
      <selection activeCell="C3" sqref="C3"/>
    </sheetView>
  </sheetViews>
  <sheetFormatPr baseColWidth="10" defaultRowHeight="15" x14ac:dyDescent="0.25"/>
  <cols>
    <col min="1" max="1" width="11.42578125" style="1"/>
    <col min="2" max="2" width="26.42578125" style="1" customWidth="1"/>
    <col min="3" max="3" width="13.42578125" style="1" bestFit="1" customWidth="1"/>
    <col min="4" max="4" width="11.5703125" style="1" bestFit="1" customWidth="1"/>
    <col min="5" max="5" width="12.42578125" style="1" customWidth="1"/>
    <col min="6" max="16" width="11.5703125" style="1" bestFit="1" customWidth="1"/>
    <col min="17" max="17" width="14.140625" style="1" customWidth="1"/>
    <col min="18" max="25" width="11.5703125" style="1" bestFit="1" customWidth="1"/>
    <col min="26" max="26" width="11.5703125" style="1" customWidth="1"/>
    <col min="27" max="27" width="12.7109375" style="1" bestFit="1" customWidth="1"/>
    <col min="28" max="28" width="11.5703125" style="1" bestFit="1" customWidth="1"/>
    <col min="29" max="29" width="15.5703125" style="1" customWidth="1"/>
    <col min="30" max="30" width="11.5703125" style="1" bestFit="1" customWidth="1"/>
    <col min="31" max="31" width="17.140625" style="1" customWidth="1"/>
    <col min="32" max="32" width="13.42578125" style="1" customWidth="1"/>
    <col min="33" max="16384" width="11.42578125" style="1"/>
  </cols>
  <sheetData>
    <row r="2" spans="2:32" x14ac:dyDescent="0.25">
      <c r="D2" s="3" t="s">
        <v>171</v>
      </c>
    </row>
    <row r="5" spans="2:32" x14ac:dyDescent="0.25">
      <c r="B5" s="9" t="s">
        <v>175</v>
      </c>
    </row>
    <row r="6" spans="2:32" ht="15.75" thickBot="1" x14ac:dyDescent="0.3"/>
    <row r="7" spans="2:32" ht="15" customHeight="1" x14ac:dyDescent="0.25">
      <c r="B7" s="93" t="s">
        <v>0</v>
      </c>
      <c r="C7" s="95" t="s">
        <v>24</v>
      </c>
      <c r="D7" s="97" t="s">
        <v>25</v>
      </c>
      <c r="E7" s="98"/>
      <c r="F7" s="98"/>
      <c r="G7" s="98"/>
      <c r="H7" s="98"/>
      <c r="I7" s="98"/>
      <c r="J7" s="98"/>
      <c r="K7" s="98"/>
      <c r="L7" s="98"/>
      <c r="M7" s="89" t="s">
        <v>26</v>
      </c>
      <c r="N7" s="97" t="s">
        <v>29</v>
      </c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  <c r="AA7" s="89" t="s">
        <v>30</v>
      </c>
      <c r="AB7" s="97" t="s">
        <v>27</v>
      </c>
      <c r="AC7" s="98"/>
      <c r="AD7" s="98"/>
      <c r="AE7" s="89" t="s">
        <v>28</v>
      </c>
      <c r="AF7" s="91" t="s">
        <v>105</v>
      </c>
    </row>
    <row r="8" spans="2:32" ht="30.75" thickBot="1" x14ac:dyDescent="0.3">
      <c r="B8" s="94"/>
      <c r="C8" s="96"/>
      <c r="D8" s="84" t="s">
        <v>31</v>
      </c>
      <c r="E8" s="84" t="s">
        <v>32</v>
      </c>
      <c r="F8" s="84" t="s">
        <v>33</v>
      </c>
      <c r="G8" s="84" t="s">
        <v>34</v>
      </c>
      <c r="H8" s="84" t="s">
        <v>35</v>
      </c>
      <c r="I8" s="84" t="s">
        <v>36</v>
      </c>
      <c r="J8" s="84" t="s">
        <v>37</v>
      </c>
      <c r="K8" s="84" t="s">
        <v>38</v>
      </c>
      <c r="L8" s="84" t="s">
        <v>39</v>
      </c>
      <c r="M8" s="90"/>
      <c r="N8" s="84" t="s">
        <v>43</v>
      </c>
      <c r="O8" s="84" t="s">
        <v>44</v>
      </c>
      <c r="P8" s="84" t="s">
        <v>45</v>
      </c>
      <c r="Q8" s="84" t="s">
        <v>46</v>
      </c>
      <c r="R8" s="84" t="s">
        <v>47</v>
      </c>
      <c r="S8" s="84" t="s">
        <v>48</v>
      </c>
      <c r="T8" s="84" t="s">
        <v>49</v>
      </c>
      <c r="U8" s="84" t="s">
        <v>50</v>
      </c>
      <c r="V8" s="84" t="s">
        <v>51</v>
      </c>
      <c r="W8" s="84" t="s">
        <v>52</v>
      </c>
      <c r="X8" s="84" t="s">
        <v>54</v>
      </c>
      <c r="Y8" s="84" t="s">
        <v>53</v>
      </c>
      <c r="Z8" s="84" t="s">
        <v>177</v>
      </c>
      <c r="AA8" s="90"/>
      <c r="AB8" s="84" t="s">
        <v>40</v>
      </c>
      <c r="AC8" s="84" t="s">
        <v>41</v>
      </c>
      <c r="AD8" s="84" t="s">
        <v>42</v>
      </c>
      <c r="AE8" s="90"/>
      <c r="AF8" s="92"/>
    </row>
    <row r="9" spans="2:32" x14ac:dyDescent="0.25">
      <c r="B9" s="70" t="s">
        <v>4</v>
      </c>
      <c r="C9" s="71" t="s">
        <v>55</v>
      </c>
      <c r="D9" s="72">
        <v>34</v>
      </c>
      <c r="E9" s="72"/>
      <c r="F9" s="72">
        <v>559</v>
      </c>
      <c r="G9" s="72">
        <v>654</v>
      </c>
      <c r="H9" s="72"/>
      <c r="I9" s="72">
        <v>6</v>
      </c>
      <c r="J9" s="72">
        <v>8170</v>
      </c>
      <c r="K9" s="72"/>
      <c r="L9" s="72"/>
      <c r="M9" s="25">
        <v>9423</v>
      </c>
      <c r="N9" s="72">
        <v>40</v>
      </c>
      <c r="O9" s="72"/>
      <c r="P9" s="72"/>
      <c r="Q9" s="72">
        <v>499</v>
      </c>
      <c r="R9" s="72">
        <v>3795</v>
      </c>
      <c r="S9" s="72">
        <v>1067</v>
      </c>
      <c r="T9" s="72"/>
      <c r="U9" s="72">
        <v>26183</v>
      </c>
      <c r="V9" s="72">
        <v>28302</v>
      </c>
      <c r="W9" s="72"/>
      <c r="X9" s="72"/>
      <c r="Y9" s="72">
        <v>33674</v>
      </c>
      <c r="Z9" s="72"/>
      <c r="AA9" s="8">
        <v>93560</v>
      </c>
      <c r="AB9" s="72">
        <v>52263</v>
      </c>
      <c r="AC9" s="72">
        <v>3561</v>
      </c>
      <c r="AD9" s="72">
        <v>2272</v>
      </c>
      <c r="AE9" s="8">
        <v>58096</v>
      </c>
      <c r="AF9" s="75">
        <f>M9+AA9+AE9</f>
        <v>161079</v>
      </c>
    </row>
    <row r="10" spans="2:32" x14ac:dyDescent="0.25">
      <c r="B10" s="70"/>
      <c r="C10" s="71" t="s">
        <v>56</v>
      </c>
      <c r="D10" s="72"/>
      <c r="E10" s="72"/>
      <c r="F10" s="72">
        <v>295</v>
      </c>
      <c r="G10" s="72">
        <v>5327</v>
      </c>
      <c r="H10" s="72">
        <v>1258</v>
      </c>
      <c r="I10" s="72">
        <v>4021</v>
      </c>
      <c r="J10" s="72">
        <v>5794</v>
      </c>
      <c r="K10" s="72">
        <v>560</v>
      </c>
      <c r="L10" s="72"/>
      <c r="M10" s="25">
        <v>17255</v>
      </c>
      <c r="N10" s="72">
        <v>10020</v>
      </c>
      <c r="O10" s="72">
        <v>725</v>
      </c>
      <c r="P10" s="72">
        <v>795</v>
      </c>
      <c r="Q10" s="72">
        <v>7389</v>
      </c>
      <c r="R10" s="72">
        <v>4127</v>
      </c>
      <c r="S10" s="72">
        <v>3474</v>
      </c>
      <c r="T10" s="72">
        <v>1735</v>
      </c>
      <c r="U10" s="72">
        <v>84689</v>
      </c>
      <c r="V10" s="72">
        <v>42228</v>
      </c>
      <c r="W10" s="72"/>
      <c r="X10" s="72">
        <v>430</v>
      </c>
      <c r="Y10" s="72">
        <v>137920</v>
      </c>
      <c r="Z10" s="72"/>
      <c r="AA10" s="8">
        <v>293532</v>
      </c>
      <c r="AB10" s="72">
        <v>145834</v>
      </c>
      <c r="AC10" s="72">
        <v>3094</v>
      </c>
      <c r="AD10" s="72">
        <v>5889</v>
      </c>
      <c r="AE10" s="8">
        <v>154817</v>
      </c>
      <c r="AF10" s="75">
        <f t="shared" ref="AF10:AF16" si="0">M10+AA10+AE10</f>
        <v>465604</v>
      </c>
    </row>
    <row r="11" spans="2:32" x14ac:dyDescent="0.25">
      <c r="B11" s="70"/>
      <c r="C11" s="71" t="s">
        <v>57</v>
      </c>
      <c r="D11" s="72"/>
      <c r="E11" s="72"/>
      <c r="F11" s="72">
        <v>13</v>
      </c>
      <c r="G11" s="72">
        <v>14070</v>
      </c>
      <c r="H11" s="72">
        <v>10</v>
      </c>
      <c r="I11" s="72">
        <v>1254</v>
      </c>
      <c r="J11" s="72">
        <v>9717</v>
      </c>
      <c r="K11" s="72">
        <v>1445</v>
      </c>
      <c r="L11" s="72"/>
      <c r="M11" s="25">
        <v>26509</v>
      </c>
      <c r="N11" s="72">
        <v>2228</v>
      </c>
      <c r="O11" s="72">
        <v>412</v>
      </c>
      <c r="P11" s="72">
        <v>189</v>
      </c>
      <c r="Q11" s="72">
        <v>9327</v>
      </c>
      <c r="R11" s="72">
        <v>11740</v>
      </c>
      <c r="S11" s="72">
        <v>3374</v>
      </c>
      <c r="T11" s="72"/>
      <c r="U11" s="72">
        <v>176180</v>
      </c>
      <c r="V11" s="72">
        <v>45281</v>
      </c>
      <c r="W11" s="72"/>
      <c r="X11" s="72">
        <v>32</v>
      </c>
      <c r="Y11" s="72">
        <v>192932</v>
      </c>
      <c r="Z11" s="72"/>
      <c r="AA11" s="8">
        <v>441695</v>
      </c>
      <c r="AB11" s="72">
        <v>107928</v>
      </c>
      <c r="AC11" s="72">
        <v>12441</v>
      </c>
      <c r="AD11" s="72">
        <v>11195</v>
      </c>
      <c r="AE11" s="8">
        <v>131564</v>
      </c>
      <c r="AF11" s="75">
        <f t="shared" si="0"/>
        <v>599768</v>
      </c>
    </row>
    <row r="12" spans="2:32" x14ac:dyDescent="0.25">
      <c r="B12" s="70"/>
      <c r="C12" s="71" t="s">
        <v>58</v>
      </c>
      <c r="D12" s="72">
        <v>19</v>
      </c>
      <c r="E12" s="72"/>
      <c r="F12" s="72">
        <v>1042</v>
      </c>
      <c r="G12" s="72">
        <v>847</v>
      </c>
      <c r="H12" s="72"/>
      <c r="I12" s="72">
        <v>266</v>
      </c>
      <c r="J12" s="72">
        <v>12119</v>
      </c>
      <c r="K12" s="72">
        <v>322</v>
      </c>
      <c r="L12" s="72"/>
      <c r="M12" s="25">
        <v>14615</v>
      </c>
      <c r="N12" s="72">
        <v>1000</v>
      </c>
      <c r="O12" s="72">
        <v>104</v>
      </c>
      <c r="P12" s="72">
        <v>179</v>
      </c>
      <c r="Q12" s="72">
        <v>6345</v>
      </c>
      <c r="R12" s="72">
        <v>32742</v>
      </c>
      <c r="S12" s="72">
        <v>28161</v>
      </c>
      <c r="T12" s="72"/>
      <c r="U12" s="72">
        <v>170819</v>
      </c>
      <c r="V12" s="72">
        <v>52144</v>
      </c>
      <c r="W12" s="72"/>
      <c r="X12" s="72"/>
      <c r="Y12" s="72">
        <v>224317</v>
      </c>
      <c r="Z12" s="72"/>
      <c r="AA12" s="8">
        <v>515811</v>
      </c>
      <c r="AB12" s="72">
        <v>196788</v>
      </c>
      <c r="AC12" s="72">
        <v>15452</v>
      </c>
      <c r="AD12" s="72">
        <v>11732</v>
      </c>
      <c r="AE12" s="8">
        <v>223972</v>
      </c>
      <c r="AF12" s="75">
        <f t="shared" si="0"/>
        <v>754398</v>
      </c>
    </row>
    <row r="13" spans="2:32" x14ac:dyDescent="0.25">
      <c r="B13" s="70"/>
      <c r="C13" s="71" t="s">
        <v>59</v>
      </c>
      <c r="D13" s="72"/>
      <c r="E13" s="72"/>
      <c r="F13" s="72"/>
      <c r="G13" s="72">
        <v>11351</v>
      </c>
      <c r="H13" s="72"/>
      <c r="I13" s="72">
        <v>504</v>
      </c>
      <c r="J13" s="72">
        <v>5283</v>
      </c>
      <c r="K13" s="72">
        <v>575</v>
      </c>
      <c r="L13" s="72"/>
      <c r="M13" s="25">
        <v>17713</v>
      </c>
      <c r="N13" s="72">
        <v>1534</v>
      </c>
      <c r="O13" s="72">
        <v>242</v>
      </c>
      <c r="P13" s="72">
        <v>643</v>
      </c>
      <c r="Q13" s="72">
        <v>2920</v>
      </c>
      <c r="R13" s="72">
        <v>1122</v>
      </c>
      <c r="S13" s="72">
        <v>3271</v>
      </c>
      <c r="T13" s="72"/>
      <c r="U13" s="72">
        <v>38064</v>
      </c>
      <c r="V13" s="72">
        <v>21172</v>
      </c>
      <c r="W13" s="72"/>
      <c r="X13" s="72"/>
      <c r="Y13" s="72">
        <v>137637</v>
      </c>
      <c r="Z13" s="72"/>
      <c r="AA13" s="8">
        <v>206605</v>
      </c>
      <c r="AB13" s="72">
        <v>14633</v>
      </c>
      <c r="AC13" s="72">
        <v>4088</v>
      </c>
      <c r="AD13" s="72">
        <v>2128</v>
      </c>
      <c r="AE13" s="8">
        <v>20849</v>
      </c>
      <c r="AF13" s="75">
        <f t="shared" si="0"/>
        <v>245167</v>
      </c>
    </row>
    <row r="14" spans="2:32" x14ac:dyDescent="0.25">
      <c r="B14" s="70"/>
      <c r="C14" s="71" t="s">
        <v>60</v>
      </c>
      <c r="D14" s="72">
        <v>1</v>
      </c>
      <c r="E14" s="72"/>
      <c r="F14" s="72">
        <v>457</v>
      </c>
      <c r="G14" s="72">
        <v>11198</v>
      </c>
      <c r="H14" s="72">
        <v>25</v>
      </c>
      <c r="I14" s="72">
        <v>5109</v>
      </c>
      <c r="J14" s="72">
        <v>15304</v>
      </c>
      <c r="K14" s="72">
        <v>3219</v>
      </c>
      <c r="L14" s="72"/>
      <c r="M14" s="25">
        <v>35313</v>
      </c>
      <c r="N14" s="72">
        <v>3010</v>
      </c>
      <c r="O14" s="72">
        <v>618</v>
      </c>
      <c r="P14" s="72">
        <v>381</v>
      </c>
      <c r="Q14" s="72">
        <v>4583</v>
      </c>
      <c r="R14" s="72">
        <v>21432</v>
      </c>
      <c r="S14" s="72">
        <v>14700</v>
      </c>
      <c r="T14" s="72"/>
      <c r="U14" s="72">
        <v>182710</v>
      </c>
      <c r="V14" s="72">
        <v>48385</v>
      </c>
      <c r="W14" s="72"/>
      <c r="X14" s="72">
        <v>88</v>
      </c>
      <c r="Y14" s="72">
        <v>316327</v>
      </c>
      <c r="Z14" s="72"/>
      <c r="AA14" s="8">
        <v>592234</v>
      </c>
      <c r="AB14" s="72">
        <v>214901</v>
      </c>
      <c r="AC14" s="72">
        <v>10454</v>
      </c>
      <c r="AD14" s="72">
        <v>12880</v>
      </c>
      <c r="AE14" s="8">
        <v>238235</v>
      </c>
      <c r="AF14" s="75">
        <f t="shared" si="0"/>
        <v>865782</v>
      </c>
    </row>
    <row r="15" spans="2:32" x14ac:dyDescent="0.25">
      <c r="B15" s="70"/>
      <c r="C15" s="71" t="s">
        <v>61</v>
      </c>
      <c r="D15" s="72"/>
      <c r="E15" s="72"/>
      <c r="F15" s="72">
        <v>368</v>
      </c>
      <c r="G15" s="72">
        <v>987</v>
      </c>
      <c r="H15" s="72">
        <v>1</v>
      </c>
      <c r="I15" s="72">
        <v>99</v>
      </c>
      <c r="J15" s="72">
        <v>9716</v>
      </c>
      <c r="K15" s="72">
        <v>336</v>
      </c>
      <c r="L15" s="72"/>
      <c r="M15" s="25">
        <v>11507</v>
      </c>
      <c r="N15" s="72">
        <v>432</v>
      </c>
      <c r="O15" s="72">
        <v>100</v>
      </c>
      <c r="P15" s="72">
        <v>640</v>
      </c>
      <c r="Q15" s="72">
        <v>4466</v>
      </c>
      <c r="R15" s="72">
        <v>440</v>
      </c>
      <c r="S15" s="72">
        <v>1462</v>
      </c>
      <c r="T15" s="72">
        <v>10</v>
      </c>
      <c r="U15" s="72">
        <v>41957</v>
      </c>
      <c r="V15" s="72">
        <v>35892</v>
      </c>
      <c r="W15" s="72"/>
      <c r="X15" s="72"/>
      <c r="Y15" s="72">
        <v>121272</v>
      </c>
      <c r="Z15" s="72"/>
      <c r="AA15" s="8">
        <v>206671</v>
      </c>
      <c r="AB15" s="72">
        <v>66155</v>
      </c>
      <c r="AC15" s="72">
        <v>3259</v>
      </c>
      <c r="AD15" s="72">
        <v>3401</v>
      </c>
      <c r="AE15" s="8">
        <v>72815</v>
      </c>
      <c r="AF15" s="75">
        <f t="shared" si="0"/>
        <v>290993</v>
      </c>
    </row>
    <row r="16" spans="2:32" x14ac:dyDescent="0.25">
      <c r="B16" s="70"/>
      <c r="C16" s="71" t="s">
        <v>62</v>
      </c>
      <c r="D16" s="72"/>
      <c r="E16" s="72"/>
      <c r="F16" s="72">
        <v>38</v>
      </c>
      <c r="G16" s="72">
        <v>4796</v>
      </c>
      <c r="H16" s="72">
        <v>23</v>
      </c>
      <c r="I16" s="72">
        <v>421</v>
      </c>
      <c r="J16" s="72">
        <v>8993</v>
      </c>
      <c r="K16" s="72">
        <v>534</v>
      </c>
      <c r="L16" s="72"/>
      <c r="M16" s="25">
        <v>14805</v>
      </c>
      <c r="N16" s="72">
        <v>10408</v>
      </c>
      <c r="O16" s="72">
        <v>880</v>
      </c>
      <c r="P16" s="72">
        <v>397</v>
      </c>
      <c r="Q16" s="72">
        <v>9160</v>
      </c>
      <c r="R16" s="72">
        <v>3028</v>
      </c>
      <c r="S16" s="72">
        <v>4463</v>
      </c>
      <c r="T16" s="72"/>
      <c r="U16" s="72">
        <v>124623</v>
      </c>
      <c r="V16" s="72">
        <v>65642</v>
      </c>
      <c r="W16" s="72"/>
      <c r="X16" s="72">
        <v>100</v>
      </c>
      <c r="Y16" s="72">
        <v>190986</v>
      </c>
      <c r="Z16" s="72"/>
      <c r="AA16" s="8">
        <v>409687</v>
      </c>
      <c r="AB16" s="72">
        <v>213573</v>
      </c>
      <c r="AC16" s="72">
        <v>13958</v>
      </c>
      <c r="AD16" s="72">
        <v>7454</v>
      </c>
      <c r="AE16" s="8">
        <v>234985</v>
      </c>
      <c r="AF16" s="75">
        <f t="shared" si="0"/>
        <v>659477</v>
      </c>
    </row>
    <row r="17" spans="2:33" x14ac:dyDescent="0.25">
      <c r="B17" s="42" t="s">
        <v>63</v>
      </c>
      <c r="C17" s="24"/>
      <c r="D17" s="24">
        <v>54</v>
      </c>
      <c r="E17" s="24"/>
      <c r="F17" s="24">
        <v>2772</v>
      </c>
      <c r="G17" s="24">
        <v>49230</v>
      </c>
      <c r="H17" s="24">
        <v>1317</v>
      </c>
      <c r="I17" s="24">
        <v>11680</v>
      </c>
      <c r="J17" s="24">
        <v>75096</v>
      </c>
      <c r="K17" s="24">
        <v>6991</v>
      </c>
      <c r="L17" s="24"/>
      <c r="M17" s="24">
        <v>147140</v>
      </c>
      <c r="N17" s="24">
        <v>28672</v>
      </c>
      <c r="O17" s="24">
        <v>3081</v>
      </c>
      <c r="P17" s="24">
        <v>3224</v>
      </c>
      <c r="Q17" s="24">
        <v>44689</v>
      </c>
      <c r="R17" s="24">
        <v>78426</v>
      </c>
      <c r="S17" s="24">
        <v>59972</v>
      </c>
      <c r="T17" s="24">
        <v>1745</v>
      </c>
      <c r="U17" s="24">
        <v>845225</v>
      </c>
      <c r="V17" s="24">
        <v>339046</v>
      </c>
      <c r="W17" s="24"/>
      <c r="X17" s="24">
        <v>650</v>
      </c>
      <c r="Y17" s="24">
        <v>1355065</v>
      </c>
      <c r="Z17" s="24"/>
      <c r="AA17" s="24">
        <v>2759795</v>
      </c>
      <c r="AB17" s="24">
        <v>1012075</v>
      </c>
      <c r="AC17" s="24">
        <v>66307</v>
      </c>
      <c r="AD17" s="24">
        <v>56951</v>
      </c>
      <c r="AE17" s="24">
        <v>1135333</v>
      </c>
      <c r="AF17" s="17">
        <f>M17+AA17+AE17</f>
        <v>4042268</v>
      </c>
      <c r="AG17" s="28"/>
    </row>
    <row r="18" spans="2:33" x14ac:dyDescent="0.25">
      <c r="B18" s="70" t="s">
        <v>5</v>
      </c>
      <c r="C18" s="73" t="s">
        <v>64</v>
      </c>
      <c r="D18" s="72"/>
      <c r="E18" s="72"/>
      <c r="F18" s="72">
        <v>27</v>
      </c>
      <c r="G18" s="72">
        <v>1557</v>
      </c>
      <c r="H18" s="72">
        <v>6118</v>
      </c>
      <c r="I18" s="72"/>
      <c r="J18" s="72"/>
      <c r="K18" s="72"/>
      <c r="L18" s="72">
        <v>522</v>
      </c>
      <c r="M18" s="8">
        <v>8224</v>
      </c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8"/>
      <c r="AB18" s="72"/>
      <c r="AC18" s="72"/>
      <c r="AD18" s="72"/>
      <c r="AE18" s="8"/>
      <c r="AF18" s="75">
        <f t="shared" ref="AF18:AF75" si="1">M18+AA18+AE18</f>
        <v>8224</v>
      </c>
    </row>
    <row r="19" spans="2:33" x14ac:dyDescent="0.25">
      <c r="B19" s="70"/>
      <c r="C19" s="73" t="s">
        <v>65</v>
      </c>
      <c r="D19" s="72"/>
      <c r="E19" s="72"/>
      <c r="F19" s="72">
        <v>1233</v>
      </c>
      <c r="G19" s="72">
        <v>2760</v>
      </c>
      <c r="H19" s="72">
        <v>5112</v>
      </c>
      <c r="I19" s="72"/>
      <c r="J19" s="72"/>
      <c r="K19" s="72"/>
      <c r="L19" s="72"/>
      <c r="M19" s="8">
        <v>9105</v>
      </c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8"/>
      <c r="AB19" s="72"/>
      <c r="AC19" s="72"/>
      <c r="AD19" s="72"/>
      <c r="AE19" s="8"/>
      <c r="AF19" s="75">
        <f t="shared" si="1"/>
        <v>9105</v>
      </c>
    </row>
    <row r="20" spans="2:33" x14ac:dyDescent="0.25">
      <c r="B20" s="70"/>
      <c r="C20" s="73" t="s">
        <v>66</v>
      </c>
      <c r="D20" s="72"/>
      <c r="E20" s="72"/>
      <c r="F20" s="72">
        <v>458</v>
      </c>
      <c r="G20" s="72">
        <v>1172</v>
      </c>
      <c r="H20" s="72">
        <v>8316</v>
      </c>
      <c r="I20" s="72"/>
      <c r="J20" s="72"/>
      <c r="K20" s="72"/>
      <c r="L20" s="72"/>
      <c r="M20" s="8">
        <v>9946</v>
      </c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8"/>
      <c r="AB20" s="72"/>
      <c r="AC20" s="72"/>
      <c r="AD20" s="72"/>
      <c r="AE20" s="8"/>
      <c r="AF20" s="75">
        <f t="shared" si="1"/>
        <v>9946</v>
      </c>
    </row>
    <row r="21" spans="2:33" x14ac:dyDescent="0.25">
      <c r="B21" s="42" t="s">
        <v>67</v>
      </c>
      <c r="C21" s="24"/>
      <c r="D21" s="24"/>
      <c r="E21" s="24"/>
      <c r="F21" s="24">
        <v>1718</v>
      </c>
      <c r="G21" s="24">
        <v>5489</v>
      </c>
      <c r="H21" s="24">
        <v>19546</v>
      </c>
      <c r="I21" s="24"/>
      <c r="J21" s="24"/>
      <c r="K21" s="24"/>
      <c r="L21" s="24">
        <v>522</v>
      </c>
      <c r="M21" s="24">
        <v>27275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17">
        <f t="shared" si="1"/>
        <v>27275</v>
      </c>
    </row>
    <row r="22" spans="2:33" x14ac:dyDescent="0.25">
      <c r="B22" s="70" t="s">
        <v>6</v>
      </c>
      <c r="C22" s="73" t="s">
        <v>6</v>
      </c>
      <c r="D22" s="72"/>
      <c r="E22" s="72"/>
      <c r="F22" s="72"/>
      <c r="G22" s="72">
        <v>510</v>
      </c>
      <c r="H22" s="72">
        <v>489</v>
      </c>
      <c r="I22" s="72">
        <v>170</v>
      </c>
      <c r="J22" s="72">
        <v>11543</v>
      </c>
      <c r="K22" s="72"/>
      <c r="L22" s="72">
        <v>441</v>
      </c>
      <c r="M22" s="8">
        <v>13153</v>
      </c>
      <c r="N22" s="72"/>
      <c r="O22" s="72"/>
      <c r="P22" s="72">
        <v>8513</v>
      </c>
      <c r="Q22" s="72"/>
      <c r="R22" s="72"/>
      <c r="S22" s="72"/>
      <c r="T22" s="72">
        <v>4427</v>
      </c>
      <c r="U22" s="72">
        <v>3211</v>
      </c>
      <c r="V22" s="72">
        <v>3801</v>
      </c>
      <c r="W22" s="72"/>
      <c r="X22" s="72">
        <v>1613</v>
      </c>
      <c r="Y22" s="72"/>
      <c r="Z22" s="72"/>
      <c r="AA22" s="8">
        <v>21565</v>
      </c>
      <c r="AB22" s="72"/>
      <c r="AC22" s="72">
        <v>14</v>
      </c>
      <c r="AD22" s="72">
        <v>408</v>
      </c>
      <c r="AE22" s="8">
        <v>422</v>
      </c>
      <c r="AF22" s="75">
        <f t="shared" si="1"/>
        <v>35140</v>
      </c>
    </row>
    <row r="23" spans="2:33" x14ac:dyDescent="0.25">
      <c r="B23" s="42" t="s">
        <v>68</v>
      </c>
      <c r="C23" s="24"/>
      <c r="D23" s="24"/>
      <c r="E23" s="24"/>
      <c r="F23" s="24"/>
      <c r="G23" s="24">
        <v>510</v>
      </c>
      <c r="H23" s="24">
        <v>489</v>
      </c>
      <c r="I23" s="24">
        <v>170</v>
      </c>
      <c r="J23" s="24">
        <v>11543</v>
      </c>
      <c r="K23" s="24"/>
      <c r="L23" s="24">
        <v>441</v>
      </c>
      <c r="M23" s="24">
        <v>13153</v>
      </c>
      <c r="N23" s="24"/>
      <c r="O23" s="24"/>
      <c r="P23" s="24">
        <v>8513</v>
      </c>
      <c r="Q23" s="24"/>
      <c r="R23" s="24"/>
      <c r="S23" s="24"/>
      <c r="T23" s="24">
        <v>4427</v>
      </c>
      <c r="U23" s="24">
        <v>3211</v>
      </c>
      <c r="V23" s="24">
        <v>3801</v>
      </c>
      <c r="W23" s="24"/>
      <c r="X23" s="24">
        <v>1613</v>
      </c>
      <c r="Y23" s="24"/>
      <c r="Z23" s="24"/>
      <c r="AA23" s="24">
        <v>21565</v>
      </c>
      <c r="AB23" s="24"/>
      <c r="AC23" s="24">
        <v>14</v>
      </c>
      <c r="AD23" s="24">
        <v>408</v>
      </c>
      <c r="AE23" s="24">
        <v>422</v>
      </c>
      <c r="AF23" s="17">
        <f t="shared" si="1"/>
        <v>35140</v>
      </c>
    </row>
    <row r="24" spans="2:33" x14ac:dyDescent="0.25">
      <c r="B24" s="70" t="s">
        <v>7</v>
      </c>
      <c r="C24" s="73" t="s">
        <v>7</v>
      </c>
      <c r="D24" s="72"/>
      <c r="E24" s="72">
        <v>8263</v>
      </c>
      <c r="F24" s="72"/>
      <c r="G24" s="72"/>
      <c r="H24" s="72"/>
      <c r="I24" s="72"/>
      <c r="J24" s="72"/>
      <c r="K24" s="72"/>
      <c r="L24" s="72"/>
      <c r="M24" s="8">
        <v>8263</v>
      </c>
      <c r="N24" s="72"/>
      <c r="O24" s="72"/>
      <c r="P24" s="72">
        <v>1441</v>
      </c>
      <c r="Q24" s="72">
        <v>58405</v>
      </c>
      <c r="R24" s="72"/>
      <c r="S24" s="72">
        <v>515</v>
      </c>
      <c r="T24" s="72">
        <v>103</v>
      </c>
      <c r="U24" s="72">
        <v>80703</v>
      </c>
      <c r="V24" s="72">
        <v>41404</v>
      </c>
      <c r="W24" s="72">
        <v>136</v>
      </c>
      <c r="X24" s="72">
        <v>4580</v>
      </c>
      <c r="Y24" s="72">
        <v>233632</v>
      </c>
      <c r="Z24" s="72"/>
      <c r="AA24" s="8">
        <v>420919</v>
      </c>
      <c r="AB24" s="72">
        <v>42428</v>
      </c>
      <c r="AC24" s="72">
        <v>1286</v>
      </c>
      <c r="AD24" s="72"/>
      <c r="AE24" s="8">
        <v>43714</v>
      </c>
      <c r="AF24" s="75">
        <f t="shared" si="1"/>
        <v>472896</v>
      </c>
    </row>
    <row r="25" spans="2:33" x14ac:dyDescent="0.25">
      <c r="B25" s="42" t="s">
        <v>69</v>
      </c>
      <c r="C25" s="24"/>
      <c r="D25" s="24"/>
      <c r="E25" s="24">
        <v>8263</v>
      </c>
      <c r="F25" s="24"/>
      <c r="G25" s="24"/>
      <c r="H25" s="24"/>
      <c r="I25" s="24"/>
      <c r="J25" s="24"/>
      <c r="K25" s="24"/>
      <c r="L25" s="24"/>
      <c r="M25" s="24">
        <v>8263</v>
      </c>
      <c r="N25" s="24"/>
      <c r="O25" s="24"/>
      <c r="P25" s="24">
        <v>1441</v>
      </c>
      <c r="Q25" s="24"/>
      <c r="R25" s="24"/>
      <c r="S25" s="24">
        <v>515</v>
      </c>
      <c r="T25" s="24">
        <v>103</v>
      </c>
      <c r="U25" s="24">
        <v>80703</v>
      </c>
      <c r="V25" s="24">
        <v>41404</v>
      </c>
      <c r="W25" s="24">
        <v>136</v>
      </c>
      <c r="X25" s="24">
        <v>4580</v>
      </c>
      <c r="Y25" s="24">
        <v>233632</v>
      </c>
      <c r="Z25" s="24"/>
      <c r="AA25" s="24">
        <v>420919</v>
      </c>
      <c r="AB25" s="24">
        <v>42428</v>
      </c>
      <c r="AC25" s="24">
        <v>1286</v>
      </c>
      <c r="AD25" s="24"/>
      <c r="AE25" s="24">
        <v>43714</v>
      </c>
      <c r="AF25" s="17">
        <f t="shared" si="1"/>
        <v>472896</v>
      </c>
    </row>
    <row r="26" spans="2:33" x14ac:dyDescent="0.25">
      <c r="B26" s="70" t="s">
        <v>8</v>
      </c>
      <c r="C26" s="73" t="s">
        <v>70</v>
      </c>
      <c r="D26" s="72">
        <v>1239</v>
      </c>
      <c r="E26" s="72"/>
      <c r="F26" s="72">
        <v>4</v>
      </c>
      <c r="G26" s="72">
        <v>299</v>
      </c>
      <c r="H26" s="72"/>
      <c r="I26" s="72">
        <v>100</v>
      </c>
      <c r="J26" s="72">
        <v>11998</v>
      </c>
      <c r="K26" s="72">
        <v>551</v>
      </c>
      <c r="L26" s="72"/>
      <c r="M26" s="8">
        <v>14191</v>
      </c>
      <c r="N26" s="72">
        <v>6032</v>
      </c>
      <c r="O26" s="72">
        <v>37</v>
      </c>
      <c r="P26" s="72">
        <v>506</v>
      </c>
      <c r="Q26" s="72">
        <v>24</v>
      </c>
      <c r="R26" s="72">
        <v>6197</v>
      </c>
      <c r="S26" s="72">
        <v>13806</v>
      </c>
      <c r="T26" s="72"/>
      <c r="U26" s="72">
        <v>115305</v>
      </c>
      <c r="V26" s="72">
        <v>13937</v>
      </c>
      <c r="W26" s="72"/>
      <c r="X26" s="72">
        <v>624</v>
      </c>
      <c r="Y26" s="72">
        <v>107329</v>
      </c>
      <c r="Z26" s="72"/>
      <c r="AA26" s="8">
        <v>263797</v>
      </c>
      <c r="AB26" s="72">
        <v>146992</v>
      </c>
      <c r="AC26" s="72">
        <v>827</v>
      </c>
      <c r="AD26" s="72">
        <v>3817</v>
      </c>
      <c r="AE26" s="8">
        <v>151636</v>
      </c>
      <c r="AF26" s="75">
        <f t="shared" si="1"/>
        <v>429624</v>
      </c>
    </row>
    <row r="27" spans="2:33" x14ac:dyDescent="0.25">
      <c r="B27" s="70"/>
      <c r="C27" s="73" t="s">
        <v>71</v>
      </c>
      <c r="D27" s="72">
        <v>118</v>
      </c>
      <c r="E27" s="72"/>
      <c r="F27" s="72">
        <v>673</v>
      </c>
      <c r="G27" s="72">
        <v>65</v>
      </c>
      <c r="H27" s="72">
        <v>659</v>
      </c>
      <c r="I27" s="72"/>
      <c r="J27" s="72">
        <v>12003</v>
      </c>
      <c r="K27" s="72">
        <v>72</v>
      </c>
      <c r="L27" s="72"/>
      <c r="M27" s="8">
        <v>13590</v>
      </c>
      <c r="N27" s="72">
        <v>1176</v>
      </c>
      <c r="O27" s="72">
        <v>3</v>
      </c>
      <c r="P27" s="72">
        <v>594</v>
      </c>
      <c r="Q27" s="72">
        <v>294</v>
      </c>
      <c r="R27" s="72">
        <v>4345</v>
      </c>
      <c r="S27" s="72">
        <v>1288</v>
      </c>
      <c r="T27" s="72"/>
      <c r="U27" s="72">
        <v>20896</v>
      </c>
      <c r="V27" s="72">
        <v>20208</v>
      </c>
      <c r="W27" s="72"/>
      <c r="X27" s="72">
        <v>90</v>
      </c>
      <c r="Y27" s="72">
        <v>300233</v>
      </c>
      <c r="Z27" s="72"/>
      <c r="AA27" s="8">
        <v>349127</v>
      </c>
      <c r="AB27" s="72">
        <v>72013</v>
      </c>
      <c r="AC27" s="72">
        <v>962</v>
      </c>
      <c r="AD27" s="72">
        <v>1408</v>
      </c>
      <c r="AE27" s="8">
        <v>74383</v>
      </c>
      <c r="AF27" s="75">
        <f t="shared" si="1"/>
        <v>437100</v>
      </c>
    </row>
    <row r="28" spans="2:33" x14ac:dyDescent="0.25">
      <c r="B28" s="70"/>
      <c r="C28" s="73" t="s">
        <v>72</v>
      </c>
      <c r="D28" s="72">
        <v>65</v>
      </c>
      <c r="E28" s="72"/>
      <c r="F28" s="72">
        <v>1340</v>
      </c>
      <c r="G28" s="72">
        <v>1386</v>
      </c>
      <c r="H28" s="72">
        <v>1218</v>
      </c>
      <c r="I28" s="72">
        <v>225</v>
      </c>
      <c r="J28" s="72">
        <v>30547</v>
      </c>
      <c r="K28" s="72">
        <v>1273</v>
      </c>
      <c r="L28" s="72"/>
      <c r="M28" s="8">
        <v>36054</v>
      </c>
      <c r="N28" s="72">
        <v>36419</v>
      </c>
      <c r="O28" s="72">
        <v>952</v>
      </c>
      <c r="P28" s="72">
        <v>820</v>
      </c>
      <c r="Q28" s="72">
        <v>358</v>
      </c>
      <c r="R28" s="72">
        <v>29460</v>
      </c>
      <c r="S28" s="72">
        <v>13195</v>
      </c>
      <c r="T28" s="72"/>
      <c r="U28" s="72">
        <v>58840</v>
      </c>
      <c r="V28" s="72">
        <v>29985</v>
      </c>
      <c r="W28" s="72"/>
      <c r="X28" s="72">
        <v>3255</v>
      </c>
      <c r="Y28" s="72">
        <v>157961</v>
      </c>
      <c r="Z28" s="72"/>
      <c r="AA28" s="8">
        <v>331245</v>
      </c>
      <c r="AB28" s="72">
        <v>187953</v>
      </c>
      <c r="AC28" s="72">
        <v>2292</v>
      </c>
      <c r="AD28" s="72">
        <v>4386</v>
      </c>
      <c r="AE28" s="8">
        <v>194631</v>
      </c>
      <c r="AF28" s="75">
        <f t="shared" si="1"/>
        <v>561930</v>
      </c>
    </row>
    <row r="29" spans="2:33" x14ac:dyDescent="0.25">
      <c r="B29" s="42" t="s">
        <v>73</v>
      </c>
      <c r="C29" s="24"/>
      <c r="D29" s="24">
        <v>1422</v>
      </c>
      <c r="E29" s="24"/>
      <c r="F29" s="24">
        <v>2017</v>
      </c>
      <c r="G29" s="24">
        <v>1750</v>
      </c>
      <c r="H29" s="24">
        <v>1877</v>
      </c>
      <c r="I29" s="24">
        <v>325</v>
      </c>
      <c r="J29" s="24">
        <v>54548</v>
      </c>
      <c r="K29" s="24">
        <v>1896</v>
      </c>
      <c r="L29" s="24"/>
      <c r="M29" s="24">
        <v>63835</v>
      </c>
      <c r="N29" s="24">
        <v>43627</v>
      </c>
      <c r="O29" s="24">
        <v>992</v>
      </c>
      <c r="P29" s="24">
        <v>1920</v>
      </c>
      <c r="Q29" s="24">
        <v>676</v>
      </c>
      <c r="R29" s="24">
        <v>40002</v>
      </c>
      <c r="S29" s="24">
        <v>28289</v>
      </c>
      <c r="T29" s="24"/>
      <c r="U29" s="24">
        <v>195041</v>
      </c>
      <c r="V29" s="24">
        <v>64130</v>
      </c>
      <c r="W29" s="24"/>
      <c r="X29" s="24">
        <v>3969</v>
      </c>
      <c r="Y29" s="24">
        <v>565523</v>
      </c>
      <c r="Z29" s="24"/>
      <c r="AA29" s="24">
        <v>944169</v>
      </c>
      <c r="AB29" s="24">
        <v>406958</v>
      </c>
      <c r="AC29" s="24">
        <v>4081</v>
      </c>
      <c r="AD29" s="24">
        <v>9611</v>
      </c>
      <c r="AE29" s="24">
        <v>420650</v>
      </c>
      <c r="AF29" s="17">
        <f t="shared" si="1"/>
        <v>1428654</v>
      </c>
    </row>
    <row r="30" spans="2:33" s="11" customFormat="1" x14ac:dyDescent="0.25">
      <c r="B30" s="70" t="s">
        <v>9</v>
      </c>
      <c r="C30" s="71" t="s">
        <v>170</v>
      </c>
      <c r="D30" s="72">
        <v>41</v>
      </c>
      <c r="E30" s="72"/>
      <c r="F30" s="72"/>
      <c r="G30" s="72"/>
      <c r="H30" s="72"/>
      <c r="I30" s="72"/>
      <c r="J30" s="72"/>
      <c r="K30" s="72"/>
      <c r="L30" s="72"/>
      <c r="M30" s="8">
        <v>41</v>
      </c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8"/>
      <c r="AB30" s="72"/>
      <c r="AC30" s="72"/>
      <c r="AD30" s="72"/>
      <c r="AE30" s="8"/>
      <c r="AF30" s="75">
        <f t="shared" si="1"/>
        <v>41</v>
      </c>
    </row>
    <row r="31" spans="2:33" s="11" customFormat="1" x14ac:dyDescent="0.25">
      <c r="B31" s="74"/>
      <c r="C31" s="71" t="s">
        <v>169</v>
      </c>
      <c r="D31" s="72"/>
      <c r="E31" s="72"/>
      <c r="F31" s="72"/>
      <c r="G31" s="72"/>
      <c r="H31" s="72"/>
      <c r="I31" s="72"/>
      <c r="J31" s="72"/>
      <c r="K31" s="72"/>
      <c r="L31" s="72"/>
      <c r="M31" s="8"/>
      <c r="N31" s="72"/>
      <c r="O31" s="72"/>
      <c r="P31" s="72"/>
      <c r="Q31" s="72"/>
      <c r="R31" s="72"/>
      <c r="S31" s="72"/>
      <c r="T31" s="72"/>
      <c r="U31" s="72"/>
      <c r="V31" s="72">
        <v>12000</v>
      </c>
      <c r="W31" s="72"/>
      <c r="X31" s="72"/>
      <c r="Y31" s="72"/>
      <c r="Z31" s="72"/>
      <c r="AA31" s="8">
        <v>12000</v>
      </c>
      <c r="AB31" s="72">
        <v>30000</v>
      </c>
      <c r="AC31" s="72"/>
      <c r="AD31" s="72"/>
      <c r="AE31" s="8">
        <v>30000</v>
      </c>
      <c r="AF31" s="75">
        <f t="shared" si="1"/>
        <v>42000</v>
      </c>
    </row>
    <row r="32" spans="2:33" s="11" customFormat="1" x14ac:dyDescent="0.25">
      <c r="B32" s="42" t="s">
        <v>176</v>
      </c>
      <c r="C32" s="24"/>
      <c r="D32" s="24">
        <v>41</v>
      </c>
      <c r="E32" s="24"/>
      <c r="F32" s="24"/>
      <c r="G32" s="24"/>
      <c r="H32" s="24"/>
      <c r="I32" s="24"/>
      <c r="J32" s="24"/>
      <c r="K32" s="24"/>
      <c r="L32" s="24"/>
      <c r="M32" s="8">
        <v>41</v>
      </c>
      <c r="N32" s="24"/>
      <c r="O32" s="24"/>
      <c r="P32" s="24"/>
      <c r="Q32" s="24"/>
      <c r="R32" s="24"/>
      <c r="S32" s="24"/>
      <c r="T32" s="24"/>
      <c r="U32" s="24"/>
      <c r="V32" s="24">
        <v>12000</v>
      </c>
      <c r="W32" s="24"/>
      <c r="X32" s="24"/>
      <c r="Y32" s="24"/>
      <c r="Z32" s="24"/>
      <c r="AA32" s="24">
        <v>12000</v>
      </c>
      <c r="AB32" s="24">
        <v>30000</v>
      </c>
      <c r="AC32" s="24"/>
      <c r="AD32" s="24"/>
      <c r="AE32" s="24">
        <v>30000</v>
      </c>
      <c r="AF32" s="17">
        <f t="shared" si="1"/>
        <v>42041</v>
      </c>
    </row>
    <row r="33" spans="2:32" x14ac:dyDescent="0.25">
      <c r="B33" s="74" t="s">
        <v>10</v>
      </c>
      <c r="C33" s="71" t="s">
        <v>10</v>
      </c>
      <c r="D33" s="72"/>
      <c r="E33" s="72"/>
      <c r="F33" s="72"/>
      <c r="G33" s="72">
        <v>223</v>
      </c>
      <c r="H33" s="72">
        <v>409</v>
      </c>
      <c r="I33" s="72"/>
      <c r="J33" s="72">
        <v>2782</v>
      </c>
      <c r="K33" s="72"/>
      <c r="L33" s="72">
        <v>26</v>
      </c>
      <c r="M33" s="8">
        <v>3440</v>
      </c>
      <c r="N33" s="72"/>
      <c r="O33" s="72"/>
      <c r="P33" s="72"/>
      <c r="Q33" s="72"/>
      <c r="R33" s="72"/>
      <c r="S33" s="72"/>
      <c r="T33" s="72"/>
      <c r="U33" s="72"/>
      <c r="V33" s="72">
        <v>1664</v>
      </c>
      <c r="W33" s="72"/>
      <c r="X33" s="72" t="s">
        <v>146</v>
      </c>
      <c r="Y33" s="72"/>
      <c r="Z33" s="72"/>
      <c r="AA33" s="8">
        <v>1994</v>
      </c>
      <c r="AB33" s="72"/>
      <c r="AC33" s="72">
        <v>191</v>
      </c>
      <c r="AD33" s="72">
        <v>240</v>
      </c>
      <c r="AE33" s="8">
        <v>431</v>
      </c>
      <c r="AF33" s="75">
        <f t="shared" si="1"/>
        <v>5865</v>
      </c>
    </row>
    <row r="34" spans="2:32" x14ac:dyDescent="0.25">
      <c r="B34" s="42" t="s">
        <v>74</v>
      </c>
      <c r="C34" s="24"/>
      <c r="D34" s="24"/>
      <c r="E34" s="24"/>
      <c r="F34" s="24"/>
      <c r="G34" s="24">
        <v>223</v>
      </c>
      <c r="H34" s="24">
        <v>409</v>
      </c>
      <c r="I34" s="24"/>
      <c r="J34" s="24">
        <v>2782</v>
      </c>
      <c r="K34" s="24"/>
      <c r="L34" s="24">
        <v>26</v>
      </c>
      <c r="M34" s="8">
        <v>3440</v>
      </c>
      <c r="N34" s="24"/>
      <c r="O34" s="24"/>
      <c r="P34" s="24">
        <v>17</v>
      </c>
      <c r="Q34" s="24">
        <v>100</v>
      </c>
      <c r="R34" s="24"/>
      <c r="S34" s="24"/>
      <c r="T34" s="24"/>
      <c r="U34" s="24"/>
      <c r="V34" s="24">
        <v>1664</v>
      </c>
      <c r="W34" s="24"/>
      <c r="X34" s="24" t="s">
        <v>146</v>
      </c>
      <c r="Y34" s="24"/>
      <c r="Z34" s="24"/>
      <c r="AA34" s="24">
        <v>1994</v>
      </c>
      <c r="AB34" s="24"/>
      <c r="AC34" s="24">
        <v>191</v>
      </c>
      <c r="AD34" s="24">
        <v>240</v>
      </c>
      <c r="AE34" s="24">
        <v>431</v>
      </c>
      <c r="AF34" s="17">
        <f t="shared" si="1"/>
        <v>5865</v>
      </c>
    </row>
    <row r="35" spans="2:32" x14ac:dyDescent="0.25">
      <c r="B35" s="74" t="s">
        <v>11</v>
      </c>
      <c r="C35" s="71" t="s">
        <v>75</v>
      </c>
      <c r="D35" s="72"/>
      <c r="E35" s="72"/>
      <c r="F35" s="72">
        <v>438</v>
      </c>
      <c r="G35" s="72">
        <v>1677</v>
      </c>
      <c r="H35" s="72">
        <v>1070</v>
      </c>
      <c r="I35" s="72">
        <v>349</v>
      </c>
      <c r="J35" s="72">
        <v>7525</v>
      </c>
      <c r="K35" s="72">
        <v>182</v>
      </c>
      <c r="L35" s="72"/>
      <c r="M35" s="8">
        <v>11241</v>
      </c>
      <c r="N35" s="72">
        <v>1841</v>
      </c>
      <c r="O35" s="72"/>
      <c r="P35" s="72">
        <v>1290</v>
      </c>
      <c r="Q35" s="72"/>
      <c r="R35" s="72">
        <v>1189</v>
      </c>
      <c r="S35" s="72"/>
      <c r="T35" s="72">
        <v>1240</v>
      </c>
      <c r="U35" s="72">
        <v>26835</v>
      </c>
      <c r="V35" s="72">
        <v>13079</v>
      </c>
      <c r="W35" s="72"/>
      <c r="X35" s="72"/>
      <c r="Y35" s="72">
        <v>12512</v>
      </c>
      <c r="Z35" s="72"/>
      <c r="AA35" s="8">
        <v>64914</v>
      </c>
      <c r="AB35" s="72">
        <v>19437</v>
      </c>
      <c r="AC35" s="72">
        <v>3220</v>
      </c>
      <c r="AD35" s="72">
        <v>3271</v>
      </c>
      <c r="AE35" s="8">
        <v>25928</v>
      </c>
      <c r="AF35" s="75">
        <f t="shared" si="1"/>
        <v>102083</v>
      </c>
    </row>
    <row r="36" spans="2:32" x14ac:dyDescent="0.25">
      <c r="B36" s="74"/>
      <c r="C36" s="71" t="s">
        <v>76</v>
      </c>
      <c r="D36" s="72"/>
      <c r="E36" s="72"/>
      <c r="F36" s="72">
        <v>9</v>
      </c>
      <c r="G36" s="72">
        <v>1722</v>
      </c>
      <c r="H36" s="72">
        <v>8480</v>
      </c>
      <c r="I36" s="72">
        <v>515</v>
      </c>
      <c r="J36" s="72">
        <v>8625</v>
      </c>
      <c r="K36" s="72">
        <v>2</v>
      </c>
      <c r="L36" s="72"/>
      <c r="M36" s="8">
        <v>19353</v>
      </c>
      <c r="N36" s="72">
        <v>755</v>
      </c>
      <c r="O36" s="72"/>
      <c r="P36" s="72">
        <v>17</v>
      </c>
      <c r="Q36" s="72">
        <v>100</v>
      </c>
      <c r="R36" s="72">
        <v>2822</v>
      </c>
      <c r="S36" s="72"/>
      <c r="T36" s="72">
        <v>505</v>
      </c>
      <c r="U36" s="72">
        <v>21912</v>
      </c>
      <c r="V36" s="72">
        <v>44395</v>
      </c>
      <c r="W36" s="72"/>
      <c r="X36" s="72"/>
      <c r="Y36" s="72">
        <v>15933</v>
      </c>
      <c r="Z36" s="72"/>
      <c r="AA36" s="8">
        <v>234680</v>
      </c>
      <c r="AB36" s="72">
        <v>53122</v>
      </c>
      <c r="AC36" s="72">
        <v>4045</v>
      </c>
      <c r="AD36" s="72">
        <v>2576</v>
      </c>
      <c r="AE36" s="8">
        <v>59743</v>
      </c>
      <c r="AF36" s="75">
        <f t="shared" si="1"/>
        <v>313776</v>
      </c>
    </row>
    <row r="37" spans="2:32" x14ac:dyDescent="0.25">
      <c r="B37" s="74"/>
      <c r="C37" s="71" t="s">
        <v>77</v>
      </c>
      <c r="D37" s="72"/>
      <c r="E37" s="72"/>
      <c r="F37" s="72">
        <v>34</v>
      </c>
      <c r="G37" s="72">
        <v>1050</v>
      </c>
      <c r="H37" s="72">
        <v>3167</v>
      </c>
      <c r="I37" s="72">
        <v>33</v>
      </c>
      <c r="J37" s="72">
        <v>9784</v>
      </c>
      <c r="K37" s="72">
        <v>17</v>
      </c>
      <c r="L37" s="72">
        <v>593</v>
      </c>
      <c r="M37" s="8">
        <v>14678</v>
      </c>
      <c r="N37" s="72">
        <v>1661</v>
      </c>
      <c r="O37" s="72"/>
      <c r="P37" s="72">
        <v>2784</v>
      </c>
      <c r="Q37" s="72"/>
      <c r="R37" s="72">
        <v>3461</v>
      </c>
      <c r="S37" s="72"/>
      <c r="T37" s="72"/>
      <c r="U37" s="72">
        <v>10808</v>
      </c>
      <c r="V37" s="72">
        <v>12758</v>
      </c>
      <c r="W37" s="72"/>
      <c r="X37" s="72"/>
      <c r="Y37" s="72">
        <v>878</v>
      </c>
      <c r="Z37" s="72"/>
      <c r="AA37" s="8">
        <v>71450</v>
      </c>
      <c r="AB37" s="72">
        <v>22798</v>
      </c>
      <c r="AC37" s="72">
        <v>4764</v>
      </c>
      <c r="AD37" s="72">
        <v>2799</v>
      </c>
      <c r="AE37" s="8">
        <v>30361</v>
      </c>
      <c r="AF37" s="75">
        <f t="shared" si="1"/>
        <v>116489</v>
      </c>
    </row>
    <row r="38" spans="2:32" x14ac:dyDescent="0.25">
      <c r="B38" s="74"/>
      <c r="C38" s="71" t="s">
        <v>78</v>
      </c>
      <c r="D38" s="72"/>
      <c r="E38" s="72"/>
      <c r="F38" s="72">
        <v>20</v>
      </c>
      <c r="G38" s="72">
        <v>2059</v>
      </c>
      <c r="H38" s="72">
        <v>5</v>
      </c>
      <c r="I38" s="72">
        <v>155</v>
      </c>
      <c r="J38" s="72">
        <v>1954</v>
      </c>
      <c r="K38" s="72">
        <v>100</v>
      </c>
      <c r="L38" s="72">
        <v>46</v>
      </c>
      <c r="M38" s="8">
        <v>4895</v>
      </c>
      <c r="N38" s="72">
        <v>670</v>
      </c>
      <c r="O38" s="72"/>
      <c r="P38" s="72">
        <v>4164</v>
      </c>
      <c r="Q38" s="72">
        <v>2164</v>
      </c>
      <c r="R38" s="72">
        <v>2402</v>
      </c>
      <c r="S38" s="72"/>
      <c r="T38" s="72"/>
      <c r="U38" s="72">
        <v>19557</v>
      </c>
      <c r="V38" s="72">
        <v>12045</v>
      </c>
      <c r="W38" s="72"/>
      <c r="X38" s="72"/>
      <c r="Y38" s="72">
        <v>1722</v>
      </c>
      <c r="Z38" s="72"/>
      <c r="AA38" s="8">
        <v>94877</v>
      </c>
      <c r="AB38" s="72">
        <v>32584</v>
      </c>
      <c r="AC38" s="72">
        <v>1739</v>
      </c>
      <c r="AD38" s="72">
        <v>1225</v>
      </c>
      <c r="AE38" s="8">
        <v>35548</v>
      </c>
      <c r="AF38" s="75">
        <f t="shared" si="1"/>
        <v>135320</v>
      </c>
    </row>
    <row r="39" spans="2:32" x14ac:dyDescent="0.25">
      <c r="B39" s="74"/>
      <c r="C39" s="71" t="s">
        <v>79</v>
      </c>
      <c r="D39" s="72"/>
      <c r="E39" s="72"/>
      <c r="F39" s="72">
        <v>111</v>
      </c>
      <c r="G39" s="72">
        <v>873</v>
      </c>
      <c r="H39" s="72">
        <v>1150</v>
      </c>
      <c r="I39" s="72">
        <v>409</v>
      </c>
      <c r="J39" s="72">
        <v>8720</v>
      </c>
      <c r="K39" s="72">
        <v>152</v>
      </c>
      <c r="L39" s="72"/>
      <c r="M39" s="8">
        <v>11415</v>
      </c>
      <c r="N39" s="72">
        <v>2196</v>
      </c>
      <c r="O39" s="72"/>
      <c r="P39" s="72">
        <v>1909</v>
      </c>
      <c r="Q39" s="72"/>
      <c r="R39" s="72">
        <v>682</v>
      </c>
      <c r="S39" s="72"/>
      <c r="T39" s="72"/>
      <c r="U39" s="72">
        <v>45387</v>
      </c>
      <c r="V39" s="72">
        <v>44602</v>
      </c>
      <c r="W39" s="72"/>
      <c r="X39" s="72"/>
      <c r="Y39" s="72">
        <v>2045</v>
      </c>
      <c r="Z39" s="72"/>
      <c r="AA39" s="8">
        <v>103709</v>
      </c>
      <c r="AB39" s="72">
        <v>12222</v>
      </c>
      <c r="AC39" s="72">
        <v>9955</v>
      </c>
      <c r="AD39" s="72">
        <v>7812</v>
      </c>
      <c r="AE39" s="8">
        <v>29989</v>
      </c>
      <c r="AF39" s="75">
        <f t="shared" si="1"/>
        <v>145113</v>
      </c>
    </row>
    <row r="40" spans="2:32" x14ac:dyDescent="0.25">
      <c r="B40" s="74"/>
      <c r="C40" s="71" t="s">
        <v>80</v>
      </c>
      <c r="D40" s="72"/>
      <c r="E40" s="72"/>
      <c r="F40" s="72">
        <v>31</v>
      </c>
      <c r="G40" s="72">
        <v>2059</v>
      </c>
      <c r="H40" s="72">
        <v>5</v>
      </c>
      <c r="I40" s="72">
        <v>289</v>
      </c>
      <c r="J40" s="72">
        <v>3667</v>
      </c>
      <c r="K40" s="72">
        <v>100</v>
      </c>
      <c r="L40" s="72"/>
      <c r="M40" s="8">
        <v>7231</v>
      </c>
      <c r="N40" s="72">
        <v>7945</v>
      </c>
      <c r="O40" s="72"/>
      <c r="P40" s="72">
        <v>1232</v>
      </c>
      <c r="Q40" s="72">
        <v>2164</v>
      </c>
      <c r="R40" s="72">
        <v>2393</v>
      </c>
      <c r="S40" s="72"/>
      <c r="T40" s="72">
        <v>3282</v>
      </c>
      <c r="U40" s="72">
        <v>15933</v>
      </c>
      <c r="V40" s="72">
        <v>7251</v>
      </c>
      <c r="W40" s="72"/>
      <c r="X40" s="72"/>
      <c r="Y40" s="72">
        <v>4766</v>
      </c>
      <c r="Z40" s="72"/>
      <c r="AA40" s="8">
        <v>52619</v>
      </c>
      <c r="AB40" s="72">
        <v>24559</v>
      </c>
      <c r="AC40" s="72">
        <v>3001</v>
      </c>
      <c r="AD40" s="72">
        <v>2008</v>
      </c>
      <c r="AE40" s="8">
        <v>29568</v>
      </c>
      <c r="AF40" s="75">
        <f t="shared" si="1"/>
        <v>89418</v>
      </c>
    </row>
    <row r="41" spans="2:32" x14ac:dyDescent="0.25">
      <c r="B41" s="74"/>
      <c r="C41" s="71" t="s">
        <v>81</v>
      </c>
      <c r="D41" s="72"/>
      <c r="E41" s="72"/>
      <c r="F41" s="72"/>
      <c r="G41" s="72">
        <v>5939</v>
      </c>
      <c r="H41" s="72">
        <v>8356</v>
      </c>
      <c r="I41" s="72">
        <v>62</v>
      </c>
      <c r="J41" s="72">
        <v>5125</v>
      </c>
      <c r="K41" s="72"/>
      <c r="L41" s="72"/>
      <c r="M41" s="8">
        <v>19482</v>
      </c>
      <c r="N41" s="72">
        <v>67</v>
      </c>
      <c r="O41" s="72"/>
      <c r="P41" s="72">
        <v>7074</v>
      </c>
      <c r="Q41" s="72"/>
      <c r="R41" s="72">
        <v>935</v>
      </c>
      <c r="S41" s="72"/>
      <c r="T41" s="72"/>
      <c r="U41" s="72">
        <v>8288</v>
      </c>
      <c r="V41" s="72">
        <v>12211</v>
      </c>
      <c r="W41" s="72"/>
      <c r="X41" s="72"/>
      <c r="Y41" s="72">
        <v>15660</v>
      </c>
      <c r="Z41" s="72"/>
      <c r="AA41" s="8">
        <v>96635</v>
      </c>
      <c r="AB41" s="72">
        <v>5829</v>
      </c>
      <c r="AC41" s="72">
        <v>6815</v>
      </c>
      <c r="AD41" s="72">
        <v>1732</v>
      </c>
      <c r="AE41" s="8">
        <v>14376</v>
      </c>
      <c r="AF41" s="75">
        <f t="shared" si="1"/>
        <v>130493</v>
      </c>
    </row>
    <row r="42" spans="2:32" x14ac:dyDescent="0.25">
      <c r="B42" s="74"/>
      <c r="C42" s="71" t="s">
        <v>82</v>
      </c>
      <c r="D42" s="72"/>
      <c r="E42" s="72">
        <v>342</v>
      </c>
      <c r="F42" s="72"/>
      <c r="G42" s="72">
        <v>253</v>
      </c>
      <c r="H42" s="72">
        <v>8</v>
      </c>
      <c r="I42" s="72">
        <v>119</v>
      </c>
      <c r="J42" s="72">
        <v>1881</v>
      </c>
      <c r="K42" s="72"/>
      <c r="L42" s="72">
        <v>5</v>
      </c>
      <c r="M42" s="8">
        <v>3365</v>
      </c>
      <c r="N42" s="72">
        <v>768</v>
      </c>
      <c r="O42" s="72"/>
      <c r="P42" s="72">
        <v>931</v>
      </c>
      <c r="Q42" s="72">
        <v>355</v>
      </c>
      <c r="R42" s="72">
        <v>3164</v>
      </c>
      <c r="S42" s="72"/>
      <c r="T42" s="72"/>
      <c r="U42" s="72">
        <v>39873</v>
      </c>
      <c r="V42" s="72">
        <v>5099</v>
      </c>
      <c r="W42" s="72"/>
      <c r="X42" s="72"/>
      <c r="Y42" s="72">
        <v>3079</v>
      </c>
      <c r="Z42" s="72"/>
      <c r="AA42" s="8">
        <v>64891</v>
      </c>
      <c r="AB42" s="72">
        <v>66383</v>
      </c>
      <c r="AC42" s="72">
        <v>2294</v>
      </c>
      <c r="AD42" s="72">
        <v>1596</v>
      </c>
      <c r="AE42" s="8">
        <v>70273</v>
      </c>
      <c r="AF42" s="75">
        <f t="shared" si="1"/>
        <v>138529</v>
      </c>
    </row>
    <row r="43" spans="2:32" x14ac:dyDescent="0.25">
      <c r="B43" s="74"/>
      <c r="C43" s="71" t="s">
        <v>83</v>
      </c>
      <c r="D43" s="72"/>
      <c r="E43" s="72"/>
      <c r="F43" s="72">
        <v>7</v>
      </c>
      <c r="G43" s="72">
        <v>2013</v>
      </c>
      <c r="H43" s="72"/>
      <c r="I43" s="72">
        <v>11</v>
      </c>
      <c r="J43" s="72">
        <v>7166</v>
      </c>
      <c r="K43" s="72"/>
      <c r="L43" s="72"/>
      <c r="M43" s="8">
        <v>10918</v>
      </c>
      <c r="N43" s="72">
        <v>2231</v>
      </c>
      <c r="O43" s="72"/>
      <c r="P43" s="72">
        <v>2348</v>
      </c>
      <c r="Q43" s="56"/>
      <c r="R43" s="72">
        <v>1244</v>
      </c>
      <c r="S43" s="72"/>
      <c r="T43" s="72"/>
      <c r="U43" s="72">
        <v>19664</v>
      </c>
      <c r="V43" s="72">
        <v>10981</v>
      </c>
      <c r="W43" s="72"/>
      <c r="X43" s="72"/>
      <c r="Y43" s="72">
        <v>1510</v>
      </c>
      <c r="Z43" s="72"/>
      <c r="AA43" s="8">
        <v>58602</v>
      </c>
      <c r="AB43" s="72">
        <v>47943</v>
      </c>
      <c r="AC43" s="72">
        <v>7492</v>
      </c>
      <c r="AD43" s="72">
        <v>2905</v>
      </c>
      <c r="AE43" s="8">
        <v>58340</v>
      </c>
      <c r="AF43" s="75">
        <f t="shared" si="1"/>
        <v>127860</v>
      </c>
    </row>
    <row r="44" spans="2:32" x14ac:dyDescent="0.25">
      <c r="B44" s="42" t="s">
        <v>84</v>
      </c>
      <c r="C44" s="24"/>
      <c r="D44" s="24"/>
      <c r="E44" s="24">
        <v>184</v>
      </c>
      <c r="F44" s="24">
        <v>650</v>
      </c>
      <c r="G44" s="24">
        <v>14989</v>
      </c>
      <c r="H44" s="24">
        <v>20</v>
      </c>
      <c r="I44" s="24">
        <v>1942</v>
      </c>
      <c r="J44" s="24">
        <v>54447</v>
      </c>
      <c r="K44" s="24">
        <v>1</v>
      </c>
      <c r="L44" s="24">
        <v>4</v>
      </c>
      <c r="M44" s="8">
        <v>102578</v>
      </c>
      <c r="N44" s="24">
        <v>18134</v>
      </c>
      <c r="O44" s="24"/>
      <c r="P44" s="24">
        <v>36467</v>
      </c>
      <c r="Q44" s="24">
        <v>209</v>
      </c>
      <c r="R44" s="24">
        <v>18292</v>
      </c>
      <c r="S44" s="24"/>
      <c r="T44" s="24">
        <v>5027</v>
      </c>
      <c r="U44" s="24">
        <v>208257</v>
      </c>
      <c r="V44" s="24">
        <v>162421</v>
      </c>
      <c r="W44" s="24"/>
      <c r="X44" s="24"/>
      <c r="Y44" s="24">
        <v>58105</v>
      </c>
      <c r="Z44" s="24"/>
      <c r="AA44" s="24">
        <v>842377</v>
      </c>
      <c r="AB44" s="24">
        <v>284877</v>
      </c>
      <c r="AC44" s="24">
        <v>43325</v>
      </c>
      <c r="AD44" s="24">
        <v>25924</v>
      </c>
      <c r="AE44" s="24">
        <v>354126</v>
      </c>
      <c r="AF44" s="17">
        <f t="shared" si="1"/>
        <v>1299081</v>
      </c>
    </row>
    <row r="45" spans="2:32" x14ac:dyDescent="0.25">
      <c r="B45" s="74" t="s">
        <v>12</v>
      </c>
      <c r="C45" s="71" t="s">
        <v>85</v>
      </c>
      <c r="D45" s="72"/>
      <c r="E45" s="72"/>
      <c r="F45" s="72">
        <v>1978</v>
      </c>
      <c r="G45" s="72">
        <v>2864</v>
      </c>
      <c r="H45" s="72"/>
      <c r="I45" s="72">
        <v>378</v>
      </c>
      <c r="J45" s="72">
        <v>11737</v>
      </c>
      <c r="K45" s="72"/>
      <c r="L45" s="72"/>
      <c r="M45" s="8">
        <v>17708</v>
      </c>
      <c r="N45" s="72">
        <v>3011</v>
      </c>
      <c r="O45" s="72"/>
      <c r="P45" s="72">
        <v>143</v>
      </c>
      <c r="Q45" s="56"/>
      <c r="R45" s="72">
        <v>7748</v>
      </c>
      <c r="S45" s="72"/>
      <c r="T45" s="72">
        <v>445</v>
      </c>
      <c r="U45" s="72">
        <v>61120</v>
      </c>
      <c r="V45" s="72">
        <v>166858</v>
      </c>
      <c r="W45" s="72"/>
      <c r="X45" s="72" t="s">
        <v>146</v>
      </c>
      <c r="Y45" s="72">
        <v>25249</v>
      </c>
      <c r="Z45" s="72"/>
      <c r="AA45" s="8">
        <v>267787</v>
      </c>
      <c r="AB45" s="72">
        <v>150051</v>
      </c>
      <c r="AC45" s="72">
        <v>5061</v>
      </c>
      <c r="AD45" s="72">
        <v>3709</v>
      </c>
      <c r="AE45" s="8">
        <v>158821</v>
      </c>
      <c r="AF45" s="75">
        <f t="shared" si="1"/>
        <v>444316</v>
      </c>
    </row>
    <row r="46" spans="2:32" x14ac:dyDescent="0.25">
      <c r="B46" s="74"/>
      <c r="C46" s="71" t="s">
        <v>86</v>
      </c>
      <c r="D46" s="72"/>
      <c r="E46" s="72">
        <v>376</v>
      </c>
      <c r="F46" s="72">
        <v>156</v>
      </c>
      <c r="G46" s="72">
        <v>20715</v>
      </c>
      <c r="H46" s="72">
        <v>44</v>
      </c>
      <c r="I46" s="72">
        <v>1173</v>
      </c>
      <c r="J46" s="72">
        <v>20965</v>
      </c>
      <c r="K46" s="72">
        <v>1</v>
      </c>
      <c r="L46" s="72">
        <v>11</v>
      </c>
      <c r="M46" s="8">
        <v>45880</v>
      </c>
      <c r="N46" s="72">
        <v>6082</v>
      </c>
      <c r="O46" s="72"/>
      <c r="P46" s="72">
        <v>66</v>
      </c>
      <c r="Q46" s="72">
        <v>432</v>
      </c>
      <c r="R46" s="72">
        <v>22165</v>
      </c>
      <c r="S46" s="72"/>
      <c r="T46" s="72">
        <v>424</v>
      </c>
      <c r="U46" s="72">
        <v>219097</v>
      </c>
      <c r="V46" s="72">
        <v>364857</v>
      </c>
      <c r="W46" s="72"/>
      <c r="X46" s="72" t="s">
        <v>146</v>
      </c>
      <c r="Y46" s="72">
        <v>101149</v>
      </c>
      <c r="Z46" s="72"/>
      <c r="AA46" s="8">
        <v>718343</v>
      </c>
      <c r="AB46" s="72">
        <v>202073</v>
      </c>
      <c r="AC46" s="72">
        <v>19555</v>
      </c>
      <c r="AD46" s="72">
        <v>8827</v>
      </c>
      <c r="AE46" s="8">
        <v>230455</v>
      </c>
      <c r="AF46" s="75">
        <f t="shared" si="1"/>
        <v>994678</v>
      </c>
    </row>
    <row r="47" spans="2:32" x14ac:dyDescent="0.25">
      <c r="B47" s="74"/>
      <c r="C47" s="71" t="s">
        <v>87</v>
      </c>
      <c r="D47" s="72"/>
      <c r="E47" s="72"/>
      <c r="F47" s="72">
        <v>344</v>
      </c>
      <c r="G47" s="72">
        <v>8388</v>
      </c>
      <c r="H47" s="72">
        <v>5932</v>
      </c>
      <c r="I47" s="72">
        <v>7135</v>
      </c>
      <c r="J47" s="72">
        <v>22037</v>
      </c>
      <c r="K47" s="72">
        <v>1595</v>
      </c>
      <c r="L47" s="72"/>
      <c r="M47" s="8">
        <v>45431</v>
      </c>
      <c r="N47" s="72">
        <v>73</v>
      </c>
      <c r="O47" s="72"/>
      <c r="P47" s="72">
        <v>837</v>
      </c>
      <c r="Q47" s="56"/>
      <c r="R47" s="72">
        <v>9905</v>
      </c>
      <c r="S47" s="72"/>
      <c r="T47" s="72">
        <v>1175</v>
      </c>
      <c r="U47" s="72">
        <v>73471</v>
      </c>
      <c r="V47" s="72">
        <v>32643</v>
      </c>
      <c r="W47" s="72"/>
      <c r="X47" s="72" t="s">
        <v>146</v>
      </c>
      <c r="Y47" s="72">
        <v>94360</v>
      </c>
      <c r="Z47" s="72"/>
      <c r="AA47" s="8">
        <v>226692</v>
      </c>
      <c r="AB47" s="72">
        <v>295821</v>
      </c>
      <c r="AC47" s="72">
        <v>8363</v>
      </c>
      <c r="AD47" s="72">
        <v>6772</v>
      </c>
      <c r="AE47" s="8">
        <v>310956</v>
      </c>
      <c r="AF47" s="75">
        <f t="shared" si="1"/>
        <v>583079</v>
      </c>
    </row>
    <row r="48" spans="2:32" x14ac:dyDescent="0.25">
      <c r="B48" s="74"/>
      <c r="C48" s="71" t="s">
        <v>88</v>
      </c>
      <c r="D48" s="72"/>
      <c r="E48" s="72">
        <v>902</v>
      </c>
      <c r="F48" s="72">
        <v>302</v>
      </c>
      <c r="G48" s="72">
        <v>7460</v>
      </c>
      <c r="H48" s="72">
        <v>72</v>
      </c>
      <c r="I48" s="72">
        <v>1791</v>
      </c>
      <c r="J48" s="72">
        <v>15899</v>
      </c>
      <c r="K48" s="72">
        <v>2</v>
      </c>
      <c r="L48" s="72">
        <v>20</v>
      </c>
      <c r="M48" s="8">
        <v>33862</v>
      </c>
      <c r="N48" s="72">
        <v>1162</v>
      </c>
      <c r="O48" s="72">
        <v>19</v>
      </c>
      <c r="P48" s="72">
        <v>2515</v>
      </c>
      <c r="Q48" s="72">
        <v>996</v>
      </c>
      <c r="R48" s="72">
        <v>4350</v>
      </c>
      <c r="S48" s="72"/>
      <c r="T48" s="72">
        <v>695</v>
      </c>
      <c r="U48" s="72">
        <v>72922</v>
      </c>
      <c r="V48" s="72">
        <v>81777</v>
      </c>
      <c r="W48" s="72"/>
      <c r="X48" s="72" t="s">
        <v>146</v>
      </c>
      <c r="Y48" s="72">
        <v>66611</v>
      </c>
      <c r="Z48" s="72"/>
      <c r="AA48" s="8">
        <v>283142</v>
      </c>
      <c r="AB48" s="72">
        <v>77746</v>
      </c>
      <c r="AC48" s="72">
        <v>10436</v>
      </c>
      <c r="AD48" s="72">
        <v>5598</v>
      </c>
      <c r="AE48" s="8">
        <v>93780</v>
      </c>
      <c r="AF48" s="75">
        <f t="shared" si="1"/>
        <v>410784</v>
      </c>
    </row>
    <row r="49" spans="2:32" x14ac:dyDescent="0.25">
      <c r="B49" s="74"/>
      <c r="C49" s="71" t="s">
        <v>89</v>
      </c>
      <c r="D49" s="72"/>
      <c r="E49" s="72"/>
      <c r="F49" s="72">
        <v>3</v>
      </c>
      <c r="G49" s="72">
        <v>15292</v>
      </c>
      <c r="H49" s="72">
        <v>2381</v>
      </c>
      <c r="I49" s="72">
        <v>2609</v>
      </c>
      <c r="J49" s="72">
        <v>19859</v>
      </c>
      <c r="K49" s="72">
        <v>1292</v>
      </c>
      <c r="L49" s="72"/>
      <c r="M49" s="8">
        <v>41436</v>
      </c>
      <c r="N49" s="72">
        <v>12066</v>
      </c>
      <c r="O49" s="72">
        <v>1075</v>
      </c>
      <c r="P49" s="72">
        <v>241</v>
      </c>
      <c r="Q49" s="72"/>
      <c r="R49" s="72">
        <v>34198</v>
      </c>
      <c r="S49" s="72"/>
      <c r="T49" s="72">
        <v>11996</v>
      </c>
      <c r="U49" s="72">
        <v>263822</v>
      </c>
      <c r="V49" s="72">
        <v>226005</v>
      </c>
      <c r="W49" s="72"/>
      <c r="X49" s="72" t="s">
        <v>146</v>
      </c>
      <c r="Y49" s="72">
        <v>231966</v>
      </c>
      <c r="Z49" s="72"/>
      <c r="AA49" s="8">
        <v>789764</v>
      </c>
      <c r="AB49" s="72">
        <v>581303</v>
      </c>
      <c r="AC49" s="72">
        <v>17780</v>
      </c>
      <c r="AD49" s="72">
        <v>10413</v>
      </c>
      <c r="AE49" s="8">
        <v>609496</v>
      </c>
      <c r="AF49" s="75">
        <f t="shared" si="1"/>
        <v>1440696</v>
      </c>
    </row>
    <row r="50" spans="2:32" x14ac:dyDescent="0.25">
      <c r="B50" s="42" t="s">
        <v>90</v>
      </c>
      <c r="C50" s="24"/>
      <c r="D50" s="24"/>
      <c r="E50" s="24"/>
      <c r="F50" s="24">
        <v>2783</v>
      </c>
      <c r="G50" s="24">
        <v>54719</v>
      </c>
      <c r="H50" s="24">
        <v>17505</v>
      </c>
      <c r="I50" s="24">
        <v>13086</v>
      </c>
      <c r="J50" s="24">
        <v>90497</v>
      </c>
      <c r="K50" s="24">
        <v>5727</v>
      </c>
      <c r="L50" s="24"/>
      <c r="M50" s="8">
        <v>184317</v>
      </c>
      <c r="N50" s="24">
        <v>22394</v>
      </c>
      <c r="O50" s="24">
        <v>1094</v>
      </c>
      <c r="P50" s="24">
        <v>3802</v>
      </c>
      <c r="Q50" s="24"/>
      <c r="R50" s="24">
        <v>78366</v>
      </c>
      <c r="S50" s="24"/>
      <c r="T50" s="24">
        <v>14735</v>
      </c>
      <c r="U50" s="24">
        <v>690432</v>
      </c>
      <c r="V50" s="24">
        <v>872140</v>
      </c>
      <c r="W50" s="24"/>
      <c r="X50" s="24" t="s">
        <v>146</v>
      </c>
      <c r="Y50" s="24">
        <v>519335</v>
      </c>
      <c r="Z50" s="24"/>
      <c r="AA50" s="24">
        <v>2285728</v>
      </c>
      <c r="AB50" s="24">
        <v>1306994</v>
      </c>
      <c r="AC50" s="24">
        <v>61195</v>
      </c>
      <c r="AD50" s="24">
        <v>35319</v>
      </c>
      <c r="AE50" s="24">
        <v>1403508</v>
      </c>
      <c r="AF50" s="17">
        <f t="shared" si="1"/>
        <v>3873553</v>
      </c>
    </row>
    <row r="51" spans="2:32" x14ac:dyDescent="0.25">
      <c r="B51" s="74" t="s">
        <v>13</v>
      </c>
      <c r="C51" s="71" t="s">
        <v>91</v>
      </c>
      <c r="D51" s="72"/>
      <c r="E51" s="72"/>
      <c r="F51" s="72">
        <v>133</v>
      </c>
      <c r="G51" s="72">
        <v>718</v>
      </c>
      <c r="H51" s="72">
        <v>4326</v>
      </c>
      <c r="I51" s="72">
        <v>35</v>
      </c>
      <c r="J51" s="72">
        <v>24831</v>
      </c>
      <c r="K51" s="72">
        <v>59</v>
      </c>
      <c r="L51" s="72">
        <v>134</v>
      </c>
      <c r="M51" s="8">
        <v>30236</v>
      </c>
      <c r="N51" s="72">
        <v>803</v>
      </c>
      <c r="O51" s="72"/>
      <c r="P51" s="72">
        <v>6133</v>
      </c>
      <c r="Q51" s="72"/>
      <c r="R51" s="72">
        <v>3448</v>
      </c>
      <c r="S51" s="72">
        <v>6878</v>
      </c>
      <c r="T51" s="72">
        <v>8467</v>
      </c>
      <c r="U51" s="72">
        <v>55150</v>
      </c>
      <c r="V51" s="72">
        <v>24890</v>
      </c>
      <c r="W51" s="72"/>
      <c r="X51" s="72" t="s">
        <v>146</v>
      </c>
      <c r="Y51" s="72">
        <v>24788</v>
      </c>
      <c r="Z51" s="72"/>
      <c r="AA51" s="8">
        <v>132988</v>
      </c>
      <c r="AB51" s="72">
        <v>20655</v>
      </c>
      <c r="AC51" s="72">
        <v>1305</v>
      </c>
      <c r="AD51" s="72">
        <v>2070</v>
      </c>
      <c r="AE51" s="8">
        <v>24030</v>
      </c>
      <c r="AF51" s="75">
        <f t="shared" si="1"/>
        <v>187254</v>
      </c>
    </row>
    <row r="52" spans="2:32" x14ac:dyDescent="0.25">
      <c r="B52" s="74"/>
      <c r="C52" s="71" t="s">
        <v>107</v>
      </c>
      <c r="D52" s="72"/>
      <c r="E52" s="72"/>
      <c r="F52" s="72"/>
      <c r="G52" s="72">
        <v>672</v>
      </c>
      <c r="H52" s="72">
        <v>2222</v>
      </c>
      <c r="I52" s="72">
        <v>594</v>
      </c>
      <c r="J52" s="72">
        <v>24606</v>
      </c>
      <c r="K52" s="72">
        <v>511</v>
      </c>
      <c r="L52" s="72">
        <v>359</v>
      </c>
      <c r="M52" s="8">
        <v>28964</v>
      </c>
      <c r="N52" s="72">
        <v>4223</v>
      </c>
      <c r="O52" s="72"/>
      <c r="P52" s="72">
        <v>5313</v>
      </c>
      <c r="Q52" s="72"/>
      <c r="R52" s="72">
        <v>1182</v>
      </c>
      <c r="S52" s="72">
        <v>5531</v>
      </c>
      <c r="T52" s="72">
        <v>3632</v>
      </c>
      <c r="U52" s="72">
        <v>26915</v>
      </c>
      <c r="V52" s="72">
        <v>13712</v>
      </c>
      <c r="W52" s="72"/>
      <c r="X52" s="72" t="s">
        <v>146</v>
      </c>
      <c r="Y52" s="72">
        <v>37374</v>
      </c>
      <c r="Z52" s="72"/>
      <c r="AA52" s="8">
        <v>99292</v>
      </c>
      <c r="AB52" s="72">
        <v>5543</v>
      </c>
      <c r="AC52" s="72">
        <v>1299</v>
      </c>
      <c r="AD52" s="72">
        <v>1148</v>
      </c>
      <c r="AE52" s="8">
        <v>7990</v>
      </c>
      <c r="AF52" s="75">
        <f t="shared" si="1"/>
        <v>136246</v>
      </c>
    </row>
    <row r="53" spans="2:32" x14ac:dyDescent="0.25">
      <c r="B53" s="74"/>
      <c r="C53" s="71" t="s">
        <v>108</v>
      </c>
      <c r="D53" s="72"/>
      <c r="E53" s="72"/>
      <c r="F53" s="72"/>
      <c r="G53" s="72">
        <v>2106</v>
      </c>
      <c r="H53" s="72">
        <v>3755</v>
      </c>
      <c r="I53" s="72">
        <v>965</v>
      </c>
      <c r="J53" s="72">
        <v>13610</v>
      </c>
      <c r="K53" s="72">
        <v>210</v>
      </c>
      <c r="L53" s="72">
        <v>294</v>
      </c>
      <c r="M53" s="8">
        <v>20940</v>
      </c>
      <c r="N53" s="72">
        <v>1508</v>
      </c>
      <c r="O53" s="72"/>
      <c r="P53" s="72">
        <v>1931</v>
      </c>
      <c r="Q53" s="72"/>
      <c r="R53" s="72">
        <v>15347</v>
      </c>
      <c r="S53" s="72">
        <v>24312</v>
      </c>
      <c r="T53" s="72">
        <v>773</v>
      </c>
      <c r="U53" s="72">
        <v>49395</v>
      </c>
      <c r="V53" s="72">
        <v>34369</v>
      </c>
      <c r="W53" s="72"/>
      <c r="X53" s="72" t="s">
        <v>146</v>
      </c>
      <c r="Y53" s="72">
        <v>202966</v>
      </c>
      <c r="Z53" s="72"/>
      <c r="AA53" s="8">
        <v>344905</v>
      </c>
      <c r="AB53" s="72">
        <v>246909</v>
      </c>
      <c r="AC53" s="72">
        <v>2039</v>
      </c>
      <c r="AD53" s="72">
        <v>1659</v>
      </c>
      <c r="AE53" s="8">
        <v>250607</v>
      </c>
      <c r="AF53" s="75">
        <f t="shared" si="1"/>
        <v>616452</v>
      </c>
    </row>
    <row r="54" spans="2:32" x14ac:dyDescent="0.25">
      <c r="B54" s="74"/>
      <c r="C54" s="71" t="s">
        <v>92</v>
      </c>
      <c r="D54" s="72"/>
      <c r="E54" s="72"/>
      <c r="F54" s="72">
        <v>5</v>
      </c>
      <c r="G54" s="72"/>
      <c r="H54" s="72">
        <v>1501</v>
      </c>
      <c r="I54" s="72">
        <v>24</v>
      </c>
      <c r="J54" s="72">
        <v>7689</v>
      </c>
      <c r="K54" s="72"/>
      <c r="L54" s="72"/>
      <c r="M54" s="8">
        <v>9219</v>
      </c>
      <c r="N54" s="72">
        <v>44619</v>
      </c>
      <c r="O54" s="72"/>
      <c r="P54" s="72">
        <v>1517</v>
      </c>
      <c r="Q54" s="72"/>
      <c r="R54" s="72">
        <v>6655</v>
      </c>
      <c r="S54" s="72">
        <v>27811</v>
      </c>
      <c r="T54" s="72">
        <v>1408</v>
      </c>
      <c r="U54" s="72">
        <v>68357</v>
      </c>
      <c r="V54" s="72">
        <v>23068</v>
      </c>
      <c r="W54" s="72"/>
      <c r="X54" s="72" t="s">
        <v>146</v>
      </c>
      <c r="Y54" s="72">
        <v>206517</v>
      </c>
      <c r="Z54" s="72"/>
      <c r="AA54" s="8">
        <v>380442</v>
      </c>
      <c r="AB54" s="72">
        <v>74149</v>
      </c>
      <c r="AC54" s="72">
        <v>673</v>
      </c>
      <c r="AD54" s="72">
        <v>1451</v>
      </c>
      <c r="AE54" s="8">
        <v>76273</v>
      </c>
      <c r="AF54" s="75">
        <f t="shared" si="1"/>
        <v>465934</v>
      </c>
    </row>
    <row r="55" spans="2:32" x14ac:dyDescent="0.25">
      <c r="B55" s="42" t="s">
        <v>93</v>
      </c>
      <c r="C55" s="24"/>
      <c r="D55" s="24"/>
      <c r="E55" s="24"/>
      <c r="F55" s="24">
        <v>138</v>
      </c>
      <c r="G55" s="24">
        <v>3496</v>
      </c>
      <c r="H55" s="24">
        <v>11804</v>
      </c>
      <c r="I55" s="24">
        <v>1618</v>
      </c>
      <c r="J55" s="24">
        <v>70736</v>
      </c>
      <c r="K55" s="24">
        <v>780</v>
      </c>
      <c r="L55" s="24">
        <v>787</v>
      </c>
      <c r="M55" s="8">
        <v>89359</v>
      </c>
      <c r="N55" s="24">
        <v>51153</v>
      </c>
      <c r="O55" s="24"/>
      <c r="P55" s="24">
        <v>14894</v>
      </c>
      <c r="Q55" s="24"/>
      <c r="R55" s="24">
        <v>26632</v>
      </c>
      <c r="S55" s="24">
        <v>64532</v>
      </c>
      <c r="T55" s="24">
        <v>14280</v>
      </c>
      <c r="U55" s="24">
        <v>199817</v>
      </c>
      <c r="V55" s="24">
        <v>96039</v>
      </c>
      <c r="W55" s="24"/>
      <c r="X55" s="24" t="s">
        <v>146</v>
      </c>
      <c r="Y55" s="24">
        <v>471645</v>
      </c>
      <c r="Z55" s="24"/>
      <c r="AA55" s="24">
        <v>957627</v>
      </c>
      <c r="AB55" s="24">
        <v>347256</v>
      </c>
      <c r="AC55" s="24">
        <v>5316</v>
      </c>
      <c r="AD55" s="24">
        <v>6328</v>
      </c>
      <c r="AE55" s="24">
        <v>358900</v>
      </c>
      <c r="AF55" s="17">
        <f t="shared" si="1"/>
        <v>1405886</v>
      </c>
    </row>
    <row r="56" spans="2:32" s="11" customFormat="1" x14ac:dyDescent="0.25">
      <c r="B56" s="74" t="s">
        <v>14</v>
      </c>
      <c r="C56" s="71" t="s">
        <v>94</v>
      </c>
      <c r="D56" s="72">
        <v>39</v>
      </c>
      <c r="E56" s="72"/>
      <c r="F56" s="72"/>
      <c r="G56" s="72">
        <v>9129</v>
      </c>
      <c r="H56" s="72">
        <v>34</v>
      </c>
      <c r="I56" s="72">
        <v>1578</v>
      </c>
      <c r="J56" s="72">
        <v>9685</v>
      </c>
      <c r="K56" s="72">
        <v>846</v>
      </c>
      <c r="L56" s="72"/>
      <c r="M56" s="8">
        <v>21311</v>
      </c>
      <c r="N56" s="72">
        <v>10347</v>
      </c>
      <c r="O56" s="72">
        <v>1414</v>
      </c>
      <c r="P56" s="72">
        <v>1769</v>
      </c>
      <c r="Q56" s="72"/>
      <c r="R56" s="72">
        <v>7626</v>
      </c>
      <c r="S56" s="72">
        <v>20950</v>
      </c>
      <c r="T56" s="72">
        <v>17</v>
      </c>
      <c r="U56" s="72">
        <v>83378</v>
      </c>
      <c r="V56" s="72">
        <v>164236</v>
      </c>
      <c r="W56" s="72"/>
      <c r="X56" s="72"/>
      <c r="Y56" s="72">
        <v>195556</v>
      </c>
      <c r="Z56" s="72"/>
      <c r="AA56" s="8">
        <v>511902</v>
      </c>
      <c r="AB56" s="72">
        <v>37056</v>
      </c>
      <c r="AC56" s="72">
        <v>13542</v>
      </c>
      <c r="AD56" s="72">
        <v>15787</v>
      </c>
      <c r="AE56" s="8">
        <v>66385</v>
      </c>
      <c r="AF56" s="75">
        <f t="shared" si="1"/>
        <v>599598</v>
      </c>
    </row>
    <row r="57" spans="2:32" s="11" customFormat="1" x14ac:dyDescent="0.25">
      <c r="B57" s="74"/>
      <c r="C57" s="71" t="s">
        <v>95</v>
      </c>
      <c r="D57" s="72"/>
      <c r="E57" s="72"/>
      <c r="F57" s="72">
        <v>227</v>
      </c>
      <c r="G57" s="72">
        <v>18927</v>
      </c>
      <c r="H57" s="72">
        <v>360</v>
      </c>
      <c r="I57" s="72">
        <v>1837</v>
      </c>
      <c r="J57" s="72">
        <v>16352</v>
      </c>
      <c r="K57" s="72">
        <v>1334</v>
      </c>
      <c r="L57" s="72"/>
      <c r="M57" s="8">
        <v>39037</v>
      </c>
      <c r="N57" s="72">
        <v>27917</v>
      </c>
      <c r="O57" s="72">
        <v>1083</v>
      </c>
      <c r="P57" s="72">
        <v>2064</v>
      </c>
      <c r="Q57" s="72">
        <v>20441</v>
      </c>
      <c r="R57" s="72">
        <v>1479</v>
      </c>
      <c r="S57" s="72">
        <v>8393</v>
      </c>
      <c r="T57" s="72">
        <v>982</v>
      </c>
      <c r="U57" s="72">
        <v>54174</v>
      </c>
      <c r="V57" s="72">
        <v>166767</v>
      </c>
      <c r="W57" s="72">
        <v>345</v>
      </c>
      <c r="X57" s="72"/>
      <c r="Y57" s="72">
        <v>97370</v>
      </c>
      <c r="Z57" s="72"/>
      <c r="AA57" s="8">
        <v>381015</v>
      </c>
      <c r="AB57" s="72">
        <v>19217</v>
      </c>
      <c r="AC57" s="72">
        <v>11640</v>
      </c>
      <c r="AD57" s="72">
        <v>12929</v>
      </c>
      <c r="AE57" s="8">
        <v>43786</v>
      </c>
      <c r="AF57" s="75">
        <f t="shared" si="1"/>
        <v>463838</v>
      </c>
    </row>
    <row r="58" spans="2:32" s="11" customFormat="1" x14ac:dyDescent="0.25">
      <c r="B58" s="42" t="s">
        <v>96</v>
      </c>
      <c r="C58" s="24"/>
      <c r="D58" s="24">
        <v>39</v>
      </c>
      <c r="E58" s="24"/>
      <c r="F58" s="24">
        <v>227</v>
      </c>
      <c r="G58" s="24">
        <v>28056</v>
      </c>
      <c r="H58" s="24">
        <v>394</v>
      </c>
      <c r="I58" s="24">
        <v>3415</v>
      </c>
      <c r="J58" s="24">
        <v>26037</v>
      </c>
      <c r="K58" s="24">
        <v>2180</v>
      </c>
      <c r="L58" s="24"/>
      <c r="M58" s="8">
        <v>60348</v>
      </c>
      <c r="N58" s="24">
        <v>38264</v>
      </c>
      <c r="O58" s="24">
        <v>2497</v>
      </c>
      <c r="P58" s="24">
        <v>3833</v>
      </c>
      <c r="Q58" s="24"/>
      <c r="R58" s="24">
        <v>9105</v>
      </c>
      <c r="S58" s="24">
        <v>29343</v>
      </c>
      <c r="T58" s="24">
        <v>999</v>
      </c>
      <c r="U58" s="24">
        <v>137552</v>
      </c>
      <c r="V58" s="24">
        <v>331003</v>
      </c>
      <c r="W58" s="24">
        <v>345</v>
      </c>
      <c r="X58" s="24"/>
      <c r="Y58" s="24">
        <v>292926</v>
      </c>
      <c r="Z58" s="24"/>
      <c r="AA58" s="24">
        <v>892917</v>
      </c>
      <c r="AB58" s="24">
        <v>56273</v>
      </c>
      <c r="AC58" s="24">
        <v>25182</v>
      </c>
      <c r="AD58" s="24">
        <v>28716</v>
      </c>
      <c r="AE58" s="24">
        <v>110171</v>
      </c>
      <c r="AF58" s="17">
        <f t="shared" si="1"/>
        <v>1063436</v>
      </c>
    </row>
    <row r="59" spans="2:32" x14ac:dyDescent="0.25">
      <c r="B59" s="74" t="s">
        <v>15</v>
      </c>
      <c r="C59" s="71" t="s">
        <v>109</v>
      </c>
      <c r="D59" s="72"/>
      <c r="E59" s="72"/>
      <c r="F59" s="72"/>
      <c r="G59" s="72">
        <v>126</v>
      </c>
      <c r="H59" s="72">
        <v>609</v>
      </c>
      <c r="I59" s="72"/>
      <c r="J59" s="72">
        <v>4014</v>
      </c>
      <c r="K59" s="72"/>
      <c r="L59" s="72"/>
      <c r="M59" s="8">
        <v>4749</v>
      </c>
      <c r="N59" s="72"/>
      <c r="O59" s="72"/>
      <c r="P59" s="72">
        <v>10665</v>
      </c>
      <c r="Q59" s="72"/>
      <c r="R59" s="72"/>
      <c r="S59" s="72"/>
      <c r="T59" s="72">
        <v>5506</v>
      </c>
      <c r="U59" s="72">
        <v>6828</v>
      </c>
      <c r="V59" s="72">
        <v>13114</v>
      </c>
      <c r="W59" s="72"/>
      <c r="X59" s="72">
        <v>5897</v>
      </c>
      <c r="Y59" s="72"/>
      <c r="Z59" s="72"/>
      <c r="AA59" s="8">
        <v>42054</v>
      </c>
      <c r="AB59" s="72">
        <v>24735</v>
      </c>
      <c r="AC59" s="72">
        <v>2052</v>
      </c>
      <c r="AD59" s="72">
        <v>2365</v>
      </c>
      <c r="AE59" s="8">
        <v>29152</v>
      </c>
      <c r="AF59" s="75">
        <f t="shared" si="1"/>
        <v>75955</v>
      </c>
    </row>
    <row r="60" spans="2:32" x14ac:dyDescent="0.25">
      <c r="B60" s="74"/>
      <c r="C60" s="71" t="s">
        <v>97</v>
      </c>
      <c r="D60" s="72"/>
      <c r="E60" s="72"/>
      <c r="F60" s="72"/>
      <c r="G60" s="72">
        <v>33</v>
      </c>
      <c r="H60" s="72">
        <v>994</v>
      </c>
      <c r="I60" s="72"/>
      <c r="J60" s="72">
        <v>6055</v>
      </c>
      <c r="K60" s="72"/>
      <c r="L60" s="72"/>
      <c r="M60" s="8">
        <v>7082</v>
      </c>
      <c r="N60" s="72">
        <v>1007</v>
      </c>
      <c r="O60" s="72"/>
      <c r="P60" s="72">
        <v>4027</v>
      </c>
      <c r="Q60" s="72"/>
      <c r="R60" s="72"/>
      <c r="S60" s="72"/>
      <c r="T60" s="72">
        <v>732</v>
      </c>
      <c r="U60" s="72">
        <v>2922</v>
      </c>
      <c r="V60" s="72">
        <v>8695</v>
      </c>
      <c r="W60" s="72"/>
      <c r="X60" s="72"/>
      <c r="Y60" s="72">
        <v>111</v>
      </c>
      <c r="Z60" s="72">
        <v>2165</v>
      </c>
      <c r="AA60" s="8">
        <v>19807</v>
      </c>
      <c r="AB60" s="72">
        <v>4152</v>
      </c>
      <c r="AC60" s="72">
        <v>1965</v>
      </c>
      <c r="AD60" s="72">
        <v>3601</v>
      </c>
      <c r="AE60" s="8">
        <v>9718</v>
      </c>
      <c r="AF60" s="75">
        <f t="shared" si="1"/>
        <v>36607</v>
      </c>
    </row>
    <row r="61" spans="2:32" x14ac:dyDescent="0.25">
      <c r="B61" s="74"/>
      <c r="C61" s="71" t="s">
        <v>110</v>
      </c>
      <c r="D61" s="72"/>
      <c r="E61" s="72"/>
      <c r="F61" s="72">
        <v>9</v>
      </c>
      <c r="G61" s="72">
        <v>112</v>
      </c>
      <c r="H61" s="72">
        <v>991</v>
      </c>
      <c r="I61" s="72"/>
      <c r="J61" s="72">
        <v>5560</v>
      </c>
      <c r="K61" s="72"/>
      <c r="L61" s="72"/>
      <c r="M61" s="8">
        <v>6672</v>
      </c>
      <c r="N61" s="72"/>
      <c r="O61" s="72"/>
      <c r="P61" s="72">
        <v>5125</v>
      </c>
      <c r="Q61" s="72"/>
      <c r="R61" s="72"/>
      <c r="S61" s="72"/>
      <c r="T61" s="72">
        <v>70</v>
      </c>
      <c r="U61" s="72">
        <v>4083</v>
      </c>
      <c r="V61" s="72">
        <v>7689</v>
      </c>
      <c r="W61" s="72"/>
      <c r="X61" s="72">
        <v>745</v>
      </c>
      <c r="Y61" s="72"/>
      <c r="Z61" s="72"/>
      <c r="AA61" s="8">
        <v>34391</v>
      </c>
      <c r="AB61" s="72">
        <v>16979</v>
      </c>
      <c r="AC61" s="72">
        <v>1726</v>
      </c>
      <c r="AD61" s="72">
        <v>2681</v>
      </c>
      <c r="AE61" s="8">
        <v>21386</v>
      </c>
      <c r="AF61" s="75">
        <f t="shared" si="1"/>
        <v>62449</v>
      </c>
    </row>
    <row r="62" spans="2:32" x14ac:dyDescent="0.25">
      <c r="B62" s="74"/>
      <c r="C62" s="71" t="s">
        <v>98</v>
      </c>
      <c r="D62" s="72"/>
      <c r="E62" s="72"/>
      <c r="F62" s="72"/>
      <c r="G62" s="72"/>
      <c r="H62" s="72">
        <v>128</v>
      </c>
      <c r="I62" s="72"/>
      <c r="J62" s="72">
        <v>2361</v>
      </c>
      <c r="K62" s="72"/>
      <c r="L62" s="72"/>
      <c r="M62" s="8">
        <v>2489</v>
      </c>
      <c r="N62" s="72"/>
      <c r="O62" s="72"/>
      <c r="P62" s="72">
        <v>2876</v>
      </c>
      <c r="Q62" s="72"/>
      <c r="R62" s="72"/>
      <c r="S62" s="72"/>
      <c r="T62" s="72">
        <v>2442</v>
      </c>
      <c r="U62" s="72">
        <v>3023</v>
      </c>
      <c r="V62" s="72">
        <v>4790</v>
      </c>
      <c r="W62" s="72"/>
      <c r="X62" s="72">
        <v>1324</v>
      </c>
      <c r="Y62" s="72"/>
      <c r="Z62" s="72"/>
      <c r="AA62" s="8">
        <v>14518</v>
      </c>
      <c r="AB62" s="72">
        <v>23107</v>
      </c>
      <c r="AC62" s="72">
        <v>279</v>
      </c>
      <c r="AD62" s="72">
        <v>2352</v>
      </c>
      <c r="AE62" s="8">
        <v>25738</v>
      </c>
      <c r="AF62" s="75">
        <f t="shared" si="1"/>
        <v>42745</v>
      </c>
    </row>
    <row r="63" spans="2:32" x14ac:dyDescent="0.25">
      <c r="B63" s="42" t="s">
        <v>99</v>
      </c>
      <c r="C63" s="24"/>
      <c r="D63" s="24"/>
      <c r="E63" s="24"/>
      <c r="F63" s="24">
        <v>9</v>
      </c>
      <c r="G63" s="24">
        <v>271</v>
      </c>
      <c r="H63" s="24">
        <v>2722</v>
      </c>
      <c r="I63" s="24"/>
      <c r="J63" s="24">
        <v>17990</v>
      </c>
      <c r="K63" s="24"/>
      <c r="L63" s="24"/>
      <c r="M63" s="8">
        <v>20992</v>
      </c>
      <c r="N63" s="24">
        <v>1007</v>
      </c>
      <c r="O63" s="24"/>
      <c r="P63" s="24">
        <v>22693</v>
      </c>
      <c r="Q63" s="24"/>
      <c r="R63" s="24"/>
      <c r="S63" s="24"/>
      <c r="T63" s="24">
        <v>8750</v>
      </c>
      <c r="U63" s="24">
        <v>16856</v>
      </c>
      <c r="V63" s="24">
        <v>34288</v>
      </c>
      <c r="W63" s="24"/>
      <c r="X63" s="24">
        <v>7966</v>
      </c>
      <c r="Y63" s="24">
        <v>111</v>
      </c>
      <c r="Z63" s="24">
        <v>2165</v>
      </c>
      <c r="AA63" s="24">
        <v>110770</v>
      </c>
      <c r="AB63" s="24">
        <v>68973</v>
      </c>
      <c r="AC63" s="24">
        <v>6022</v>
      </c>
      <c r="AD63" s="24">
        <v>10999</v>
      </c>
      <c r="AE63" s="24">
        <v>85994</v>
      </c>
      <c r="AF63" s="17">
        <f t="shared" si="1"/>
        <v>217756</v>
      </c>
    </row>
    <row r="64" spans="2:32" x14ac:dyDescent="0.25">
      <c r="B64" s="74" t="s">
        <v>16</v>
      </c>
      <c r="C64" s="71" t="s">
        <v>16</v>
      </c>
      <c r="D64" s="72"/>
      <c r="E64" s="72"/>
      <c r="F64" s="72"/>
      <c r="G64" s="72">
        <v>2354</v>
      </c>
      <c r="H64" s="72">
        <v>1023</v>
      </c>
      <c r="I64" s="72"/>
      <c r="J64" s="72">
        <v>2987</v>
      </c>
      <c r="K64" s="72"/>
      <c r="L64" s="72"/>
      <c r="M64" s="8">
        <v>6364</v>
      </c>
      <c r="N64" s="72">
        <v>357</v>
      </c>
      <c r="O64" s="72"/>
      <c r="P64" s="72">
        <v>1324</v>
      </c>
      <c r="Q64" s="72"/>
      <c r="R64" s="72">
        <v>313</v>
      </c>
      <c r="S64" s="72">
        <v>1785</v>
      </c>
      <c r="T64" s="72"/>
      <c r="U64" s="72">
        <v>3848</v>
      </c>
      <c r="V64" s="72">
        <v>3217</v>
      </c>
      <c r="W64" s="72"/>
      <c r="X64" s="72" t="s">
        <v>146</v>
      </c>
      <c r="Y64" s="72">
        <v>69429</v>
      </c>
      <c r="Z64" s="72"/>
      <c r="AA64" s="8">
        <v>94903</v>
      </c>
      <c r="AB64" s="72">
        <v>87466</v>
      </c>
      <c r="AC64" s="72">
        <v>745</v>
      </c>
      <c r="AD64" s="72">
        <v>432</v>
      </c>
      <c r="AE64" s="8">
        <v>88643</v>
      </c>
      <c r="AF64" s="75">
        <f t="shared" si="1"/>
        <v>189910</v>
      </c>
    </row>
    <row r="65" spans="2:32" x14ac:dyDescent="0.25">
      <c r="B65" s="42" t="s">
        <v>100</v>
      </c>
      <c r="C65" s="24"/>
      <c r="D65" s="24"/>
      <c r="E65" s="24"/>
      <c r="F65" s="24"/>
      <c r="G65" s="24">
        <v>2354</v>
      </c>
      <c r="H65" s="24">
        <v>1023</v>
      </c>
      <c r="I65" s="24"/>
      <c r="J65" s="24">
        <v>2987</v>
      </c>
      <c r="K65" s="24"/>
      <c r="L65" s="24"/>
      <c r="M65" s="8">
        <v>6364</v>
      </c>
      <c r="N65" s="24">
        <v>357</v>
      </c>
      <c r="O65" s="24"/>
      <c r="P65" s="24">
        <v>1324</v>
      </c>
      <c r="Q65" s="24"/>
      <c r="R65" s="24">
        <v>313</v>
      </c>
      <c r="S65" s="24">
        <v>1785</v>
      </c>
      <c r="T65" s="24"/>
      <c r="U65" s="24">
        <v>3848</v>
      </c>
      <c r="V65" s="24">
        <v>3217</v>
      </c>
      <c r="W65" s="24"/>
      <c r="X65" s="24" t="s">
        <v>146</v>
      </c>
      <c r="Y65" s="24">
        <v>69429</v>
      </c>
      <c r="Z65" s="24"/>
      <c r="AA65" s="24">
        <v>94903</v>
      </c>
      <c r="AB65" s="24">
        <v>87466</v>
      </c>
      <c r="AC65" s="24">
        <v>745</v>
      </c>
      <c r="AD65" s="24">
        <v>432</v>
      </c>
      <c r="AE65" s="24">
        <v>88643</v>
      </c>
      <c r="AF65" s="17">
        <f t="shared" si="1"/>
        <v>189910</v>
      </c>
    </row>
    <row r="66" spans="2:32" x14ac:dyDescent="0.25">
      <c r="B66" s="74" t="s">
        <v>17</v>
      </c>
      <c r="C66" s="71" t="s">
        <v>17</v>
      </c>
      <c r="D66" s="72"/>
      <c r="E66" s="72"/>
      <c r="F66" s="72">
        <v>197</v>
      </c>
      <c r="G66" s="72">
        <v>3214</v>
      </c>
      <c r="H66" s="72">
        <v>749</v>
      </c>
      <c r="I66" s="72">
        <v>5002</v>
      </c>
      <c r="J66" s="72">
        <v>9132</v>
      </c>
      <c r="K66" s="72">
        <v>516</v>
      </c>
      <c r="L66" s="72"/>
      <c r="M66" s="8">
        <v>18810</v>
      </c>
      <c r="N66" s="72"/>
      <c r="O66" s="72"/>
      <c r="P66" s="72">
        <v>1054</v>
      </c>
      <c r="Q66" s="72"/>
      <c r="R66" s="72">
        <v>17980</v>
      </c>
      <c r="S66" s="72">
        <v>4192</v>
      </c>
      <c r="T66" s="72">
        <v>2193</v>
      </c>
      <c r="U66" s="72">
        <v>229113</v>
      </c>
      <c r="V66" s="72">
        <v>241981</v>
      </c>
      <c r="W66" s="72"/>
      <c r="X66" s="72" t="s">
        <v>146</v>
      </c>
      <c r="Y66" s="72">
        <v>48731</v>
      </c>
      <c r="Z66" s="72"/>
      <c r="AA66" s="8">
        <v>548940</v>
      </c>
      <c r="AB66" s="72">
        <v>458098</v>
      </c>
      <c r="AC66" s="72">
        <v>10912</v>
      </c>
      <c r="AD66" s="72">
        <v>5711</v>
      </c>
      <c r="AE66" s="8">
        <v>474721</v>
      </c>
      <c r="AF66" s="75">
        <f t="shared" si="1"/>
        <v>1042471</v>
      </c>
    </row>
    <row r="67" spans="2:32" x14ac:dyDescent="0.25">
      <c r="B67" s="42" t="s">
        <v>101</v>
      </c>
      <c r="C67" s="24"/>
      <c r="D67" s="24"/>
      <c r="E67" s="24"/>
      <c r="F67" s="24">
        <v>197</v>
      </c>
      <c r="G67" s="24">
        <v>3214</v>
      </c>
      <c r="H67" s="24">
        <v>749</v>
      </c>
      <c r="I67" s="24">
        <v>5002</v>
      </c>
      <c r="J67" s="24">
        <v>9132</v>
      </c>
      <c r="K67" s="24">
        <v>516</v>
      </c>
      <c r="L67" s="24"/>
      <c r="M67" s="8">
        <v>18810</v>
      </c>
      <c r="N67" s="24"/>
      <c r="O67" s="24"/>
      <c r="P67" s="24">
        <v>1054</v>
      </c>
      <c r="Q67" s="24"/>
      <c r="R67" s="24">
        <v>17980</v>
      </c>
      <c r="S67" s="24">
        <v>4192</v>
      </c>
      <c r="T67" s="24">
        <v>2193</v>
      </c>
      <c r="U67" s="24">
        <v>229113</v>
      </c>
      <c r="V67" s="24">
        <v>241981</v>
      </c>
      <c r="W67" s="24"/>
      <c r="X67" s="24" t="s">
        <v>146</v>
      </c>
      <c r="Y67" s="24">
        <v>48731</v>
      </c>
      <c r="Z67" s="24"/>
      <c r="AA67" s="24">
        <v>548940</v>
      </c>
      <c r="AB67" s="24">
        <v>458098</v>
      </c>
      <c r="AC67" s="24">
        <v>10912</v>
      </c>
      <c r="AD67" s="24">
        <v>5711</v>
      </c>
      <c r="AE67" s="24">
        <v>474721</v>
      </c>
      <c r="AF67" s="17">
        <f t="shared" si="1"/>
        <v>1042471</v>
      </c>
    </row>
    <row r="68" spans="2:32" x14ac:dyDescent="0.25">
      <c r="B68" s="74" t="s">
        <v>18</v>
      </c>
      <c r="C68" s="71" t="s">
        <v>18</v>
      </c>
      <c r="D68" s="72">
        <v>837</v>
      </c>
      <c r="E68" s="72"/>
      <c r="F68" s="72">
        <v>272</v>
      </c>
      <c r="G68" s="72">
        <v>188</v>
      </c>
      <c r="H68" s="72"/>
      <c r="I68" s="72">
        <v>134</v>
      </c>
      <c r="J68" s="72">
        <v>13944</v>
      </c>
      <c r="K68" s="72">
        <v>171</v>
      </c>
      <c r="L68" s="72"/>
      <c r="M68" s="8">
        <v>15546</v>
      </c>
      <c r="N68" s="72"/>
      <c r="O68" s="72"/>
      <c r="P68" s="72"/>
      <c r="Q68" s="72"/>
      <c r="R68" s="72">
        <v>5151</v>
      </c>
      <c r="S68" s="72">
        <v>7239</v>
      </c>
      <c r="T68" s="72">
        <v>1728</v>
      </c>
      <c r="U68" s="72">
        <v>45469</v>
      </c>
      <c r="V68" s="72">
        <v>43779</v>
      </c>
      <c r="W68" s="72">
        <v>91</v>
      </c>
      <c r="X68" s="72">
        <v>13877</v>
      </c>
      <c r="Y68" s="72">
        <v>24577</v>
      </c>
      <c r="Z68" s="72"/>
      <c r="AA68" s="8">
        <v>142521</v>
      </c>
      <c r="AB68" s="72">
        <v>131395</v>
      </c>
      <c r="AC68" s="72">
        <v>2586</v>
      </c>
      <c r="AD68" s="72">
        <v>2986</v>
      </c>
      <c r="AE68" s="8">
        <v>136967</v>
      </c>
      <c r="AF68" s="75">
        <f t="shared" si="1"/>
        <v>295034</v>
      </c>
    </row>
    <row r="69" spans="2:32" x14ac:dyDescent="0.25">
      <c r="B69" s="42" t="s">
        <v>102</v>
      </c>
      <c r="C69" s="24"/>
      <c r="D69" s="24">
        <v>837</v>
      </c>
      <c r="E69" s="24"/>
      <c r="F69" s="24">
        <v>272</v>
      </c>
      <c r="G69" s="24">
        <v>188</v>
      </c>
      <c r="H69" s="24"/>
      <c r="I69" s="24">
        <v>134</v>
      </c>
      <c r="J69" s="24">
        <v>13944</v>
      </c>
      <c r="K69" s="24">
        <v>171</v>
      </c>
      <c r="L69" s="24"/>
      <c r="M69" s="8">
        <v>15546</v>
      </c>
      <c r="N69" s="24"/>
      <c r="O69" s="24"/>
      <c r="P69" s="24"/>
      <c r="Q69" s="24"/>
      <c r="R69" s="24">
        <v>5151</v>
      </c>
      <c r="S69" s="24">
        <v>7239</v>
      </c>
      <c r="T69" s="24">
        <v>1728</v>
      </c>
      <c r="U69" s="24">
        <v>45469</v>
      </c>
      <c r="V69" s="24">
        <v>43779</v>
      </c>
      <c r="W69" s="24">
        <v>91</v>
      </c>
      <c r="X69" s="24">
        <v>13877</v>
      </c>
      <c r="Y69" s="24">
        <v>24577</v>
      </c>
      <c r="Z69" s="24"/>
      <c r="AA69" s="24">
        <v>142521</v>
      </c>
      <c r="AB69" s="24">
        <v>131395</v>
      </c>
      <c r="AC69" s="24">
        <v>2586</v>
      </c>
      <c r="AD69" s="24">
        <v>2986</v>
      </c>
      <c r="AE69" s="24">
        <v>136967</v>
      </c>
      <c r="AF69" s="17">
        <f t="shared" si="1"/>
        <v>295034</v>
      </c>
    </row>
    <row r="70" spans="2:32" x14ac:dyDescent="0.25">
      <c r="B70" s="74" t="s">
        <v>19</v>
      </c>
      <c r="C70" s="71" t="s">
        <v>19</v>
      </c>
      <c r="D70" s="72"/>
      <c r="E70" s="72"/>
      <c r="F70" s="72"/>
      <c r="G70" s="72">
        <v>977</v>
      </c>
      <c r="H70" s="72">
        <v>3689</v>
      </c>
      <c r="I70" s="72">
        <v>5</v>
      </c>
      <c r="J70" s="72">
        <v>8756</v>
      </c>
      <c r="K70" s="72"/>
      <c r="L70" s="72"/>
      <c r="M70" s="8">
        <v>13427</v>
      </c>
      <c r="N70" s="72">
        <v>2296</v>
      </c>
      <c r="O70" s="72"/>
      <c r="P70" s="72">
        <v>9938</v>
      </c>
      <c r="Q70" s="72"/>
      <c r="R70" s="72">
        <v>1503</v>
      </c>
      <c r="S70" s="72"/>
      <c r="T70" s="72">
        <v>3133</v>
      </c>
      <c r="U70" s="72">
        <v>29400</v>
      </c>
      <c r="V70" s="72">
        <v>3638</v>
      </c>
      <c r="W70" s="72"/>
      <c r="X70" s="72" t="s">
        <v>146</v>
      </c>
      <c r="Y70" s="72">
        <v>197883</v>
      </c>
      <c r="Z70" s="72"/>
      <c r="AA70" s="8">
        <v>269383</v>
      </c>
      <c r="AB70" s="72">
        <v>123301</v>
      </c>
      <c r="AC70" s="72">
        <v>597</v>
      </c>
      <c r="AD70" s="72">
        <v>2382</v>
      </c>
      <c r="AE70" s="8">
        <v>126280</v>
      </c>
      <c r="AF70" s="75">
        <f t="shared" si="1"/>
        <v>409090</v>
      </c>
    </row>
    <row r="71" spans="2:32" x14ac:dyDescent="0.25">
      <c r="B71" s="42" t="s">
        <v>103</v>
      </c>
      <c r="C71" s="24"/>
      <c r="D71" s="24"/>
      <c r="E71" s="24"/>
      <c r="F71" s="24"/>
      <c r="G71" s="24">
        <v>977</v>
      </c>
      <c r="H71" s="24">
        <v>3689</v>
      </c>
      <c r="I71" s="24">
        <v>5</v>
      </c>
      <c r="J71" s="24">
        <v>8756</v>
      </c>
      <c r="K71" s="24"/>
      <c r="L71" s="24"/>
      <c r="M71" s="8">
        <v>13427</v>
      </c>
      <c r="N71" s="24">
        <v>2296</v>
      </c>
      <c r="O71" s="24"/>
      <c r="P71" s="24">
        <v>9938</v>
      </c>
      <c r="Q71" s="24"/>
      <c r="R71" s="24">
        <v>1503</v>
      </c>
      <c r="S71" s="24"/>
      <c r="T71" s="24">
        <v>3133</v>
      </c>
      <c r="U71" s="24">
        <v>29400</v>
      </c>
      <c r="V71" s="24">
        <v>3638</v>
      </c>
      <c r="W71" s="24"/>
      <c r="X71" s="24" t="s">
        <v>146</v>
      </c>
      <c r="Y71" s="24">
        <v>197883</v>
      </c>
      <c r="Z71" s="24"/>
      <c r="AA71" s="24">
        <v>269383</v>
      </c>
      <c r="AB71" s="24">
        <v>123301</v>
      </c>
      <c r="AC71" s="24">
        <v>597</v>
      </c>
      <c r="AD71" s="24">
        <v>2382</v>
      </c>
      <c r="AE71" s="24">
        <v>126280</v>
      </c>
      <c r="AF71" s="17">
        <f t="shared" si="1"/>
        <v>409090</v>
      </c>
    </row>
    <row r="72" spans="2:32" x14ac:dyDescent="0.25">
      <c r="B72" s="74" t="s">
        <v>20</v>
      </c>
      <c r="C72" s="71" t="s">
        <v>111</v>
      </c>
      <c r="D72" s="72"/>
      <c r="E72" s="72"/>
      <c r="F72" s="72"/>
      <c r="G72" s="72">
        <v>247</v>
      </c>
      <c r="H72" s="72">
        <v>789</v>
      </c>
      <c r="I72" s="72"/>
      <c r="J72" s="72">
        <v>3028</v>
      </c>
      <c r="K72" s="72"/>
      <c r="L72" s="72"/>
      <c r="M72" s="8">
        <v>4064</v>
      </c>
      <c r="N72" s="72"/>
      <c r="O72" s="72"/>
      <c r="P72" s="72"/>
      <c r="Q72" s="72"/>
      <c r="R72" s="72"/>
      <c r="S72" s="72"/>
      <c r="T72" s="72"/>
      <c r="U72" s="72">
        <v>7424</v>
      </c>
      <c r="V72" s="72">
        <v>862</v>
      </c>
      <c r="W72" s="72"/>
      <c r="X72" s="72" t="s">
        <v>146</v>
      </c>
      <c r="Y72" s="72">
        <v>19616</v>
      </c>
      <c r="Z72" s="72"/>
      <c r="AA72" s="8">
        <v>37232</v>
      </c>
      <c r="AB72" s="72">
        <v>4195</v>
      </c>
      <c r="AC72" s="72">
        <v>416</v>
      </c>
      <c r="AD72" s="72">
        <v>210</v>
      </c>
      <c r="AE72" s="8">
        <v>4821</v>
      </c>
      <c r="AF72" s="75">
        <f t="shared" si="1"/>
        <v>46117</v>
      </c>
    </row>
    <row r="73" spans="2:32" x14ac:dyDescent="0.25">
      <c r="B73" s="74"/>
      <c r="C73" s="71" t="s">
        <v>112</v>
      </c>
      <c r="D73" s="72"/>
      <c r="E73" s="72"/>
      <c r="F73" s="72"/>
      <c r="G73" s="72">
        <v>112</v>
      </c>
      <c r="H73" s="72">
        <v>45</v>
      </c>
      <c r="I73" s="72"/>
      <c r="J73" s="72">
        <v>2191</v>
      </c>
      <c r="K73" s="72"/>
      <c r="L73" s="72"/>
      <c r="M73" s="8">
        <v>2348</v>
      </c>
      <c r="N73" s="72"/>
      <c r="O73" s="72"/>
      <c r="P73" s="72">
        <v>3564</v>
      </c>
      <c r="Q73" s="72"/>
      <c r="R73" s="72"/>
      <c r="S73" s="72"/>
      <c r="T73" s="72">
        <v>119</v>
      </c>
      <c r="U73" s="72">
        <v>612</v>
      </c>
      <c r="V73" s="72">
        <v>125</v>
      </c>
      <c r="W73" s="72"/>
      <c r="X73" s="72" t="s">
        <v>146</v>
      </c>
      <c r="Y73" s="72">
        <v>6569</v>
      </c>
      <c r="Z73" s="72"/>
      <c r="AA73" s="8">
        <v>10989</v>
      </c>
      <c r="AB73" s="72">
        <v>5</v>
      </c>
      <c r="AC73" s="72">
        <v>13</v>
      </c>
      <c r="AD73" s="72">
        <v>66</v>
      </c>
      <c r="AE73" s="8">
        <v>84</v>
      </c>
      <c r="AF73" s="75">
        <f t="shared" si="1"/>
        <v>13421</v>
      </c>
    </row>
    <row r="74" spans="2:32" x14ac:dyDescent="0.25">
      <c r="B74" s="42" t="s">
        <v>104</v>
      </c>
      <c r="C74" s="24"/>
      <c r="D74" s="24"/>
      <c r="E74" s="24"/>
      <c r="F74" s="24"/>
      <c r="G74" s="24">
        <v>359</v>
      </c>
      <c r="H74" s="24">
        <v>834</v>
      </c>
      <c r="I74" s="24"/>
      <c r="J74" s="24">
        <v>5219</v>
      </c>
      <c r="K74" s="24"/>
      <c r="L74" s="24"/>
      <c r="M74" s="8">
        <v>6412</v>
      </c>
      <c r="N74" s="24"/>
      <c r="O74" s="24"/>
      <c r="P74" s="24">
        <v>3564</v>
      </c>
      <c r="Q74" s="24"/>
      <c r="R74" s="24"/>
      <c r="S74" s="24"/>
      <c r="T74" s="24">
        <v>119</v>
      </c>
      <c r="U74" s="24">
        <v>8036</v>
      </c>
      <c r="V74" s="24">
        <v>987</v>
      </c>
      <c r="W74" s="24"/>
      <c r="X74" s="24" t="s">
        <v>146</v>
      </c>
      <c r="Y74" s="24">
        <v>26185</v>
      </c>
      <c r="Z74" s="24"/>
      <c r="AA74" s="24">
        <v>48221</v>
      </c>
      <c r="AB74" s="24">
        <v>4200</v>
      </c>
      <c r="AC74" s="24">
        <v>429</v>
      </c>
      <c r="AD74" s="24">
        <v>276</v>
      </c>
      <c r="AE74" s="24">
        <v>4905</v>
      </c>
      <c r="AF74" s="17">
        <f t="shared" si="1"/>
        <v>59538</v>
      </c>
    </row>
    <row r="75" spans="2:32" ht="15.75" thickBot="1" x14ac:dyDescent="0.3">
      <c r="B75" s="43" t="s">
        <v>105</v>
      </c>
      <c r="C75" s="44"/>
      <c r="D75" s="45">
        <f>D17+D21+D23+D25+D29+D32+D34+D44+D50+D55+D58+D63+D65+D67+D69+D71+D74</f>
        <v>2393</v>
      </c>
      <c r="E75" s="45">
        <f>E17+E21+E23+E25+E29+E32+E34+E46+E50+E55+E58+E63+E65+E67+E69+E71+E74</f>
        <v>8639</v>
      </c>
      <c r="F75" s="45">
        <f>F17+F21+F23+F25+F29+F32+F34+F44+F50+F55+F58+F63+F65+F67+F69+F71+F74</f>
        <v>10783</v>
      </c>
      <c r="G75" s="45">
        <f>G17+G21+G23+G25+G29+G32+G34+G44+G50+G55+G58+G63+G65+G67+G69+G71+G74</f>
        <v>165825</v>
      </c>
      <c r="H75" s="45">
        <f>H17+H21+H23+H25+H29+H32+H34+H46+H50+H55+H58+H63+H65+H67+H69+H71+H74</f>
        <v>62402</v>
      </c>
      <c r="I75" s="45">
        <f>I17+I21+I23+I25+I29+I32+I34+I44+I50+I55+I58+I63+I65+I67+I69+I71+I74</f>
        <v>37377</v>
      </c>
      <c r="J75" s="45">
        <f>J17+J21+J23+J25+J29+J32+J34+J44+J50+J55+J58+J63+J65+J67+J69+J71+J74</f>
        <v>443714</v>
      </c>
      <c r="K75" s="45">
        <f>K17+K21+K23+K25+K29+K32+K34+K46+K50+K55+K58+K63+K65+K67+K69+K71+K74</f>
        <v>18262</v>
      </c>
      <c r="L75" s="45">
        <f>L17+L21+L23+L25+L29+L32+L34+L46+L50+L55+L58+L63+L65+L67+L69+L71+L74</f>
        <v>1787</v>
      </c>
      <c r="M75" s="45">
        <f>M17+M21+M23+M25+M29+M32+M34+M44+M50+M55+M58+M63+M65+M67+M69+M71+M74</f>
        <v>781300</v>
      </c>
      <c r="N75" s="45">
        <f>N17+N21+N23+N25+N29+N32+N34+N44+N50+N55+N58+N63+N65+N67+N69+N71+N74</f>
        <v>205904</v>
      </c>
      <c r="O75" s="45">
        <f>O17+O21+O23+O25+O29+O32+O34+O44+O50+O55+O58+O63+O65+O67+O69+O71+O74</f>
        <v>7664</v>
      </c>
      <c r="P75" s="45">
        <f>P17+P21+P23+P25+P29+P32+P34+P44+P50+P55+P58+P63+P65+P67+P69+P71+P74</f>
        <v>112684</v>
      </c>
      <c r="Q75" s="45"/>
      <c r="R75" s="45">
        <f t="shared" ref="R75:W75" si="2">R17+R21+R23+R25+R29+R32+R34+R44+R50+R55+R58+R63+R65+R67+R69+R71+R74</f>
        <v>275770</v>
      </c>
      <c r="S75" s="45">
        <f t="shared" si="2"/>
        <v>195867</v>
      </c>
      <c r="T75" s="45">
        <f t="shared" si="2"/>
        <v>57239</v>
      </c>
      <c r="U75" s="45">
        <f t="shared" si="2"/>
        <v>2692960</v>
      </c>
      <c r="V75" s="46">
        <f t="shared" si="2"/>
        <v>2251538</v>
      </c>
      <c r="W75" s="44">
        <f t="shared" si="2"/>
        <v>572</v>
      </c>
      <c r="X75" s="47">
        <v>32655</v>
      </c>
      <c r="Y75" s="45">
        <f t="shared" ref="Y75:AE75" si="3">Y17+Y21+Y23+Y25+Y29+Y32+Y34+Y44+Y50+Y55+Y58+Y63+Y65+Y67+Y69+Y71+Y74</f>
        <v>3863147</v>
      </c>
      <c r="Z75" s="45">
        <f t="shared" si="3"/>
        <v>2165</v>
      </c>
      <c r="AA75" s="45">
        <f t="shared" si="3"/>
        <v>10353829</v>
      </c>
      <c r="AB75" s="45">
        <f t="shared" si="3"/>
        <v>4360294</v>
      </c>
      <c r="AC75" s="45">
        <f t="shared" si="3"/>
        <v>228188</v>
      </c>
      <c r="AD75" s="45">
        <f t="shared" si="3"/>
        <v>186283</v>
      </c>
      <c r="AE75" s="45">
        <f t="shared" si="3"/>
        <v>4774765</v>
      </c>
      <c r="AF75" s="48">
        <f t="shared" si="1"/>
        <v>15909894</v>
      </c>
    </row>
    <row r="76" spans="2:32" s="11" customFormat="1" x14ac:dyDescent="0.25"/>
    <row r="77" spans="2:32" s="11" customFormat="1" x14ac:dyDescent="0.25"/>
    <row r="78" spans="2:32" s="11" customFormat="1" x14ac:dyDescent="0.25"/>
    <row r="79" spans="2:32" s="11" customFormat="1" x14ac:dyDescent="0.25"/>
    <row r="80" spans="2:32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</sheetData>
  <mergeCells count="9">
    <mergeCell ref="AE7:AE8"/>
    <mergeCell ref="AF7:AF8"/>
    <mergeCell ref="B7:B8"/>
    <mergeCell ref="C7:C8"/>
    <mergeCell ref="D7:L7"/>
    <mergeCell ref="M7:M8"/>
    <mergeCell ref="AA7:AA8"/>
    <mergeCell ref="AB7:AD7"/>
    <mergeCell ref="N7:Z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2"/>
  <sheetViews>
    <sheetView zoomScaleNormal="100" workbookViewId="0">
      <selection activeCell="B4" sqref="B4"/>
    </sheetView>
  </sheetViews>
  <sheetFormatPr baseColWidth="10" defaultRowHeight="15" x14ac:dyDescent="0.25"/>
  <cols>
    <col min="1" max="1" width="11.42578125" style="1"/>
    <col min="2" max="2" width="28.7109375" style="1" customWidth="1"/>
    <col min="3" max="3" width="14" style="1" bestFit="1" customWidth="1"/>
    <col min="4" max="4" width="32.28515625" style="1" customWidth="1"/>
    <col min="5" max="5" width="11.5703125" style="1" customWidth="1"/>
    <col min="6" max="10" width="11.42578125" style="1"/>
    <col min="11" max="11" width="11.5703125" style="1" customWidth="1"/>
    <col min="12" max="13" width="11.42578125" style="1"/>
    <col min="14" max="14" width="11.5703125" style="1" customWidth="1"/>
    <col min="15" max="16" width="11.42578125" style="1"/>
    <col min="17" max="17" width="20.42578125" style="1" customWidth="1"/>
    <col min="18" max="18" width="11.42578125" style="1"/>
    <col min="19" max="20" width="11.5703125" style="1" customWidth="1"/>
    <col min="21" max="21" width="17.140625" style="1" bestFit="1" customWidth="1"/>
    <col min="22" max="16384" width="11.42578125" style="1"/>
  </cols>
  <sheetData>
    <row r="2" spans="2:21" x14ac:dyDescent="0.25">
      <c r="D2" s="3" t="s">
        <v>171</v>
      </c>
    </row>
    <row r="5" spans="2:21" x14ac:dyDescent="0.25">
      <c r="B5" s="3" t="s">
        <v>180</v>
      </c>
    </row>
    <row r="6" spans="2:21" ht="15.75" thickBot="1" x14ac:dyDescent="0.3"/>
    <row r="7" spans="2:21" ht="15" customHeight="1" x14ac:dyDescent="0.25">
      <c r="B7" s="106" t="s">
        <v>0</v>
      </c>
      <c r="C7" s="106" t="s">
        <v>24</v>
      </c>
      <c r="D7" s="106" t="s">
        <v>106</v>
      </c>
      <c r="E7" s="104" t="s">
        <v>25</v>
      </c>
      <c r="F7" s="105"/>
      <c r="G7" s="105"/>
      <c r="H7" s="105"/>
      <c r="I7" s="105"/>
      <c r="J7" s="108"/>
      <c r="K7" s="109" t="s">
        <v>26</v>
      </c>
      <c r="L7" s="104" t="s">
        <v>29</v>
      </c>
      <c r="M7" s="105"/>
      <c r="N7" s="105"/>
      <c r="O7" s="105"/>
      <c r="P7" s="105"/>
      <c r="Q7" s="102" t="s">
        <v>30</v>
      </c>
      <c r="R7" s="104" t="s">
        <v>27</v>
      </c>
      <c r="S7" s="105"/>
      <c r="T7" s="102" t="s">
        <v>28</v>
      </c>
      <c r="U7" s="100" t="s">
        <v>105</v>
      </c>
    </row>
    <row r="8" spans="2:21" ht="30.75" thickBot="1" x14ac:dyDescent="0.3">
      <c r="B8" s="107"/>
      <c r="C8" s="107"/>
      <c r="D8" s="107"/>
      <c r="E8" s="85" t="s">
        <v>33</v>
      </c>
      <c r="F8" s="85" t="s">
        <v>34</v>
      </c>
      <c r="G8" s="85" t="s">
        <v>35</v>
      </c>
      <c r="H8" s="85" t="s">
        <v>36</v>
      </c>
      <c r="I8" s="85" t="s">
        <v>37</v>
      </c>
      <c r="J8" s="85" t="s">
        <v>38</v>
      </c>
      <c r="K8" s="110"/>
      <c r="L8" s="85" t="s">
        <v>43</v>
      </c>
      <c r="M8" s="85" t="s">
        <v>46</v>
      </c>
      <c r="N8" s="85" t="s">
        <v>49</v>
      </c>
      <c r="O8" s="85" t="s">
        <v>50</v>
      </c>
      <c r="P8" s="85" t="s">
        <v>51</v>
      </c>
      <c r="Q8" s="103"/>
      <c r="R8" s="85" t="s">
        <v>40</v>
      </c>
      <c r="S8" s="85" t="s">
        <v>41</v>
      </c>
      <c r="T8" s="103"/>
      <c r="U8" s="101"/>
    </row>
    <row r="9" spans="2:21" x14ac:dyDescent="0.25">
      <c r="B9" s="73" t="s">
        <v>4</v>
      </c>
      <c r="C9" s="73" t="s">
        <v>55</v>
      </c>
      <c r="D9" s="76" t="s">
        <v>179</v>
      </c>
      <c r="E9" s="76"/>
      <c r="F9" s="76"/>
      <c r="G9" s="76"/>
      <c r="H9" s="76"/>
      <c r="I9" s="76"/>
      <c r="J9" s="76"/>
      <c r="K9" s="13"/>
      <c r="L9" s="76"/>
      <c r="M9" s="76"/>
      <c r="N9" s="76"/>
      <c r="O9" s="76"/>
      <c r="P9" s="76">
        <v>1550</v>
      </c>
      <c r="Q9" s="13">
        <v>1550</v>
      </c>
      <c r="R9" s="76"/>
      <c r="S9" s="76"/>
      <c r="T9" s="13"/>
      <c r="U9" s="75">
        <f>K9+Q9+T9</f>
        <v>1550</v>
      </c>
    </row>
    <row r="10" spans="2:21" x14ac:dyDescent="0.25">
      <c r="B10" s="73"/>
      <c r="C10" s="73" t="s">
        <v>56</v>
      </c>
      <c r="D10" s="76" t="s">
        <v>179</v>
      </c>
      <c r="E10" s="76"/>
      <c r="F10" s="76"/>
      <c r="G10" s="76"/>
      <c r="H10" s="76"/>
      <c r="I10" s="76">
        <v>294</v>
      </c>
      <c r="J10" s="76"/>
      <c r="K10" s="13">
        <v>294</v>
      </c>
      <c r="L10" s="76">
        <v>1100</v>
      </c>
      <c r="M10" s="76">
        <v>380</v>
      </c>
      <c r="N10" s="76">
        <v>400</v>
      </c>
      <c r="O10" s="76">
        <v>1400</v>
      </c>
      <c r="P10" s="76">
        <v>2250</v>
      </c>
      <c r="Q10" s="13">
        <v>5530</v>
      </c>
      <c r="R10" s="76">
        <v>1081</v>
      </c>
      <c r="S10" s="76"/>
      <c r="T10" s="13">
        <v>1081</v>
      </c>
      <c r="U10" s="75">
        <f t="shared" ref="U10:U62" si="0">K10+Q10+T10</f>
        <v>6905</v>
      </c>
    </row>
    <row r="11" spans="2:21" x14ac:dyDescent="0.25">
      <c r="B11" s="73"/>
      <c r="C11" s="73" t="s">
        <v>57</v>
      </c>
      <c r="D11" s="76" t="s">
        <v>179</v>
      </c>
      <c r="E11" s="76"/>
      <c r="F11" s="76">
        <v>120</v>
      </c>
      <c r="G11" s="76"/>
      <c r="H11" s="76">
        <v>15</v>
      </c>
      <c r="I11" s="76"/>
      <c r="J11" s="76">
        <v>42</v>
      </c>
      <c r="K11" s="13">
        <v>177</v>
      </c>
      <c r="L11" s="76">
        <v>500</v>
      </c>
      <c r="M11" s="76">
        <v>710</v>
      </c>
      <c r="N11" s="76">
        <v>500</v>
      </c>
      <c r="O11" s="76">
        <v>1400</v>
      </c>
      <c r="P11" s="76">
        <v>23717</v>
      </c>
      <c r="Q11" s="13">
        <v>26827</v>
      </c>
      <c r="R11" s="76">
        <v>1507</v>
      </c>
      <c r="S11" s="76"/>
      <c r="T11" s="13">
        <v>1507</v>
      </c>
      <c r="U11" s="75">
        <f t="shared" si="0"/>
        <v>28511</v>
      </c>
    </row>
    <row r="12" spans="2:21" x14ac:dyDescent="0.25">
      <c r="B12" s="73"/>
      <c r="C12" s="73" t="s">
        <v>58</v>
      </c>
      <c r="D12" s="76" t="s">
        <v>179</v>
      </c>
      <c r="E12" s="76">
        <v>2</v>
      </c>
      <c r="F12" s="76">
        <v>20</v>
      </c>
      <c r="G12" s="76"/>
      <c r="H12" s="76">
        <v>6</v>
      </c>
      <c r="I12" s="76"/>
      <c r="J12" s="76">
        <v>50</v>
      </c>
      <c r="K12" s="13">
        <v>78</v>
      </c>
      <c r="L12" s="76"/>
      <c r="M12" s="76">
        <v>63</v>
      </c>
      <c r="N12" s="76">
        <v>270</v>
      </c>
      <c r="O12" s="76"/>
      <c r="P12" s="76">
        <v>36318</v>
      </c>
      <c r="Q12" s="13">
        <v>36651</v>
      </c>
      <c r="R12" s="76">
        <v>10857</v>
      </c>
      <c r="S12" s="76"/>
      <c r="T12" s="13">
        <v>10857</v>
      </c>
      <c r="U12" s="75">
        <f t="shared" si="0"/>
        <v>47586</v>
      </c>
    </row>
    <row r="13" spans="2:21" x14ac:dyDescent="0.25">
      <c r="B13" s="73"/>
      <c r="C13" s="73" t="s">
        <v>59</v>
      </c>
      <c r="D13" s="76" t="s">
        <v>179</v>
      </c>
      <c r="E13" s="76"/>
      <c r="F13" s="76"/>
      <c r="G13" s="76"/>
      <c r="H13" s="76"/>
      <c r="I13" s="76"/>
      <c r="J13" s="76"/>
      <c r="K13" s="13"/>
      <c r="L13" s="76">
        <v>300</v>
      </c>
      <c r="M13" s="76">
        <v>300</v>
      </c>
      <c r="N13" s="76">
        <v>500</v>
      </c>
      <c r="O13" s="76">
        <v>4310</v>
      </c>
      <c r="P13" s="76">
        <v>33420</v>
      </c>
      <c r="Q13" s="13">
        <v>38830</v>
      </c>
      <c r="R13" s="76">
        <v>966</v>
      </c>
      <c r="S13" s="76"/>
      <c r="T13" s="13">
        <v>966</v>
      </c>
      <c r="U13" s="75">
        <f t="shared" si="0"/>
        <v>39796</v>
      </c>
    </row>
    <row r="14" spans="2:21" x14ac:dyDescent="0.25">
      <c r="B14" s="73"/>
      <c r="C14" s="73" t="s">
        <v>60</v>
      </c>
      <c r="D14" s="76" t="s">
        <v>179</v>
      </c>
      <c r="E14" s="76"/>
      <c r="F14" s="76">
        <v>42</v>
      </c>
      <c r="G14" s="76"/>
      <c r="H14" s="76"/>
      <c r="I14" s="76"/>
      <c r="J14" s="76"/>
      <c r="K14" s="13">
        <v>42</v>
      </c>
      <c r="L14" s="76"/>
      <c r="M14" s="76">
        <v>20</v>
      </c>
      <c r="N14" s="76">
        <v>495</v>
      </c>
      <c r="O14" s="76">
        <v>350</v>
      </c>
      <c r="P14" s="76">
        <v>24675</v>
      </c>
      <c r="Q14" s="13">
        <v>25540</v>
      </c>
      <c r="R14" s="76">
        <v>6940</v>
      </c>
      <c r="S14" s="76"/>
      <c r="T14" s="13">
        <v>6940</v>
      </c>
      <c r="U14" s="75">
        <f t="shared" si="0"/>
        <v>32522</v>
      </c>
    </row>
    <row r="15" spans="2:21" x14ac:dyDescent="0.25">
      <c r="B15" s="73"/>
      <c r="C15" s="73" t="s">
        <v>61</v>
      </c>
      <c r="D15" s="76" t="s">
        <v>179</v>
      </c>
      <c r="E15" s="76"/>
      <c r="F15" s="76">
        <v>27</v>
      </c>
      <c r="G15" s="76"/>
      <c r="H15" s="76"/>
      <c r="I15" s="76"/>
      <c r="J15" s="76"/>
      <c r="K15" s="13">
        <v>27</v>
      </c>
      <c r="L15" s="76">
        <v>250</v>
      </c>
      <c r="M15" s="76">
        <v>820</v>
      </c>
      <c r="N15" s="76">
        <v>1710</v>
      </c>
      <c r="O15" s="76">
        <v>800</v>
      </c>
      <c r="P15" s="76">
        <v>26640</v>
      </c>
      <c r="Q15" s="13">
        <v>30220</v>
      </c>
      <c r="R15" s="76">
        <v>2008</v>
      </c>
      <c r="S15" s="76"/>
      <c r="T15" s="13">
        <v>2008</v>
      </c>
      <c r="U15" s="75">
        <f t="shared" si="0"/>
        <v>32255</v>
      </c>
    </row>
    <row r="16" spans="2:21" x14ac:dyDescent="0.25">
      <c r="B16" s="73"/>
      <c r="C16" s="73" t="s">
        <v>62</v>
      </c>
      <c r="D16" s="76" t="s">
        <v>179</v>
      </c>
      <c r="E16" s="76"/>
      <c r="F16" s="76">
        <v>57</v>
      </c>
      <c r="G16" s="76"/>
      <c r="H16" s="76"/>
      <c r="I16" s="76">
        <v>40</v>
      </c>
      <c r="J16" s="76">
        <v>105</v>
      </c>
      <c r="K16" s="13">
        <v>202</v>
      </c>
      <c r="L16" s="76">
        <v>3000</v>
      </c>
      <c r="M16" s="76"/>
      <c r="N16" s="76"/>
      <c r="O16" s="76">
        <v>5970</v>
      </c>
      <c r="P16" s="76">
        <v>79196</v>
      </c>
      <c r="Q16" s="13">
        <v>88166</v>
      </c>
      <c r="R16" s="76">
        <v>3425</v>
      </c>
      <c r="S16" s="76"/>
      <c r="T16" s="13">
        <v>3425</v>
      </c>
      <c r="U16" s="75">
        <f t="shared" si="0"/>
        <v>91793</v>
      </c>
    </row>
    <row r="17" spans="2:21" x14ac:dyDescent="0.25">
      <c r="B17" s="15" t="s">
        <v>63</v>
      </c>
      <c r="C17" s="14"/>
      <c r="D17" s="14"/>
      <c r="E17" s="14">
        <f>SUM(E9:E16)</f>
        <v>2</v>
      </c>
      <c r="F17" s="14">
        <f t="shared" ref="F17:K17" si="1">SUM(F9:F16)</f>
        <v>266</v>
      </c>
      <c r="G17" s="14"/>
      <c r="H17" s="14">
        <f t="shared" si="1"/>
        <v>21</v>
      </c>
      <c r="I17" s="14">
        <f t="shared" si="1"/>
        <v>334</v>
      </c>
      <c r="J17" s="14">
        <f t="shared" si="1"/>
        <v>197</v>
      </c>
      <c r="K17" s="14">
        <f t="shared" si="1"/>
        <v>820</v>
      </c>
      <c r="L17" s="14">
        <f t="shared" ref="L17" si="2">SUM(L9:L16)</f>
        <v>5150</v>
      </c>
      <c r="M17" s="14">
        <f t="shared" ref="M17" si="3">SUM(M9:M16)</f>
        <v>2293</v>
      </c>
      <c r="N17" s="14">
        <f t="shared" ref="N17" si="4">SUM(N9:N16)</f>
        <v>3875</v>
      </c>
      <c r="O17" s="14">
        <f t="shared" ref="O17" si="5">SUM(O9:O16)</f>
        <v>14230</v>
      </c>
      <c r="P17" s="14">
        <f t="shared" ref="P17" si="6">SUM(P9:P16)</f>
        <v>227766</v>
      </c>
      <c r="Q17" s="14">
        <f t="shared" ref="Q17" si="7">SUM(Q9:Q16)</f>
        <v>253314</v>
      </c>
      <c r="R17" s="14">
        <f t="shared" ref="R17" si="8">SUM(R9:R16)</f>
        <v>26784</v>
      </c>
      <c r="S17" s="14"/>
      <c r="T17" s="14">
        <f t="shared" ref="T17" si="9">SUM(T9:T16)</f>
        <v>26784</v>
      </c>
      <c r="U17" s="17">
        <f t="shared" si="0"/>
        <v>280918</v>
      </c>
    </row>
    <row r="18" spans="2:21" x14ac:dyDescent="0.25">
      <c r="B18" s="73" t="s">
        <v>5</v>
      </c>
      <c r="C18" s="73" t="s">
        <v>64</v>
      </c>
      <c r="D18" s="76" t="s">
        <v>179</v>
      </c>
      <c r="E18" s="76"/>
      <c r="F18" s="76"/>
      <c r="G18" s="76"/>
      <c r="H18" s="76"/>
      <c r="I18" s="76"/>
      <c r="J18" s="76"/>
      <c r="K18" s="13"/>
      <c r="L18" s="76"/>
      <c r="M18" s="76"/>
      <c r="N18" s="76"/>
      <c r="O18" s="76"/>
      <c r="P18" s="76">
        <v>3710</v>
      </c>
      <c r="Q18" s="13">
        <v>3710</v>
      </c>
      <c r="R18" s="76"/>
      <c r="S18" s="76"/>
      <c r="T18" s="13"/>
      <c r="U18" s="75">
        <f t="shared" si="0"/>
        <v>3710</v>
      </c>
    </row>
    <row r="19" spans="2:21" x14ac:dyDescent="0.25">
      <c r="B19" s="73"/>
      <c r="C19" s="73" t="s">
        <v>65</v>
      </c>
      <c r="D19" s="76" t="s">
        <v>179</v>
      </c>
      <c r="E19" s="76"/>
      <c r="F19" s="76">
        <v>175</v>
      </c>
      <c r="G19" s="76"/>
      <c r="H19" s="76">
        <v>160</v>
      </c>
      <c r="I19" s="76"/>
      <c r="J19" s="76">
        <v>100</v>
      </c>
      <c r="K19" s="13">
        <v>435</v>
      </c>
      <c r="L19" s="76"/>
      <c r="M19" s="76"/>
      <c r="N19" s="76"/>
      <c r="O19" s="76"/>
      <c r="P19" s="76">
        <v>2450</v>
      </c>
      <c r="Q19" s="13">
        <v>2450</v>
      </c>
      <c r="R19" s="76">
        <v>3350</v>
      </c>
      <c r="S19" s="76"/>
      <c r="T19" s="13">
        <v>3350</v>
      </c>
      <c r="U19" s="75">
        <f t="shared" si="0"/>
        <v>6235</v>
      </c>
    </row>
    <row r="20" spans="2:21" x14ac:dyDescent="0.25">
      <c r="B20" s="73"/>
      <c r="C20" s="73" t="s">
        <v>66</v>
      </c>
      <c r="D20" s="76" t="s">
        <v>179</v>
      </c>
      <c r="E20" s="76"/>
      <c r="F20" s="76"/>
      <c r="G20" s="76"/>
      <c r="H20" s="76"/>
      <c r="I20" s="76"/>
      <c r="J20" s="76"/>
      <c r="K20" s="13"/>
      <c r="L20" s="76"/>
      <c r="M20" s="76"/>
      <c r="N20" s="76"/>
      <c r="O20" s="76">
        <v>6</v>
      </c>
      <c r="P20" s="76">
        <v>14755</v>
      </c>
      <c r="Q20" s="13">
        <v>14761</v>
      </c>
      <c r="R20" s="76">
        <v>1960</v>
      </c>
      <c r="S20" s="76"/>
      <c r="T20" s="13">
        <v>1960</v>
      </c>
      <c r="U20" s="75">
        <f t="shared" si="0"/>
        <v>16721</v>
      </c>
    </row>
    <row r="21" spans="2:21" x14ac:dyDescent="0.25">
      <c r="B21" s="15" t="s">
        <v>67</v>
      </c>
      <c r="C21" s="14"/>
      <c r="D21" s="14"/>
      <c r="E21" s="14"/>
      <c r="F21" s="14">
        <f t="shared" ref="F21:K21" si="10">SUM(F18:F20)</f>
        <v>175</v>
      </c>
      <c r="G21" s="14"/>
      <c r="H21" s="14">
        <f t="shared" si="10"/>
        <v>160</v>
      </c>
      <c r="I21" s="14"/>
      <c r="J21" s="14">
        <f t="shared" si="10"/>
        <v>100</v>
      </c>
      <c r="K21" s="14">
        <f t="shared" si="10"/>
        <v>435</v>
      </c>
      <c r="L21" s="14"/>
      <c r="M21" s="14"/>
      <c r="N21" s="14"/>
      <c r="O21" s="14">
        <f t="shared" ref="O21" si="11">SUM(O18:O20)</f>
        <v>6</v>
      </c>
      <c r="P21" s="14">
        <f t="shared" ref="P21" si="12">SUM(P18:P20)</f>
        <v>20915</v>
      </c>
      <c r="Q21" s="14">
        <f t="shared" ref="Q21" si="13">SUM(Q18:Q20)</f>
        <v>20921</v>
      </c>
      <c r="R21" s="14">
        <f t="shared" ref="R21" si="14">SUM(R18:R20)</f>
        <v>5310</v>
      </c>
      <c r="S21" s="14"/>
      <c r="T21" s="14">
        <f t="shared" ref="T21" si="15">SUM(T18:T20)</f>
        <v>5310</v>
      </c>
      <c r="U21" s="17">
        <f t="shared" si="0"/>
        <v>26666</v>
      </c>
    </row>
    <row r="22" spans="2:21" x14ac:dyDescent="0.25">
      <c r="B22" s="73" t="s">
        <v>6</v>
      </c>
      <c r="C22" s="73" t="s">
        <v>6</v>
      </c>
      <c r="D22" s="76" t="s">
        <v>179</v>
      </c>
      <c r="E22" s="76"/>
      <c r="F22" s="76"/>
      <c r="G22" s="76"/>
      <c r="H22" s="76"/>
      <c r="I22" s="76"/>
      <c r="J22" s="76"/>
      <c r="K22" s="12"/>
      <c r="L22" s="76"/>
      <c r="M22" s="76"/>
      <c r="N22" s="76">
        <v>6110</v>
      </c>
      <c r="O22" s="76"/>
      <c r="P22" s="76">
        <v>1460</v>
      </c>
      <c r="Q22" s="13">
        <v>7570</v>
      </c>
      <c r="R22" s="76"/>
      <c r="S22" s="76"/>
      <c r="T22" s="13"/>
      <c r="U22" s="75">
        <f t="shared" si="0"/>
        <v>7570</v>
      </c>
    </row>
    <row r="23" spans="2:21" x14ac:dyDescent="0.25">
      <c r="B23" s="15" t="s">
        <v>68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>
        <f>SUM(N22)</f>
        <v>6110</v>
      </c>
      <c r="O23" s="14"/>
      <c r="P23" s="14">
        <f t="shared" ref="P23" si="16">SUM(P22)</f>
        <v>1460</v>
      </c>
      <c r="Q23" s="14">
        <f t="shared" ref="Q23" si="17">SUM(Q22)</f>
        <v>7570</v>
      </c>
      <c r="R23" s="14"/>
      <c r="S23" s="14"/>
      <c r="T23" s="14"/>
      <c r="U23" s="17">
        <f t="shared" si="0"/>
        <v>7570</v>
      </c>
    </row>
    <row r="24" spans="2:21" x14ac:dyDescent="0.25">
      <c r="B24" s="73" t="s">
        <v>7</v>
      </c>
      <c r="C24" s="73" t="s">
        <v>7</v>
      </c>
      <c r="D24" s="76" t="s">
        <v>178</v>
      </c>
      <c r="E24" s="76"/>
      <c r="F24" s="76"/>
      <c r="G24" s="76"/>
      <c r="H24" s="76"/>
      <c r="I24" s="76"/>
      <c r="J24" s="76"/>
      <c r="K24" s="12"/>
      <c r="L24" s="76"/>
      <c r="M24" s="76"/>
      <c r="N24" s="76">
        <v>125</v>
      </c>
      <c r="O24" s="76"/>
      <c r="P24" s="76">
        <v>40</v>
      </c>
      <c r="Q24" s="13">
        <v>165</v>
      </c>
      <c r="R24" s="76">
        <v>47</v>
      </c>
      <c r="S24" s="76"/>
      <c r="T24" s="13">
        <v>47</v>
      </c>
      <c r="U24" s="75">
        <f t="shared" si="0"/>
        <v>212</v>
      </c>
    </row>
    <row r="25" spans="2:21" x14ac:dyDescent="0.25">
      <c r="B25" s="73"/>
      <c r="C25" s="73"/>
      <c r="D25" s="76" t="s">
        <v>179</v>
      </c>
      <c r="E25" s="76"/>
      <c r="F25" s="76"/>
      <c r="G25" s="76"/>
      <c r="H25" s="76"/>
      <c r="I25" s="76"/>
      <c r="J25" s="76"/>
      <c r="K25" s="12"/>
      <c r="L25" s="76"/>
      <c r="M25" s="76"/>
      <c r="N25" s="76">
        <v>1189</v>
      </c>
      <c r="O25" s="76"/>
      <c r="P25" s="76">
        <v>6823</v>
      </c>
      <c r="Q25" s="13">
        <v>8012</v>
      </c>
      <c r="R25" s="76">
        <v>1400</v>
      </c>
      <c r="S25" s="76"/>
      <c r="T25" s="13">
        <v>1400</v>
      </c>
      <c r="U25" s="75">
        <f t="shared" si="0"/>
        <v>9412</v>
      </c>
    </row>
    <row r="26" spans="2:21" s="3" customFormat="1" ht="14.25" x14ac:dyDescent="0.2">
      <c r="B26" s="15" t="s">
        <v>69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>
        <f>SUM(N24:N25)</f>
        <v>1314</v>
      </c>
      <c r="O26" s="14"/>
      <c r="P26" s="14">
        <f t="shared" ref="P26:Q26" si="18">SUM(P24:P25)</f>
        <v>6863</v>
      </c>
      <c r="Q26" s="14">
        <f t="shared" si="18"/>
        <v>8177</v>
      </c>
      <c r="R26" s="14">
        <f t="shared" ref="R26" si="19">SUM(R24:R25)</f>
        <v>1447</v>
      </c>
      <c r="S26" s="14"/>
      <c r="T26" s="14">
        <f t="shared" ref="T26" si="20">SUM(T24:T25)</f>
        <v>1447</v>
      </c>
      <c r="U26" s="17">
        <f t="shared" si="0"/>
        <v>9624</v>
      </c>
    </row>
    <row r="27" spans="2:21" x14ac:dyDescent="0.25">
      <c r="B27" s="73" t="s">
        <v>8</v>
      </c>
      <c r="C27" s="73" t="s">
        <v>70</v>
      </c>
      <c r="D27" s="76" t="s">
        <v>179</v>
      </c>
      <c r="E27" s="76"/>
      <c r="F27" s="76"/>
      <c r="G27" s="76"/>
      <c r="H27" s="76"/>
      <c r="I27" s="76"/>
      <c r="J27" s="76"/>
      <c r="K27" s="13"/>
      <c r="L27" s="76">
        <v>1500</v>
      </c>
      <c r="M27" s="76"/>
      <c r="N27" s="76">
        <v>100</v>
      </c>
      <c r="O27" s="76"/>
      <c r="P27" s="76">
        <v>3156</v>
      </c>
      <c r="Q27" s="13">
        <v>4756</v>
      </c>
      <c r="R27" s="76">
        <v>400</v>
      </c>
      <c r="S27" s="76"/>
      <c r="T27" s="13">
        <v>400</v>
      </c>
      <c r="U27" s="75">
        <f t="shared" si="0"/>
        <v>5156</v>
      </c>
    </row>
    <row r="28" spans="2:21" x14ac:dyDescent="0.25">
      <c r="B28" s="73"/>
      <c r="C28" s="73" t="s">
        <v>71</v>
      </c>
      <c r="D28" s="76" t="s">
        <v>179</v>
      </c>
      <c r="E28" s="76"/>
      <c r="F28" s="76"/>
      <c r="G28" s="76"/>
      <c r="H28" s="76"/>
      <c r="I28" s="76"/>
      <c r="J28" s="76"/>
      <c r="K28" s="13"/>
      <c r="L28" s="76"/>
      <c r="M28" s="76">
        <v>500</v>
      </c>
      <c r="N28" s="76">
        <v>2450</v>
      </c>
      <c r="O28" s="76">
        <v>400</v>
      </c>
      <c r="P28" s="76">
        <v>27547</v>
      </c>
      <c r="Q28" s="13">
        <v>30897</v>
      </c>
      <c r="R28" s="76">
        <v>470</v>
      </c>
      <c r="S28" s="76"/>
      <c r="T28" s="13">
        <v>470</v>
      </c>
      <c r="U28" s="75">
        <f t="shared" si="0"/>
        <v>31367</v>
      </c>
    </row>
    <row r="29" spans="2:21" x14ac:dyDescent="0.25">
      <c r="B29" s="73"/>
      <c r="C29" s="73" t="s">
        <v>72</v>
      </c>
      <c r="D29" s="76" t="s">
        <v>179</v>
      </c>
      <c r="E29" s="76"/>
      <c r="F29" s="76">
        <v>26</v>
      </c>
      <c r="G29" s="76"/>
      <c r="H29" s="76"/>
      <c r="I29" s="76"/>
      <c r="J29" s="76">
        <v>24</v>
      </c>
      <c r="K29" s="13">
        <v>50</v>
      </c>
      <c r="L29" s="76"/>
      <c r="M29" s="76"/>
      <c r="N29" s="76">
        <v>350</v>
      </c>
      <c r="O29" s="76"/>
      <c r="P29" s="76">
        <v>26265</v>
      </c>
      <c r="Q29" s="13">
        <v>26615</v>
      </c>
      <c r="R29" s="76">
        <v>1750</v>
      </c>
      <c r="S29" s="76"/>
      <c r="T29" s="13">
        <v>1750</v>
      </c>
      <c r="U29" s="75">
        <f t="shared" si="0"/>
        <v>28415</v>
      </c>
    </row>
    <row r="30" spans="2:21" s="3" customFormat="1" ht="14.25" x14ac:dyDescent="0.2">
      <c r="B30" s="15" t="s">
        <v>73</v>
      </c>
      <c r="C30" s="14"/>
      <c r="D30" s="14"/>
      <c r="E30" s="14"/>
      <c r="F30" s="14">
        <f>SUM(F27:F29)</f>
        <v>26</v>
      </c>
      <c r="G30" s="14"/>
      <c r="H30" s="14"/>
      <c r="I30" s="14"/>
      <c r="J30" s="14">
        <f t="shared" ref="J30:K30" si="21">SUM(J27:J29)</f>
        <v>24</v>
      </c>
      <c r="K30" s="14">
        <f t="shared" si="21"/>
        <v>50</v>
      </c>
      <c r="L30" s="14">
        <f t="shared" ref="L30" si="22">SUM(L27:L29)</f>
        <v>1500</v>
      </c>
      <c r="M30" s="14">
        <f t="shared" ref="M30" si="23">SUM(M27:M29)</f>
        <v>500</v>
      </c>
      <c r="N30" s="14">
        <f t="shared" ref="N30" si="24">SUM(N27:N29)</f>
        <v>2900</v>
      </c>
      <c r="O30" s="14">
        <f t="shared" ref="O30" si="25">SUM(O27:O29)</f>
        <v>400</v>
      </c>
      <c r="P30" s="14">
        <f t="shared" ref="P30" si="26">SUM(P27:P29)</f>
        <v>56968</v>
      </c>
      <c r="Q30" s="14">
        <f t="shared" ref="Q30" si="27">SUM(Q27:Q29)</f>
        <v>62268</v>
      </c>
      <c r="R30" s="14">
        <f t="shared" ref="R30" si="28">SUM(R27:R29)</f>
        <v>2620</v>
      </c>
      <c r="S30" s="14"/>
      <c r="T30" s="14">
        <f t="shared" ref="T30" si="29">SUM(T27:T29)</f>
        <v>2620</v>
      </c>
      <c r="U30" s="17">
        <f t="shared" si="0"/>
        <v>64938</v>
      </c>
    </row>
    <row r="31" spans="2:21" s="22" customFormat="1" x14ac:dyDescent="0.25">
      <c r="B31" s="73" t="s">
        <v>9</v>
      </c>
      <c r="C31" s="73" t="s">
        <v>169</v>
      </c>
      <c r="D31" s="76" t="s">
        <v>178</v>
      </c>
      <c r="E31" s="77"/>
      <c r="F31" s="77"/>
      <c r="G31" s="77"/>
      <c r="H31" s="77"/>
      <c r="I31" s="77"/>
      <c r="J31" s="77"/>
      <c r="K31" s="13"/>
      <c r="L31" s="77"/>
      <c r="M31" s="77"/>
      <c r="N31" s="77"/>
      <c r="O31" s="77"/>
      <c r="P31" s="76">
        <v>4000</v>
      </c>
      <c r="Q31" s="13">
        <v>4000</v>
      </c>
      <c r="R31" s="77"/>
      <c r="S31" s="77"/>
      <c r="T31" s="13"/>
      <c r="U31" s="75">
        <f t="shared" si="0"/>
        <v>4000</v>
      </c>
    </row>
    <row r="32" spans="2:21" s="22" customFormat="1" ht="14.25" x14ac:dyDescent="0.2">
      <c r="B32" s="15" t="s">
        <v>176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>
        <f>SUM(P31)</f>
        <v>4000</v>
      </c>
      <c r="Q32" s="14">
        <f t="shared" ref="Q32" si="30">SUM(Q31)</f>
        <v>4000</v>
      </c>
      <c r="R32" s="14"/>
      <c r="S32" s="14"/>
      <c r="T32" s="14"/>
      <c r="U32" s="17">
        <f t="shared" si="0"/>
        <v>4000</v>
      </c>
    </row>
    <row r="33" spans="2:21" s="22" customFormat="1" x14ac:dyDescent="0.25">
      <c r="B33" s="73" t="s">
        <v>10</v>
      </c>
      <c r="C33" s="73" t="s">
        <v>10</v>
      </c>
      <c r="D33" s="76" t="s">
        <v>179</v>
      </c>
      <c r="E33" s="77"/>
      <c r="F33" s="77"/>
      <c r="G33" s="77"/>
      <c r="H33" s="77"/>
      <c r="I33" s="77"/>
      <c r="J33" s="77"/>
      <c r="K33" s="13"/>
      <c r="L33" s="76"/>
      <c r="M33" s="76">
        <v>300</v>
      </c>
      <c r="N33" s="76">
        <v>4969</v>
      </c>
      <c r="O33" s="76"/>
      <c r="P33" s="76">
        <v>1650</v>
      </c>
      <c r="Q33" s="13">
        <v>6919</v>
      </c>
      <c r="R33" s="77"/>
      <c r="S33" s="77"/>
      <c r="T33" s="13"/>
      <c r="U33" s="75">
        <f t="shared" si="0"/>
        <v>6919</v>
      </c>
    </row>
    <row r="34" spans="2:21" s="22" customFormat="1" ht="14.25" x14ac:dyDescent="0.2">
      <c r="B34" s="15" t="s">
        <v>74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>
        <f>SUM(M33)</f>
        <v>300</v>
      </c>
      <c r="N34" s="14">
        <f t="shared" ref="N34:Q34" si="31">SUM(N33)</f>
        <v>4969</v>
      </c>
      <c r="O34" s="14"/>
      <c r="P34" s="14">
        <f t="shared" si="31"/>
        <v>1650</v>
      </c>
      <c r="Q34" s="14">
        <f t="shared" si="31"/>
        <v>6919</v>
      </c>
      <c r="R34" s="14"/>
      <c r="S34" s="14"/>
      <c r="T34" s="14"/>
      <c r="U34" s="17">
        <f t="shared" si="0"/>
        <v>6919</v>
      </c>
    </row>
    <row r="35" spans="2:21" x14ac:dyDescent="0.25">
      <c r="B35" s="73"/>
      <c r="C35" s="73" t="s">
        <v>85</v>
      </c>
      <c r="D35" s="76" t="s">
        <v>179</v>
      </c>
      <c r="E35" s="76"/>
      <c r="F35" s="76"/>
      <c r="G35" s="76">
        <v>30</v>
      </c>
      <c r="H35" s="76"/>
      <c r="I35" s="76"/>
      <c r="J35" s="76"/>
      <c r="K35" s="12">
        <v>30</v>
      </c>
      <c r="L35" s="76">
        <v>7500</v>
      </c>
      <c r="M35" s="76">
        <v>3675</v>
      </c>
      <c r="N35" s="76">
        <v>3600</v>
      </c>
      <c r="O35" s="76">
        <v>2620</v>
      </c>
      <c r="P35" s="76">
        <v>289660</v>
      </c>
      <c r="Q35" s="13">
        <v>307055</v>
      </c>
      <c r="R35" s="76">
        <v>150</v>
      </c>
      <c r="S35" s="76"/>
      <c r="T35" s="13">
        <v>150</v>
      </c>
      <c r="U35" s="75">
        <f t="shared" si="0"/>
        <v>307235</v>
      </c>
    </row>
    <row r="36" spans="2:21" x14ac:dyDescent="0.25">
      <c r="B36" s="73"/>
      <c r="C36" s="73" t="s">
        <v>86</v>
      </c>
      <c r="D36" s="76" t="s">
        <v>178</v>
      </c>
      <c r="E36" s="76"/>
      <c r="F36" s="76">
        <v>44</v>
      </c>
      <c r="G36" s="76"/>
      <c r="H36" s="76"/>
      <c r="I36" s="76"/>
      <c r="J36" s="76"/>
      <c r="K36" s="12">
        <v>44</v>
      </c>
      <c r="L36" s="76"/>
      <c r="M36" s="76"/>
      <c r="N36" s="76"/>
      <c r="O36" s="76"/>
      <c r="P36" s="76"/>
      <c r="Q36" s="13"/>
      <c r="R36" s="76"/>
      <c r="S36" s="76"/>
      <c r="T36" s="13"/>
      <c r="U36" s="75">
        <f t="shared" si="0"/>
        <v>44</v>
      </c>
    </row>
    <row r="37" spans="2:21" x14ac:dyDescent="0.25">
      <c r="B37" s="73"/>
      <c r="C37" s="73"/>
      <c r="D37" s="76" t="s">
        <v>179</v>
      </c>
      <c r="E37" s="76"/>
      <c r="F37" s="76">
        <v>67</v>
      </c>
      <c r="G37" s="76"/>
      <c r="H37" s="76"/>
      <c r="I37" s="76"/>
      <c r="J37" s="76"/>
      <c r="K37" s="12">
        <v>67</v>
      </c>
      <c r="L37" s="76">
        <v>22850</v>
      </c>
      <c r="M37" s="76">
        <v>210</v>
      </c>
      <c r="N37" s="76">
        <v>3085</v>
      </c>
      <c r="O37" s="76">
        <v>5270</v>
      </c>
      <c r="P37" s="76">
        <v>710130</v>
      </c>
      <c r="Q37" s="13">
        <v>741545</v>
      </c>
      <c r="R37" s="76"/>
      <c r="S37" s="76"/>
      <c r="T37" s="13"/>
      <c r="U37" s="75">
        <f t="shared" si="0"/>
        <v>741612</v>
      </c>
    </row>
    <row r="38" spans="2:21" x14ac:dyDescent="0.25">
      <c r="B38" s="73"/>
      <c r="C38" s="73" t="s">
        <v>87</v>
      </c>
      <c r="D38" s="76" t="s">
        <v>179</v>
      </c>
      <c r="E38" s="76"/>
      <c r="F38" s="76"/>
      <c r="G38" s="76"/>
      <c r="H38" s="76"/>
      <c r="I38" s="76"/>
      <c r="J38" s="76"/>
      <c r="K38" s="12"/>
      <c r="L38" s="76">
        <v>550</v>
      </c>
      <c r="M38" s="76">
        <v>1330</v>
      </c>
      <c r="N38" s="76">
        <v>3976</v>
      </c>
      <c r="O38" s="76">
        <v>1150</v>
      </c>
      <c r="P38" s="76">
        <v>37215</v>
      </c>
      <c r="Q38" s="13">
        <v>44221</v>
      </c>
      <c r="R38" s="76"/>
      <c r="S38" s="76"/>
      <c r="T38" s="13"/>
      <c r="U38" s="75">
        <f t="shared" si="0"/>
        <v>44221</v>
      </c>
    </row>
    <row r="39" spans="2:21" x14ac:dyDescent="0.25">
      <c r="B39" s="73"/>
      <c r="C39" s="73" t="s">
        <v>88</v>
      </c>
      <c r="D39" s="76" t="s">
        <v>179</v>
      </c>
      <c r="E39" s="76"/>
      <c r="F39" s="76"/>
      <c r="G39" s="76"/>
      <c r="H39" s="76"/>
      <c r="I39" s="76"/>
      <c r="J39" s="76"/>
      <c r="K39" s="12"/>
      <c r="L39" s="76">
        <v>1100</v>
      </c>
      <c r="M39" s="76"/>
      <c r="N39" s="76">
        <v>4310</v>
      </c>
      <c r="O39" s="76">
        <v>7070</v>
      </c>
      <c r="P39" s="76">
        <v>113410</v>
      </c>
      <c r="Q39" s="13">
        <v>125890</v>
      </c>
      <c r="R39" s="76"/>
      <c r="S39" s="76"/>
      <c r="T39" s="13"/>
      <c r="U39" s="75">
        <f t="shared" si="0"/>
        <v>125890</v>
      </c>
    </row>
    <row r="40" spans="2:21" x14ac:dyDescent="0.25">
      <c r="B40" s="73"/>
      <c r="C40" s="73" t="s">
        <v>89</v>
      </c>
      <c r="D40" s="76" t="s">
        <v>178</v>
      </c>
      <c r="E40" s="76"/>
      <c r="F40" s="76">
        <v>10</v>
      </c>
      <c r="G40" s="76"/>
      <c r="H40" s="76"/>
      <c r="I40" s="76"/>
      <c r="J40" s="76"/>
      <c r="K40" s="12">
        <v>10</v>
      </c>
      <c r="L40" s="76"/>
      <c r="M40" s="76"/>
      <c r="N40" s="76"/>
      <c r="O40" s="76"/>
      <c r="P40" s="76"/>
      <c r="Q40" s="13"/>
      <c r="R40" s="76"/>
      <c r="S40" s="76"/>
      <c r="T40" s="13"/>
      <c r="U40" s="75">
        <f t="shared" si="0"/>
        <v>10</v>
      </c>
    </row>
    <row r="41" spans="2:21" x14ac:dyDescent="0.25">
      <c r="B41" s="73"/>
      <c r="C41" s="73"/>
      <c r="D41" s="76" t="s">
        <v>179</v>
      </c>
      <c r="E41" s="76"/>
      <c r="F41" s="76">
        <v>72</v>
      </c>
      <c r="G41" s="76"/>
      <c r="H41" s="76">
        <v>54</v>
      </c>
      <c r="I41" s="76">
        <v>30</v>
      </c>
      <c r="J41" s="76"/>
      <c r="K41" s="12">
        <v>156</v>
      </c>
      <c r="L41" s="76">
        <v>9550</v>
      </c>
      <c r="M41" s="76">
        <v>7162</v>
      </c>
      <c r="N41" s="76">
        <v>34937</v>
      </c>
      <c r="O41" s="76">
        <v>25575</v>
      </c>
      <c r="P41" s="76">
        <v>726210</v>
      </c>
      <c r="Q41" s="13">
        <v>803434</v>
      </c>
      <c r="R41" s="76"/>
      <c r="S41" s="76">
        <v>150</v>
      </c>
      <c r="T41" s="13">
        <v>150</v>
      </c>
      <c r="U41" s="75">
        <f t="shared" si="0"/>
        <v>803740</v>
      </c>
    </row>
    <row r="42" spans="2:21" s="3" customFormat="1" ht="14.25" x14ac:dyDescent="0.2">
      <c r="B42" s="10" t="s">
        <v>90</v>
      </c>
      <c r="C42" s="10"/>
      <c r="D42" s="14"/>
      <c r="E42" s="14"/>
      <c r="F42" s="14">
        <f>SUM(F35:F41)</f>
        <v>193</v>
      </c>
      <c r="G42" s="14">
        <f>SUM(G35:G41)</f>
        <v>30</v>
      </c>
      <c r="H42" s="14">
        <f>SUM(H35:H41)</f>
        <v>54</v>
      </c>
      <c r="I42" s="14">
        <f>SUM(I35:I41)</f>
        <v>30</v>
      </c>
      <c r="J42" s="14"/>
      <c r="K42" s="14">
        <f t="shared" ref="K42:T42" si="32">SUM(K35:K41)</f>
        <v>307</v>
      </c>
      <c r="L42" s="14">
        <f t="shared" si="32"/>
        <v>41550</v>
      </c>
      <c r="M42" s="14">
        <f t="shared" si="32"/>
        <v>12377</v>
      </c>
      <c r="N42" s="14">
        <f t="shared" si="32"/>
        <v>49908</v>
      </c>
      <c r="O42" s="14">
        <f t="shared" si="32"/>
        <v>41685</v>
      </c>
      <c r="P42" s="14">
        <f t="shared" si="32"/>
        <v>1876625</v>
      </c>
      <c r="Q42" s="14">
        <f t="shared" si="32"/>
        <v>2022145</v>
      </c>
      <c r="R42" s="14">
        <f t="shared" si="32"/>
        <v>150</v>
      </c>
      <c r="S42" s="14">
        <f t="shared" si="32"/>
        <v>150</v>
      </c>
      <c r="T42" s="14">
        <f t="shared" si="32"/>
        <v>300</v>
      </c>
      <c r="U42" s="17">
        <f t="shared" si="0"/>
        <v>2022752</v>
      </c>
    </row>
    <row r="43" spans="2:21" x14ac:dyDescent="0.25">
      <c r="B43" s="73" t="s">
        <v>13</v>
      </c>
      <c r="C43" s="73" t="s">
        <v>91</v>
      </c>
      <c r="D43" s="76" t="s">
        <v>178</v>
      </c>
      <c r="E43" s="76"/>
      <c r="F43" s="76"/>
      <c r="G43" s="76"/>
      <c r="H43" s="76"/>
      <c r="I43" s="76"/>
      <c r="J43" s="76"/>
      <c r="K43" s="12"/>
      <c r="L43" s="76"/>
      <c r="M43" s="76"/>
      <c r="N43" s="76">
        <v>11565</v>
      </c>
      <c r="O43" s="76"/>
      <c r="P43" s="76">
        <v>40304</v>
      </c>
      <c r="Q43" s="13">
        <v>51869</v>
      </c>
      <c r="R43" s="76">
        <v>7333</v>
      </c>
      <c r="S43" s="76">
        <v>28</v>
      </c>
      <c r="T43" s="13">
        <v>7361</v>
      </c>
      <c r="U43" s="75">
        <f t="shared" si="0"/>
        <v>59230</v>
      </c>
    </row>
    <row r="44" spans="2:21" x14ac:dyDescent="0.25">
      <c r="B44" s="73"/>
      <c r="C44" s="73" t="s">
        <v>107</v>
      </c>
      <c r="D44" s="76" t="s">
        <v>178</v>
      </c>
      <c r="E44" s="76"/>
      <c r="F44" s="76"/>
      <c r="G44" s="76"/>
      <c r="H44" s="76"/>
      <c r="I44" s="76"/>
      <c r="J44" s="76"/>
      <c r="K44" s="12"/>
      <c r="L44" s="76"/>
      <c r="M44" s="76"/>
      <c r="N44" s="76">
        <v>4778</v>
      </c>
      <c r="O44" s="76"/>
      <c r="P44" s="76">
        <v>21716</v>
      </c>
      <c r="Q44" s="13">
        <v>26494</v>
      </c>
      <c r="R44" s="76">
        <v>1412</v>
      </c>
      <c r="S44" s="76">
        <v>126</v>
      </c>
      <c r="T44" s="13">
        <v>1538</v>
      </c>
      <c r="U44" s="75">
        <f t="shared" si="0"/>
        <v>28032</v>
      </c>
    </row>
    <row r="45" spans="2:21" x14ac:dyDescent="0.25">
      <c r="B45" s="73"/>
      <c r="C45" s="73" t="s">
        <v>108</v>
      </c>
      <c r="D45" s="76" t="s">
        <v>178</v>
      </c>
      <c r="E45" s="76"/>
      <c r="F45" s="76"/>
      <c r="G45" s="76"/>
      <c r="H45" s="76"/>
      <c r="I45" s="76"/>
      <c r="J45" s="76"/>
      <c r="K45" s="12"/>
      <c r="L45" s="76"/>
      <c r="M45" s="76">
        <v>100</v>
      </c>
      <c r="N45" s="76">
        <v>1090</v>
      </c>
      <c r="O45" s="76"/>
      <c r="P45" s="76">
        <v>39547</v>
      </c>
      <c r="Q45" s="13">
        <v>40737</v>
      </c>
      <c r="R45" s="76">
        <v>4181</v>
      </c>
      <c r="S45" s="76">
        <v>83</v>
      </c>
      <c r="T45" s="13">
        <v>4264</v>
      </c>
      <c r="U45" s="75">
        <f t="shared" si="0"/>
        <v>45001</v>
      </c>
    </row>
    <row r="46" spans="2:21" x14ac:dyDescent="0.25">
      <c r="B46" s="73"/>
      <c r="C46" s="73" t="s">
        <v>92</v>
      </c>
      <c r="D46" s="76" t="s">
        <v>178</v>
      </c>
      <c r="E46" s="76"/>
      <c r="F46" s="76"/>
      <c r="G46" s="76"/>
      <c r="H46" s="76"/>
      <c r="I46" s="76"/>
      <c r="J46" s="76"/>
      <c r="K46" s="12"/>
      <c r="L46" s="76"/>
      <c r="M46" s="76"/>
      <c r="N46" s="76">
        <v>2215</v>
      </c>
      <c r="O46" s="76"/>
      <c r="P46" s="76">
        <v>36402</v>
      </c>
      <c r="Q46" s="13">
        <v>38617</v>
      </c>
      <c r="R46" s="76">
        <v>2186</v>
      </c>
      <c r="S46" s="76">
        <v>48</v>
      </c>
      <c r="T46" s="13">
        <v>2234</v>
      </c>
      <c r="U46" s="75">
        <f t="shared" si="0"/>
        <v>40851</v>
      </c>
    </row>
    <row r="47" spans="2:21" s="3" customFormat="1" ht="14.25" x14ac:dyDescent="0.2">
      <c r="B47" s="15" t="s">
        <v>93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>
        <f>SUM(M43:M46)</f>
        <v>100</v>
      </c>
      <c r="N47" s="14">
        <f t="shared" ref="N47:Q47" si="33">SUM(N43:N46)</f>
        <v>19648</v>
      </c>
      <c r="O47" s="14"/>
      <c r="P47" s="14">
        <f t="shared" si="33"/>
        <v>137969</v>
      </c>
      <c r="Q47" s="14">
        <f t="shared" si="33"/>
        <v>157717</v>
      </c>
      <c r="R47" s="14">
        <f t="shared" ref="R47" si="34">SUM(R43:R46)</f>
        <v>15112</v>
      </c>
      <c r="S47" s="14">
        <f t="shared" ref="S47" si="35">SUM(S43:S46)</f>
        <v>285</v>
      </c>
      <c r="T47" s="14">
        <f t="shared" ref="T47" si="36">SUM(T43:T46)</f>
        <v>15397</v>
      </c>
      <c r="U47" s="17">
        <f t="shared" si="0"/>
        <v>173114</v>
      </c>
    </row>
    <row r="48" spans="2:21" s="22" customFormat="1" x14ac:dyDescent="0.25">
      <c r="B48" s="73" t="s">
        <v>14</v>
      </c>
      <c r="C48" s="73" t="s">
        <v>95</v>
      </c>
      <c r="D48" s="76" t="s">
        <v>178</v>
      </c>
      <c r="E48" s="76"/>
      <c r="F48" s="76">
        <v>44</v>
      </c>
      <c r="G48" s="76"/>
      <c r="H48" s="76">
        <v>55</v>
      </c>
      <c r="I48" s="76"/>
      <c r="J48" s="76"/>
      <c r="K48" s="12">
        <v>99</v>
      </c>
      <c r="L48" s="77"/>
      <c r="M48" s="77"/>
      <c r="N48" s="77"/>
      <c r="O48" s="77"/>
      <c r="P48" s="77"/>
      <c r="Q48" s="13"/>
      <c r="R48" s="76">
        <v>10490</v>
      </c>
      <c r="S48" s="76"/>
      <c r="T48" s="13">
        <v>10490</v>
      </c>
      <c r="U48" s="75">
        <f t="shared" si="0"/>
        <v>10589</v>
      </c>
    </row>
    <row r="49" spans="2:21" s="22" customFormat="1" ht="14.25" x14ac:dyDescent="0.2">
      <c r="B49" s="15" t="s">
        <v>96</v>
      </c>
      <c r="C49" s="14"/>
      <c r="D49" s="14"/>
      <c r="E49" s="14"/>
      <c r="F49" s="14">
        <f>SUM(F48)</f>
        <v>44</v>
      </c>
      <c r="G49" s="14"/>
      <c r="H49" s="14">
        <f t="shared" ref="H49:K49" si="37">SUM(H48)</f>
        <v>55</v>
      </c>
      <c r="I49" s="14"/>
      <c r="J49" s="14"/>
      <c r="K49" s="14">
        <f t="shared" si="37"/>
        <v>99</v>
      </c>
      <c r="L49" s="14"/>
      <c r="M49" s="14"/>
      <c r="N49" s="14"/>
      <c r="O49" s="14"/>
      <c r="P49" s="14"/>
      <c r="Q49" s="14"/>
      <c r="R49" s="14">
        <f t="shared" ref="R49" si="38">SUM(R48)</f>
        <v>10490</v>
      </c>
      <c r="S49" s="14"/>
      <c r="T49" s="14">
        <f t="shared" ref="T49" si="39">SUM(T48)</f>
        <v>10490</v>
      </c>
      <c r="U49" s="17">
        <f t="shared" si="0"/>
        <v>10589</v>
      </c>
    </row>
    <row r="50" spans="2:21" x14ac:dyDescent="0.25">
      <c r="B50" s="73" t="s">
        <v>15</v>
      </c>
      <c r="C50" s="73" t="s">
        <v>109</v>
      </c>
      <c r="D50" s="76" t="s">
        <v>179</v>
      </c>
      <c r="E50" s="76"/>
      <c r="F50" s="76"/>
      <c r="G50" s="76"/>
      <c r="H50" s="76"/>
      <c r="I50" s="76"/>
      <c r="J50" s="76"/>
      <c r="K50" s="12"/>
      <c r="L50" s="76"/>
      <c r="M50" s="76">
        <v>150</v>
      </c>
      <c r="N50" s="76">
        <v>5495</v>
      </c>
      <c r="O50" s="76"/>
      <c r="P50" s="76">
        <v>33970</v>
      </c>
      <c r="Q50" s="13">
        <v>39615</v>
      </c>
      <c r="R50" s="76">
        <v>44760</v>
      </c>
      <c r="S50" s="76"/>
      <c r="T50" s="13">
        <v>44760</v>
      </c>
      <c r="U50" s="75">
        <f t="shared" si="0"/>
        <v>84375</v>
      </c>
    </row>
    <row r="51" spans="2:21" x14ac:dyDescent="0.25">
      <c r="B51" s="73"/>
      <c r="C51" s="73" t="s">
        <v>97</v>
      </c>
      <c r="D51" s="76" t="s">
        <v>179</v>
      </c>
      <c r="E51" s="76"/>
      <c r="F51" s="76"/>
      <c r="G51" s="76"/>
      <c r="H51" s="76"/>
      <c r="I51" s="76"/>
      <c r="J51" s="76"/>
      <c r="K51" s="12"/>
      <c r="L51" s="76"/>
      <c r="M51" s="76">
        <v>700</v>
      </c>
      <c r="N51" s="76">
        <v>1320</v>
      </c>
      <c r="O51" s="76"/>
      <c r="P51" s="76">
        <v>28302</v>
      </c>
      <c r="Q51" s="13">
        <v>30322</v>
      </c>
      <c r="R51" s="76">
        <v>5900</v>
      </c>
      <c r="S51" s="76"/>
      <c r="T51" s="13">
        <v>5900</v>
      </c>
      <c r="U51" s="75">
        <f t="shared" si="0"/>
        <v>36222</v>
      </c>
    </row>
    <row r="52" spans="2:21" x14ac:dyDescent="0.25">
      <c r="B52" s="73"/>
      <c r="C52" s="73" t="s">
        <v>110</v>
      </c>
      <c r="D52" s="76" t="s">
        <v>179</v>
      </c>
      <c r="E52" s="76"/>
      <c r="F52" s="76"/>
      <c r="G52" s="76"/>
      <c r="H52" s="76"/>
      <c r="I52" s="76"/>
      <c r="J52" s="76"/>
      <c r="K52" s="12"/>
      <c r="L52" s="76"/>
      <c r="M52" s="76"/>
      <c r="N52" s="76">
        <v>280</v>
      </c>
      <c r="O52" s="76"/>
      <c r="P52" s="76">
        <v>5970</v>
      </c>
      <c r="Q52" s="13">
        <v>6250</v>
      </c>
      <c r="R52" s="76">
        <v>10510</v>
      </c>
      <c r="S52" s="76"/>
      <c r="T52" s="13">
        <v>10510</v>
      </c>
      <c r="U52" s="75">
        <f t="shared" si="0"/>
        <v>16760</v>
      </c>
    </row>
    <row r="53" spans="2:21" x14ac:dyDescent="0.25">
      <c r="B53" s="73"/>
      <c r="C53" s="73" t="s">
        <v>98</v>
      </c>
      <c r="D53" s="76" t="s">
        <v>179</v>
      </c>
      <c r="E53" s="76"/>
      <c r="F53" s="76"/>
      <c r="G53" s="76"/>
      <c r="H53" s="76"/>
      <c r="I53" s="76"/>
      <c r="J53" s="76"/>
      <c r="K53" s="12"/>
      <c r="L53" s="76"/>
      <c r="M53" s="76">
        <v>100</v>
      </c>
      <c r="N53" s="76">
        <v>3285</v>
      </c>
      <c r="O53" s="76"/>
      <c r="P53" s="76">
        <v>6533</v>
      </c>
      <c r="Q53" s="13">
        <v>9918</v>
      </c>
      <c r="R53" s="76">
        <v>24290</v>
      </c>
      <c r="S53" s="76"/>
      <c r="T53" s="13">
        <v>24290</v>
      </c>
      <c r="U53" s="75">
        <f t="shared" si="0"/>
        <v>34208</v>
      </c>
    </row>
    <row r="54" spans="2:21" s="3" customFormat="1" ht="14.25" x14ac:dyDescent="0.2">
      <c r="B54" s="10" t="s">
        <v>99</v>
      </c>
      <c r="C54" s="10"/>
      <c r="D54" s="14"/>
      <c r="E54" s="14"/>
      <c r="F54" s="14"/>
      <c r="G54" s="14"/>
      <c r="H54" s="14"/>
      <c r="I54" s="14"/>
      <c r="J54" s="14"/>
      <c r="K54" s="14"/>
      <c r="L54" s="14"/>
      <c r="M54" s="14">
        <f>SUM(M50:M53)</f>
        <v>950</v>
      </c>
      <c r="N54" s="14">
        <f t="shared" ref="N54:Q54" si="40">SUM(N50:N53)</f>
        <v>10380</v>
      </c>
      <c r="O54" s="14"/>
      <c r="P54" s="14">
        <f t="shared" si="40"/>
        <v>74775</v>
      </c>
      <c r="Q54" s="14">
        <f t="shared" si="40"/>
        <v>86105</v>
      </c>
      <c r="R54" s="14">
        <f t="shared" ref="R54" si="41">SUM(R50:R53)</f>
        <v>85460</v>
      </c>
      <c r="S54" s="14"/>
      <c r="T54" s="14">
        <f t="shared" ref="T54" si="42">SUM(T50:T53)</f>
        <v>85460</v>
      </c>
      <c r="U54" s="17">
        <f t="shared" si="0"/>
        <v>171565</v>
      </c>
    </row>
    <row r="55" spans="2:21" x14ac:dyDescent="0.25">
      <c r="B55" s="73" t="s">
        <v>17</v>
      </c>
      <c r="C55" s="73" t="s">
        <v>17</v>
      </c>
      <c r="D55" s="76" t="s">
        <v>179</v>
      </c>
      <c r="E55" s="76"/>
      <c r="F55" s="76">
        <v>36</v>
      </c>
      <c r="G55" s="76"/>
      <c r="H55" s="76"/>
      <c r="I55" s="76"/>
      <c r="J55" s="76">
        <v>20</v>
      </c>
      <c r="K55" s="12">
        <v>56</v>
      </c>
      <c r="L55" s="76"/>
      <c r="M55" s="76"/>
      <c r="N55" s="76">
        <v>4080</v>
      </c>
      <c r="O55" s="76">
        <v>6550</v>
      </c>
      <c r="P55" s="76">
        <v>354315</v>
      </c>
      <c r="Q55" s="13">
        <v>364945</v>
      </c>
      <c r="R55" s="76">
        <v>9736</v>
      </c>
      <c r="S55" s="76">
        <v>200</v>
      </c>
      <c r="T55" s="13">
        <v>9936</v>
      </c>
      <c r="U55" s="75">
        <f t="shared" si="0"/>
        <v>374937</v>
      </c>
    </row>
    <row r="56" spans="2:21" s="3" customFormat="1" ht="14.25" x14ac:dyDescent="0.2">
      <c r="B56" s="10" t="s">
        <v>101</v>
      </c>
      <c r="C56" s="10"/>
      <c r="D56" s="14"/>
      <c r="E56" s="14"/>
      <c r="F56" s="14">
        <f>SUM(F55)</f>
        <v>36</v>
      </c>
      <c r="G56" s="14"/>
      <c r="H56" s="14"/>
      <c r="I56" s="14"/>
      <c r="J56" s="14">
        <f t="shared" ref="J56:K56" si="43">SUM(J55)</f>
        <v>20</v>
      </c>
      <c r="K56" s="14">
        <f t="shared" si="43"/>
        <v>56</v>
      </c>
      <c r="L56" s="14"/>
      <c r="M56" s="14"/>
      <c r="N56" s="14">
        <f>SUM(N55)</f>
        <v>4080</v>
      </c>
      <c r="O56" s="14">
        <f t="shared" ref="O56:Q56" si="44">SUM(O55)</f>
        <v>6550</v>
      </c>
      <c r="P56" s="14">
        <f t="shared" si="44"/>
        <v>354315</v>
      </c>
      <c r="Q56" s="14">
        <f t="shared" si="44"/>
        <v>364945</v>
      </c>
      <c r="R56" s="14">
        <f t="shared" ref="R56" si="45">SUM(R55)</f>
        <v>9736</v>
      </c>
      <c r="S56" s="14">
        <f t="shared" ref="S56" si="46">SUM(S55)</f>
        <v>200</v>
      </c>
      <c r="T56" s="14">
        <f t="shared" ref="T56" si="47">SUM(T55)</f>
        <v>9936</v>
      </c>
      <c r="U56" s="17">
        <f t="shared" si="0"/>
        <v>374937</v>
      </c>
    </row>
    <row r="57" spans="2:21" x14ac:dyDescent="0.25">
      <c r="B57" s="73" t="s">
        <v>18</v>
      </c>
      <c r="C57" s="73" t="s">
        <v>18</v>
      </c>
      <c r="D57" s="76" t="s">
        <v>179</v>
      </c>
      <c r="E57" s="76"/>
      <c r="F57" s="76"/>
      <c r="G57" s="76"/>
      <c r="H57" s="76"/>
      <c r="I57" s="76"/>
      <c r="J57" s="76"/>
      <c r="K57" s="12"/>
      <c r="L57" s="76"/>
      <c r="M57" s="76"/>
      <c r="N57" s="76"/>
      <c r="O57" s="76"/>
      <c r="P57" s="76">
        <v>15000</v>
      </c>
      <c r="Q57" s="13">
        <v>15000</v>
      </c>
      <c r="R57" s="76">
        <v>500</v>
      </c>
      <c r="S57" s="76"/>
      <c r="T57" s="13">
        <v>500</v>
      </c>
      <c r="U57" s="75">
        <f t="shared" si="0"/>
        <v>15500</v>
      </c>
    </row>
    <row r="58" spans="2:21" s="3" customFormat="1" ht="14.25" x14ac:dyDescent="0.2">
      <c r="B58" s="10" t="s">
        <v>102</v>
      </c>
      <c r="C58" s="10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>
        <v>15000</v>
      </c>
      <c r="Q58" s="16">
        <v>15000</v>
      </c>
      <c r="R58" s="16">
        <f>SUM(R57)</f>
        <v>500</v>
      </c>
      <c r="S58" s="16"/>
      <c r="T58" s="16">
        <f t="shared" ref="T58" si="48">SUM(T57)</f>
        <v>500</v>
      </c>
      <c r="U58" s="17">
        <f t="shared" si="0"/>
        <v>15500</v>
      </c>
    </row>
    <row r="59" spans="2:21" x14ac:dyDescent="0.25">
      <c r="B59" s="73" t="s">
        <v>20</v>
      </c>
      <c r="C59" s="73" t="s">
        <v>111</v>
      </c>
      <c r="D59" s="76" t="s">
        <v>179</v>
      </c>
      <c r="E59" s="76"/>
      <c r="F59" s="76"/>
      <c r="G59" s="76"/>
      <c r="H59" s="76"/>
      <c r="I59" s="76"/>
      <c r="J59" s="76"/>
      <c r="K59" s="12"/>
      <c r="L59" s="76"/>
      <c r="M59" s="76">
        <v>500</v>
      </c>
      <c r="N59" s="76">
        <v>2520</v>
      </c>
      <c r="O59" s="76"/>
      <c r="P59" s="76"/>
      <c r="Q59" s="13">
        <v>3020</v>
      </c>
      <c r="R59" s="76"/>
      <c r="S59" s="76"/>
      <c r="T59" s="13"/>
      <c r="U59" s="75">
        <f t="shared" si="0"/>
        <v>3020</v>
      </c>
    </row>
    <row r="60" spans="2:21" x14ac:dyDescent="0.25">
      <c r="B60" s="73"/>
      <c r="C60" s="73" t="s">
        <v>112</v>
      </c>
      <c r="D60" s="76" t="s">
        <v>178</v>
      </c>
      <c r="E60" s="76"/>
      <c r="F60" s="76"/>
      <c r="G60" s="76"/>
      <c r="H60" s="76"/>
      <c r="I60" s="76"/>
      <c r="J60" s="76"/>
      <c r="K60" s="12"/>
      <c r="L60" s="76"/>
      <c r="M60" s="76"/>
      <c r="N60" s="76">
        <v>183</v>
      </c>
      <c r="O60" s="76"/>
      <c r="P60" s="76">
        <v>193</v>
      </c>
      <c r="Q60" s="13">
        <v>376</v>
      </c>
      <c r="R60" s="76"/>
      <c r="S60" s="76"/>
      <c r="T60" s="13"/>
      <c r="U60" s="75">
        <f t="shared" si="0"/>
        <v>376</v>
      </c>
    </row>
    <row r="61" spans="2:21" s="3" customFormat="1" ht="14.25" x14ac:dyDescent="0.2">
      <c r="B61" s="10" t="s">
        <v>104</v>
      </c>
      <c r="C61" s="10"/>
      <c r="D61" s="14"/>
      <c r="E61" s="14"/>
      <c r="F61" s="14"/>
      <c r="G61" s="14"/>
      <c r="H61" s="14"/>
      <c r="I61" s="14"/>
      <c r="J61" s="14"/>
      <c r="K61" s="14"/>
      <c r="L61" s="14"/>
      <c r="M61" s="14">
        <f>SUM(M59:M60)</f>
        <v>500</v>
      </c>
      <c r="N61" s="14">
        <f>SUM(N59:N60)</f>
        <v>2703</v>
      </c>
      <c r="O61" s="14"/>
      <c r="P61" s="14">
        <f>SUM(P59:P60)</f>
        <v>193</v>
      </c>
      <c r="Q61" s="14">
        <f>SUM(Q59:Q60)</f>
        <v>3396</v>
      </c>
      <c r="R61" s="14"/>
      <c r="S61" s="14"/>
      <c r="T61" s="14"/>
      <c r="U61" s="17">
        <f t="shared" si="0"/>
        <v>3396</v>
      </c>
    </row>
    <row r="62" spans="2:21" s="3" customFormat="1" ht="14.25" x14ac:dyDescent="0.2">
      <c r="B62" s="20" t="s">
        <v>105</v>
      </c>
      <c r="C62" s="18"/>
      <c r="D62" s="19"/>
      <c r="E62" s="21">
        <f t="shared" ref="E62:Q62" si="49">E17+E21+E23+E26+E30+E32+E34+E42+E47+E49+E54+E56+E58+E61</f>
        <v>2</v>
      </c>
      <c r="F62" s="21">
        <f t="shared" si="49"/>
        <v>740</v>
      </c>
      <c r="G62" s="21">
        <f t="shared" si="49"/>
        <v>30</v>
      </c>
      <c r="H62" s="21">
        <f t="shared" si="49"/>
        <v>290</v>
      </c>
      <c r="I62" s="21">
        <f t="shared" si="49"/>
        <v>364</v>
      </c>
      <c r="J62" s="21">
        <f t="shared" si="49"/>
        <v>341</v>
      </c>
      <c r="K62" s="21">
        <f t="shared" si="49"/>
        <v>1767</v>
      </c>
      <c r="L62" s="21">
        <f t="shared" si="49"/>
        <v>48200</v>
      </c>
      <c r="M62" s="21">
        <f t="shared" si="49"/>
        <v>17020</v>
      </c>
      <c r="N62" s="21">
        <f t="shared" si="49"/>
        <v>105887</v>
      </c>
      <c r="O62" s="21">
        <f t="shared" si="49"/>
        <v>62871</v>
      </c>
      <c r="P62" s="21">
        <f t="shared" si="49"/>
        <v>2778499</v>
      </c>
      <c r="Q62" s="21">
        <f t="shared" si="49"/>
        <v>3012477</v>
      </c>
      <c r="R62" s="21">
        <f>R17+R21+R23+R26+R30+R42+R47+R49+R54+R56+R58+R61</f>
        <v>157609</v>
      </c>
      <c r="S62" s="21">
        <f>S17+S21+S23+S26+S30+S42+S47+S49+S54+S56+S58+S61</f>
        <v>635</v>
      </c>
      <c r="T62" s="21">
        <f>T17+T21+T23+T26+T30+T42+T47+T49+T54+T56+T58+T61</f>
        <v>158244</v>
      </c>
      <c r="U62" s="21">
        <f t="shared" si="0"/>
        <v>3172488</v>
      </c>
    </row>
  </sheetData>
  <mergeCells count="10">
    <mergeCell ref="B7:B8"/>
    <mergeCell ref="C7:C8"/>
    <mergeCell ref="D7:D8"/>
    <mergeCell ref="E7:J7"/>
    <mergeCell ref="K7:K8"/>
    <mergeCell ref="U7:U8"/>
    <mergeCell ref="T7:T8"/>
    <mergeCell ref="L7:P7"/>
    <mergeCell ref="Q7:Q8"/>
    <mergeCell ref="R7:S7"/>
  </mergeCells>
  <pageMargins left="0.7" right="0.7" top="0.75" bottom="0.75" header="0.3" footer="0.3"/>
  <pageSetup paperSize="9" orientation="portrait" r:id="rId1"/>
  <ignoredErrors>
    <ignoredError sqref="P61 Q6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7"/>
  <sheetViews>
    <sheetView zoomScaleNormal="100" workbookViewId="0">
      <selection activeCell="M17" sqref="M17"/>
    </sheetView>
  </sheetViews>
  <sheetFormatPr baseColWidth="10" defaultRowHeight="15" x14ac:dyDescent="0.25"/>
  <cols>
    <col min="1" max="1" width="11.42578125" style="1"/>
    <col min="2" max="2" width="28.42578125" style="1" customWidth="1"/>
    <col min="3" max="3" width="15.28515625" style="1" customWidth="1"/>
    <col min="4" max="8" width="11.5703125" style="1" bestFit="1" customWidth="1"/>
    <col min="9" max="9" width="12.42578125" style="1" customWidth="1"/>
    <col min="10" max="11" width="11.5703125" style="1" bestFit="1" customWidth="1"/>
    <col min="12" max="13" width="13.140625" style="1" bestFit="1" customWidth="1"/>
    <col min="14" max="14" width="12.42578125" style="1" customWidth="1"/>
    <col min="15" max="15" width="11.5703125" style="1" bestFit="1" customWidth="1"/>
    <col min="16" max="16" width="11.42578125" style="1" customWidth="1"/>
    <col min="17" max="17" width="12.42578125" style="1" customWidth="1"/>
    <col min="18" max="28" width="11.42578125" style="1"/>
    <col min="29" max="29" width="13.7109375" style="1" customWidth="1"/>
    <col min="30" max="16384" width="11.42578125" style="1"/>
  </cols>
  <sheetData>
    <row r="2" spans="2:18" x14ac:dyDescent="0.25">
      <c r="D2" s="3" t="s">
        <v>171</v>
      </c>
      <c r="E2" s="7"/>
    </row>
    <row r="5" spans="2:18" x14ac:dyDescent="0.25">
      <c r="B5" s="3" t="s">
        <v>181</v>
      </c>
    </row>
    <row r="6" spans="2:18" ht="15.75" thickBot="1" x14ac:dyDescent="0.3"/>
    <row r="7" spans="2:18" ht="30.75" customHeight="1" x14ac:dyDescent="0.25">
      <c r="B7" s="93" t="s">
        <v>0</v>
      </c>
      <c r="C7" s="111" t="s">
        <v>24</v>
      </c>
      <c r="D7" s="113" t="s">
        <v>25</v>
      </c>
      <c r="E7" s="98"/>
      <c r="F7" s="98"/>
      <c r="G7" s="98"/>
      <c r="H7" s="99"/>
      <c r="I7" s="109" t="s">
        <v>26</v>
      </c>
      <c r="J7" s="97" t="s">
        <v>29</v>
      </c>
      <c r="K7" s="98"/>
      <c r="L7" s="98"/>
      <c r="M7" s="99"/>
      <c r="N7" s="109" t="s">
        <v>30</v>
      </c>
      <c r="O7" s="97" t="s">
        <v>27</v>
      </c>
      <c r="P7" s="98"/>
      <c r="Q7" s="109" t="s">
        <v>28</v>
      </c>
      <c r="R7" s="100" t="s">
        <v>182</v>
      </c>
    </row>
    <row r="8" spans="2:18" ht="30.75" thickBot="1" x14ac:dyDescent="0.3">
      <c r="B8" s="94"/>
      <c r="C8" s="112"/>
      <c r="D8" s="82" t="s">
        <v>183</v>
      </c>
      <c r="E8" s="83" t="s">
        <v>34</v>
      </c>
      <c r="F8" s="84" t="s">
        <v>36</v>
      </c>
      <c r="G8" s="84" t="s">
        <v>37</v>
      </c>
      <c r="H8" s="84" t="s">
        <v>38</v>
      </c>
      <c r="I8" s="110"/>
      <c r="J8" s="84" t="s">
        <v>46</v>
      </c>
      <c r="K8" s="84" t="s">
        <v>49</v>
      </c>
      <c r="L8" s="84" t="s">
        <v>50</v>
      </c>
      <c r="M8" s="84" t="s">
        <v>51</v>
      </c>
      <c r="N8" s="110"/>
      <c r="O8" s="84" t="s">
        <v>40</v>
      </c>
      <c r="P8" s="84" t="s">
        <v>41</v>
      </c>
      <c r="Q8" s="110"/>
      <c r="R8" s="101"/>
    </row>
    <row r="9" spans="2:18" x14ac:dyDescent="0.25">
      <c r="B9" s="61" t="s">
        <v>4</v>
      </c>
      <c r="C9" s="78" t="s">
        <v>55</v>
      </c>
      <c r="D9" s="79"/>
      <c r="E9" s="76"/>
      <c r="F9" s="76"/>
      <c r="G9" s="76"/>
      <c r="H9" s="76"/>
      <c r="I9" s="13"/>
      <c r="J9" s="76"/>
      <c r="K9" s="76"/>
      <c r="L9" s="76"/>
      <c r="M9" s="76">
        <v>42465</v>
      </c>
      <c r="N9" s="13">
        <v>42465</v>
      </c>
      <c r="O9" s="76"/>
      <c r="P9" s="76"/>
      <c r="Q9" s="13"/>
      <c r="R9" s="81">
        <f>I9+N9+Q9</f>
        <v>42465</v>
      </c>
    </row>
    <row r="10" spans="2:18" x14ac:dyDescent="0.25">
      <c r="B10" s="61"/>
      <c r="C10" s="78" t="s">
        <v>56</v>
      </c>
      <c r="D10" s="79"/>
      <c r="E10" s="76"/>
      <c r="F10" s="76"/>
      <c r="G10" s="76"/>
      <c r="H10" s="76"/>
      <c r="I10" s="13"/>
      <c r="J10" s="76"/>
      <c r="K10" s="76"/>
      <c r="L10" s="76"/>
      <c r="M10" s="76">
        <v>15924</v>
      </c>
      <c r="N10" s="13">
        <v>15924</v>
      </c>
      <c r="O10" s="76"/>
      <c r="P10" s="76"/>
      <c r="Q10" s="13"/>
      <c r="R10" s="81">
        <f t="shared" ref="R10:R36" si="0">I10+N10+Q10</f>
        <v>15924</v>
      </c>
    </row>
    <row r="11" spans="2:18" x14ac:dyDescent="0.25">
      <c r="B11" s="61"/>
      <c r="C11" s="78" t="s">
        <v>57</v>
      </c>
      <c r="D11" s="79"/>
      <c r="E11" s="76"/>
      <c r="F11" s="76"/>
      <c r="G11" s="76"/>
      <c r="H11" s="76"/>
      <c r="I11" s="13"/>
      <c r="J11" s="76"/>
      <c r="K11" s="76"/>
      <c r="L11" s="76"/>
      <c r="M11" s="76">
        <v>50391</v>
      </c>
      <c r="N11" s="13">
        <v>50391</v>
      </c>
      <c r="O11" s="76"/>
      <c r="P11" s="76"/>
      <c r="Q11" s="13"/>
      <c r="R11" s="81">
        <f t="shared" si="0"/>
        <v>50391</v>
      </c>
    </row>
    <row r="12" spans="2:18" x14ac:dyDescent="0.25">
      <c r="B12" s="61"/>
      <c r="C12" s="78" t="s">
        <v>58</v>
      </c>
      <c r="D12" s="79"/>
      <c r="E12" s="76"/>
      <c r="F12" s="76"/>
      <c r="G12" s="76"/>
      <c r="H12" s="76"/>
      <c r="I12" s="13"/>
      <c r="J12" s="76"/>
      <c r="K12" s="76"/>
      <c r="L12" s="76"/>
      <c r="M12" s="76">
        <v>130863</v>
      </c>
      <c r="N12" s="13">
        <v>130863</v>
      </c>
      <c r="O12" s="76"/>
      <c r="P12" s="76"/>
      <c r="Q12" s="13"/>
      <c r="R12" s="81">
        <f t="shared" si="0"/>
        <v>130863</v>
      </c>
    </row>
    <row r="13" spans="2:18" x14ac:dyDescent="0.25">
      <c r="B13" s="61"/>
      <c r="C13" s="78" t="s">
        <v>59</v>
      </c>
      <c r="D13" s="79"/>
      <c r="E13" s="76"/>
      <c r="F13" s="76"/>
      <c r="G13" s="76"/>
      <c r="H13" s="76"/>
      <c r="I13" s="13"/>
      <c r="J13" s="76"/>
      <c r="K13" s="76"/>
      <c r="L13" s="76"/>
      <c r="M13" s="76">
        <v>800</v>
      </c>
      <c r="N13" s="13">
        <v>800</v>
      </c>
      <c r="O13" s="76"/>
      <c r="P13" s="76"/>
      <c r="Q13" s="13"/>
      <c r="R13" s="81">
        <f t="shared" si="0"/>
        <v>800</v>
      </c>
    </row>
    <row r="14" spans="2:18" x14ac:dyDescent="0.25">
      <c r="B14" s="61"/>
      <c r="C14" s="78" t="s">
        <v>60</v>
      </c>
      <c r="D14" s="79"/>
      <c r="E14" s="76"/>
      <c r="F14" s="76"/>
      <c r="G14" s="76"/>
      <c r="H14" s="76"/>
      <c r="I14" s="13"/>
      <c r="J14" s="76"/>
      <c r="K14" s="76"/>
      <c r="L14" s="76"/>
      <c r="M14" s="76">
        <v>53035</v>
      </c>
      <c r="N14" s="13">
        <v>53035</v>
      </c>
      <c r="O14" s="76"/>
      <c r="P14" s="76"/>
      <c r="Q14" s="13"/>
      <c r="R14" s="81">
        <f t="shared" si="0"/>
        <v>53035</v>
      </c>
    </row>
    <row r="15" spans="2:18" x14ac:dyDescent="0.25">
      <c r="B15" s="61"/>
      <c r="C15" s="78" t="s">
        <v>61</v>
      </c>
      <c r="D15" s="79"/>
      <c r="E15" s="76"/>
      <c r="F15" s="76"/>
      <c r="G15" s="76"/>
      <c r="H15" s="76"/>
      <c r="I15" s="13"/>
      <c r="J15" s="76"/>
      <c r="K15" s="76"/>
      <c r="L15" s="76"/>
      <c r="M15" s="76">
        <v>10330</v>
      </c>
      <c r="N15" s="13">
        <v>10330</v>
      </c>
      <c r="O15" s="76"/>
      <c r="P15" s="76"/>
      <c r="Q15" s="13"/>
      <c r="R15" s="81">
        <f t="shared" si="0"/>
        <v>10330</v>
      </c>
    </row>
    <row r="16" spans="2:18" x14ac:dyDescent="0.25">
      <c r="B16" s="61"/>
      <c r="C16" s="78" t="s">
        <v>62</v>
      </c>
      <c r="D16" s="79"/>
      <c r="E16" s="76"/>
      <c r="F16" s="76"/>
      <c r="G16" s="76"/>
      <c r="H16" s="76"/>
      <c r="I16" s="13"/>
      <c r="J16" s="76"/>
      <c r="K16" s="76"/>
      <c r="L16" s="76"/>
      <c r="M16" s="76">
        <v>22200</v>
      </c>
      <c r="N16" s="13">
        <v>22200</v>
      </c>
      <c r="O16" s="76"/>
      <c r="P16" s="76"/>
      <c r="Q16" s="13"/>
      <c r="R16" s="81">
        <f t="shared" si="0"/>
        <v>22200</v>
      </c>
    </row>
    <row r="17" spans="2:18" x14ac:dyDescent="0.25">
      <c r="B17" s="15" t="s">
        <v>63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>
        <f>SUM(M9:M16)</f>
        <v>326008</v>
      </c>
      <c r="N17" s="14">
        <f>SUM(N9:N16)</f>
        <v>326008</v>
      </c>
      <c r="O17" s="14"/>
      <c r="P17" s="14"/>
      <c r="Q17" s="24"/>
      <c r="R17" s="17">
        <f t="shared" si="0"/>
        <v>326008</v>
      </c>
    </row>
    <row r="18" spans="2:18" x14ac:dyDescent="0.25">
      <c r="B18" s="61" t="s">
        <v>5</v>
      </c>
      <c r="C18" s="78" t="s">
        <v>64</v>
      </c>
      <c r="D18" s="79"/>
      <c r="E18" s="76"/>
      <c r="F18" s="76"/>
      <c r="G18" s="76"/>
      <c r="H18" s="76"/>
      <c r="I18" s="13"/>
      <c r="J18" s="76"/>
      <c r="K18" s="76">
        <v>100</v>
      </c>
      <c r="L18" s="76"/>
      <c r="M18" s="76">
        <v>201699</v>
      </c>
      <c r="N18" s="13">
        <v>201799</v>
      </c>
      <c r="O18" s="76">
        <v>600</v>
      </c>
      <c r="P18" s="76"/>
      <c r="Q18" s="13">
        <v>600</v>
      </c>
      <c r="R18" s="81">
        <f t="shared" si="0"/>
        <v>202399</v>
      </c>
    </row>
    <row r="19" spans="2:18" x14ac:dyDescent="0.25">
      <c r="B19" s="61"/>
      <c r="C19" s="78" t="s">
        <v>65</v>
      </c>
      <c r="D19" s="76"/>
      <c r="E19" s="76">
        <v>198</v>
      </c>
      <c r="F19" s="76"/>
      <c r="G19" s="76"/>
      <c r="H19" s="76"/>
      <c r="I19" s="13">
        <v>198</v>
      </c>
      <c r="J19" s="76"/>
      <c r="K19" s="76"/>
      <c r="L19" s="76"/>
      <c r="M19" s="76">
        <v>16000</v>
      </c>
      <c r="N19" s="13">
        <v>16000</v>
      </c>
      <c r="O19" s="76"/>
      <c r="P19" s="76"/>
      <c r="Q19" s="13"/>
      <c r="R19" s="81">
        <f t="shared" si="0"/>
        <v>16198</v>
      </c>
    </row>
    <row r="20" spans="2:18" x14ac:dyDescent="0.25">
      <c r="B20" s="61"/>
      <c r="C20" s="78" t="s">
        <v>66</v>
      </c>
      <c r="D20" s="79"/>
      <c r="E20" s="76"/>
      <c r="F20" s="76"/>
      <c r="G20" s="76"/>
      <c r="H20" s="76"/>
      <c r="I20" s="13"/>
      <c r="J20" s="76"/>
      <c r="K20" s="76"/>
      <c r="L20" s="76"/>
      <c r="M20" s="76"/>
      <c r="N20" s="13"/>
      <c r="O20" s="76"/>
      <c r="P20" s="76"/>
      <c r="Q20" s="13"/>
      <c r="R20" s="81"/>
    </row>
    <row r="21" spans="2:18" x14ac:dyDescent="0.25">
      <c r="B21" s="15" t="s">
        <v>67</v>
      </c>
      <c r="C21" s="14"/>
      <c r="D21" s="14"/>
      <c r="E21" s="14">
        <f t="shared" ref="E21:I21" si="1">SUM(E18:E20)</f>
        <v>198</v>
      </c>
      <c r="F21" s="14"/>
      <c r="G21" s="14"/>
      <c r="H21" s="14"/>
      <c r="I21" s="14">
        <f t="shared" si="1"/>
        <v>198</v>
      </c>
      <c r="J21" s="14"/>
      <c r="K21" s="14">
        <f t="shared" ref="K21" si="2">SUM(K18:K20)</f>
        <v>100</v>
      </c>
      <c r="L21" s="14"/>
      <c r="M21" s="14">
        <f t="shared" ref="M21" si="3">SUM(M18:M20)</f>
        <v>217699</v>
      </c>
      <c r="N21" s="14">
        <f t="shared" ref="N21" si="4">SUM(N18:N20)</f>
        <v>217799</v>
      </c>
      <c r="O21" s="14">
        <f t="shared" ref="O21" si="5">SUM(O18:O20)</f>
        <v>600</v>
      </c>
      <c r="P21" s="14"/>
      <c r="Q21" s="14">
        <f t="shared" ref="Q21" si="6">SUM(Q18:Q20)</f>
        <v>600</v>
      </c>
      <c r="R21" s="17">
        <f t="shared" si="0"/>
        <v>218597</v>
      </c>
    </row>
    <row r="22" spans="2:18" x14ac:dyDescent="0.25">
      <c r="B22" s="61" t="s">
        <v>8</v>
      </c>
      <c r="C22" s="78" t="s">
        <v>70</v>
      </c>
      <c r="D22" s="79"/>
      <c r="E22" s="76"/>
      <c r="F22" s="76"/>
      <c r="G22" s="76"/>
      <c r="H22" s="76"/>
      <c r="I22" s="13"/>
      <c r="J22" s="76"/>
      <c r="K22" s="76"/>
      <c r="L22" s="76"/>
      <c r="M22" s="76"/>
      <c r="N22" s="13"/>
      <c r="O22" s="76"/>
      <c r="P22" s="76"/>
      <c r="Q22" s="13"/>
      <c r="R22" s="81"/>
    </row>
    <row r="23" spans="2:18" x14ac:dyDescent="0.25">
      <c r="B23" s="61"/>
      <c r="C23" s="78" t="s">
        <v>71</v>
      </c>
      <c r="D23" s="79"/>
      <c r="E23" s="76"/>
      <c r="F23" s="76"/>
      <c r="G23" s="76"/>
      <c r="H23" s="76"/>
      <c r="I23" s="13"/>
      <c r="J23" s="76"/>
      <c r="K23" s="76"/>
      <c r="L23" s="76"/>
      <c r="M23" s="76">
        <v>25801</v>
      </c>
      <c r="N23" s="13">
        <v>25801</v>
      </c>
      <c r="O23" s="76"/>
      <c r="P23" s="76"/>
      <c r="Q23" s="13"/>
      <c r="R23" s="81">
        <f t="shared" si="0"/>
        <v>25801</v>
      </c>
    </row>
    <row r="24" spans="2:18" x14ac:dyDescent="0.25">
      <c r="B24" s="61"/>
      <c r="C24" s="78" t="s">
        <v>72</v>
      </c>
      <c r="D24" s="76">
        <v>25</v>
      </c>
      <c r="E24" s="76">
        <v>60</v>
      </c>
      <c r="F24" s="76"/>
      <c r="G24" s="76">
        <v>242</v>
      </c>
      <c r="H24" s="76">
        <v>6</v>
      </c>
      <c r="I24" s="13">
        <v>333</v>
      </c>
      <c r="J24" s="76"/>
      <c r="K24" s="76"/>
      <c r="L24" s="76">
        <v>18500</v>
      </c>
      <c r="M24" s="76">
        <v>42386</v>
      </c>
      <c r="N24" s="13">
        <v>60886</v>
      </c>
      <c r="O24" s="76"/>
      <c r="P24" s="76"/>
      <c r="Q24" s="13"/>
      <c r="R24" s="81">
        <f t="shared" si="0"/>
        <v>61219</v>
      </c>
    </row>
    <row r="25" spans="2:18" x14ac:dyDescent="0.25">
      <c r="B25" s="15" t="s">
        <v>73</v>
      </c>
      <c r="C25" s="14"/>
      <c r="D25" s="14">
        <f>SUM(D22:D24)</f>
        <v>25</v>
      </c>
      <c r="E25" s="14">
        <f t="shared" ref="E25:I25" si="7">SUM(E22:E24)</f>
        <v>60</v>
      </c>
      <c r="F25" s="14"/>
      <c r="G25" s="14">
        <f t="shared" si="7"/>
        <v>242</v>
      </c>
      <c r="H25" s="14">
        <f t="shared" si="7"/>
        <v>6</v>
      </c>
      <c r="I25" s="14">
        <f t="shared" si="7"/>
        <v>333</v>
      </c>
      <c r="J25" s="14"/>
      <c r="K25" s="14"/>
      <c r="L25" s="14">
        <f t="shared" ref="L25" si="8">SUM(L22:L24)</f>
        <v>18500</v>
      </c>
      <c r="M25" s="14">
        <f t="shared" ref="M25" si="9">SUM(M22:M24)</f>
        <v>68187</v>
      </c>
      <c r="N25" s="14">
        <f t="shared" ref="N25" si="10">SUM(N22:N24)</f>
        <v>86687</v>
      </c>
      <c r="O25" s="14"/>
      <c r="P25" s="14"/>
      <c r="Q25" s="24"/>
      <c r="R25" s="17">
        <f t="shared" si="0"/>
        <v>87020</v>
      </c>
    </row>
    <row r="26" spans="2:18" x14ac:dyDescent="0.25">
      <c r="B26" s="61" t="s">
        <v>12</v>
      </c>
      <c r="C26" s="78" t="s">
        <v>85</v>
      </c>
      <c r="D26" s="79"/>
      <c r="E26" s="76"/>
      <c r="F26" s="76"/>
      <c r="G26" s="76"/>
      <c r="H26" s="76"/>
      <c r="I26" s="13"/>
      <c r="J26" s="76"/>
      <c r="K26" s="76"/>
      <c r="L26" s="76"/>
      <c r="M26" s="76">
        <v>12285</v>
      </c>
      <c r="N26" s="13">
        <v>12285</v>
      </c>
      <c r="O26" s="76">
        <v>2110</v>
      </c>
      <c r="P26" s="76"/>
      <c r="Q26" s="13">
        <v>2110</v>
      </c>
      <c r="R26" s="81">
        <f t="shared" si="0"/>
        <v>14395</v>
      </c>
    </row>
    <row r="27" spans="2:18" x14ac:dyDescent="0.25">
      <c r="B27" s="61"/>
      <c r="C27" s="78" t="s">
        <v>86</v>
      </c>
      <c r="D27" s="76"/>
      <c r="E27" s="76">
        <v>230</v>
      </c>
      <c r="F27" s="76"/>
      <c r="G27" s="76">
        <v>260</v>
      </c>
      <c r="H27" s="76">
        <v>40</v>
      </c>
      <c r="I27" s="13">
        <v>530</v>
      </c>
      <c r="J27" s="76"/>
      <c r="K27" s="76"/>
      <c r="L27" s="76"/>
      <c r="M27" s="76">
        <v>15230</v>
      </c>
      <c r="N27" s="13">
        <v>15230</v>
      </c>
      <c r="O27" s="76"/>
      <c r="P27" s="76"/>
      <c r="Q27" s="13"/>
      <c r="R27" s="81">
        <f t="shared" si="0"/>
        <v>15760</v>
      </c>
    </row>
    <row r="28" spans="2:18" x14ac:dyDescent="0.25">
      <c r="B28" s="61"/>
      <c r="C28" s="78" t="s">
        <v>87</v>
      </c>
      <c r="D28" s="79"/>
      <c r="E28" s="76"/>
      <c r="F28" s="76"/>
      <c r="G28" s="76"/>
      <c r="H28" s="76"/>
      <c r="I28" s="13"/>
      <c r="J28" s="76"/>
      <c r="K28" s="76">
        <v>50</v>
      </c>
      <c r="L28" s="76">
        <v>500</v>
      </c>
      <c r="M28" s="76">
        <v>92528</v>
      </c>
      <c r="N28" s="13">
        <v>93078</v>
      </c>
      <c r="O28" s="76"/>
      <c r="P28" s="76"/>
      <c r="Q28" s="13"/>
      <c r="R28" s="81">
        <f t="shared" si="0"/>
        <v>93078</v>
      </c>
    </row>
    <row r="29" spans="2:18" x14ac:dyDescent="0.25">
      <c r="B29" s="61"/>
      <c r="C29" s="78" t="s">
        <v>88</v>
      </c>
      <c r="D29" s="79"/>
      <c r="E29" s="76"/>
      <c r="F29" s="76"/>
      <c r="G29" s="76"/>
      <c r="H29" s="76"/>
      <c r="I29" s="13"/>
      <c r="J29" s="76"/>
      <c r="K29" s="76">
        <v>220</v>
      </c>
      <c r="L29" s="76"/>
      <c r="M29" s="76">
        <v>139420</v>
      </c>
      <c r="N29" s="13">
        <v>139640</v>
      </c>
      <c r="O29" s="76"/>
      <c r="P29" s="76"/>
      <c r="Q29" s="13"/>
      <c r="R29" s="81">
        <f t="shared" si="0"/>
        <v>139640</v>
      </c>
    </row>
    <row r="30" spans="2:18" x14ac:dyDescent="0.25">
      <c r="B30" s="61"/>
      <c r="C30" s="78" t="s">
        <v>89</v>
      </c>
      <c r="D30" s="76"/>
      <c r="E30" s="76">
        <v>42</v>
      </c>
      <c r="F30" s="76">
        <v>5</v>
      </c>
      <c r="G30" s="76">
        <v>16</v>
      </c>
      <c r="H30" s="76"/>
      <c r="I30" s="13">
        <v>63</v>
      </c>
      <c r="J30" s="76">
        <v>5000</v>
      </c>
      <c r="K30" s="76">
        <v>7734</v>
      </c>
      <c r="L30" s="76">
        <v>24820</v>
      </c>
      <c r="M30" s="76">
        <v>127397</v>
      </c>
      <c r="N30" s="13">
        <v>164951</v>
      </c>
      <c r="O30" s="76"/>
      <c r="P30" s="76">
        <v>72</v>
      </c>
      <c r="Q30" s="13">
        <v>72</v>
      </c>
      <c r="R30" s="81">
        <f t="shared" si="0"/>
        <v>165086</v>
      </c>
    </row>
    <row r="31" spans="2:18" x14ac:dyDescent="0.25">
      <c r="B31" s="15" t="s">
        <v>90</v>
      </c>
      <c r="C31" s="14"/>
      <c r="D31" s="14"/>
      <c r="E31" s="14">
        <f t="shared" ref="E31:I31" si="11">SUM(E26:E30)</f>
        <v>272</v>
      </c>
      <c r="F31" s="14">
        <f t="shared" si="11"/>
        <v>5</v>
      </c>
      <c r="G31" s="14">
        <f t="shared" si="11"/>
        <v>276</v>
      </c>
      <c r="H31" s="14">
        <f t="shared" si="11"/>
        <v>40</v>
      </c>
      <c r="I31" s="14">
        <f t="shared" si="11"/>
        <v>593</v>
      </c>
      <c r="J31" s="14">
        <f t="shared" ref="J31" si="12">SUM(J26:J30)</f>
        <v>5000</v>
      </c>
      <c r="K31" s="14">
        <f t="shared" ref="K31" si="13">SUM(K26:K30)</f>
        <v>8004</v>
      </c>
      <c r="L31" s="14">
        <f t="shared" ref="L31" si="14">SUM(L26:L30)</f>
        <v>25320</v>
      </c>
      <c r="M31" s="14">
        <f t="shared" ref="M31" si="15">SUM(M26:M30)</f>
        <v>386860</v>
      </c>
      <c r="N31" s="14">
        <f t="shared" ref="N31" si="16">SUM(N26:N30)</f>
        <v>425184</v>
      </c>
      <c r="O31" s="14">
        <f t="shared" ref="O31" si="17">SUM(O26:O30)</f>
        <v>2110</v>
      </c>
      <c r="P31" s="14">
        <f t="shared" ref="P31:Q31" si="18">SUM(P26:P30)</f>
        <v>72</v>
      </c>
      <c r="Q31" s="14">
        <f t="shared" si="18"/>
        <v>2182</v>
      </c>
      <c r="R31" s="17">
        <f t="shared" si="0"/>
        <v>427959</v>
      </c>
    </row>
    <row r="32" spans="2:18" x14ac:dyDescent="0.25">
      <c r="B32" s="61" t="s">
        <v>14</v>
      </c>
      <c r="C32" s="78" t="s">
        <v>94</v>
      </c>
      <c r="D32" s="79"/>
      <c r="E32" s="76"/>
      <c r="F32" s="76"/>
      <c r="G32" s="76"/>
      <c r="H32" s="76"/>
      <c r="I32" s="13"/>
      <c r="J32" s="76">
        <v>57</v>
      </c>
      <c r="K32" s="76"/>
      <c r="L32" s="76"/>
      <c r="M32" s="76">
        <v>137318</v>
      </c>
      <c r="N32" s="13">
        <v>137375</v>
      </c>
      <c r="O32" s="76">
        <v>7637</v>
      </c>
      <c r="P32" s="76"/>
      <c r="Q32" s="13">
        <v>7637</v>
      </c>
      <c r="R32" s="81">
        <f t="shared" si="0"/>
        <v>145012</v>
      </c>
    </row>
    <row r="33" spans="2:18" x14ac:dyDescent="0.25">
      <c r="B33" s="61"/>
      <c r="C33" s="78" t="s">
        <v>95</v>
      </c>
      <c r="D33" s="76"/>
      <c r="E33" s="76">
        <v>18</v>
      </c>
      <c r="F33" s="76"/>
      <c r="G33" s="76"/>
      <c r="H33" s="76"/>
      <c r="I33" s="13">
        <v>18</v>
      </c>
      <c r="J33" s="76"/>
      <c r="K33" s="76">
        <v>590</v>
      </c>
      <c r="L33" s="76"/>
      <c r="M33" s="76">
        <v>87275</v>
      </c>
      <c r="N33" s="13">
        <v>87865</v>
      </c>
      <c r="O33" s="76">
        <v>882</v>
      </c>
      <c r="P33" s="76"/>
      <c r="Q33" s="13">
        <v>882</v>
      </c>
      <c r="R33" s="81">
        <f t="shared" si="0"/>
        <v>88765</v>
      </c>
    </row>
    <row r="34" spans="2:18" x14ac:dyDescent="0.25">
      <c r="B34" s="15" t="s">
        <v>96</v>
      </c>
      <c r="C34" s="14"/>
      <c r="D34" s="14"/>
      <c r="E34" s="14">
        <f t="shared" ref="E34:I34" si="19">SUM(E32:E33)</f>
        <v>18</v>
      </c>
      <c r="F34" s="14"/>
      <c r="G34" s="14"/>
      <c r="H34" s="14"/>
      <c r="I34" s="14">
        <f t="shared" si="19"/>
        <v>18</v>
      </c>
      <c r="J34" s="14">
        <f t="shared" ref="J34" si="20">SUM(J32:J33)</f>
        <v>57</v>
      </c>
      <c r="K34" s="14">
        <f t="shared" ref="K34" si="21">SUM(K32:K33)</f>
        <v>590</v>
      </c>
      <c r="L34" s="14"/>
      <c r="M34" s="14">
        <f t="shared" ref="M34" si="22">SUM(M32:M33)</f>
        <v>224593</v>
      </c>
      <c r="N34" s="14">
        <f t="shared" ref="N34" si="23">SUM(N32:N33)</f>
        <v>225240</v>
      </c>
      <c r="O34" s="14">
        <f t="shared" ref="O34" si="24">SUM(O32:O33)</f>
        <v>8519</v>
      </c>
      <c r="P34" s="14"/>
      <c r="Q34" s="14">
        <f t="shared" ref="Q34" si="25">SUM(Q32:Q33)</f>
        <v>8519</v>
      </c>
      <c r="R34" s="30">
        <f t="shared" si="0"/>
        <v>233777</v>
      </c>
    </row>
    <row r="35" spans="2:18" x14ac:dyDescent="0.25">
      <c r="B35" s="61" t="s">
        <v>17</v>
      </c>
      <c r="C35" s="78" t="s">
        <v>17</v>
      </c>
      <c r="D35" s="79"/>
      <c r="E35" s="76"/>
      <c r="F35" s="76"/>
      <c r="G35" s="76"/>
      <c r="H35" s="76"/>
      <c r="I35" s="13"/>
      <c r="J35" s="76"/>
      <c r="K35" s="76">
        <v>600</v>
      </c>
      <c r="L35" s="76">
        <v>400</v>
      </c>
      <c r="M35" s="76">
        <v>3810</v>
      </c>
      <c r="N35" s="13">
        <v>4810</v>
      </c>
      <c r="O35" s="80">
        <v>358</v>
      </c>
      <c r="P35" s="80">
        <v>18</v>
      </c>
      <c r="Q35" s="23">
        <v>376</v>
      </c>
      <c r="R35" s="81">
        <f t="shared" si="0"/>
        <v>5186</v>
      </c>
    </row>
    <row r="36" spans="2:18" x14ac:dyDescent="0.25">
      <c r="B36" s="15" t="s">
        <v>101</v>
      </c>
      <c r="C36" s="14"/>
      <c r="D36" s="14"/>
      <c r="E36" s="14"/>
      <c r="F36" s="14"/>
      <c r="G36" s="14"/>
      <c r="H36" s="14"/>
      <c r="I36" s="14"/>
      <c r="J36" s="14"/>
      <c r="K36" s="14">
        <f>SUM(K35)</f>
        <v>600</v>
      </c>
      <c r="L36" s="14">
        <f t="shared" ref="L36:N36" si="26">SUM(L35)</f>
        <v>400</v>
      </c>
      <c r="M36" s="14">
        <f t="shared" si="26"/>
        <v>3810</v>
      </c>
      <c r="N36" s="14">
        <f t="shared" si="26"/>
        <v>4810</v>
      </c>
      <c r="O36" s="14">
        <f t="shared" ref="O36" si="27">SUM(O35)</f>
        <v>358</v>
      </c>
      <c r="P36" s="14">
        <f t="shared" ref="P36" si="28">SUM(P35)</f>
        <v>18</v>
      </c>
      <c r="Q36" s="14">
        <f t="shared" ref="Q36" si="29">SUM(Q35)</f>
        <v>376</v>
      </c>
      <c r="R36" s="17">
        <f t="shared" si="0"/>
        <v>5186</v>
      </c>
    </row>
    <row r="37" spans="2:18" x14ac:dyDescent="0.25">
      <c r="B37" s="20" t="s">
        <v>105</v>
      </c>
      <c r="C37" s="18"/>
      <c r="D37" s="29">
        <f>D17+D21+D25+D31+D34+D36</f>
        <v>25</v>
      </c>
      <c r="E37" s="29">
        <f t="shared" ref="E37:R37" si="30">E17+E21+E25+E31+E34+E36</f>
        <v>548</v>
      </c>
      <c r="F37" s="29">
        <f t="shared" si="30"/>
        <v>5</v>
      </c>
      <c r="G37" s="29">
        <f t="shared" si="30"/>
        <v>518</v>
      </c>
      <c r="H37" s="29">
        <f t="shared" si="30"/>
        <v>46</v>
      </c>
      <c r="I37" s="29">
        <f t="shared" si="30"/>
        <v>1142</v>
      </c>
      <c r="J37" s="29">
        <f t="shared" si="30"/>
        <v>5057</v>
      </c>
      <c r="K37" s="29">
        <f t="shared" si="30"/>
        <v>9294</v>
      </c>
      <c r="L37" s="29">
        <f t="shared" si="30"/>
        <v>44220</v>
      </c>
      <c r="M37" s="29">
        <f t="shared" si="30"/>
        <v>1227157</v>
      </c>
      <c r="N37" s="29">
        <f t="shared" si="30"/>
        <v>1285728</v>
      </c>
      <c r="O37" s="29">
        <f t="shared" si="30"/>
        <v>11587</v>
      </c>
      <c r="P37" s="29">
        <f t="shared" si="30"/>
        <v>90</v>
      </c>
      <c r="Q37" s="29">
        <f t="shared" si="30"/>
        <v>11677</v>
      </c>
      <c r="R37" s="29">
        <f t="shared" si="30"/>
        <v>1298547</v>
      </c>
    </row>
  </sheetData>
  <mergeCells count="9">
    <mergeCell ref="Q7:Q8"/>
    <mergeCell ref="R7:R8"/>
    <mergeCell ref="B7:B8"/>
    <mergeCell ref="C7:C8"/>
    <mergeCell ref="I7:I8"/>
    <mergeCell ref="N7:N8"/>
    <mergeCell ref="O7:P7"/>
    <mergeCell ref="D7:H7"/>
    <mergeCell ref="J7:M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4"/>
  <sheetViews>
    <sheetView zoomScaleNormal="100" workbookViewId="0">
      <selection activeCell="C3" sqref="C3"/>
    </sheetView>
  </sheetViews>
  <sheetFormatPr baseColWidth="10" defaultRowHeight="15" x14ac:dyDescent="0.25"/>
  <cols>
    <col min="1" max="1" width="11.42578125" style="1"/>
    <col min="2" max="2" width="26.42578125" style="1" customWidth="1"/>
    <col min="3" max="3" width="18.5703125" style="1" bestFit="1" customWidth="1"/>
    <col min="4" max="4" width="15" style="1" customWidth="1"/>
    <col min="5" max="17" width="16.7109375" style="1" customWidth="1"/>
    <col min="18" max="16384" width="11.42578125" style="1"/>
  </cols>
  <sheetData>
    <row r="2" spans="2:17" x14ac:dyDescent="0.25">
      <c r="D2" s="3" t="s">
        <v>171</v>
      </c>
      <c r="G2" s="11"/>
      <c r="J2" s="26"/>
    </row>
    <row r="5" spans="2:17" ht="14.45" customHeight="1" thickBot="1" x14ac:dyDescent="0.3"/>
    <row r="6" spans="2:17" ht="18" customHeight="1" x14ac:dyDescent="0.25">
      <c r="B6" s="93" t="s">
        <v>0</v>
      </c>
      <c r="C6" s="111" t="s">
        <v>24</v>
      </c>
      <c r="D6" s="98" t="s">
        <v>166</v>
      </c>
      <c r="E6" s="113" t="s">
        <v>113</v>
      </c>
      <c r="F6" s="98"/>
      <c r="G6" s="98"/>
      <c r="H6" s="98"/>
      <c r="I6" s="113" t="s">
        <v>114</v>
      </c>
      <c r="J6" s="98"/>
      <c r="K6" s="98"/>
      <c r="L6" s="98"/>
      <c r="M6" s="113" t="s">
        <v>115</v>
      </c>
      <c r="N6" s="98"/>
      <c r="O6" s="98"/>
      <c r="P6" s="98"/>
      <c r="Q6" s="114" t="s">
        <v>165</v>
      </c>
    </row>
    <row r="7" spans="2:17" ht="71.25" customHeight="1" thickBot="1" x14ac:dyDescent="0.3">
      <c r="B7" s="94"/>
      <c r="C7" s="112"/>
      <c r="D7" s="116"/>
      <c r="E7" s="83" t="s">
        <v>116</v>
      </c>
      <c r="F7" s="83" t="s">
        <v>117</v>
      </c>
      <c r="G7" s="83" t="s">
        <v>118</v>
      </c>
      <c r="H7" s="83" t="s">
        <v>119</v>
      </c>
      <c r="I7" s="83" t="s">
        <v>120</v>
      </c>
      <c r="J7" s="83" t="s">
        <v>121</v>
      </c>
      <c r="K7" s="83" t="s">
        <v>122</v>
      </c>
      <c r="L7" s="83" t="s">
        <v>123</v>
      </c>
      <c r="M7" s="83" t="s">
        <v>124</v>
      </c>
      <c r="N7" s="83" t="s">
        <v>125</v>
      </c>
      <c r="O7" s="83" t="s">
        <v>126</v>
      </c>
      <c r="P7" s="83" t="s">
        <v>127</v>
      </c>
      <c r="Q7" s="115"/>
    </row>
    <row r="8" spans="2:17" x14ac:dyDescent="0.25">
      <c r="B8" s="57" t="s">
        <v>4</v>
      </c>
      <c r="C8" s="58" t="s">
        <v>55</v>
      </c>
      <c r="D8" s="32" t="s">
        <v>147</v>
      </c>
      <c r="E8" s="59">
        <v>7</v>
      </c>
      <c r="F8" s="59"/>
      <c r="G8" s="59">
        <v>733</v>
      </c>
      <c r="H8" s="59">
        <v>1</v>
      </c>
      <c r="I8" s="59"/>
      <c r="J8" s="59"/>
      <c r="K8" s="59"/>
      <c r="L8" s="59"/>
      <c r="M8" s="59"/>
      <c r="N8" s="59"/>
      <c r="O8" s="59"/>
      <c r="P8" s="59"/>
      <c r="Q8" s="60">
        <v>741</v>
      </c>
    </row>
    <row r="9" spans="2:17" x14ac:dyDescent="0.25">
      <c r="B9" s="61"/>
      <c r="C9" s="66"/>
      <c r="D9" s="36" t="s">
        <v>128</v>
      </c>
      <c r="E9" s="37">
        <v>13618</v>
      </c>
      <c r="F9" s="37"/>
      <c r="G9" s="37">
        <v>621650</v>
      </c>
      <c r="H9" s="37">
        <v>619</v>
      </c>
      <c r="I9" s="37"/>
      <c r="J9" s="37"/>
      <c r="K9" s="37"/>
      <c r="L9" s="37"/>
      <c r="M9" s="37"/>
      <c r="N9" s="37"/>
      <c r="O9" s="37"/>
      <c r="P9" s="37"/>
      <c r="Q9" s="38">
        <v>635887</v>
      </c>
    </row>
    <row r="10" spans="2:17" x14ac:dyDescent="0.25">
      <c r="B10" s="61"/>
      <c r="C10" s="56" t="s">
        <v>56</v>
      </c>
      <c r="D10" s="24" t="s">
        <v>147</v>
      </c>
      <c r="E10" s="34">
        <v>41</v>
      </c>
      <c r="F10" s="34"/>
      <c r="G10" s="34">
        <v>773</v>
      </c>
      <c r="H10" s="34"/>
      <c r="I10" s="34"/>
      <c r="J10" s="34"/>
      <c r="K10" s="34"/>
      <c r="L10" s="34">
        <v>1</v>
      </c>
      <c r="M10" s="34"/>
      <c r="N10" s="34"/>
      <c r="O10" s="34"/>
      <c r="P10" s="34"/>
      <c r="Q10" s="35">
        <v>815</v>
      </c>
    </row>
    <row r="11" spans="2:17" x14ac:dyDescent="0.25">
      <c r="B11" s="61"/>
      <c r="C11" s="66"/>
      <c r="D11" s="36" t="s">
        <v>128</v>
      </c>
      <c r="E11" s="37">
        <v>78131</v>
      </c>
      <c r="F11" s="37"/>
      <c r="G11" s="37">
        <v>481027</v>
      </c>
      <c r="H11" s="37"/>
      <c r="I11" s="37"/>
      <c r="J11" s="37"/>
      <c r="K11" s="37"/>
      <c r="L11" s="37">
        <v>132</v>
      </c>
      <c r="M11" s="37"/>
      <c r="N11" s="37"/>
      <c r="O11" s="37"/>
      <c r="P11" s="37"/>
      <c r="Q11" s="38">
        <v>559290</v>
      </c>
    </row>
    <row r="12" spans="2:17" x14ac:dyDescent="0.25">
      <c r="B12" s="61"/>
      <c r="C12" s="56" t="s">
        <v>57</v>
      </c>
      <c r="D12" s="24" t="s">
        <v>147</v>
      </c>
      <c r="E12" s="34">
        <v>96</v>
      </c>
      <c r="F12" s="34"/>
      <c r="G12" s="34">
        <v>1355</v>
      </c>
      <c r="H12" s="34"/>
      <c r="I12" s="34"/>
      <c r="J12" s="34"/>
      <c r="K12" s="34"/>
      <c r="L12" s="34"/>
      <c r="M12" s="34"/>
      <c r="N12" s="34"/>
      <c r="O12" s="34"/>
      <c r="P12" s="34"/>
      <c r="Q12" s="35">
        <v>1451</v>
      </c>
    </row>
    <row r="13" spans="2:17" x14ac:dyDescent="0.25">
      <c r="B13" s="61"/>
      <c r="C13" s="66"/>
      <c r="D13" s="36" t="s">
        <v>128</v>
      </c>
      <c r="E13" s="37">
        <v>279481</v>
      </c>
      <c r="F13" s="37"/>
      <c r="G13" s="37">
        <v>859241</v>
      </c>
      <c r="H13" s="37"/>
      <c r="I13" s="37"/>
      <c r="J13" s="37"/>
      <c r="K13" s="37"/>
      <c r="L13" s="37"/>
      <c r="M13" s="37"/>
      <c r="N13" s="37"/>
      <c r="O13" s="37"/>
      <c r="P13" s="37"/>
      <c r="Q13" s="38">
        <v>1138722</v>
      </c>
    </row>
    <row r="14" spans="2:17" x14ac:dyDescent="0.25">
      <c r="B14" s="61"/>
      <c r="C14" s="56" t="s">
        <v>58</v>
      </c>
      <c r="D14" s="24" t="s">
        <v>147</v>
      </c>
      <c r="E14" s="34">
        <v>80</v>
      </c>
      <c r="F14" s="34"/>
      <c r="G14" s="34">
        <v>1008</v>
      </c>
      <c r="H14" s="34">
        <v>3</v>
      </c>
      <c r="I14" s="34"/>
      <c r="J14" s="34"/>
      <c r="K14" s="34"/>
      <c r="L14" s="34">
        <v>1</v>
      </c>
      <c r="M14" s="34"/>
      <c r="N14" s="34"/>
      <c r="O14" s="34"/>
      <c r="P14" s="34"/>
      <c r="Q14" s="35">
        <v>1092</v>
      </c>
    </row>
    <row r="15" spans="2:17" x14ac:dyDescent="0.25">
      <c r="B15" s="61"/>
      <c r="C15" s="66"/>
      <c r="D15" s="36" t="s">
        <v>128</v>
      </c>
      <c r="E15" s="37">
        <v>153120</v>
      </c>
      <c r="F15" s="37"/>
      <c r="G15" s="37">
        <v>772416</v>
      </c>
      <c r="H15" s="37">
        <v>3044</v>
      </c>
      <c r="I15" s="37"/>
      <c r="J15" s="37"/>
      <c r="K15" s="37"/>
      <c r="L15" s="37">
        <v>22370</v>
      </c>
      <c r="M15" s="37"/>
      <c r="N15" s="37"/>
      <c r="O15" s="37"/>
      <c r="P15" s="37"/>
      <c r="Q15" s="38">
        <v>950950</v>
      </c>
    </row>
    <row r="16" spans="2:17" x14ac:dyDescent="0.25">
      <c r="B16" s="61"/>
      <c r="C16" s="56" t="s">
        <v>59</v>
      </c>
      <c r="D16" s="24" t="s">
        <v>147</v>
      </c>
      <c r="E16" s="34">
        <v>68</v>
      </c>
      <c r="F16" s="34"/>
      <c r="G16" s="34">
        <v>757</v>
      </c>
      <c r="H16" s="34">
        <v>1</v>
      </c>
      <c r="I16" s="34"/>
      <c r="J16" s="34"/>
      <c r="K16" s="34"/>
      <c r="L16" s="34"/>
      <c r="M16" s="34"/>
      <c r="N16" s="34"/>
      <c r="O16" s="34"/>
      <c r="P16" s="34"/>
      <c r="Q16" s="35">
        <v>826</v>
      </c>
    </row>
    <row r="17" spans="2:17" x14ac:dyDescent="0.25">
      <c r="B17" s="61"/>
      <c r="C17" s="66"/>
      <c r="D17" s="36" t="s">
        <v>128</v>
      </c>
      <c r="E17" s="37">
        <v>218899</v>
      </c>
      <c r="F17" s="37"/>
      <c r="G17" s="37">
        <v>571800</v>
      </c>
      <c r="H17" s="37">
        <v>251</v>
      </c>
      <c r="I17" s="37"/>
      <c r="J17" s="37"/>
      <c r="K17" s="37"/>
      <c r="L17" s="37"/>
      <c r="M17" s="37"/>
      <c r="N17" s="37"/>
      <c r="O17" s="37"/>
      <c r="P17" s="37"/>
      <c r="Q17" s="38">
        <v>790950</v>
      </c>
    </row>
    <row r="18" spans="2:17" x14ac:dyDescent="0.25">
      <c r="B18" s="61"/>
      <c r="C18" s="56" t="s">
        <v>60</v>
      </c>
      <c r="D18" s="24" t="s">
        <v>147</v>
      </c>
      <c r="E18" s="34">
        <v>127</v>
      </c>
      <c r="F18" s="34"/>
      <c r="G18" s="34">
        <v>754</v>
      </c>
      <c r="H18" s="34">
        <v>1</v>
      </c>
      <c r="I18" s="34"/>
      <c r="J18" s="34"/>
      <c r="K18" s="34">
        <v>1</v>
      </c>
      <c r="L18" s="34"/>
      <c r="M18" s="34"/>
      <c r="N18" s="34"/>
      <c r="O18" s="34"/>
      <c r="P18" s="34"/>
      <c r="Q18" s="35">
        <v>883</v>
      </c>
    </row>
    <row r="19" spans="2:17" x14ac:dyDescent="0.25">
      <c r="B19" s="61"/>
      <c r="C19" s="66"/>
      <c r="D19" s="36" t="s">
        <v>128</v>
      </c>
      <c r="E19" s="37">
        <v>500392</v>
      </c>
      <c r="F19" s="37"/>
      <c r="G19" s="37">
        <v>668408</v>
      </c>
      <c r="H19" s="37">
        <v>571</v>
      </c>
      <c r="I19" s="37"/>
      <c r="J19" s="37"/>
      <c r="K19" s="37">
        <v>65499</v>
      </c>
      <c r="L19" s="37"/>
      <c r="M19" s="37"/>
      <c r="N19" s="37"/>
      <c r="O19" s="37"/>
      <c r="P19" s="37"/>
      <c r="Q19" s="38">
        <v>1234870</v>
      </c>
    </row>
    <row r="20" spans="2:17" x14ac:dyDescent="0.25">
      <c r="B20" s="61"/>
      <c r="C20" s="56" t="s">
        <v>61</v>
      </c>
      <c r="D20" s="24" t="s">
        <v>147</v>
      </c>
      <c r="E20" s="34">
        <v>132</v>
      </c>
      <c r="F20" s="34"/>
      <c r="G20" s="34">
        <v>316</v>
      </c>
      <c r="H20" s="34">
        <v>1</v>
      </c>
      <c r="I20" s="34"/>
      <c r="J20" s="34"/>
      <c r="K20" s="34">
        <v>2</v>
      </c>
      <c r="L20" s="34"/>
      <c r="M20" s="34"/>
      <c r="N20" s="34"/>
      <c r="O20" s="34"/>
      <c r="P20" s="34"/>
      <c r="Q20" s="35">
        <v>451</v>
      </c>
    </row>
    <row r="21" spans="2:17" x14ac:dyDescent="0.25">
      <c r="B21" s="61"/>
      <c r="C21" s="66"/>
      <c r="D21" s="36" t="s">
        <v>128</v>
      </c>
      <c r="E21" s="37">
        <v>304197</v>
      </c>
      <c r="F21" s="37"/>
      <c r="G21" s="37">
        <v>188986</v>
      </c>
      <c r="H21" s="37">
        <v>386</v>
      </c>
      <c r="I21" s="37"/>
      <c r="J21" s="37"/>
      <c r="K21" s="37">
        <v>32641</v>
      </c>
      <c r="L21" s="37"/>
      <c r="M21" s="37"/>
      <c r="N21" s="37"/>
      <c r="O21" s="37"/>
      <c r="P21" s="37"/>
      <c r="Q21" s="38">
        <v>526210</v>
      </c>
    </row>
    <row r="22" spans="2:17" x14ac:dyDescent="0.25">
      <c r="B22" s="61"/>
      <c r="C22" s="56" t="s">
        <v>62</v>
      </c>
      <c r="D22" s="24" t="s">
        <v>147</v>
      </c>
      <c r="E22" s="34">
        <v>117</v>
      </c>
      <c r="F22" s="34"/>
      <c r="G22" s="34">
        <v>1172</v>
      </c>
      <c r="H22" s="34"/>
      <c r="I22" s="34"/>
      <c r="J22" s="34"/>
      <c r="K22" s="34"/>
      <c r="L22" s="34"/>
      <c r="M22" s="34"/>
      <c r="N22" s="34"/>
      <c r="O22" s="34"/>
      <c r="P22" s="34"/>
      <c r="Q22" s="35">
        <v>1289</v>
      </c>
    </row>
    <row r="23" spans="2:17" ht="15.75" thickBot="1" x14ac:dyDescent="0.3">
      <c r="B23" s="62"/>
      <c r="C23" s="63"/>
      <c r="D23" s="39" t="s">
        <v>128</v>
      </c>
      <c r="E23" s="64">
        <v>315731</v>
      </c>
      <c r="F23" s="64"/>
      <c r="G23" s="64">
        <v>812335</v>
      </c>
      <c r="H23" s="64"/>
      <c r="I23" s="64"/>
      <c r="J23" s="64"/>
      <c r="K23" s="64"/>
      <c r="L23" s="64"/>
      <c r="M23" s="64"/>
      <c r="N23" s="64"/>
      <c r="O23" s="64"/>
      <c r="P23" s="64"/>
      <c r="Q23" s="65">
        <v>1128066</v>
      </c>
    </row>
    <row r="24" spans="2:17" x14ac:dyDescent="0.25">
      <c r="B24" s="42" t="s">
        <v>148</v>
      </c>
      <c r="C24" s="24"/>
      <c r="D24" s="24"/>
      <c r="E24" s="24">
        <v>668</v>
      </c>
      <c r="F24" s="24"/>
      <c r="G24" s="24">
        <v>6868</v>
      </c>
      <c r="H24" s="24">
        <v>7</v>
      </c>
      <c r="I24" s="24"/>
      <c r="J24" s="24"/>
      <c r="K24" s="24">
        <v>3</v>
      </c>
      <c r="L24" s="24">
        <v>2</v>
      </c>
      <c r="M24" s="24"/>
      <c r="N24" s="24"/>
      <c r="O24" s="24"/>
      <c r="P24" s="24"/>
      <c r="Q24" s="17">
        <v>7548</v>
      </c>
    </row>
    <row r="25" spans="2:17" ht="15.75" thickBot="1" x14ac:dyDescent="0.3">
      <c r="B25" s="41" t="s">
        <v>129</v>
      </c>
      <c r="C25" s="39"/>
      <c r="D25" s="39"/>
      <c r="E25" s="39">
        <v>1863569</v>
      </c>
      <c r="F25" s="39"/>
      <c r="G25" s="39">
        <v>4975863</v>
      </c>
      <c r="H25" s="39">
        <v>4871</v>
      </c>
      <c r="I25" s="39"/>
      <c r="J25" s="39"/>
      <c r="K25" s="39">
        <v>98140</v>
      </c>
      <c r="L25" s="39">
        <v>22502</v>
      </c>
      <c r="M25" s="39"/>
      <c r="N25" s="39"/>
      <c r="O25" s="39" t="s">
        <v>184</v>
      </c>
      <c r="P25" s="39"/>
      <c r="Q25" s="40">
        <v>6964945</v>
      </c>
    </row>
    <row r="26" spans="2:17" x14ac:dyDescent="0.25">
      <c r="B26" s="57" t="s">
        <v>5</v>
      </c>
      <c r="C26" s="58" t="s">
        <v>64</v>
      </c>
      <c r="D26" s="24" t="s">
        <v>147</v>
      </c>
      <c r="E26" s="34">
        <v>320</v>
      </c>
      <c r="F26" s="34">
        <v>126</v>
      </c>
      <c r="G26" s="34">
        <v>96</v>
      </c>
      <c r="H26" s="34">
        <v>13</v>
      </c>
      <c r="I26" s="34"/>
      <c r="J26" s="34">
        <v>7</v>
      </c>
      <c r="K26" s="34">
        <v>5</v>
      </c>
      <c r="L26" s="34"/>
      <c r="M26" s="34"/>
      <c r="N26" s="34"/>
      <c r="O26" s="34">
        <v>23</v>
      </c>
      <c r="P26" s="34"/>
      <c r="Q26" s="35">
        <v>590</v>
      </c>
    </row>
    <row r="27" spans="2:17" x14ac:dyDescent="0.25">
      <c r="B27" s="61"/>
      <c r="C27" s="66"/>
      <c r="D27" s="36" t="s">
        <v>128</v>
      </c>
      <c r="E27" s="37">
        <v>790871</v>
      </c>
      <c r="F27" s="37">
        <v>401108</v>
      </c>
      <c r="G27" s="37">
        <v>108022</v>
      </c>
      <c r="H27" s="37">
        <v>3700</v>
      </c>
      <c r="I27" s="37"/>
      <c r="J27" s="37">
        <v>24020</v>
      </c>
      <c r="K27" s="37">
        <v>137702</v>
      </c>
      <c r="L27" s="37"/>
      <c r="M27" s="37"/>
      <c r="N27" s="37"/>
      <c r="O27" s="37">
        <v>19160</v>
      </c>
      <c r="P27" s="37"/>
      <c r="Q27" s="38">
        <v>1484583</v>
      </c>
    </row>
    <row r="28" spans="2:17" x14ac:dyDescent="0.25">
      <c r="B28" s="61"/>
      <c r="C28" s="56" t="s">
        <v>65</v>
      </c>
      <c r="D28" s="24" t="s">
        <v>147</v>
      </c>
      <c r="E28" s="34">
        <v>189</v>
      </c>
      <c r="F28" s="34">
        <v>105</v>
      </c>
      <c r="G28" s="34">
        <v>54</v>
      </c>
      <c r="H28" s="34">
        <v>7</v>
      </c>
      <c r="I28" s="34"/>
      <c r="J28" s="34">
        <v>1</v>
      </c>
      <c r="K28" s="34">
        <v>3</v>
      </c>
      <c r="L28" s="34"/>
      <c r="M28" s="34"/>
      <c r="N28" s="34"/>
      <c r="O28" s="34">
        <v>1</v>
      </c>
      <c r="P28" s="34"/>
      <c r="Q28" s="35">
        <v>360</v>
      </c>
    </row>
    <row r="29" spans="2:17" x14ac:dyDescent="0.25">
      <c r="B29" s="61"/>
      <c r="C29" s="66"/>
      <c r="D29" s="36" t="s">
        <v>128</v>
      </c>
      <c r="E29" s="37">
        <v>895506</v>
      </c>
      <c r="F29" s="37">
        <v>410814</v>
      </c>
      <c r="G29" s="37">
        <v>64634</v>
      </c>
      <c r="H29" s="37">
        <v>1597</v>
      </c>
      <c r="I29" s="37"/>
      <c r="J29" s="37">
        <v>2287</v>
      </c>
      <c r="K29" s="37">
        <v>58620</v>
      </c>
      <c r="L29" s="37"/>
      <c r="M29" s="37"/>
      <c r="N29" s="37"/>
      <c r="O29" s="37">
        <v>19</v>
      </c>
      <c r="P29" s="37"/>
      <c r="Q29" s="38">
        <v>1433477</v>
      </c>
    </row>
    <row r="30" spans="2:17" x14ac:dyDescent="0.25">
      <c r="B30" s="61"/>
      <c r="C30" s="56" t="s">
        <v>66</v>
      </c>
      <c r="D30" s="24" t="s">
        <v>147</v>
      </c>
      <c r="E30" s="34">
        <v>204</v>
      </c>
      <c r="F30" s="34">
        <v>153</v>
      </c>
      <c r="G30" s="34">
        <v>113</v>
      </c>
      <c r="H30" s="34">
        <v>20</v>
      </c>
      <c r="I30" s="34"/>
      <c r="J30" s="34">
        <v>2</v>
      </c>
      <c r="K30" s="34"/>
      <c r="L30" s="34"/>
      <c r="M30" s="34"/>
      <c r="N30" s="34"/>
      <c r="O30" s="34">
        <v>18</v>
      </c>
      <c r="P30" s="34"/>
      <c r="Q30" s="35">
        <v>510</v>
      </c>
    </row>
    <row r="31" spans="2:17" ht="15.75" thickBot="1" x14ac:dyDescent="0.3">
      <c r="B31" s="61"/>
      <c r="C31" s="56"/>
      <c r="D31" s="36" t="s">
        <v>128</v>
      </c>
      <c r="E31" s="37">
        <v>827244</v>
      </c>
      <c r="F31" s="37">
        <v>575353</v>
      </c>
      <c r="G31" s="37">
        <v>124068</v>
      </c>
      <c r="H31" s="37">
        <v>4153</v>
      </c>
      <c r="I31" s="37"/>
      <c r="J31" s="37">
        <v>3501</v>
      </c>
      <c r="K31" s="37"/>
      <c r="L31" s="37"/>
      <c r="M31" s="37"/>
      <c r="N31" s="37"/>
      <c r="O31" s="37">
        <v>15453</v>
      </c>
      <c r="P31" s="37"/>
      <c r="Q31" s="38">
        <v>1549772</v>
      </c>
    </row>
    <row r="32" spans="2:17" x14ac:dyDescent="0.25">
      <c r="B32" s="31" t="s">
        <v>149</v>
      </c>
      <c r="C32" s="32"/>
      <c r="D32" s="32"/>
      <c r="E32" s="32">
        <v>713</v>
      </c>
      <c r="F32" s="32">
        <v>384</v>
      </c>
      <c r="G32" s="32">
        <v>263</v>
      </c>
      <c r="H32" s="32">
        <v>40</v>
      </c>
      <c r="I32" s="32"/>
      <c r="J32" s="32">
        <v>10</v>
      </c>
      <c r="K32" s="32">
        <v>8</v>
      </c>
      <c r="L32" s="32"/>
      <c r="M32" s="32"/>
      <c r="N32" s="32"/>
      <c r="O32" s="32">
        <v>42</v>
      </c>
      <c r="P32" s="32"/>
      <c r="Q32" s="33">
        <v>1460</v>
      </c>
    </row>
    <row r="33" spans="2:17" ht="15.75" thickBot="1" x14ac:dyDescent="0.3">
      <c r="B33" s="41" t="s">
        <v>130</v>
      </c>
      <c r="C33" s="39"/>
      <c r="D33" s="39"/>
      <c r="E33" s="39">
        <v>2513621</v>
      </c>
      <c r="F33" s="39">
        <v>1387275</v>
      </c>
      <c r="G33" s="39">
        <v>296724</v>
      </c>
      <c r="H33" s="39">
        <v>9450</v>
      </c>
      <c r="I33" s="39"/>
      <c r="J33" s="39">
        <v>29808</v>
      </c>
      <c r="K33" s="39">
        <v>196322</v>
      </c>
      <c r="L33" s="39"/>
      <c r="M33" s="39"/>
      <c r="N33" s="39"/>
      <c r="O33" s="39">
        <v>34632</v>
      </c>
      <c r="P33" s="39"/>
      <c r="Q33" s="40">
        <v>4467832</v>
      </c>
    </row>
    <row r="34" spans="2:17" x14ac:dyDescent="0.25">
      <c r="B34" s="57" t="s">
        <v>6</v>
      </c>
      <c r="C34" s="58" t="s">
        <v>6</v>
      </c>
      <c r="D34" s="24" t="s">
        <v>147</v>
      </c>
      <c r="E34" s="34"/>
      <c r="F34" s="34"/>
      <c r="G34" s="34">
        <v>1</v>
      </c>
      <c r="H34" s="34"/>
      <c r="I34" s="34">
        <v>52</v>
      </c>
      <c r="J34" s="34"/>
      <c r="K34" s="34">
        <v>10</v>
      </c>
      <c r="L34" s="34"/>
      <c r="M34" s="34">
        <v>17</v>
      </c>
      <c r="N34" s="34">
        <v>3</v>
      </c>
      <c r="O34" s="34"/>
      <c r="P34" s="34">
        <v>17</v>
      </c>
      <c r="Q34" s="35">
        <v>100</v>
      </c>
    </row>
    <row r="35" spans="2:17" ht="15.75" thickBot="1" x14ac:dyDescent="0.3">
      <c r="B35" s="61"/>
      <c r="C35" s="56"/>
      <c r="D35" s="36" t="s">
        <v>128</v>
      </c>
      <c r="E35" s="37"/>
      <c r="F35" s="37"/>
      <c r="G35" s="37">
        <v>604</v>
      </c>
      <c r="H35" s="37"/>
      <c r="I35" s="37">
        <v>726112</v>
      </c>
      <c r="J35" s="37"/>
      <c r="K35" s="37">
        <v>208802</v>
      </c>
      <c r="L35" s="37"/>
      <c r="M35" s="37">
        <v>30420</v>
      </c>
      <c r="N35" s="37">
        <v>3525</v>
      </c>
      <c r="O35" s="37"/>
      <c r="P35" s="37">
        <v>31982</v>
      </c>
      <c r="Q35" s="38">
        <v>1001445</v>
      </c>
    </row>
    <row r="36" spans="2:17" x14ac:dyDescent="0.25">
      <c r="B36" s="31" t="s">
        <v>150</v>
      </c>
      <c r="C36" s="32"/>
      <c r="D36" s="32"/>
      <c r="E36" s="32"/>
      <c r="F36" s="32"/>
      <c r="G36" s="32">
        <v>1</v>
      </c>
      <c r="H36" s="32"/>
      <c r="I36" s="32">
        <v>52</v>
      </c>
      <c r="J36" s="32"/>
      <c r="K36" s="32">
        <v>10</v>
      </c>
      <c r="L36" s="32"/>
      <c r="M36" s="32">
        <v>17</v>
      </c>
      <c r="N36" s="32">
        <v>3</v>
      </c>
      <c r="O36" s="32"/>
      <c r="P36" s="32">
        <v>17</v>
      </c>
      <c r="Q36" s="33">
        <v>100</v>
      </c>
    </row>
    <row r="37" spans="2:17" ht="15.75" thickBot="1" x14ac:dyDescent="0.3">
      <c r="B37" s="41" t="s">
        <v>131</v>
      </c>
      <c r="C37" s="39"/>
      <c r="D37" s="39"/>
      <c r="E37" s="39"/>
      <c r="F37" s="39"/>
      <c r="G37" s="39">
        <v>604</v>
      </c>
      <c r="H37" s="39"/>
      <c r="I37" s="39">
        <v>726112</v>
      </c>
      <c r="J37" s="39"/>
      <c r="K37" s="39">
        <v>208802</v>
      </c>
      <c r="L37" s="39"/>
      <c r="M37" s="39">
        <v>30420</v>
      </c>
      <c r="N37" s="39">
        <v>3525</v>
      </c>
      <c r="O37" s="39"/>
      <c r="P37" s="39">
        <v>31982</v>
      </c>
      <c r="Q37" s="40">
        <v>1001445</v>
      </c>
    </row>
    <row r="38" spans="2:17" x14ac:dyDescent="0.25">
      <c r="B38" s="57" t="s">
        <v>7</v>
      </c>
      <c r="C38" s="58" t="s">
        <v>7</v>
      </c>
      <c r="D38" s="24" t="s">
        <v>147</v>
      </c>
      <c r="E38" s="34"/>
      <c r="F38" s="34"/>
      <c r="G38" s="34">
        <v>2059</v>
      </c>
      <c r="H38" s="34">
        <v>5</v>
      </c>
      <c r="I38" s="34"/>
      <c r="J38" s="34"/>
      <c r="K38" s="34">
        <v>100</v>
      </c>
      <c r="L38" s="34"/>
      <c r="M38" s="34"/>
      <c r="N38" s="34"/>
      <c r="O38" s="34"/>
      <c r="P38" s="34"/>
      <c r="Q38" s="35">
        <v>2164</v>
      </c>
    </row>
    <row r="39" spans="2:17" ht="15.75" thickBot="1" x14ac:dyDescent="0.3">
      <c r="B39" s="61"/>
      <c r="C39" s="56"/>
      <c r="D39" s="36" t="s">
        <v>128</v>
      </c>
      <c r="E39" s="37"/>
      <c r="F39" s="37"/>
      <c r="G39" s="37">
        <v>376142</v>
      </c>
      <c r="H39" s="37">
        <v>1044</v>
      </c>
      <c r="I39" s="37"/>
      <c r="J39" s="37"/>
      <c r="K39" s="37">
        <v>11069</v>
      </c>
      <c r="L39" s="37"/>
      <c r="M39" s="37"/>
      <c r="N39" s="37"/>
      <c r="O39" s="37"/>
      <c r="P39" s="37"/>
      <c r="Q39" s="38">
        <v>388255</v>
      </c>
    </row>
    <row r="40" spans="2:17" x14ac:dyDescent="0.25">
      <c r="B40" s="31" t="s">
        <v>151</v>
      </c>
      <c r="C40" s="32"/>
      <c r="D40" s="32"/>
      <c r="E40" s="32"/>
      <c r="F40" s="32"/>
      <c r="G40" s="32">
        <v>2059</v>
      </c>
      <c r="H40" s="32">
        <v>5</v>
      </c>
      <c r="I40" s="32"/>
      <c r="J40" s="32"/>
      <c r="K40" s="32">
        <v>100</v>
      </c>
      <c r="L40" s="32"/>
      <c r="M40" s="32"/>
      <c r="N40" s="32"/>
      <c r="O40" s="32"/>
      <c r="P40" s="32"/>
      <c r="Q40" s="33">
        <v>2164</v>
      </c>
    </row>
    <row r="41" spans="2:17" ht="15.75" thickBot="1" x14ac:dyDescent="0.3">
      <c r="B41" s="41" t="s">
        <v>132</v>
      </c>
      <c r="C41" s="39"/>
      <c r="D41" s="39"/>
      <c r="E41" s="39"/>
      <c r="F41" s="39"/>
      <c r="G41" s="39">
        <v>376142</v>
      </c>
      <c r="H41" s="39">
        <v>1044</v>
      </c>
      <c r="I41" s="39"/>
      <c r="J41" s="39"/>
      <c r="K41" s="39">
        <v>11069</v>
      </c>
      <c r="L41" s="39"/>
      <c r="M41" s="39"/>
      <c r="N41" s="39"/>
      <c r="O41" s="39"/>
      <c r="P41" s="39"/>
      <c r="Q41" s="40">
        <v>388255</v>
      </c>
    </row>
    <row r="42" spans="2:17" x14ac:dyDescent="0.25">
      <c r="B42" s="57" t="s">
        <v>8</v>
      </c>
      <c r="C42" s="58" t="s">
        <v>70</v>
      </c>
      <c r="D42" s="24" t="s">
        <v>147</v>
      </c>
      <c r="E42" s="34">
        <v>342</v>
      </c>
      <c r="F42" s="34"/>
      <c r="G42" s="34"/>
      <c r="H42" s="34">
        <v>8</v>
      </c>
      <c r="I42" s="34"/>
      <c r="J42" s="34"/>
      <c r="K42" s="34"/>
      <c r="L42" s="34">
        <v>5</v>
      </c>
      <c r="M42" s="34"/>
      <c r="N42" s="34"/>
      <c r="O42" s="34"/>
      <c r="P42" s="34"/>
      <c r="Q42" s="35">
        <v>355</v>
      </c>
    </row>
    <row r="43" spans="2:17" x14ac:dyDescent="0.25">
      <c r="B43" s="61"/>
      <c r="C43" s="66"/>
      <c r="D43" s="36" t="s">
        <v>128</v>
      </c>
      <c r="E43" s="37">
        <v>379775</v>
      </c>
      <c r="F43" s="37"/>
      <c r="G43" s="37"/>
      <c r="H43" s="37">
        <v>5278</v>
      </c>
      <c r="I43" s="37"/>
      <c r="J43" s="37"/>
      <c r="K43" s="37"/>
      <c r="L43" s="37">
        <v>7299</v>
      </c>
      <c r="M43" s="37"/>
      <c r="N43" s="37"/>
      <c r="O43" s="37"/>
      <c r="P43" s="37"/>
      <c r="Q43" s="38">
        <v>392352</v>
      </c>
    </row>
    <row r="44" spans="2:17" x14ac:dyDescent="0.25">
      <c r="B44" s="61"/>
      <c r="C44" s="56" t="s">
        <v>71</v>
      </c>
      <c r="D44" s="24" t="s">
        <v>147</v>
      </c>
      <c r="E44" s="34">
        <v>184</v>
      </c>
      <c r="F44" s="34"/>
      <c r="G44" s="34"/>
      <c r="H44" s="34">
        <v>20</v>
      </c>
      <c r="I44" s="34"/>
      <c r="J44" s="34"/>
      <c r="K44" s="34">
        <v>1</v>
      </c>
      <c r="L44" s="34">
        <v>4</v>
      </c>
      <c r="M44" s="34"/>
      <c r="N44" s="34"/>
      <c r="O44" s="34"/>
      <c r="P44" s="34"/>
      <c r="Q44" s="35">
        <v>209</v>
      </c>
    </row>
    <row r="45" spans="2:17" x14ac:dyDescent="0.25">
      <c r="B45" s="61"/>
      <c r="C45" s="66"/>
      <c r="D45" s="36" t="s">
        <v>128</v>
      </c>
      <c r="E45" s="37">
        <v>561355</v>
      </c>
      <c r="F45" s="37"/>
      <c r="G45" s="37"/>
      <c r="H45" s="37">
        <v>10345</v>
      </c>
      <c r="I45" s="37"/>
      <c r="J45" s="37"/>
      <c r="K45" s="37">
        <v>1426</v>
      </c>
      <c r="L45" s="37">
        <v>5814</v>
      </c>
      <c r="M45" s="37"/>
      <c r="N45" s="37"/>
      <c r="O45" s="37"/>
      <c r="P45" s="37"/>
      <c r="Q45" s="38">
        <v>578940</v>
      </c>
    </row>
    <row r="46" spans="2:17" x14ac:dyDescent="0.25">
      <c r="B46" s="61"/>
      <c r="C46" s="56" t="s">
        <v>72</v>
      </c>
      <c r="D46" s="24" t="s">
        <v>147</v>
      </c>
      <c r="E46" s="34">
        <v>376</v>
      </c>
      <c r="F46" s="34"/>
      <c r="G46" s="34"/>
      <c r="H46" s="34">
        <v>44</v>
      </c>
      <c r="I46" s="34"/>
      <c r="J46" s="34"/>
      <c r="K46" s="34">
        <v>1</v>
      </c>
      <c r="L46" s="34">
        <v>11</v>
      </c>
      <c r="M46" s="34"/>
      <c r="N46" s="34"/>
      <c r="O46" s="34"/>
      <c r="P46" s="34"/>
      <c r="Q46" s="35">
        <v>432</v>
      </c>
    </row>
    <row r="47" spans="2:17" ht="15.75" thickBot="1" x14ac:dyDescent="0.3">
      <c r="B47" s="61"/>
      <c r="C47" s="56"/>
      <c r="D47" s="36" t="s">
        <v>128</v>
      </c>
      <c r="E47" s="37">
        <v>831994</v>
      </c>
      <c r="F47" s="37"/>
      <c r="G47" s="37"/>
      <c r="H47" s="37">
        <v>44065</v>
      </c>
      <c r="I47" s="37"/>
      <c r="J47" s="37"/>
      <c r="K47" s="37">
        <v>35513</v>
      </c>
      <c r="L47" s="37">
        <v>21733</v>
      </c>
      <c r="M47" s="37"/>
      <c r="N47" s="37"/>
      <c r="O47" s="37"/>
      <c r="P47" s="37"/>
      <c r="Q47" s="38">
        <v>933305</v>
      </c>
    </row>
    <row r="48" spans="2:17" x14ac:dyDescent="0.25">
      <c r="B48" s="31" t="s">
        <v>152</v>
      </c>
      <c r="C48" s="32"/>
      <c r="D48" s="32"/>
      <c r="E48" s="32">
        <v>902</v>
      </c>
      <c r="F48" s="32"/>
      <c r="G48" s="32"/>
      <c r="H48" s="32">
        <v>72</v>
      </c>
      <c r="I48" s="32"/>
      <c r="J48" s="32"/>
      <c r="K48" s="32">
        <v>2</v>
      </c>
      <c r="L48" s="32">
        <v>20</v>
      </c>
      <c r="M48" s="32"/>
      <c r="N48" s="32"/>
      <c r="O48" s="32"/>
      <c r="P48" s="32"/>
      <c r="Q48" s="33">
        <v>996</v>
      </c>
    </row>
    <row r="49" spans="2:17" ht="15.75" thickBot="1" x14ac:dyDescent="0.3">
      <c r="B49" s="41" t="s">
        <v>133</v>
      </c>
      <c r="C49" s="39"/>
      <c r="D49" s="39"/>
      <c r="E49" s="39">
        <v>1773124</v>
      </c>
      <c r="F49" s="39"/>
      <c r="G49" s="39"/>
      <c r="H49" s="39">
        <v>59688</v>
      </c>
      <c r="I49" s="39"/>
      <c r="J49" s="39"/>
      <c r="K49" s="39">
        <v>36939</v>
      </c>
      <c r="L49" s="39">
        <v>34846</v>
      </c>
      <c r="M49" s="39"/>
      <c r="N49" s="39"/>
      <c r="O49" s="39"/>
      <c r="P49" s="39"/>
      <c r="Q49" s="40">
        <v>1904597</v>
      </c>
    </row>
    <row r="50" spans="2:17" x14ac:dyDescent="0.25">
      <c r="B50" s="61" t="s">
        <v>10</v>
      </c>
      <c r="C50" s="56" t="s">
        <v>10</v>
      </c>
      <c r="D50" s="24" t="s">
        <v>147</v>
      </c>
      <c r="E50" s="34">
        <v>71</v>
      </c>
      <c r="F50" s="34"/>
      <c r="G50" s="34">
        <v>35</v>
      </c>
      <c r="H50" s="34"/>
      <c r="I50" s="34"/>
      <c r="J50" s="34"/>
      <c r="K50" s="34">
        <v>1</v>
      </c>
      <c r="L50" s="34"/>
      <c r="M50" s="34"/>
      <c r="N50" s="34"/>
      <c r="O50" s="34"/>
      <c r="P50" s="34"/>
      <c r="Q50" s="35">
        <v>107</v>
      </c>
    </row>
    <row r="51" spans="2:17" ht="15.75" thickBot="1" x14ac:dyDescent="0.3">
      <c r="B51" s="61"/>
      <c r="C51" s="56"/>
      <c r="D51" s="36" t="s">
        <v>128</v>
      </c>
      <c r="E51" s="37">
        <v>210193</v>
      </c>
      <c r="F51" s="37"/>
      <c r="G51" s="37">
        <v>70700</v>
      </c>
      <c r="H51" s="37"/>
      <c r="I51" s="37"/>
      <c r="J51" s="37"/>
      <c r="K51" s="37">
        <v>178170</v>
      </c>
      <c r="L51" s="37"/>
      <c r="M51" s="37"/>
      <c r="N51" s="37"/>
      <c r="O51" s="37"/>
      <c r="P51" s="37"/>
      <c r="Q51" s="38">
        <v>459063</v>
      </c>
    </row>
    <row r="52" spans="2:17" x14ac:dyDescent="0.25">
      <c r="B52" s="31" t="s">
        <v>153</v>
      </c>
      <c r="C52" s="32"/>
      <c r="D52" s="32"/>
      <c r="E52" s="32">
        <v>71</v>
      </c>
      <c r="F52" s="32"/>
      <c r="G52" s="32">
        <v>35</v>
      </c>
      <c r="H52" s="32"/>
      <c r="I52" s="32"/>
      <c r="J52" s="32"/>
      <c r="K52" s="32">
        <v>1</v>
      </c>
      <c r="L52" s="32"/>
      <c r="M52" s="32"/>
      <c r="N52" s="32"/>
      <c r="O52" s="32"/>
      <c r="P52" s="32"/>
      <c r="Q52" s="33">
        <v>107</v>
      </c>
    </row>
    <row r="53" spans="2:17" ht="15.75" thickBot="1" x14ac:dyDescent="0.3">
      <c r="B53" s="41" t="s">
        <v>134</v>
      </c>
      <c r="C53" s="39"/>
      <c r="D53" s="39"/>
      <c r="E53" s="39">
        <v>210193</v>
      </c>
      <c r="F53" s="39"/>
      <c r="G53" s="39">
        <v>70700</v>
      </c>
      <c r="H53" s="39"/>
      <c r="I53" s="39"/>
      <c r="J53" s="39"/>
      <c r="K53" s="39">
        <v>178170</v>
      </c>
      <c r="L53" s="39"/>
      <c r="M53" s="39"/>
      <c r="N53" s="39"/>
      <c r="O53" s="39"/>
      <c r="P53" s="39"/>
      <c r="Q53" s="40">
        <v>459063</v>
      </c>
    </row>
    <row r="54" spans="2:17" x14ac:dyDescent="0.25">
      <c r="B54" s="61" t="s">
        <v>9</v>
      </c>
      <c r="C54" s="56" t="s">
        <v>169</v>
      </c>
      <c r="D54" s="24" t="s">
        <v>147</v>
      </c>
      <c r="E54" s="34"/>
      <c r="F54" s="34"/>
      <c r="G54" s="34">
        <v>9</v>
      </c>
      <c r="H54" s="34">
        <v>1</v>
      </c>
      <c r="I54" s="34"/>
      <c r="J54" s="34"/>
      <c r="K54" s="34"/>
      <c r="L54" s="34">
        <v>9</v>
      </c>
      <c r="M54" s="34">
        <v>1</v>
      </c>
      <c r="N54" s="34"/>
      <c r="O54" s="34">
        <v>2</v>
      </c>
      <c r="P54" s="34">
        <v>1</v>
      </c>
      <c r="Q54" s="35">
        <v>23</v>
      </c>
    </row>
    <row r="55" spans="2:17" x14ac:dyDescent="0.25">
      <c r="B55" s="61"/>
      <c r="C55" s="66"/>
      <c r="D55" s="36" t="s">
        <v>128</v>
      </c>
      <c r="E55" s="37"/>
      <c r="F55" s="37"/>
      <c r="G55" s="49" t="s">
        <v>185</v>
      </c>
      <c r="H55" s="49" t="s">
        <v>185</v>
      </c>
      <c r="I55" s="37"/>
      <c r="J55" s="37"/>
      <c r="K55" s="37"/>
      <c r="L55" s="37">
        <v>75000</v>
      </c>
      <c r="M55" s="37">
        <v>5000</v>
      </c>
      <c r="N55" s="37"/>
      <c r="O55" s="49" t="s">
        <v>185</v>
      </c>
      <c r="P55" s="37">
        <v>56000</v>
      </c>
      <c r="Q55" s="38">
        <v>136000</v>
      </c>
    </row>
    <row r="56" spans="2:17" x14ac:dyDescent="0.25">
      <c r="B56" s="61"/>
      <c r="C56" s="56" t="s">
        <v>170</v>
      </c>
      <c r="D56" s="24" t="s">
        <v>147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5"/>
    </row>
    <row r="57" spans="2:17" ht="15.75" thickBot="1" x14ac:dyDescent="0.3">
      <c r="B57" s="61"/>
      <c r="C57" s="56"/>
      <c r="D57" s="36" t="s">
        <v>128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8"/>
    </row>
    <row r="58" spans="2:17" x14ac:dyDescent="0.25">
      <c r="B58" s="31" t="s">
        <v>167</v>
      </c>
      <c r="C58" s="32"/>
      <c r="D58" s="32"/>
      <c r="E58" s="32"/>
      <c r="F58" s="32"/>
      <c r="G58" s="32">
        <v>9</v>
      </c>
      <c r="H58" s="32">
        <v>1</v>
      </c>
      <c r="I58" s="32"/>
      <c r="J58" s="32"/>
      <c r="K58" s="32"/>
      <c r="L58" s="32">
        <v>9</v>
      </c>
      <c r="M58" s="32">
        <v>1</v>
      </c>
      <c r="N58" s="32"/>
      <c r="O58" s="32">
        <v>2</v>
      </c>
      <c r="P58" s="32">
        <v>1</v>
      </c>
      <c r="Q58" s="33">
        <v>23</v>
      </c>
    </row>
    <row r="59" spans="2:17" ht="15.75" thickBot="1" x14ac:dyDescent="0.3">
      <c r="B59" s="41" t="s">
        <v>168</v>
      </c>
      <c r="C59" s="39"/>
      <c r="D59" s="39"/>
      <c r="E59" s="39"/>
      <c r="F59" s="39"/>
      <c r="G59" s="51" t="s">
        <v>185</v>
      </c>
      <c r="H59" s="51" t="s">
        <v>185</v>
      </c>
      <c r="I59" s="39"/>
      <c r="J59" s="39"/>
      <c r="K59" s="39"/>
      <c r="L59" s="39">
        <v>75000</v>
      </c>
      <c r="M59" s="39">
        <v>5000</v>
      </c>
      <c r="N59" s="39"/>
      <c r="O59" s="51" t="s">
        <v>185</v>
      </c>
      <c r="P59" s="39">
        <v>56000</v>
      </c>
      <c r="Q59" s="40">
        <v>136000</v>
      </c>
    </row>
    <row r="60" spans="2:17" x14ac:dyDescent="0.25">
      <c r="B60" s="61" t="s">
        <v>11</v>
      </c>
      <c r="C60" s="56" t="s">
        <v>75</v>
      </c>
      <c r="D60" s="24" t="s">
        <v>147</v>
      </c>
      <c r="E60" s="34"/>
      <c r="F60" s="34"/>
      <c r="G60" s="34">
        <v>487</v>
      </c>
      <c r="H60" s="34"/>
      <c r="I60" s="34"/>
      <c r="J60" s="34"/>
      <c r="K60" s="34">
        <v>1</v>
      </c>
      <c r="L60" s="34"/>
      <c r="M60" s="34"/>
      <c r="N60" s="34"/>
      <c r="O60" s="34"/>
      <c r="P60" s="34"/>
      <c r="Q60" s="35">
        <v>488</v>
      </c>
    </row>
    <row r="61" spans="2:17" x14ac:dyDescent="0.25">
      <c r="B61" s="61"/>
      <c r="C61" s="66"/>
      <c r="D61" s="36" t="s">
        <v>128</v>
      </c>
      <c r="E61" s="37"/>
      <c r="F61" s="37"/>
      <c r="G61" s="37">
        <v>660966</v>
      </c>
      <c r="H61" s="37"/>
      <c r="I61" s="37"/>
      <c r="J61" s="37"/>
      <c r="K61" s="37">
        <v>42476</v>
      </c>
      <c r="L61" s="37"/>
      <c r="M61" s="37"/>
      <c r="N61" s="37"/>
      <c r="O61" s="37"/>
      <c r="P61" s="37"/>
      <c r="Q61" s="38">
        <v>703442</v>
      </c>
    </row>
    <row r="62" spans="2:17" x14ac:dyDescent="0.25">
      <c r="B62" s="61"/>
      <c r="C62" s="56" t="s">
        <v>76</v>
      </c>
      <c r="D62" s="24" t="s">
        <v>147</v>
      </c>
      <c r="E62" s="34"/>
      <c r="F62" s="34"/>
      <c r="G62" s="34">
        <v>821</v>
      </c>
      <c r="H62" s="34"/>
      <c r="I62" s="34"/>
      <c r="J62" s="34"/>
      <c r="K62" s="34">
        <v>1</v>
      </c>
      <c r="L62" s="34"/>
      <c r="M62" s="34"/>
      <c r="N62" s="34"/>
      <c r="O62" s="34"/>
      <c r="P62" s="34"/>
      <c r="Q62" s="35">
        <v>822</v>
      </c>
    </row>
    <row r="63" spans="2:17" x14ac:dyDescent="0.25">
      <c r="B63" s="61"/>
      <c r="C63" s="66"/>
      <c r="D63" s="36" t="s">
        <v>128</v>
      </c>
      <c r="E63" s="37"/>
      <c r="F63" s="37"/>
      <c r="G63" s="37">
        <v>1213637</v>
      </c>
      <c r="H63" s="37"/>
      <c r="I63" s="37"/>
      <c r="J63" s="37"/>
      <c r="K63" s="37">
        <v>75372</v>
      </c>
      <c r="L63" s="37"/>
      <c r="M63" s="37"/>
      <c r="N63" s="37"/>
      <c r="O63" s="37"/>
      <c r="P63" s="37"/>
      <c r="Q63" s="38">
        <v>1289009</v>
      </c>
    </row>
    <row r="64" spans="2:17" x14ac:dyDescent="0.25">
      <c r="B64" s="61"/>
      <c r="C64" s="56" t="s">
        <v>77</v>
      </c>
      <c r="D64" s="24" t="s">
        <v>147</v>
      </c>
      <c r="E64" s="34"/>
      <c r="F64" s="34"/>
      <c r="G64" s="34">
        <v>968</v>
      </c>
      <c r="H64" s="34"/>
      <c r="I64" s="34"/>
      <c r="J64" s="34"/>
      <c r="K64" s="34">
        <v>3</v>
      </c>
      <c r="L64" s="34"/>
      <c r="M64" s="34"/>
      <c r="N64" s="34"/>
      <c r="O64" s="34"/>
      <c r="P64" s="34"/>
      <c r="Q64" s="35">
        <v>971</v>
      </c>
    </row>
    <row r="65" spans="2:17" x14ac:dyDescent="0.25">
      <c r="B65" s="61"/>
      <c r="C65" s="66"/>
      <c r="D65" s="36" t="s">
        <v>128</v>
      </c>
      <c r="E65" s="37"/>
      <c r="F65" s="37"/>
      <c r="G65" s="37">
        <v>1213646</v>
      </c>
      <c r="H65" s="37"/>
      <c r="I65" s="37"/>
      <c r="J65" s="37"/>
      <c r="K65" s="37">
        <v>146737</v>
      </c>
      <c r="L65" s="37"/>
      <c r="M65" s="37"/>
      <c r="N65" s="37"/>
      <c r="O65" s="37"/>
      <c r="P65" s="37"/>
      <c r="Q65" s="38">
        <v>1360383</v>
      </c>
    </row>
    <row r="66" spans="2:17" x14ac:dyDescent="0.25">
      <c r="B66" s="61"/>
      <c r="C66" s="56" t="s">
        <v>78</v>
      </c>
      <c r="D66" s="24" t="s">
        <v>147</v>
      </c>
      <c r="E66" s="34"/>
      <c r="F66" s="34"/>
      <c r="G66" s="34">
        <v>458</v>
      </c>
      <c r="H66" s="34"/>
      <c r="I66" s="34"/>
      <c r="J66" s="34"/>
      <c r="K66" s="34">
        <v>1</v>
      </c>
      <c r="L66" s="34"/>
      <c r="M66" s="34"/>
      <c r="N66" s="34"/>
      <c r="O66" s="34"/>
      <c r="P66" s="34"/>
      <c r="Q66" s="35">
        <v>459</v>
      </c>
    </row>
    <row r="67" spans="2:17" x14ac:dyDescent="0.25">
      <c r="B67" s="61"/>
      <c r="C67" s="66"/>
      <c r="D67" s="36" t="s">
        <v>128</v>
      </c>
      <c r="E67" s="37"/>
      <c r="F67" s="37"/>
      <c r="G67" s="37">
        <v>662799</v>
      </c>
      <c r="H67" s="37"/>
      <c r="I67" s="37"/>
      <c r="J67" s="37"/>
      <c r="K67" s="37">
        <v>48813</v>
      </c>
      <c r="L67" s="37"/>
      <c r="M67" s="37"/>
      <c r="N67" s="37"/>
      <c r="O67" s="37"/>
      <c r="P67" s="37"/>
      <c r="Q67" s="38">
        <v>711612</v>
      </c>
    </row>
    <row r="68" spans="2:17" x14ac:dyDescent="0.25">
      <c r="B68" s="61"/>
      <c r="C68" s="56" t="s">
        <v>79</v>
      </c>
      <c r="D68" s="24" t="s">
        <v>147</v>
      </c>
      <c r="E68" s="34"/>
      <c r="F68" s="34"/>
      <c r="G68" s="34">
        <v>981</v>
      </c>
      <c r="H68" s="34"/>
      <c r="I68" s="34"/>
      <c r="J68" s="34"/>
      <c r="K68" s="34">
        <v>1</v>
      </c>
      <c r="L68" s="34"/>
      <c r="M68" s="34"/>
      <c r="N68" s="34"/>
      <c r="O68" s="34"/>
      <c r="P68" s="34"/>
      <c r="Q68" s="35">
        <v>982</v>
      </c>
    </row>
    <row r="69" spans="2:17" x14ac:dyDescent="0.25">
      <c r="B69" s="61"/>
      <c r="C69" s="66"/>
      <c r="D69" s="36" t="s">
        <v>128</v>
      </c>
      <c r="E69" s="37"/>
      <c r="F69" s="37"/>
      <c r="G69" s="37">
        <v>1004905</v>
      </c>
      <c r="H69" s="37"/>
      <c r="I69" s="37"/>
      <c r="J69" s="37"/>
      <c r="K69" s="37">
        <v>21513</v>
      </c>
      <c r="L69" s="37"/>
      <c r="M69" s="37"/>
      <c r="N69" s="37"/>
      <c r="O69" s="37"/>
      <c r="P69" s="37"/>
      <c r="Q69" s="38">
        <v>1026418</v>
      </c>
    </row>
    <row r="70" spans="2:17" x14ac:dyDescent="0.25">
      <c r="B70" s="61"/>
      <c r="C70" s="56" t="s">
        <v>80</v>
      </c>
      <c r="D70" s="24" t="s">
        <v>147</v>
      </c>
      <c r="E70" s="34"/>
      <c r="F70" s="34"/>
      <c r="G70" s="34">
        <v>428</v>
      </c>
      <c r="H70" s="34"/>
      <c r="I70" s="34"/>
      <c r="J70" s="34"/>
      <c r="K70" s="34"/>
      <c r="L70" s="34"/>
      <c r="M70" s="34"/>
      <c r="N70" s="34"/>
      <c r="O70" s="34"/>
      <c r="P70" s="34"/>
      <c r="Q70" s="35">
        <v>428</v>
      </c>
    </row>
    <row r="71" spans="2:17" x14ac:dyDescent="0.25">
      <c r="B71" s="61"/>
      <c r="C71" s="66"/>
      <c r="D71" s="36" t="s">
        <v>128</v>
      </c>
      <c r="E71" s="37"/>
      <c r="F71" s="37"/>
      <c r="G71" s="37">
        <v>608068</v>
      </c>
      <c r="H71" s="37"/>
      <c r="I71" s="37"/>
      <c r="J71" s="37"/>
      <c r="K71" s="37"/>
      <c r="L71" s="37"/>
      <c r="M71" s="37"/>
      <c r="N71" s="37"/>
      <c r="O71" s="37"/>
      <c r="P71" s="37"/>
      <c r="Q71" s="38">
        <v>608068</v>
      </c>
    </row>
    <row r="72" spans="2:17" x14ac:dyDescent="0.25">
      <c r="B72" s="61"/>
      <c r="C72" s="56" t="s">
        <v>81</v>
      </c>
      <c r="D72" s="24" t="s">
        <v>147</v>
      </c>
      <c r="E72" s="34"/>
      <c r="F72" s="34"/>
      <c r="G72" s="34">
        <v>485</v>
      </c>
      <c r="H72" s="34"/>
      <c r="I72" s="34"/>
      <c r="J72" s="34"/>
      <c r="K72" s="34">
        <v>1</v>
      </c>
      <c r="L72" s="34"/>
      <c r="M72" s="34"/>
      <c r="N72" s="34"/>
      <c r="O72" s="34"/>
      <c r="P72" s="34"/>
      <c r="Q72" s="35">
        <v>486</v>
      </c>
    </row>
    <row r="73" spans="2:17" x14ac:dyDescent="0.25">
      <c r="B73" s="61"/>
      <c r="C73" s="66"/>
      <c r="D73" s="36" t="s">
        <v>128</v>
      </c>
      <c r="E73" s="37"/>
      <c r="F73" s="37"/>
      <c r="G73" s="37">
        <v>854131</v>
      </c>
      <c r="H73" s="37"/>
      <c r="I73" s="37"/>
      <c r="J73" s="37"/>
      <c r="K73" s="37">
        <v>115895</v>
      </c>
      <c r="L73" s="37"/>
      <c r="M73" s="37"/>
      <c r="N73" s="37"/>
      <c r="O73" s="37"/>
      <c r="P73" s="37"/>
      <c r="Q73" s="38">
        <v>970026</v>
      </c>
    </row>
    <row r="74" spans="2:17" x14ac:dyDescent="0.25">
      <c r="B74" s="61"/>
      <c r="C74" s="56" t="s">
        <v>82</v>
      </c>
      <c r="D74" s="24" t="s">
        <v>147</v>
      </c>
      <c r="E74" s="34"/>
      <c r="F74" s="34"/>
      <c r="G74" s="34">
        <v>399</v>
      </c>
      <c r="H74" s="34"/>
      <c r="I74" s="34"/>
      <c r="J74" s="34"/>
      <c r="K74" s="34"/>
      <c r="L74" s="34"/>
      <c r="M74" s="34"/>
      <c r="N74" s="34"/>
      <c r="O74" s="34"/>
      <c r="P74" s="34"/>
      <c r="Q74" s="35">
        <v>399</v>
      </c>
    </row>
    <row r="75" spans="2:17" x14ac:dyDescent="0.25">
      <c r="B75" s="61"/>
      <c r="C75" s="66"/>
      <c r="D75" s="36" t="s">
        <v>128</v>
      </c>
      <c r="E75" s="37"/>
      <c r="F75" s="37"/>
      <c r="G75" s="37">
        <v>702090</v>
      </c>
      <c r="H75" s="37"/>
      <c r="I75" s="37"/>
      <c r="J75" s="37"/>
      <c r="K75" s="37"/>
      <c r="L75" s="37"/>
      <c r="M75" s="37"/>
      <c r="N75" s="37"/>
      <c r="O75" s="37"/>
      <c r="P75" s="37"/>
      <c r="Q75" s="38">
        <v>702090</v>
      </c>
    </row>
    <row r="76" spans="2:17" x14ac:dyDescent="0.25">
      <c r="B76" s="61"/>
      <c r="C76" s="56" t="s">
        <v>83</v>
      </c>
      <c r="D76" s="24" t="s">
        <v>147</v>
      </c>
      <c r="E76" s="34"/>
      <c r="F76" s="34"/>
      <c r="G76" s="34">
        <v>549</v>
      </c>
      <c r="H76" s="34"/>
      <c r="I76" s="34"/>
      <c r="J76" s="34"/>
      <c r="K76" s="34">
        <v>2</v>
      </c>
      <c r="L76" s="34"/>
      <c r="M76" s="34"/>
      <c r="N76" s="34"/>
      <c r="O76" s="34"/>
      <c r="P76" s="34"/>
      <c r="Q76" s="35">
        <v>551</v>
      </c>
    </row>
    <row r="77" spans="2:17" ht="15.75" thickBot="1" x14ac:dyDescent="0.3">
      <c r="B77" s="61"/>
      <c r="C77" s="56"/>
      <c r="D77" s="36" t="s">
        <v>128</v>
      </c>
      <c r="E77" s="37"/>
      <c r="F77" s="37"/>
      <c r="G77" s="37">
        <v>849177</v>
      </c>
      <c r="H77" s="37"/>
      <c r="I77" s="37"/>
      <c r="J77" s="37"/>
      <c r="K77" s="37">
        <v>99889</v>
      </c>
      <c r="L77" s="37"/>
      <c r="M77" s="37"/>
      <c r="N77" s="37"/>
      <c r="O77" s="37"/>
      <c r="P77" s="37"/>
      <c r="Q77" s="38">
        <v>949066</v>
      </c>
    </row>
    <row r="78" spans="2:17" x14ac:dyDescent="0.25">
      <c r="B78" s="31" t="s">
        <v>154</v>
      </c>
      <c r="C78" s="32"/>
      <c r="D78" s="32"/>
      <c r="E78" s="32"/>
      <c r="F78" s="32"/>
      <c r="G78" s="32">
        <v>5576</v>
      </c>
      <c r="H78" s="32"/>
      <c r="I78" s="32"/>
      <c r="J78" s="32"/>
      <c r="K78" s="32">
        <v>10</v>
      </c>
      <c r="L78" s="32"/>
      <c r="M78" s="32"/>
      <c r="N78" s="32"/>
      <c r="O78" s="32"/>
      <c r="P78" s="32"/>
      <c r="Q78" s="33">
        <v>5586</v>
      </c>
    </row>
    <row r="79" spans="2:17" ht="15.75" thickBot="1" x14ac:dyDescent="0.3">
      <c r="B79" s="41" t="s">
        <v>135</v>
      </c>
      <c r="C79" s="39"/>
      <c r="D79" s="39"/>
      <c r="E79" s="39"/>
      <c r="F79" s="39"/>
      <c r="G79" s="39">
        <v>7769419</v>
      </c>
      <c r="H79" s="39"/>
      <c r="I79" s="39"/>
      <c r="J79" s="39"/>
      <c r="K79" s="39">
        <v>550695</v>
      </c>
      <c r="L79" s="39"/>
      <c r="M79" s="39"/>
      <c r="N79" s="39"/>
      <c r="O79" s="39"/>
      <c r="P79" s="39"/>
      <c r="Q79" s="40">
        <v>8320114</v>
      </c>
    </row>
    <row r="80" spans="2:17" x14ac:dyDescent="0.25">
      <c r="B80" s="61" t="s">
        <v>12</v>
      </c>
      <c r="C80" s="56" t="s">
        <v>85</v>
      </c>
      <c r="D80" s="24" t="s">
        <v>147</v>
      </c>
      <c r="E80" s="34"/>
      <c r="F80" s="34"/>
      <c r="G80" s="34">
        <v>1303</v>
      </c>
      <c r="H80" s="34">
        <v>84</v>
      </c>
      <c r="I80" s="34"/>
      <c r="J80" s="34">
        <v>21</v>
      </c>
      <c r="K80" s="34"/>
      <c r="L80" s="34"/>
      <c r="M80" s="34"/>
      <c r="N80" s="34"/>
      <c r="O80" s="34"/>
      <c r="P80" s="34"/>
      <c r="Q80" s="35">
        <v>1408</v>
      </c>
    </row>
    <row r="81" spans="2:17" x14ac:dyDescent="0.25">
      <c r="B81" s="61"/>
      <c r="C81" s="66"/>
      <c r="D81" s="36" t="s">
        <v>128</v>
      </c>
      <c r="E81" s="37"/>
      <c r="F81" s="37"/>
      <c r="G81" s="37">
        <v>1128631</v>
      </c>
      <c r="H81" s="37">
        <v>69180</v>
      </c>
      <c r="I81" s="37"/>
      <c r="J81" s="37">
        <v>109871</v>
      </c>
      <c r="K81" s="37"/>
      <c r="L81" s="37"/>
      <c r="M81" s="37"/>
      <c r="N81" s="37"/>
      <c r="O81" s="37"/>
      <c r="P81" s="37"/>
      <c r="Q81" s="38">
        <v>1307682</v>
      </c>
    </row>
    <row r="82" spans="2:17" x14ac:dyDescent="0.25">
      <c r="B82" s="61"/>
      <c r="C82" s="56" t="s">
        <v>86</v>
      </c>
      <c r="D82" s="24" t="s">
        <v>147</v>
      </c>
      <c r="E82" s="34"/>
      <c r="F82" s="34"/>
      <c r="G82" s="34">
        <v>1428</v>
      </c>
      <c r="H82" s="34">
        <v>98</v>
      </c>
      <c r="I82" s="34"/>
      <c r="J82" s="34">
        <v>25</v>
      </c>
      <c r="K82" s="34"/>
      <c r="L82" s="34"/>
      <c r="M82" s="34"/>
      <c r="N82" s="34"/>
      <c r="O82" s="34"/>
      <c r="P82" s="34"/>
      <c r="Q82" s="35">
        <v>1551</v>
      </c>
    </row>
    <row r="83" spans="2:17" x14ac:dyDescent="0.25">
      <c r="B83" s="61"/>
      <c r="C83" s="66"/>
      <c r="D83" s="36" t="s">
        <v>128</v>
      </c>
      <c r="E83" s="37"/>
      <c r="F83" s="37"/>
      <c r="G83" s="37">
        <v>1473167</v>
      </c>
      <c r="H83" s="37">
        <v>85075</v>
      </c>
      <c r="I83" s="37"/>
      <c r="J83" s="37">
        <v>157442</v>
      </c>
      <c r="K83" s="37"/>
      <c r="L83" s="37"/>
      <c r="M83" s="37"/>
      <c r="N83" s="37"/>
      <c r="O83" s="37"/>
      <c r="P83" s="37"/>
      <c r="Q83" s="38">
        <v>1715684</v>
      </c>
    </row>
    <row r="84" spans="2:17" x14ac:dyDescent="0.25">
      <c r="B84" s="61"/>
      <c r="C84" s="56" t="s">
        <v>87</v>
      </c>
      <c r="D84" s="24" t="s">
        <v>147</v>
      </c>
      <c r="E84" s="34"/>
      <c r="F84" s="34"/>
      <c r="G84" s="34">
        <v>661</v>
      </c>
      <c r="H84" s="34">
        <v>46</v>
      </c>
      <c r="I84" s="34"/>
      <c r="J84" s="34">
        <v>132</v>
      </c>
      <c r="K84" s="34"/>
      <c r="L84" s="34"/>
      <c r="M84" s="34"/>
      <c r="N84" s="34"/>
      <c r="O84" s="34"/>
      <c r="P84" s="34"/>
      <c r="Q84" s="35">
        <v>839</v>
      </c>
    </row>
    <row r="85" spans="2:17" x14ac:dyDescent="0.25">
      <c r="B85" s="61"/>
      <c r="C85" s="66"/>
      <c r="D85" s="36" t="s">
        <v>128</v>
      </c>
      <c r="E85" s="37"/>
      <c r="F85" s="37"/>
      <c r="G85" s="37">
        <v>954399</v>
      </c>
      <c r="H85" s="37">
        <v>29695</v>
      </c>
      <c r="I85" s="37"/>
      <c r="J85" s="37">
        <v>563466</v>
      </c>
      <c r="K85" s="37"/>
      <c r="L85" s="37"/>
      <c r="M85" s="37"/>
      <c r="N85" s="37"/>
      <c r="O85" s="37"/>
      <c r="P85" s="37"/>
      <c r="Q85" s="38">
        <v>1547560</v>
      </c>
    </row>
    <row r="86" spans="2:17" x14ac:dyDescent="0.25">
      <c r="B86" s="61"/>
      <c r="C86" s="56" t="s">
        <v>88</v>
      </c>
      <c r="D86" s="24" t="s">
        <v>147</v>
      </c>
      <c r="E86" s="34"/>
      <c r="F86" s="34"/>
      <c r="G86" s="34">
        <v>650</v>
      </c>
      <c r="H86" s="34">
        <v>15</v>
      </c>
      <c r="I86" s="34"/>
      <c r="J86" s="34">
        <v>4</v>
      </c>
      <c r="K86" s="34"/>
      <c r="L86" s="34"/>
      <c r="M86" s="34"/>
      <c r="N86" s="34"/>
      <c r="O86" s="34"/>
      <c r="P86" s="34"/>
      <c r="Q86" s="35">
        <v>669</v>
      </c>
    </row>
    <row r="87" spans="2:17" x14ac:dyDescent="0.25">
      <c r="B87" s="61"/>
      <c r="C87" s="66"/>
      <c r="D87" s="36" t="s">
        <v>128</v>
      </c>
      <c r="E87" s="37"/>
      <c r="F87" s="37"/>
      <c r="G87" s="37">
        <v>1059630</v>
      </c>
      <c r="H87" s="37">
        <v>14733</v>
      </c>
      <c r="I87" s="37"/>
      <c r="J87" s="37">
        <v>14215</v>
      </c>
      <c r="K87" s="37"/>
      <c r="L87" s="37"/>
      <c r="M87" s="37"/>
      <c r="N87" s="37"/>
      <c r="O87" s="37"/>
      <c r="P87" s="37"/>
      <c r="Q87" s="38">
        <v>1088578</v>
      </c>
    </row>
    <row r="88" spans="2:17" x14ac:dyDescent="0.25">
      <c r="B88" s="61"/>
      <c r="C88" s="56" t="s">
        <v>89</v>
      </c>
      <c r="D88" s="24" t="s">
        <v>147</v>
      </c>
      <c r="E88" s="34"/>
      <c r="F88" s="34"/>
      <c r="G88" s="34">
        <v>1136</v>
      </c>
      <c r="H88" s="34">
        <v>159</v>
      </c>
      <c r="I88" s="34"/>
      <c r="J88" s="34"/>
      <c r="K88" s="34"/>
      <c r="L88" s="34"/>
      <c r="M88" s="34"/>
      <c r="N88" s="34"/>
      <c r="O88" s="34"/>
      <c r="P88" s="34"/>
      <c r="Q88" s="35">
        <v>1295</v>
      </c>
    </row>
    <row r="89" spans="2:17" ht="15.75" thickBot="1" x14ac:dyDescent="0.3">
      <c r="B89" s="61"/>
      <c r="C89" s="56"/>
      <c r="D89" s="36" t="s">
        <v>128</v>
      </c>
      <c r="E89" s="37"/>
      <c r="F89" s="37"/>
      <c r="G89" s="37">
        <v>1223348</v>
      </c>
      <c r="H89" s="37">
        <v>92080</v>
      </c>
      <c r="I89" s="37"/>
      <c r="J89" s="37"/>
      <c r="K89" s="37"/>
      <c r="L89" s="37"/>
      <c r="M89" s="37"/>
      <c r="N89" s="37"/>
      <c r="O89" s="37"/>
      <c r="P89" s="37"/>
      <c r="Q89" s="38">
        <v>1315428</v>
      </c>
    </row>
    <row r="90" spans="2:17" x14ac:dyDescent="0.25">
      <c r="B90" s="31" t="s">
        <v>155</v>
      </c>
      <c r="C90" s="32"/>
      <c r="D90" s="32"/>
      <c r="E90" s="32"/>
      <c r="F90" s="32"/>
      <c r="G90" s="32">
        <v>5178</v>
      </c>
      <c r="H90" s="32">
        <v>402</v>
      </c>
      <c r="I90" s="32"/>
      <c r="J90" s="32">
        <v>182</v>
      </c>
      <c r="K90" s="32"/>
      <c r="L90" s="32"/>
      <c r="M90" s="32"/>
      <c r="N90" s="32"/>
      <c r="O90" s="32"/>
      <c r="P90" s="32"/>
      <c r="Q90" s="33">
        <v>5762</v>
      </c>
    </row>
    <row r="91" spans="2:17" ht="15.75" thickBot="1" x14ac:dyDescent="0.3">
      <c r="B91" s="41" t="s">
        <v>136</v>
      </c>
      <c r="C91" s="39"/>
      <c r="D91" s="39"/>
      <c r="E91" s="39"/>
      <c r="F91" s="39"/>
      <c r="G91" s="39">
        <v>5839175</v>
      </c>
      <c r="H91" s="39">
        <v>290763</v>
      </c>
      <c r="I91" s="39"/>
      <c r="J91" s="39">
        <v>844994</v>
      </c>
      <c r="K91" s="39"/>
      <c r="L91" s="39"/>
      <c r="M91" s="39"/>
      <c r="N91" s="39"/>
      <c r="O91" s="39"/>
      <c r="P91" s="39"/>
      <c r="Q91" s="40">
        <v>6974932</v>
      </c>
    </row>
    <row r="92" spans="2:17" x14ac:dyDescent="0.25">
      <c r="B92" s="61" t="s">
        <v>13</v>
      </c>
      <c r="C92" s="56" t="s">
        <v>91</v>
      </c>
      <c r="D92" s="24" t="s">
        <v>147</v>
      </c>
      <c r="E92" s="34"/>
      <c r="F92" s="34"/>
      <c r="G92" s="34">
        <v>413</v>
      </c>
      <c r="H92" s="34"/>
      <c r="I92" s="34"/>
      <c r="J92" s="34"/>
      <c r="K92" s="34"/>
      <c r="L92" s="34">
        <v>6</v>
      </c>
      <c r="M92" s="34"/>
      <c r="N92" s="34"/>
      <c r="O92" s="34"/>
      <c r="P92" s="34"/>
      <c r="Q92" s="35">
        <v>419</v>
      </c>
    </row>
    <row r="93" spans="2:17" x14ac:dyDescent="0.25">
      <c r="B93" s="61"/>
      <c r="C93" s="66"/>
      <c r="D93" s="36" t="s">
        <v>128</v>
      </c>
      <c r="E93" s="37"/>
      <c r="F93" s="37"/>
      <c r="G93" s="37">
        <v>706957</v>
      </c>
      <c r="H93" s="37"/>
      <c r="I93" s="37"/>
      <c r="J93" s="37"/>
      <c r="K93" s="37"/>
      <c r="L93" s="37">
        <v>16635</v>
      </c>
      <c r="M93" s="37"/>
      <c r="N93" s="37"/>
      <c r="O93" s="37"/>
      <c r="P93" s="37"/>
      <c r="Q93" s="38">
        <v>723592</v>
      </c>
    </row>
    <row r="94" spans="2:17" x14ac:dyDescent="0.25">
      <c r="B94" s="61"/>
      <c r="C94" s="56" t="s">
        <v>107</v>
      </c>
      <c r="D94" s="24" t="s">
        <v>147</v>
      </c>
      <c r="E94" s="34"/>
      <c r="F94" s="34"/>
      <c r="G94" s="34">
        <v>247</v>
      </c>
      <c r="H94" s="34"/>
      <c r="I94" s="34"/>
      <c r="J94" s="34"/>
      <c r="K94" s="34">
        <v>1</v>
      </c>
      <c r="L94" s="34">
        <v>3</v>
      </c>
      <c r="M94" s="34"/>
      <c r="N94" s="34"/>
      <c r="O94" s="34"/>
      <c r="P94" s="34"/>
      <c r="Q94" s="35">
        <v>251</v>
      </c>
    </row>
    <row r="95" spans="2:17" x14ac:dyDescent="0.25">
      <c r="B95" s="61"/>
      <c r="C95" s="66"/>
      <c r="D95" s="36" t="s">
        <v>128</v>
      </c>
      <c r="E95" s="37"/>
      <c r="F95" s="37"/>
      <c r="G95" s="37">
        <v>505717</v>
      </c>
      <c r="H95" s="37"/>
      <c r="I95" s="37"/>
      <c r="J95" s="37"/>
      <c r="K95" s="37">
        <v>20299</v>
      </c>
      <c r="L95" s="37">
        <v>5397</v>
      </c>
      <c r="M95" s="37"/>
      <c r="N95" s="37"/>
      <c r="O95" s="37"/>
      <c r="P95" s="37"/>
      <c r="Q95" s="38">
        <v>531413</v>
      </c>
    </row>
    <row r="96" spans="2:17" x14ac:dyDescent="0.25">
      <c r="B96" s="61"/>
      <c r="C96" s="56" t="s">
        <v>108</v>
      </c>
      <c r="D96" s="24" t="s">
        <v>147</v>
      </c>
      <c r="E96" s="34"/>
      <c r="F96" s="34"/>
      <c r="G96" s="34">
        <v>438</v>
      </c>
      <c r="H96" s="34"/>
      <c r="I96" s="34"/>
      <c r="J96" s="34"/>
      <c r="K96" s="34">
        <v>5</v>
      </c>
      <c r="L96" s="34">
        <v>2</v>
      </c>
      <c r="M96" s="34"/>
      <c r="N96" s="34"/>
      <c r="O96" s="34"/>
      <c r="P96" s="34"/>
      <c r="Q96" s="35">
        <v>445</v>
      </c>
    </row>
    <row r="97" spans="2:17" x14ac:dyDescent="0.25">
      <c r="B97" s="61"/>
      <c r="C97" s="66"/>
      <c r="D97" s="36" t="s">
        <v>128</v>
      </c>
      <c r="E97" s="37"/>
      <c r="F97" s="37"/>
      <c r="G97" s="37">
        <v>823840</v>
      </c>
      <c r="H97" s="37"/>
      <c r="I97" s="37"/>
      <c r="J97" s="37"/>
      <c r="K97" s="37">
        <v>163413</v>
      </c>
      <c r="L97" s="37">
        <v>94009</v>
      </c>
      <c r="M97" s="37"/>
      <c r="N97" s="37"/>
      <c r="O97" s="37"/>
      <c r="P97" s="37"/>
      <c r="Q97" s="38">
        <v>1081262</v>
      </c>
    </row>
    <row r="98" spans="2:17" x14ac:dyDescent="0.25">
      <c r="B98" s="61"/>
      <c r="C98" s="56" t="s">
        <v>92</v>
      </c>
      <c r="D98" s="24" t="s">
        <v>147</v>
      </c>
      <c r="E98" s="34"/>
      <c r="F98" s="34"/>
      <c r="G98" s="34">
        <v>274</v>
      </c>
      <c r="H98" s="34"/>
      <c r="I98" s="34"/>
      <c r="J98" s="34"/>
      <c r="K98" s="34">
        <v>2</v>
      </c>
      <c r="L98" s="34">
        <v>7</v>
      </c>
      <c r="M98" s="34"/>
      <c r="N98" s="34"/>
      <c r="O98" s="34"/>
      <c r="P98" s="34"/>
      <c r="Q98" s="35">
        <v>283</v>
      </c>
    </row>
    <row r="99" spans="2:17" ht="15.75" thickBot="1" x14ac:dyDescent="0.3">
      <c r="B99" s="61"/>
      <c r="C99" s="56"/>
      <c r="D99" s="36" t="s">
        <v>128</v>
      </c>
      <c r="E99" s="37"/>
      <c r="F99" s="37"/>
      <c r="G99" s="37">
        <v>550476</v>
      </c>
      <c r="H99" s="37"/>
      <c r="I99" s="37"/>
      <c r="J99" s="37"/>
      <c r="K99" s="37">
        <v>29703</v>
      </c>
      <c r="L99" s="37">
        <v>3123</v>
      </c>
      <c r="M99" s="37"/>
      <c r="N99" s="37"/>
      <c r="O99" s="37"/>
      <c r="P99" s="37"/>
      <c r="Q99" s="38">
        <v>583302</v>
      </c>
    </row>
    <row r="100" spans="2:17" x14ac:dyDescent="0.25">
      <c r="B100" s="31" t="s">
        <v>156</v>
      </c>
      <c r="C100" s="32"/>
      <c r="D100" s="32"/>
      <c r="E100" s="32"/>
      <c r="F100" s="32"/>
      <c r="G100" s="32">
        <v>1372</v>
      </c>
      <c r="H100" s="32"/>
      <c r="I100" s="32"/>
      <c r="J100" s="32"/>
      <c r="K100" s="32">
        <v>8</v>
      </c>
      <c r="L100" s="32">
        <v>18</v>
      </c>
      <c r="M100" s="32"/>
      <c r="N100" s="32"/>
      <c r="O100" s="32"/>
      <c r="P100" s="32"/>
      <c r="Q100" s="33">
        <v>1398</v>
      </c>
    </row>
    <row r="101" spans="2:17" ht="15.75" thickBot="1" x14ac:dyDescent="0.3">
      <c r="B101" s="41" t="s">
        <v>137</v>
      </c>
      <c r="C101" s="39"/>
      <c r="D101" s="39"/>
      <c r="E101" s="39"/>
      <c r="F101" s="39"/>
      <c r="G101" s="39">
        <v>2586990</v>
      </c>
      <c r="H101" s="39"/>
      <c r="I101" s="39"/>
      <c r="J101" s="39"/>
      <c r="K101" s="39">
        <v>213415</v>
      </c>
      <c r="L101" s="39">
        <v>119164</v>
      </c>
      <c r="M101" s="39"/>
      <c r="N101" s="39"/>
      <c r="O101" s="39"/>
      <c r="P101" s="39"/>
      <c r="Q101" s="40">
        <v>2919569</v>
      </c>
    </row>
    <row r="102" spans="2:17" x14ac:dyDescent="0.25">
      <c r="B102" s="61" t="s">
        <v>14</v>
      </c>
      <c r="C102" s="56" t="s">
        <v>94</v>
      </c>
      <c r="D102" s="24" t="s">
        <v>147</v>
      </c>
      <c r="E102" s="34"/>
      <c r="F102" s="34"/>
      <c r="G102" s="34">
        <v>1349</v>
      </c>
      <c r="H102" s="34">
        <v>132</v>
      </c>
      <c r="I102" s="34"/>
      <c r="J102" s="34">
        <v>243</v>
      </c>
      <c r="K102" s="34">
        <v>1</v>
      </c>
      <c r="L102" s="34">
        <v>4</v>
      </c>
      <c r="M102" s="34">
        <v>17</v>
      </c>
      <c r="N102" s="34">
        <v>196</v>
      </c>
      <c r="O102" s="34"/>
      <c r="P102" s="34"/>
      <c r="Q102" s="35">
        <v>1942</v>
      </c>
    </row>
    <row r="103" spans="2:17" x14ac:dyDescent="0.25">
      <c r="B103" s="61"/>
      <c r="C103" s="66"/>
      <c r="D103" s="36" t="s">
        <v>128</v>
      </c>
      <c r="E103" s="37"/>
      <c r="F103" s="37"/>
      <c r="G103" s="37">
        <v>833187</v>
      </c>
      <c r="H103" s="37">
        <v>88278</v>
      </c>
      <c r="I103" s="37"/>
      <c r="J103" s="37">
        <v>905150</v>
      </c>
      <c r="K103" s="37">
        <v>22756</v>
      </c>
      <c r="L103" s="37">
        <v>9233</v>
      </c>
      <c r="M103" s="37">
        <v>2229</v>
      </c>
      <c r="N103" s="37">
        <v>21261</v>
      </c>
      <c r="O103" s="37"/>
      <c r="P103" s="37"/>
      <c r="Q103" s="38">
        <v>1882094</v>
      </c>
    </row>
    <row r="104" spans="2:17" x14ac:dyDescent="0.25">
      <c r="B104" s="61"/>
      <c r="C104" s="56" t="s">
        <v>95</v>
      </c>
      <c r="D104" s="24" t="s">
        <v>147</v>
      </c>
      <c r="E104" s="34"/>
      <c r="F104" s="34"/>
      <c r="G104" s="34">
        <v>1034</v>
      </c>
      <c r="H104" s="34">
        <v>119</v>
      </c>
      <c r="I104" s="34">
        <v>3</v>
      </c>
      <c r="J104" s="34">
        <v>338</v>
      </c>
      <c r="K104" s="34">
        <v>1</v>
      </c>
      <c r="L104" s="34"/>
      <c r="M104" s="34">
        <v>2</v>
      </c>
      <c r="N104" s="34">
        <v>766</v>
      </c>
      <c r="O104" s="34"/>
      <c r="P104" s="34"/>
      <c r="Q104" s="35">
        <v>2263</v>
      </c>
    </row>
    <row r="105" spans="2:17" ht="15.75" thickBot="1" x14ac:dyDescent="0.3">
      <c r="B105" s="61"/>
      <c r="C105" s="56"/>
      <c r="D105" s="36" t="s">
        <v>128</v>
      </c>
      <c r="E105" s="37"/>
      <c r="F105" s="37"/>
      <c r="G105" s="37">
        <v>736470</v>
      </c>
      <c r="H105" s="37">
        <v>79035</v>
      </c>
      <c r="I105" s="37">
        <v>17027</v>
      </c>
      <c r="J105" s="37">
        <v>722482</v>
      </c>
      <c r="K105" s="37">
        <v>14061</v>
      </c>
      <c r="L105" s="37"/>
      <c r="M105" s="37">
        <v>181</v>
      </c>
      <c r="N105" s="37">
        <v>1200363</v>
      </c>
      <c r="O105" s="37"/>
      <c r="P105" s="37"/>
      <c r="Q105" s="38">
        <v>2769619</v>
      </c>
    </row>
    <row r="106" spans="2:17" x14ac:dyDescent="0.25">
      <c r="B106" s="31" t="s">
        <v>157</v>
      </c>
      <c r="C106" s="32"/>
      <c r="D106" s="32"/>
      <c r="E106" s="32"/>
      <c r="F106" s="32"/>
      <c r="G106" s="32">
        <v>2383</v>
      </c>
      <c r="H106" s="32">
        <v>251</v>
      </c>
      <c r="I106" s="32">
        <v>3</v>
      </c>
      <c r="J106" s="32">
        <v>581</v>
      </c>
      <c r="K106" s="32">
        <v>2</v>
      </c>
      <c r="L106" s="32">
        <v>4</v>
      </c>
      <c r="M106" s="32">
        <v>19</v>
      </c>
      <c r="N106" s="32">
        <v>962</v>
      </c>
      <c r="O106" s="32"/>
      <c r="P106" s="32"/>
      <c r="Q106" s="33">
        <v>4205</v>
      </c>
    </row>
    <row r="107" spans="2:17" ht="15.75" thickBot="1" x14ac:dyDescent="0.3">
      <c r="B107" s="41" t="s">
        <v>138</v>
      </c>
      <c r="C107" s="39"/>
      <c r="D107" s="39"/>
      <c r="E107" s="39"/>
      <c r="F107" s="39"/>
      <c r="G107" s="39">
        <v>1569657</v>
      </c>
      <c r="H107" s="39">
        <v>167313</v>
      </c>
      <c r="I107" s="39">
        <v>17027</v>
      </c>
      <c r="J107" s="39">
        <v>1627632</v>
      </c>
      <c r="K107" s="39">
        <v>36817</v>
      </c>
      <c r="L107" s="39">
        <v>9233</v>
      </c>
      <c r="M107" s="39">
        <v>2410</v>
      </c>
      <c r="N107" s="39">
        <v>1221624</v>
      </c>
      <c r="O107" s="39"/>
      <c r="P107" s="39"/>
      <c r="Q107" s="40">
        <v>4651713</v>
      </c>
    </row>
    <row r="108" spans="2:17" x14ac:dyDescent="0.25">
      <c r="B108" s="61" t="s">
        <v>15</v>
      </c>
      <c r="C108" s="56" t="s">
        <v>109</v>
      </c>
      <c r="D108" s="24" t="s">
        <v>147</v>
      </c>
      <c r="E108" s="34"/>
      <c r="F108" s="34">
        <v>1</v>
      </c>
      <c r="G108" s="34">
        <v>120</v>
      </c>
      <c r="H108" s="34">
        <v>4</v>
      </c>
      <c r="I108" s="34"/>
      <c r="J108" s="34"/>
      <c r="K108" s="34"/>
      <c r="L108" s="34"/>
      <c r="M108" s="34"/>
      <c r="N108" s="34"/>
      <c r="O108" s="34"/>
      <c r="P108" s="34"/>
      <c r="Q108" s="35">
        <v>125</v>
      </c>
    </row>
    <row r="109" spans="2:17" x14ac:dyDescent="0.25">
      <c r="B109" s="61"/>
      <c r="C109" s="66"/>
      <c r="D109" s="36" t="s">
        <v>128</v>
      </c>
      <c r="E109" s="37"/>
      <c r="F109" s="37">
        <v>7085</v>
      </c>
      <c r="G109" s="37">
        <v>691842</v>
      </c>
      <c r="H109" s="37">
        <v>2017</v>
      </c>
      <c r="I109" s="37"/>
      <c r="J109" s="37"/>
      <c r="K109" s="37"/>
      <c r="L109" s="37"/>
      <c r="M109" s="37"/>
      <c r="N109" s="37"/>
      <c r="O109" s="37"/>
      <c r="P109" s="37"/>
      <c r="Q109" s="38">
        <v>700944</v>
      </c>
    </row>
    <row r="110" spans="2:17" x14ac:dyDescent="0.25">
      <c r="B110" s="61"/>
      <c r="C110" s="56" t="s">
        <v>97</v>
      </c>
      <c r="D110" s="24" t="s">
        <v>147</v>
      </c>
      <c r="E110" s="34"/>
      <c r="F110" s="34"/>
      <c r="G110" s="34">
        <v>147</v>
      </c>
      <c r="H110" s="34">
        <v>9</v>
      </c>
      <c r="I110" s="34"/>
      <c r="J110" s="34"/>
      <c r="K110" s="34"/>
      <c r="L110" s="34"/>
      <c r="M110" s="34"/>
      <c r="N110" s="34"/>
      <c r="O110" s="34"/>
      <c r="P110" s="34"/>
      <c r="Q110" s="35">
        <v>156</v>
      </c>
    </row>
    <row r="111" spans="2:17" x14ac:dyDescent="0.25">
      <c r="B111" s="61"/>
      <c r="C111" s="66"/>
      <c r="D111" s="36" t="s">
        <v>128</v>
      </c>
      <c r="E111" s="37"/>
      <c r="F111" s="37"/>
      <c r="G111" s="37">
        <v>938190</v>
      </c>
      <c r="H111" s="37">
        <v>2592</v>
      </c>
      <c r="I111" s="37"/>
      <c r="J111" s="37"/>
      <c r="K111" s="37"/>
      <c r="L111" s="37"/>
      <c r="M111" s="37"/>
      <c r="N111" s="37"/>
      <c r="O111" s="37"/>
      <c r="P111" s="37"/>
      <c r="Q111" s="38">
        <v>940782</v>
      </c>
    </row>
    <row r="112" spans="2:17" x14ac:dyDescent="0.25">
      <c r="B112" s="61"/>
      <c r="C112" s="56" t="s">
        <v>110</v>
      </c>
      <c r="D112" s="24" t="s">
        <v>147</v>
      </c>
      <c r="E112" s="34"/>
      <c r="F112" s="34">
        <v>1</v>
      </c>
      <c r="G112" s="34">
        <v>108</v>
      </c>
      <c r="H112" s="34">
        <v>11</v>
      </c>
      <c r="I112" s="34"/>
      <c r="J112" s="34"/>
      <c r="K112" s="34"/>
      <c r="L112" s="34"/>
      <c r="M112" s="34"/>
      <c r="N112" s="34"/>
      <c r="O112" s="34"/>
      <c r="P112" s="34"/>
      <c r="Q112" s="35">
        <v>120</v>
      </c>
    </row>
    <row r="113" spans="2:17" x14ac:dyDescent="0.25">
      <c r="B113" s="61"/>
      <c r="C113" s="66"/>
      <c r="D113" s="36" t="s">
        <v>128</v>
      </c>
      <c r="E113" s="37"/>
      <c r="F113" s="37">
        <v>14167</v>
      </c>
      <c r="G113" s="37">
        <v>633950</v>
      </c>
      <c r="H113" s="37">
        <v>6403</v>
      </c>
      <c r="I113" s="37"/>
      <c r="J113" s="37"/>
      <c r="K113" s="37"/>
      <c r="L113" s="37"/>
      <c r="M113" s="37"/>
      <c r="N113" s="37"/>
      <c r="O113" s="37"/>
      <c r="P113" s="37"/>
      <c r="Q113" s="38">
        <v>654520</v>
      </c>
    </row>
    <row r="114" spans="2:17" x14ac:dyDescent="0.25">
      <c r="B114" s="61"/>
      <c r="C114" s="56" t="s">
        <v>98</v>
      </c>
      <c r="D114" s="24" t="s">
        <v>147</v>
      </c>
      <c r="E114" s="34"/>
      <c r="F114" s="34"/>
      <c r="G114" s="34">
        <v>73</v>
      </c>
      <c r="H114" s="34">
        <v>10</v>
      </c>
      <c r="I114" s="34"/>
      <c r="J114" s="34"/>
      <c r="K114" s="34"/>
      <c r="L114" s="34"/>
      <c r="M114" s="34"/>
      <c r="N114" s="34"/>
      <c r="O114" s="34"/>
      <c r="P114" s="34"/>
      <c r="Q114" s="35">
        <v>83</v>
      </c>
    </row>
    <row r="115" spans="2:17" ht="15.75" thickBot="1" x14ac:dyDescent="0.3">
      <c r="B115" s="61"/>
      <c r="C115" s="56"/>
      <c r="D115" s="36" t="s">
        <v>128</v>
      </c>
      <c r="E115" s="37"/>
      <c r="F115" s="37"/>
      <c r="G115" s="37">
        <v>343091</v>
      </c>
      <c r="H115" s="37">
        <v>2805</v>
      </c>
      <c r="I115" s="37"/>
      <c r="J115" s="37"/>
      <c r="K115" s="37"/>
      <c r="L115" s="37"/>
      <c r="M115" s="37"/>
      <c r="N115" s="37"/>
      <c r="O115" s="37"/>
      <c r="P115" s="37"/>
      <c r="Q115" s="38">
        <v>345896</v>
      </c>
    </row>
    <row r="116" spans="2:17" x14ac:dyDescent="0.25">
      <c r="B116" s="31" t="s">
        <v>158</v>
      </c>
      <c r="C116" s="32"/>
      <c r="D116" s="32"/>
      <c r="E116" s="32"/>
      <c r="F116" s="32">
        <v>2</v>
      </c>
      <c r="G116" s="32">
        <v>448</v>
      </c>
      <c r="H116" s="32">
        <v>34</v>
      </c>
      <c r="I116" s="32"/>
      <c r="J116" s="32"/>
      <c r="K116" s="32"/>
      <c r="L116" s="32"/>
      <c r="M116" s="32"/>
      <c r="N116" s="32"/>
      <c r="O116" s="32"/>
      <c r="P116" s="32"/>
      <c r="Q116" s="33">
        <v>484</v>
      </c>
    </row>
    <row r="117" spans="2:17" ht="15.75" thickBot="1" x14ac:dyDescent="0.3">
      <c r="B117" s="41" t="s">
        <v>139</v>
      </c>
      <c r="C117" s="39"/>
      <c r="D117" s="39"/>
      <c r="E117" s="39"/>
      <c r="F117" s="39">
        <v>21252</v>
      </c>
      <c r="G117" s="39">
        <v>2607073</v>
      </c>
      <c r="H117" s="39">
        <v>13817</v>
      </c>
      <c r="I117" s="39"/>
      <c r="J117" s="39"/>
      <c r="K117" s="39"/>
      <c r="L117" s="39"/>
      <c r="M117" s="39"/>
      <c r="N117" s="39"/>
      <c r="O117" s="39"/>
      <c r="P117" s="39"/>
      <c r="Q117" s="40">
        <v>2642142</v>
      </c>
    </row>
    <row r="118" spans="2:17" x14ac:dyDescent="0.25">
      <c r="B118" s="61" t="s">
        <v>16</v>
      </c>
      <c r="C118" s="56" t="s">
        <v>16</v>
      </c>
      <c r="D118" s="24" t="s">
        <v>147</v>
      </c>
      <c r="E118" s="34">
        <v>80</v>
      </c>
      <c r="F118" s="34">
        <v>85</v>
      </c>
      <c r="G118" s="34">
        <v>11</v>
      </c>
      <c r="H118" s="34">
        <v>2</v>
      </c>
      <c r="I118" s="34"/>
      <c r="J118" s="34">
        <v>9</v>
      </c>
      <c r="K118" s="34">
        <v>1</v>
      </c>
      <c r="L118" s="34">
        <v>21</v>
      </c>
      <c r="M118" s="34"/>
      <c r="N118" s="34">
        <v>3</v>
      </c>
      <c r="O118" s="34">
        <v>5</v>
      </c>
      <c r="P118" s="34"/>
      <c r="Q118" s="35">
        <v>217</v>
      </c>
    </row>
    <row r="119" spans="2:17" ht="15.75" thickBot="1" x14ac:dyDescent="0.3">
      <c r="B119" s="61"/>
      <c r="C119" s="56"/>
      <c r="D119" s="36" t="s">
        <v>128</v>
      </c>
      <c r="E119" s="37">
        <v>186223</v>
      </c>
      <c r="F119" s="37">
        <v>172618</v>
      </c>
      <c r="G119" s="37">
        <v>4788</v>
      </c>
      <c r="H119" s="37">
        <v>1335</v>
      </c>
      <c r="I119" s="37"/>
      <c r="J119" s="37">
        <v>8316</v>
      </c>
      <c r="K119" s="37">
        <v>107916</v>
      </c>
      <c r="L119" s="37">
        <v>10749</v>
      </c>
      <c r="M119" s="37"/>
      <c r="N119" s="37">
        <v>481</v>
      </c>
      <c r="O119" s="37">
        <v>2149</v>
      </c>
      <c r="P119" s="37"/>
      <c r="Q119" s="38">
        <v>494575</v>
      </c>
    </row>
    <row r="120" spans="2:17" x14ac:dyDescent="0.25">
      <c r="B120" s="31" t="s">
        <v>159</v>
      </c>
      <c r="C120" s="32"/>
      <c r="D120" s="32"/>
      <c r="E120" s="32">
        <v>80</v>
      </c>
      <c r="F120" s="32">
        <v>85</v>
      </c>
      <c r="G120" s="32">
        <v>11</v>
      </c>
      <c r="H120" s="32">
        <v>2</v>
      </c>
      <c r="I120" s="32"/>
      <c r="J120" s="32">
        <v>9</v>
      </c>
      <c r="K120" s="32">
        <v>1</v>
      </c>
      <c r="L120" s="32">
        <v>21</v>
      </c>
      <c r="M120" s="32"/>
      <c r="N120" s="32">
        <v>3</v>
      </c>
      <c r="O120" s="32">
        <v>5</v>
      </c>
      <c r="P120" s="32"/>
      <c r="Q120" s="33">
        <v>217</v>
      </c>
    </row>
    <row r="121" spans="2:17" ht="15.75" thickBot="1" x14ac:dyDescent="0.3">
      <c r="B121" s="41" t="s">
        <v>140</v>
      </c>
      <c r="C121" s="39"/>
      <c r="D121" s="39"/>
      <c r="E121" s="39">
        <v>186223</v>
      </c>
      <c r="F121" s="39">
        <v>172618</v>
      </c>
      <c r="G121" s="39">
        <v>4788</v>
      </c>
      <c r="H121" s="39">
        <v>1335</v>
      </c>
      <c r="I121" s="39"/>
      <c r="J121" s="39">
        <v>8316</v>
      </c>
      <c r="K121" s="39">
        <v>107916</v>
      </c>
      <c r="L121" s="39">
        <v>10749</v>
      </c>
      <c r="M121" s="39"/>
      <c r="N121" s="39">
        <v>481</v>
      </c>
      <c r="O121" s="39">
        <v>2149</v>
      </c>
      <c r="P121" s="39"/>
      <c r="Q121" s="40">
        <v>494575</v>
      </c>
    </row>
    <row r="122" spans="2:17" x14ac:dyDescent="0.25">
      <c r="B122" s="61" t="s">
        <v>17</v>
      </c>
      <c r="C122" s="56" t="s">
        <v>17</v>
      </c>
      <c r="D122" s="24" t="s">
        <v>147</v>
      </c>
      <c r="E122" s="34"/>
      <c r="F122" s="34"/>
      <c r="G122" s="34">
        <v>764</v>
      </c>
      <c r="H122" s="34">
        <v>15</v>
      </c>
      <c r="I122" s="34"/>
      <c r="J122" s="34"/>
      <c r="K122" s="34">
        <v>1</v>
      </c>
      <c r="L122" s="34">
        <v>25</v>
      </c>
      <c r="M122" s="34"/>
      <c r="N122" s="34"/>
      <c r="O122" s="34"/>
      <c r="P122" s="34"/>
      <c r="Q122" s="35">
        <v>805</v>
      </c>
    </row>
    <row r="123" spans="2:17" ht="15.75" thickBot="1" x14ac:dyDescent="0.3">
      <c r="B123" s="61"/>
      <c r="C123" s="56"/>
      <c r="D123" s="36" t="s">
        <v>128</v>
      </c>
      <c r="E123" s="37"/>
      <c r="F123" s="37"/>
      <c r="G123" s="37">
        <v>519552</v>
      </c>
      <c r="H123" s="37">
        <v>15950</v>
      </c>
      <c r="I123" s="37"/>
      <c r="J123" s="37"/>
      <c r="K123" s="37">
        <v>11276</v>
      </c>
      <c r="L123" s="37">
        <v>16240</v>
      </c>
      <c r="M123" s="37"/>
      <c r="N123" s="37"/>
      <c r="O123" s="37"/>
      <c r="P123" s="37"/>
      <c r="Q123" s="38">
        <v>563018</v>
      </c>
    </row>
    <row r="124" spans="2:17" x14ac:dyDescent="0.25">
      <c r="B124" s="31" t="s">
        <v>160</v>
      </c>
      <c r="C124" s="32"/>
      <c r="D124" s="32"/>
      <c r="E124" s="32"/>
      <c r="F124" s="32"/>
      <c r="G124" s="32">
        <v>764</v>
      </c>
      <c r="H124" s="32">
        <v>15</v>
      </c>
      <c r="I124" s="32"/>
      <c r="J124" s="32"/>
      <c r="K124" s="32">
        <v>1</v>
      </c>
      <c r="L124" s="32">
        <v>25</v>
      </c>
      <c r="M124" s="32"/>
      <c r="N124" s="32"/>
      <c r="O124" s="32"/>
      <c r="P124" s="32"/>
      <c r="Q124" s="33">
        <v>805</v>
      </c>
    </row>
    <row r="125" spans="2:17" ht="15.75" thickBot="1" x14ac:dyDescent="0.3">
      <c r="B125" s="41" t="s">
        <v>141</v>
      </c>
      <c r="C125" s="39"/>
      <c r="D125" s="39"/>
      <c r="E125" s="39"/>
      <c r="F125" s="39"/>
      <c r="G125" s="39">
        <v>519552</v>
      </c>
      <c r="H125" s="39">
        <v>15950</v>
      </c>
      <c r="I125" s="39"/>
      <c r="J125" s="39"/>
      <c r="K125" s="39">
        <v>11276</v>
      </c>
      <c r="L125" s="39">
        <v>16240</v>
      </c>
      <c r="M125" s="39"/>
      <c r="N125" s="39"/>
      <c r="O125" s="39"/>
      <c r="P125" s="39"/>
      <c r="Q125" s="40">
        <v>563018</v>
      </c>
    </row>
    <row r="126" spans="2:17" x14ac:dyDescent="0.25">
      <c r="B126" s="61" t="s">
        <v>18</v>
      </c>
      <c r="C126" s="56" t="s">
        <v>18</v>
      </c>
      <c r="D126" s="24" t="s">
        <v>147</v>
      </c>
      <c r="E126" s="34">
        <v>62</v>
      </c>
      <c r="F126" s="34"/>
      <c r="G126" s="34">
        <v>1016</v>
      </c>
      <c r="H126" s="34">
        <v>28</v>
      </c>
      <c r="I126" s="34"/>
      <c r="J126" s="34"/>
      <c r="K126" s="34"/>
      <c r="L126" s="34"/>
      <c r="M126" s="34">
        <v>9</v>
      </c>
      <c r="N126" s="34"/>
      <c r="O126" s="34"/>
      <c r="P126" s="34"/>
      <c r="Q126" s="35">
        <v>1115</v>
      </c>
    </row>
    <row r="127" spans="2:17" ht="15.75" thickBot="1" x14ac:dyDescent="0.3">
      <c r="B127" s="61"/>
      <c r="C127" s="56"/>
      <c r="D127" s="36" t="s">
        <v>128</v>
      </c>
      <c r="E127" s="37">
        <v>130376</v>
      </c>
      <c r="F127" s="37"/>
      <c r="G127" s="37">
        <v>542055</v>
      </c>
      <c r="H127" s="37">
        <v>22407</v>
      </c>
      <c r="I127" s="37"/>
      <c r="J127" s="37"/>
      <c r="K127" s="37"/>
      <c r="L127" s="37"/>
      <c r="M127" s="37">
        <v>3526</v>
      </c>
      <c r="N127" s="37"/>
      <c r="O127" s="37"/>
      <c r="P127" s="37"/>
      <c r="Q127" s="38">
        <v>698364</v>
      </c>
    </row>
    <row r="128" spans="2:17" x14ac:dyDescent="0.25">
      <c r="B128" s="31" t="s">
        <v>161</v>
      </c>
      <c r="C128" s="32"/>
      <c r="D128" s="32"/>
      <c r="E128" s="32">
        <v>62</v>
      </c>
      <c r="F128" s="32"/>
      <c r="G128" s="32">
        <v>1016</v>
      </c>
      <c r="H128" s="32">
        <v>28</v>
      </c>
      <c r="I128" s="32"/>
      <c r="J128" s="32"/>
      <c r="K128" s="32"/>
      <c r="L128" s="32"/>
      <c r="M128" s="32">
        <v>9</v>
      </c>
      <c r="N128" s="32"/>
      <c r="O128" s="32"/>
      <c r="P128" s="32"/>
      <c r="Q128" s="33">
        <v>1115</v>
      </c>
    </row>
    <row r="129" spans="2:17" ht="15.75" thickBot="1" x14ac:dyDescent="0.3">
      <c r="B129" s="41" t="s">
        <v>142</v>
      </c>
      <c r="C129" s="39"/>
      <c r="D129" s="39"/>
      <c r="E129" s="39">
        <v>130376</v>
      </c>
      <c r="F129" s="39"/>
      <c r="G129" s="39">
        <v>542055</v>
      </c>
      <c r="H129" s="39">
        <v>22407</v>
      </c>
      <c r="I129" s="39"/>
      <c r="J129" s="39"/>
      <c r="K129" s="39"/>
      <c r="L129" s="39"/>
      <c r="M129" s="39">
        <v>3526</v>
      </c>
      <c r="N129" s="39"/>
      <c r="O129" s="39"/>
      <c r="P129" s="39"/>
      <c r="Q129" s="40">
        <v>698364</v>
      </c>
    </row>
    <row r="130" spans="2:17" x14ac:dyDescent="0.25">
      <c r="B130" s="61" t="s">
        <v>19</v>
      </c>
      <c r="C130" s="56" t="s">
        <v>19</v>
      </c>
      <c r="D130" s="24" t="s">
        <v>147</v>
      </c>
      <c r="E130" s="34"/>
      <c r="F130" s="34">
        <v>212</v>
      </c>
      <c r="G130" s="34">
        <v>35</v>
      </c>
      <c r="H130" s="34">
        <v>2</v>
      </c>
      <c r="I130" s="34">
        <v>3</v>
      </c>
      <c r="J130" s="34"/>
      <c r="K130" s="34"/>
      <c r="L130" s="34"/>
      <c r="M130" s="34"/>
      <c r="N130" s="34"/>
      <c r="O130" s="34"/>
      <c r="P130" s="34"/>
      <c r="Q130" s="35">
        <v>252</v>
      </c>
    </row>
    <row r="131" spans="2:17" ht="15.75" thickBot="1" x14ac:dyDescent="0.3">
      <c r="B131" s="61"/>
      <c r="C131" s="56"/>
      <c r="D131" s="36" t="s">
        <v>128</v>
      </c>
      <c r="E131" s="37"/>
      <c r="F131" s="37">
        <v>942344</v>
      </c>
      <c r="G131" s="37">
        <v>28894</v>
      </c>
      <c r="H131" s="37">
        <v>2144</v>
      </c>
      <c r="I131" s="37">
        <v>9517</v>
      </c>
      <c r="J131" s="37"/>
      <c r="K131" s="37"/>
      <c r="L131" s="37"/>
      <c r="M131" s="37"/>
      <c r="N131" s="37"/>
      <c r="O131" s="37"/>
      <c r="P131" s="37"/>
      <c r="Q131" s="38">
        <v>982899</v>
      </c>
    </row>
    <row r="132" spans="2:17" x14ac:dyDescent="0.25">
      <c r="B132" s="31" t="s">
        <v>162</v>
      </c>
      <c r="C132" s="32"/>
      <c r="D132" s="32"/>
      <c r="E132" s="32"/>
      <c r="F132" s="32">
        <v>212</v>
      </c>
      <c r="G132" s="32">
        <v>35</v>
      </c>
      <c r="H132" s="32">
        <v>2</v>
      </c>
      <c r="I132" s="32">
        <v>3</v>
      </c>
      <c r="J132" s="32"/>
      <c r="K132" s="32"/>
      <c r="L132" s="32"/>
      <c r="M132" s="32"/>
      <c r="N132" s="32"/>
      <c r="O132" s="32"/>
      <c r="P132" s="32"/>
      <c r="Q132" s="33">
        <v>252</v>
      </c>
    </row>
    <row r="133" spans="2:17" ht="15.75" thickBot="1" x14ac:dyDescent="0.3">
      <c r="B133" s="41" t="s">
        <v>143</v>
      </c>
      <c r="C133" s="39"/>
      <c r="D133" s="39"/>
      <c r="E133" s="39"/>
      <c r="F133" s="39">
        <v>942344</v>
      </c>
      <c r="G133" s="39">
        <v>28894</v>
      </c>
      <c r="H133" s="39">
        <v>2144</v>
      </c>
      <c r="I133" s="39">
        <v>9517</v>
      </c>
      <c r="J133" s="39"/>
      <c r="K133" s="39"/>
      <c r="L133" s="39"/>
      <c r="M133" s="39"/>
      <c r="N133" s="39"/>
      <c r="O133" s="39"/>
      <c r="P133" s="39"/>
      <c r="Q133" s="40">
        <v>982899</v>
      </c>
    </row>
    <row r="134" spans="2:17" x14ac:dyDescent="0.25">
      <c r="B134" s="61" t="s">
        <v>20</v>
      </c>
      <c r="C134" s="56" t="s">
        <v>111</v>
      </c>
      <c r="D134" s="24" t="s">
        <v>147</v>
      </c>
      <c r="E134" s="34"/>
      <c r="F134" s="34"/>
      <c r="G134" s="34">
        <v>135</v>
      </c>
      <c r="H134" s="34">
        <v>4</v>
      </c>
      <c r="I134" s="34"/>
      <c r="J134" s="34"/>
      <c r="K134" s="34"/>
      <c r="L134" s="34"/>
      <c r="M134" s="34"/>
      <c r="N134" s="34"/>
      <c r="O134" s="34"/>
      <c r="P134" s="34"/>
      <c r="Q134" s="35">
        <v>139</v>
      </c>
    </row>
    <row r="135" spans="2:17" x14ac:dyDescent="0.25">
      <c r="B135" s="61"/>
      <c r="C135" s="66"/>
      <c r="D135" s="36" t="s">
        <v>128</v>
      </c>
      <c r="E135" s="37"/>
      <c r="F135" s="37"/>
      <c r="G135" s="37">
        <v>283009</v>
      </c>
      <c r="H135" s="37">
        <v>802</v>
      </c>
      <c r="I135" s="37"/>
      <c r="J135" s="37"/>
      <c r="K135" s="37"/>
      <c r="L135" s="37"/>
      <c r="M135" s="37"/>
      <c r="N135" s="37"/>
      <c r="O135" s="37"/>
      <c r="P135" s="37"/>
      <c r="Q135" s="38">
        <v>283811</v>
      </c>
    </row>
    <row r="136" spans="2:17" x14ac:dyDescent="0.25">
      <c r="B136" s="61"/>
      <c r="C136" s="56" t="s">
        <v>112</v>
      </c>
      <c r="D136" s="24" t="s">
        <v>147</v>
      </c>
      <c r="E136" s="34"/>
      <c r="F136" s="34"/>
      <c r="G136" s="34">
        <v>3</v>
      </c>
      <c r="H136" s="34"/>
      <c r="I136" s="34"/>
      <c r="J136" s="34"/>
      <c r="K136" s="34"/>
      <c r="L136" s="34">
        <v>9</v>
      </c>
      <c r="M136" s="34">
        <v>2</v>
      </c>
      <c r="N136" s="34"/>
      <c r="O136" s="34"/>
      <c r="P136" s="34"/>
      <c r="Q136" s="35">
        <v>14</v>
      </c>
    </row>
    <row r="137" spans="2:17" ht="15.75" thickBot="1" x14ac:dyDescent="0.3">
      <c r="B137" s="61"/>
      <c r="C137" s="56"/>
      <c r="D137" s="36" t="s">
        <v>128</v>
      </c>
      <c r="E137" s="37"/>
      <c r="F137" s="37"/>
      <c r="G137" s="37">
        <v>26800</v>
      </c>
      <c r="H137" s="37"/>
      <c r="I137" s="37"/>
      <c r="J137" s="37"/>
      <c r="K137" s="37"/>
      <c r="L137" s="37">
        <v>56399</v>
      </c>
      <c r="M137" s="37">
        <v>24833</v>
      </c>
      <c r="N137" s="37"/>
      <c r="O137" s="37"/>
      <c r="P137" s="37"/>
      <c r="Q137" s="38">
        <v>108032</v>
      </c>
    </row>
    <row r="138" spans="2:17" x14ac:dyDescent="0.25">
      <c r="B138" s="31" t="s">
        <v>163</v>
      </c>
      <c r="C138" s="32"/>
      <c r="D138" s="32"/>
      <c r="E138" s="32"/>
      <c r="F138" s="32"/>
      <c r="G138" s="32">
        <v>138</v>
      </c>
      <c r="H138" s="32">
        <v>4</v>
      </c>
      <c r="I138" s="32"/>
      <c r="J138" s="32"/>
      <c r="K138" s="32"/>
      <c r="L138" s="32">
        <v>9</v>
      </c>
      <c r="M138" s="32">
        <v>2</v>
      </c>
      <c r="N138" s="32"/>
      <c r="O138" s="32"/>
      <c r="P138" s="32"/>
      <c r="Q138" s="33">
        <v>153</v>
      </c>
    </row>
    <row r="139" spans="2:17" ht="15.75" thickBot="1" x14ac:dyDescent="0.3">
      <c r="B139" s="41" t="s">
        <v>144</v>
      </c>
      <c r="C139" s="39"/>
      <c r="D139" s="39"/>
      <c r="E139" s="39"/>
      <c r="F139" s="39"/>
      <c r="G139" s="39">
        <v>309809</v>
      </c>
      <c r="H139" s="39">
        <v>802</v>
      </c>
      <c r="I139" s="39"/>
      <c r="J139" s="39"/>
      <c r="K139" s="39"/>
      <c r="L139" s="39">
        <v>56399</v>
      </c>
      <c r="M139" s="39">
        <v>24833</v>
      </c>
      <c r="N139" s="39"/>
      <c r="O139" s="39"/>
      <c r="P139" s="39"/>
      <c r="Q139" s="40">
        <v>391843</v>
      </c>
    </row>
    <row r="140" spans="2:17" x14ac:dyDescent="0.25">
      <c r="B140" s="20" t="s">
        <v>164</v>
      </c>
      <c r="C140" s="18"/>
      <c r="D140" s="29"/>
      <c r="E140" s="29">
        <f>E138+E132+E128+E124+E120+E116+E106+E100+E90+E78+E58+E52+E48+E40+E36+E32+E24</f>
        <v>2496</v>
      </c>
      <c r="F140" s="29">
        <f t="shared" ref="F140:Q140" si="0">F138+F132+F128+F124+F120+F116+F106+F100+F90+F78+F58+F52+F48+F40+F36+F32+F24</f>
        <v>683</v>
      </c>
      <c r="G140" s="29">
        <f t="shared" si="0"/>
        <v>26156</v>
      </c>
      <c r="H140" s="29">
        <f t="shared" si="0"/>
        <v>863</v>
      </c>
      <c r="I140" s="29">
        <f t="shared" si="0"/>
        <v>58</v>
      </c>
      <c r="J140" s="29">
        <f t="shared" si="0"/>
        <v>782</v>
      </c>
      <c r="K140" s="29">
        <f t="shared" si="0"/>
        <v>146</v>
      </c>
      <c r="L140" s="29">
        <f t="shared" si="0"/>
        <v>108</v>
      </c>
      <c r="M140" s="29">
        <f t="shared" si="0"/>
        <v>48</v>
      </c>
      <c r="N140" s="29">
        <f t="shared" si="0"/>
        <v>968</v>
      </c>
      <c r="O140" s="29">
        <f t="shared" si="0"/>
        <v>49</v>
      </c>
      <c r="P140" s="29">
        <f t="shared" si="0"/>
        <v>18</v>
      </c>
      <c r="Q140" s="29">
        <f t="shared" si="0"/>
        <v>32375</v>
      </c>
    </row>
    <row r="141" spans="2:17" x14ac:dyDescent="0.25">
      <c r="B141" s="20" t="s">
        <v>145</v>
      </c>
      <c r="C141" s="18"/>
      <c r="D141" s="29"/>
      <c r="E141" s="29">
        <f>E139+E133+E129+E125+E121+E117+E107+E101+E91+E79+E59+E53+E49+E41+E37+E33+E25</f>
        <v>6677106</v>
      </c>
      <c r="F141" s="29">
        <f t="shared" ref="F141:P141" si="1">F139+F133+F129+F125+F121+F117+F107+F101+F91+F79+F59+F53+F49+F41+F37+F33+F25</f>
        <v>2523489</v>
      </c>
      <c r="G141" s="29">
        <f>G139+G133+G129+G125+G121+G117+G107+G101+G91+G79+G53+G49+G41+G37+G33+G25</f>
        <v>27497445</v>
      </c>
      <c r="H141" s="29">
        <f>H139+H133+H129+H125+H121+H117+H107+H101+H91+H79+H53+H49+H41+H37+H33+H25</f>
        <v>589584</v>
      </c>
      <c r="I141" s="29">
        <f t="shared" si="1"/>
        <v>752656</v>
      </c>
      <c r="J141" s="29">
        <f t="shared" si="1"/>
        <v>2510750</v>
      </c>
      <c r="K141" s="29">
        <f>K139+K133+K129+K125+K121+K117+K107+K101+K91+K79+K59+K53+K49+K41+K37+K33+K25</f>
        <v>1649561</v>
      </c>
      <c r="L141" s="29">
        <f t="shared" si="1"/>
        <v>344133</v>
      </c>
      <c r="M141" s="29">
        <f t="shared" si="1"/>
        <v>66189</v>
      </c>
      <c r="N141" s="29">
        <f>N139+N133+N129+N125+N121+N117+N107+N101+N91+N79+N59+N53+N49+N41+N37+N33+N25</f>
        <v>1225630</v>
      </c>
      <c r="O141" s="29">
        <f>O121+O33</f>
        <v>36781</v>
      </c>
      <c r="P141" s="29">
        <f t="shared" si="1"/>
        <v>87982</v>
      </c>
      <c r="Q141" s="29">
        <f>Q139+Q133+Q129+Q125+Q121+Q117+Q107+Q101+Q91+Q79+Q59+Q53+Q49+Q41+Q37+Q33+Q25</f>
        <v>43961306</v>
      </c>
    </row>
    <row r="143" spans="2:17" x14ac:dyDescent="0.25"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5">
      <c r="B144" s="50" t="s">
        <v>186</v>
      </c>
    </row>
  </sheetData>
  <mergeCells count="7">
    <mergeCell ref="M6:P6"/>
    <mergeCell ref="Q6:Q7"/>
    <mergeCell ref="B6:B7"/>
    <mergeCell ref="C6:C7"/>
    <mergeCell ref="D6:D7"/>
    <mergeCell ref="E6:H6"/>
    <mergeCell ref="I6:L6"/>
  </mergeCells>
  <pageMargins left="0.7" right="0.7" top="0.75" bottom="0.75" header="0.3" footer="0.3"/>
  <pageSetup paperSize="9" orientation="portrait" r:id="rId1"/>
  <ignoredErrors>
    <ignoredError sqref="O1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LICENCIAS</vt:lpstr>
      <vt:lpstr>2. CAPTURAS CAZA</vt:lpstr>
      <vt:lpstr>3. SUELTAS</vt:lpstr>
      <vt:lpstr>4. PRODUCCIÓN</vt:lpstr>
      <vt:lpstr>5. TERRENOS CINEGÉTICOS</vt:lpstr>
    </vt:vector>
  </TitlesOfParts>
  <Company>TRGASA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Cañestro, Cristina</dc:creator>
  <cp:lastModifiedBy>ES</cp:lastModifiedBy>
  <dcterms:created xsi:type="dcterms:W3CDTF">2023-11-22T09:12:25Z</dcterms:created>
  <dcterms:modified xsi:type="dcterms:W3CDTF">2025-12-11T15:18:25Z</dcterms:modified>
</cp:coreProperties>
</file>