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nsr\Documents\00_NOELIA\000_ESTADISTICAS\A2_AEF\4_AEF2023\9_version Web\Tablas Excel AEF 2023\Datos desglosados 2023\"/>
    </mc:Choice>
  </mc:AlternateContent>
  <bookViews>
    <workbookView xWindow="0" yWindow="0" windowWidth="28800" windowHeight="12180" tabRatio="830"/>
  </bookViews>
  <sheets>
    <sheet name="1. CORTAS CONÍFERAS Y FRONDOSAS" sheetId="1" r:id="rId1"/>
    <sheet name="2. CORTAS POR ESPECIE" sheetId="2" r:id="rId2"/>
    <sheet name="3. CORTAS POR PROPIEDAD" sheetId="3" r:id="rId3"/>
    <sheet name="4. LEÑAS CONÍFERAS Y FRONDOSAS" sheetId="4" r:id="rId4"/>
    <sheet name="5. LEÑAS POR ESPECIE" sheetId="5" r:id="rId5"/>
    <sheet name="6. LEÑAS POR PROPIEDAD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2" l="1"/>
  <c r="K154" i="6" l="1"/>
  <c r="L152" i="6"/>
  <c r="M152" i="6"/>
  <c r="M157" i="6" s="1"/>
  <c r="N152" i="6"/>
  <c r="O152" i="6"/>
  <c r="O157" i="6" s="1"/>
  <c r="K152" i="6"/>
  <c r="L157" i="6"/>
  <c r="N157" i="6"/>
  <c r="H156" i="6"/>
  <c r="H154" i="6"/>
  <c r="H152" i="6"/>
  <c r="I152" i="6" s="1"/>
  <c r="L148" i="6"/>
  <c r="L149" i="6" s="1"/>
  <c r="M148" i="6"/>
  <c r="N148" i="6"/>
  <c r="N149" i="6" s="1"/>
  <c r="O148" i="6"/>
  <c r="O149" i="6" s="1"/>
  <c r="K148" i="6"/>
  <c r="K149" i="6" s="1"/>
  <c r="F148" i="6"/>
  <c r="I148" i="6" s="1"/>
  <c r="F144" i="6"/>
  <c r="F145" i="6" s="1"/>
  <c r="I145" i="6" s="1"/>
  <c r="Q145" i="6" s="1"/>
  <c r="K141" i="6"/>
  <c r="K142" i="6" s="1"/>
  <c r="L141" i="6"/>
  <c r="L142" i="6" s="1"/>
  <c r="M141" i="6"/>
  <c r="M142" i="6" s="1"/>
  <c r="N141" i="6"/>
  <c r="N142" i="6" s="1"/>
  <c r="O141" i="6"/>
  <c r="O142" i="6" s="1"/>
  <c r="J141" i="6"/>
  <c r="J142" i="6" s="1"/>
  <c r="G141" i="6"/>
  <c r="G142" i="6" s="1"/>
  <c r="F141" i="6"/>
  <c r="F142" i="6" s="1"/>
  <c r="I142" i="6" s="1"/>
  <c r="K137" i="6"/>
  <c r="K138" i="6" s="1"/>
  <c r="P138" i="6" s="1"/>
  <c r="H134" i="6"/>
  <c r="H132" i="6"/>
  <c r="I132" i="6" s="1"/>
  <c r="H130" i="6"/>
  <c r="I130" i="6" s="1"/>
  <c r="Q130" i="6" s="1"/>
  <c r="H128" i="6"/>
  <c r="L125" i="6"/>
  <c r="M125" i="6"/>
  <c r="N125" i="6"/>
  <c r="O125" i="6"/>
  <c r="L122" i="6"/>
  <c r="M122" i="6"/>
  <c r="M126" i="6" s="1"/>
  <c r="N122" i="6"/>
  <c r="N126" i="6" s="1"/>
  <c r="O122" i="6"/>
  <c r="K125" i="6"/>
  <c r="K122" i="6"/>
  <c r="H122" i="6"/>
  <c r="H125" i="6"/>
  <c r="G125" i="6"/>
  <c r="G126" i="6" s="1"/>
  <c r="N119" i="6"/>
  <c r="O119" i="6"/>
  <c r="L115" i="6"/>
  <c r="L119" i="6" s="1"/>
  <c r="M115" i="6"/>
  <c r="M119" i="6" s="1"/>
  <c r="K119" i="6"/>
  <c r="K115" i="6"/>
  <c r="K109" i="6"/>
  <c r="F118" i="6"/>
  <c r="F115" i="6"/>
  <c r="F112" i="6"/>
  <c r="F109" i="6"/>
  <c r="I109" i="6" s="1"/>
  <c r="L96" i="6"/>
  <c r="L106" i="6" s="1"/>
  <c r="M96" i="6"/>
  <c r="M106" i="6" s="1"/>
  <c r="N96" i="6"/>
  <c r="N106" i="6" s="1"/>
  <c r="O96" i="6"/>
  <c r="K105" i="6"/>
  <c r="K102" i="6"/>
  <c r="K99" i="6"/>
  <c r="P99" i="6" s="1"/>
  <c r="K96" i="6"/>
  <c r="G102" i="6"/>
  <c r="G106" i="6" s="1"/>
  <c r="H102" i="6"/>
  <c r="H106" i="6" s="1"/>
  <c r="F105" i="6"/>
  <c r="F102" i="6"/>
  <c r="I102" i="6" s="1"/>
  <c r="Q102" i="6" s="1"/>
  <c r="F99" i="6"/>
  <c r="I99" i="6" s="1"/>
  <c r="F96" i="6"/>
  <c r="K71" i="6"/>
  <c r="P71" i="6" s="1"/>
  <c r="K68" i="6"/>
  <c r="P68" i="6" s="1"/>
  <c r="K92" i="6"/>
  <c r="P92" i="6" s="1"/>
  <c r="L89" i="6"/>
  <c r="M89" i="6"/>
  <c r="N89" i="6"/>
  <c r="N93" i="6" s="1"/>
  <c r="O89" i="6"/>
  <c r="K89" i="6"/>
  <c r="L86" i="6"/>
  <c r="M86" i="6"/>
  <c r="N86" i="6"/>
  <c r="O86" i="6"/>
  <c r="K86" i="6"/>
  <c r="L83" i="6"/>
  <c r="M83" i="6"/>
  <c r="N83" i="6"/>
  <c r="O83" i="6"/>
  <c r="K83" i="6"/>
  <c r="K80" i="6"/>
  <c r="P80" i="6" s="1"/>
  <c r="K77" i="6"/>
  <c r="P77" i="6" s="1"/>
  <c r="L74" i="6"/>
  <c r="M74" i="6"/>
  <c r="K74" i="6"/>
  <c r="J74" i="6"/>
  <c r="J93" i="6" s="1"/>
  <c r="H92" i="6"/>
  <c r="H89" i="6"/>
  <c r="H86" i="6"/>
  <c r="H83" i="6"/>
  <c r="I83" i="6" s="1"/>
  <c r="H80" i="6"/>
  <c r="H77" i="6"/>
  <c r="I77" i="6" s="1"/>
  <c r="H74" i="6"/>
  <c r="I74" i="6" s="1"/>
  <c r="H71" i="6"/>
  <c r="I71" i="6" s="1"/>
  <c r="H68" i="6"/>
  <c r="M64" i="6"/>
  <c r="N64" i="6"/>
  <c r="O64" i="6"/>
  <c r="L64" i="6"/>
  <c r="E64" i="6"/>
  <c r="I64" i="6" s="1"/>
  <c r="K61" i="6"/>
  <c r="L61" i="6"/>
  <c r="M61" i="6"/>
  <c r="M62" i="6" s="1"/>
  <c r="N61" i="6"/>
  <c r="O61" i="6"/>
  <c r="J61" i="6"/>
  <c r="F61" i="6"/>
  <c r="G61" i="6"/>
  <c r="H61" i="6"/>
  <c r="E61" i="6"/>
  <c r="E62" i="6" s="1"/>
  <c r="P57" i="6"/>
  <c r="K58" i="6"/>
  <c r="K62" i="6" s="1"/>
  <c r="L58" i="6"/>
  <c r="M58" i="6"/>
  <c r="N58" i="6"/>
  <c r="N62" i="6" s="1"/>
  <c r="O58" i="6"/>
  <c r="O62" i="6" s="1"/>
  <c r="J58" i="6"/>
  <c r="I57" i="6"/>
  <c r="Q57" i="6" s="1"/>
  <c r="G58" i="6"/>
  <c r="H58" i="6"/>
  <c r="F58" i="6"/>
  <c r="F62" i="6" s="1"/>
  <c r="L55" i="6"/>
  <c r="M55" i="6"/>
  <c r="N55" i="6"/>
  <c r="O55" i="6"/>
  <c r="L56" i="6"/>
  <c r="M56" i="6"/>
  <c r="N56" i="6"/>
  <c r="K55" i="6"/>
  <c r="K49" i="6"/>
  <c r="F55" i="6"/>
  <c r="I55" i="6" s="1"/>
  <c r="F52" i="6"/>
  <c r="F49" i="6"/>
  <c r="F56" i="6" s="1"/>
  <c r="I56" i="6" s="1"/>
  <c r="L45" i="6"/>
  <c r="L46" i="6" s="1"/>
  <c r="M45" i="6"/>
  <c r="M46" i="6" s="1"/>
  <c r="N45" i="6"/>
  <c r="N46" i="6" s="1"/>
  <c r="O45" i="6"/>
  <c r="O46" i="6" s="1"/>
  <c r="K46" i="6"/>
  <c r="K45" i="6"/>
  <c r="E46" i="6"/>
  <c r="F45" i="6"/>
  <c r="E45" i="6"/>
  <c r="H41" i="6"/>
  <c r="H42" i="6" s="1"/>
  <c r="G41" i="6"/>
  <c r="G42" i="6" s="1"/>
  <c r="P30" i="6"/>
  <c r="P32" i="6"/>
  <c r="P33" i="6"/>
  <c r="P35" i="6"/>
  <c r="P36" i="6"/>
  <c r="P39" i="6"/>
  <c r="P40" i="6"/>
  <c r="P41" i="6"/>
  <c r="P42" i="6"/>
  <c r="P43" i="6"/>
  <c r="P44" i="6"/>
  <c r="P47" i="6"/>
  <c r="P48" i="6"/>
  <c r="P50" i="6"/>
  <c r="P51" i="6"/>
  <c r="P52" i="6"/>
  <c r="P53" i="6"/>
  <c r="P54" i="6"/>
  <c r="P59" i="6"/>
  <c r="P60" i="6"/>
  <c r="P63" i="6"/>
  <c r="P66" i="6"/>
  <c r="P67" i="6"/>
  <c r="P69" i="6"/>
  <c r="P70" i="6"/>
  <c r="P72" i="6"/>
  <c r="P73" i="6"/>
  <c r="P75" i="6"/>
  <c r="P76" i="6"/>
  <c r="P78" i="6"/>
  <c r="P79" i="6"/>
  <c r="P81" i="6"/>
  <c r="P82" i="6"/>
  <c r="P84" i="6"/>
  <c r="P85" i="6"/>
  <c r="P87" i="6"/>
  <c r="P88" i="6"/>
  <c r="P90" i="6"/>
  <c r="P91" i="6"/>
  <c r="P94" i="6"/>
  <c r="P95" i="6"/>
  <c r="P97" i="6"/>
  <c r="P98" i="6"/>
  <c r="P100" i="6"/>
  <c r="P101" i="6"/>
  <c r="P102" i="6"/>
  <c r="P103" i="6"/>
  <c r="P104" i="6"/>
  <c r="P105" i="6"/>
  <c r="P107" i="6"/>
  <c r="P108" i="6"/>
  <c r="P109" i="6"/>
  <c r="P110" i="6"/>
  <c r="P111" i="6"/>
  <c r="P112" i="6"/>
  <c r="P113" i="6"/>
  <c r="P114" i="6"/>
  <c r="P116" i="6"/>
  <c r="P117" i="6"/>
  <c r="P118" i="6"/>
  <c r="P120" i="6"/>
  <c r="P121" i="6"/>
  <c r="P123" i="6"/>
  <c r="P124" i="6"/>
  <c r="P127" i="6"/>
  <c r="P128" i="6"/>
  <c r="P129" i="6"/>
  <c r="P130" i="6"/>
  <c r="P131" i="6"/>
  <c r="P132" i="6"/>
  <c r="P133" i="6"/>
  <c r="P134" i="6"/>
  <c r="P135" i="6"/>
  <c r="P136" i="6"/>
  <c r="P137" i="6"/>
  <c r="P139" i="6"/>
  <c r="P140" i="6"/>
  <c r="P143" i="6"/>
  <c r="P144" i="6"/>
  <c r="P145" i="6"/>
  <c r="P146" i="6"/>
  <c r="P147" i="6"/>
  <c r="P150" i="6"/>
  <c r="P151" i="6"/>
  <c r="P153" i="6"/>
  <c r="P154" i="6"/>
  <c r="P155" i="6"/>
  <c r="P156" i="6"/>
  <c r="P29" i="6"/>
  <c r="L31" i="6"/>
  <c r="M31" i="6"/>
  <c r="N31" i="6"/>
  <c r="O31" i="6"/>
  <c r="L34" i="6"/>
  <c r="M34" i="6"/>
  <c r="N34" i="6"/>
  <c r="O34" i="6"/>
  <c r="L37" i="6"/>
  <c r="M37" i="6"/>
  <c r="N37" i="6"/>
  <c r="O37" i="6"/>
  <c r="K37" i="6"/>
  <c r="K34" i="6"/>
  <c r="K31" i="6"/>
  <c r="K38" i="6" s="1"/>
  <c r="H38" i="6"/>
  <c r="I38" i="6" s="1"/>
  <c r="H37" i="6"/>
  <c r="I37" i="6" s="1"/>
  <c r="I32" i="6"/>
  <c r="I33" i="6"/>
  <c r="I34" i="6"/>
  <c r="I35" i="6"/>
  <c r="I36" i="6"/>
  <c r="I39" i="6"/>
  <c r="Q39" i="6" s="1"/>
  <c r="I40" i="6"/>
  <c r="I43" i="6"/>
  <c r="I44" i="6"/>
  <c r="I47" i="6"/>
  <c r="I48" i="6"/>
  <c r="I50" i="6"/>
  <c r="I51" i="6"/>
  <c r="I52" i="6"/>
  <c r="I53" i="6"/>
  <c r="I54" i="6"/>
  <c r="I59" i="6"/>
  <c r="I60" i="6"/>
  <c r="I63" i="6"/>
  <c r="I66" i="6"/>
  <c r="I67" i="6"/>
  <c r="I68" i="6"/>
  <c r="I69" i="6"/>
  <c r="I70" i="6"/>
  <c r="I72" i="6"/>
  <c r="I73" i="6"/>
  <c r="I75" i="6"/>
  <c r="I76" i="6"/>
  <c r="Q76" i="6" s="1"/>
  <c r="I78" i="6"/>
  <c r="I79" i="6"/>
  <c r="I80" i="6"/>
  <c r="I81" i="6"/>
  <c r="I82" i="6"/>
  <c r="Q82" i="6" s="1"/>
  <c r="I84" i="6"/>
  <c r="I85" i="6"/>
  <c r="Q85" i="6" s="1"/>
  <c r="I86" i="6"/>
  <c r="I87" i="6"/>
  <c r="I88" i="6"/>
  <c r="I89" i="6"/>
  <c r="I90" i="6"/>
  <c r="I91" i="6"/>
  <c r="I92" i="6"/>
  <c r="I94" i="6"/>
  <c r="I95" i="6"/>
  <c r="I97" i="6"/>
  <c r="I98" i="6"/>
  <c r="Q98" i="6" s="1"/>
  <c r="I100" i="6"/>
  <c r="I101" i="6"/>
  <c r="I103" i="6"/>
  <c r="I104" i="6"/>
  <c r="I105" i="6"/>
  <c r="Q105" i="6" s="1"/>
  <c r="I107" i="6"/>
  <c r="I108" i="6"/>
  <c r="I110" i="6"/>
  <c r="Q110" i="6" s="1"/>
  <c r="I111" i="6"/>
  <c r="I112" i="6"/>
  <c r="I113" i="6"/>
  <c r="I114" i="6"/>
  <c r="Q114" i="6" s="1"/>
  <c r="I115" i="6"/>
  <c r="I116" i="6"/>
  <c r="I117" i="6"/>
  <c r="I118" i="6"/>
  <c r="I120" i="6"/>
  <c r="Q120" i="6" s="1"/>
  <c r="I121" i="6"/>
  <c r="Q121" i="6" s="1"/>
  <c r="I122" i="6"/>
  <c r="I123" i="6"/>
  <c r="I124" i="6"/>
  <c r="I127" i="6"/>
  <c r="I128" i="6"/>
  <c r="Q128" i="6" s="1"/>
  <c r="I129" i="6"/>
  <c r="I131" i="6"/>
  <c r="I133" i="6"/>
  <c r="I134" i="6"/>
  <c r="Q134" i="6" s="1"/>
  <c r="I136" i="6"/>
  <c r="I137" i="6"/>
  <c r="I138" i="6"/>
  <c r="I139" i="6"/>
  <c r="I140" i="6"/>
  <c r="I143" i="6"/>
  <c r="I146" i="6"/>
  <c r="Q146" i="6" s="1"/>
  <c r="I147" i="6"/>
  <c r="I150" i="6"/>
  <c r="Q150" i="6" s="1"/>
  <c r="I151" i="6"/>
  <c r="I153" i="6"/>
  <c r="I154" i="6"/>
  <c r="I155" i="6"/>
  <c r="Q155" i="6" s="1"/>
  <c r="I156" i="6"/>
  <c r="Q156" i="6" s="1"/>
  <c r="I30" i="6"/>
  <c r="Q30" i="6" s="1"/>
  <c r="I29" i="6"/>
  <c r="H31" i="6"/>
  <c r="I31" i="6" s="1"/>
  <c r="P18" i="6"/>
  <c r="L19" i="6"/>
  <c r="M19" i="6"/>
  <c r="N19" i="6"/>
  <c r="O19" i="6"/>
  <c r="K19" i="6"/>
  <c r="N27" i="6"/>
  <c r="O27" i="6"/>
  <c r="M27" i="6"/>
  <c r="L24" i="6"/>
  <c r="M24" i="6"/>
  <c r="N24" i="6"/>
  <c r="O24" i="6"/>
  <c r="M21" i="6"/>
  <c r="P21" i="6" s="1"/>
  <c r="Q21" i="6" s="1"/>
  <c r="M16" i="6"/>
  <c r="P16" i="6" s="1"/>
  <c r="Q16" i="6" s="1"/>
  <c r="M14" i="6"/>
  <c r="P14" i="6" s="1"/>
  <c r="Q14" i="6" s="1"/>
  <c r="L12" i="6"/>
  <c r="M12" i="6"/>
  <c r="N12" i="6"/>
  <c r="O12" i="6"/>
  <c r="L9" i="6"/>
  <c r="L28" i="6" s="1"/>
  <c r="M9" i="6"/>
  <c r="N9" i="6"/>
  <c r="O9" i="6"/>
  <c r="P8" i="6"/>
  <c r="Q8" i="6" s="1"/>
  <c r="P10" i="6"/>
  <c r="Q10" i="6" s="1"/>
  <c r="P11" i="6"/>
  <c r="Q11" i="6" s="1"/>
  <c r="P13" i="6"/>
  <c r="Q13" i="6" s="1"/>
  <c r="P15" i="6"/>
  <c r="Q15" i="6" s="1"/>
  <c r="P17" i="6"/>
  <c r="Q17" i="6" s="1"/>
  <c r="P20" i="6"/>
  <c r="Q20" i="6" s="1"/>
  <c r="P22" i="6"/>
  <c r="Q22" i="6" s="1"/>
  <c r="P23" i="6"/>
  <c r="Q23" i="6" s="1"/>
  <c r="P26" i="6"/>
  <c r="Q26" i="6" s="1"/>
  <c r="P7" i="6"/>
  <c r="Q7" i="6" s="1"/>
  <c r="K24" i="6"/>
  <c r="K12" i="6"/>
  <c r="K9" i="6"/>
  <c r="F684" i="5"/>
  <c r="F683" i="5"/>
  <c r="F682" i="5"/>
  <c r="F672" i="5"/>
  <c r="F673" i="5" s="1"/>
  <c r="F664" i="5"/>
  <c r="F637" i="5"/>
  <c r="F627" i="5"/>
  <c r="F622" i="5"/>
  <c r="F615" i="5"/>
  <c r="F616" i="5" s="1"/>
  <c r="F617" i="5" s="1"/>
  <c r="F611" i="5"/>
  <c r="F596" i="5"/>
  <c r="F583" i="5"/>
  <c r="F584" i="5" s="1"/>
  <c r="F585" i="5" s="1"/>
  <c r="F576" i="5"/>
  <c r="F577" i="5" s="1"/>
  <c r="F572" i="5"/>
  <c r="F573" i="5" s="1"/>
  <c r="F567" i="5"/>
  <c r="F568" i="5" s="1"/>
  <c r="F563" i="5"/>
  <c r="F564" i="5" s="1"/>
  <c r="F558" i="5"/>
  <c r="F551" i="5"/>
  <c r="F548" i="5"/>
  <c r="F544" i="5"/>
  <c r="F539" i="5"/>
  <c r="F537" i="5"/>
  <c r="F534" i="5"/>
  <c r="F531" i="5"/>
  <c r="F528" i="5"/>
  <c r="F525" i="5"/>
  <c r="F522" i="5"/>
  <c r="F519" i="5"/>
  <c r="F515" i="5"/>
  <c r="F506" i="5"/>
  <c r="F501" i="5"/>
  <c r="F497" i="5"/>
  <c r="F490" i="5"/>
  <c r="F483" i="5"/>
  <c r="F475" i="5"/>
  <c r="F473" i="5"/>
  <c r="F467" i="5"/>
  <c r="F446" i="5"/>
  <c r="F437" i="5"/>
  <c r="F421" i="5"/>
  <c r="F414" i="5"/>
  <c r="F396" i="5"/>
  <c r="F389" i="5"/>
  <c r="F373" i="5"/>
  <c r="F363" i="5"/>
  <c r="F335" i="5"/>
  <c r="F325" i="5"/>
  <c r="F305" i="5"/>
  <c r="F296" i="5"/>
  <c r="F263" i="5"/>
  <c r="F253" i="5"/>
  <c r="F227" i="5"/>
  <c r="F211" i="5"/>
  <c r="F185" i="5"/>
  <c r="F176" i="5"/>
  <c r="F177" i="5" s="1"/>
  <c r="F178" i="5" s="1"/>
  <c r="F166" i="5"/>
  <c r="F158" i="5"/>
  <c r="F154" i="5"/>
  <c r="F155" i="5" s="1"/>
  <c r="F148" i="5"/>
  <c r="F145" i="5"/>
  <c r="F141" i="5"/>
  <c r="F134" i="5"/>
  <c r="F125" i="5"/>
  <c r="F122" i="5"/>
  <c r="F118" i="5"/>
  <c r="F114" i="5"/>
  <c r="F109" i="5"/>
  <c r="F85" i="5"/>
  <c r="F79" i="5"/>
  <c r="F71" i="5"/>
  <c r="F67" i="5"/>
  <c r="F62" i="5"/>
  <c r="F57" i="5"/>
  <c r="F46" i="5"/>
  <c r="F39" i="5"/>
  <c r="F34" i="5"/>
  <c r="F29" i="5"/>
  <c r="F26" i="5"/>
  <c r="F21" i="5"/>
  <c r="F18" i="5"/>
  <c r="F15" i="5"/>
  <c r="F10" i="5"/>
  <c r="E73" i="4"/>
  <c r="F73" i="4" s="1"/>
  <c r="D73" i="4"/>
  <c r="E72" i="4"/>
  <c r="F72" i="4" s="1"/>
  <c r="D72" i="4"/>
  <c r="E68" i="4"/>
  <c r="F68" i="4" s="1"/>
  <c r="D68" i="4"/>
  <c r="D66" i="4"/>
  <c r="E64" i="4"/>
  <c r="D64" i="4"/>
  <c r="E62" i="4"/>
  <c r="F62" i="4" s="1"/>
  <c r="E60" i="4"/>
  <c r="F60" i="4"/>
  <c r="F55" i="4"/>
  <c r="F56" i="4"/>
  <c r="F57" i="4"/>
  <c r="F58" i="4"/>
  <c r="F59" i="4"/>
  <c r="F61" i="4"/>
  <c r="F63" i="4"/>
  <c r="F64" i="4"/>
  <c r="F65" i="4"/>
  <c r="F66" i="4"/>
  <c r="F67" i="4"/>
  <c r="F69" i="4"/>
  <c r="F70" i="4"/>
  <c r="F71" i="4"/>
  <c r="E55" i="4"/>
  <c r="D55" i="4"/>
  <c r="E52" i="4"/>
  <c r="D52" i="4"/>
  <c r="F52" i="4" s="1"/>
  <c r="E47" i="4"/>
  <c r="D47" i="4"/>
  <c r="E42" i="4"/>
  <c r="D42" i="4"/>
  <c r="E32" i="4"/>
  <c r="E30" i="4"/>
  <c r="D30" i="4"/>
  <c r="F30" i="4" s="1"/>
  <c r="F29" i="4"/>
  <c r="E27" i="4"/>
  <c r="D27" i="4"/>
  <c r="E23" i="4"/>
  <c r="F23" i="4" s="1"/>
  <c r="D23" i="4"/>
  <c r="E21" i="4"/>
  <c r="D21" i="4"/>
  <c r="E19" i="4"/>
  <c r="D19" i="4"/>
  <c r="F19" i="4" s="1"/>
  <c r="F15" i="4"/>
  <c r="F16" i="4"/>
  <c r="F17" i="4"/>
  <c r="F18" i="4"/>
  <c r="F20" i="4"/>
  <c r="F21" i="4"/>
  <c r="F22" i="4"/>
  <c r="F24" i="4"/>
  <c r="F25" i="4"/>
  <c r="F26" i="4"/>
  <c r="F27" i="4"/>
  <c r="F28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3" i="4"/>
  <c r="F54" i="4"/>
  <c r="E15" i="4"/>
  <c r="D15" i="4"/>
  <c r="F8" i="4"/>
  <c r="F9" i="4"/>
  <c r="F10" i="4"/>
  <c r="F11" i="4"/>
  <c r="F12" i="4"/>
  <c r="F13" i="4"/>
  <c r="F14" i="4"/>
  <c r="F7" i="4"/>
  <c r="N159" i="3"/>
  <c r="M152" i="3"/>
  <c r="Q152" i="3" s="1"/>
  <c r="N152" i="3"/>
  <c r="O152" i="3"/>
  <c r="O159" i="3" s="1"/>
  <c r="P152" i="3"/>
  <c r="P159" i="3" s="1"/>
  <c r="L158" i="3"/>
  <c r="Q158" i="3" s="1"/>
  <c r="L155" i="3"/>
  <c r="L152" i="3"/>
  <c r="I152" i="3"/>
  <c r="I159" i="3" s="1"/>
  <c r="I155" i="3"/>
  <c r="J155" i="3" s="1"/>
  <c r="I158" i="3"/>
  <c r="H158" i="3"/>
  <c r="N149" i="3"/>
  <c r="P149" i="3"/>
  <c r="M148" i="3"/>
  <c r="M149" i="3" s="1"/>
  <c r="N148" i="3"/>
  <c r="O148" i="3"/>
  <c r="O149" i="3" s="1"/>
  <c r="P148" i="3"/>
  <c r="L148" i="3"/>
  <c r="L149" i="3" s="1"/>
  <c r="G148" i="3"/>
  <c r="J148" i="3" s="1"/>
  <c r="G144" i="3"/>
  <c r="G145" i="3" s="1"/>
  <c r="J145" i="3" s="1"/>
  <c r="M142" i="3"/>
  <c r="O142" i="3"/>
  <c r="L141" i="3"/>
  <c r="L142" i="3" s="1"/>
  <c r="M141" i="3"/>
  <c r="N141" i="3"/>
  <c r="N142" i="3" s="1"/>
  <c r="O141" i="3"/>
  <c r="P141" i="3"/>
  <c r="P142" i="3" s="1"/>
  <c r="K141" i="3"/>
  <c r="K142" i="3" s="1"/>
  <c r="G141" i="3"/>
  <c r="J141" i="3" s="1"/>
  <c r="M138" i="3"/>
  <c r="M137" i="3"/>
  <c r="N137" i="3"/>
  <c r="N138" i="3" s="1"/>
  <c r="O137" i="3"/>
  <c r="O138" i="3" s="1"/>
  <c r="P137" i="3"/>
  <c r="P138" i="3" s="1"/>
  <c r="L137" i="3"/>
  <c r="L138" i="3" s="1"/>
  <c r="G137" i="3"/>
  <c r="G138" i="3" s="1"/>
  <c r="J138" i="3" s="1"/>
  <c r="M134" i="3"/>
  <c r="N134" i="3"/>
  <c r="O134" i="3"/>
  <c r="P134" i="3"/>
  <c r="L133" i="3"/>
  <c r="Q133" i="3" s="1"/>
  <c r="L130" i="3"/>
  <c r="L127" i="3"/>
  <c r="L124" i="3"/>
  <c r="Q124" i="3" s="1"/>
  <c r="G133" i="3"/>
  <c r="H133" i="3"/>
  <c r="I133" i="3"/>
  <c r="G130" i="3"/>
  <c r="H130" i="3"/>
  <c r="J130" i="3" s="1"/>
  <c r="I130" i="3"/>
  <c r="G127" i="3"/>
  <c r="H127" i="3"/>
  <c r="I127" i="3"/>
  <c r="G124" i="3"/>
  <c r="H124" i="3"/>
  <c r="I124" i="3"/>
  <c r="F133" i="3"/>
  <c r="F130" i="3"/>
  <c r="F127" i="3"/>
  <c r="F124" i="3"/>
  <c r="M120" i="3"/>
  <c r="M121" i="3" s="1"/>
  <c r="N120" i="3"/>
  <c r="N121" i="3" s="1"/>
  <c r="O120" i="3"/>
  <c r="P120" i="3"/>
  <c r="L120" i="3"/>
  <c r="L121" i="3" s="1"/>
  <c r="M117" i="3"/>
  <c r="N117" i="3"/>
  <c r="O117" i="3"/>
  <c r="O121" i="3" s="1"/>
  <c r="P117" i="3"/>
  <c r="P121" i="3" s="1"/>
  <c r="L117" i="3"/>
  <c r="I120" i="3"/>
  <c r="J120" i="3" s="1"/>
  <c r="H120" i="3"/>
  <c r="H121" i="3" s="1"/>
  <c r="M113" i="3"/>
  <c r="N113" i="3"/>
  <c r="O113" i="3"/>
  <c r="P113" i="3"/>
  <c r="M111" i="3"/>
  <c r="Q111" i="3" s="1"/>
  <c r="N111" i="3"/>
  <c r="O111" i="3"/>
  <c r="P111" i="3"/>
  <c r="M108" i="3"/>
  <c r="Q108" i="3" s="1"/>
  <c r="N108" i="3"/>
  <c r="O108" i="3"/>
  <c r="P108" i="3"/>
  <c r="P114" i="3" s="1"/>
  <c r="L114" i="3"/>
  <c r="L113" i="3"/>
  <c r="L111" i="3"/>
  <c r="L108" i="3"/>
  <c r="G113" i="3"/>
  <c r="J113" i="3" s="1"/>
  <c r="G111" i="3"/>
  <c r="G108" i="3"/>
  <c r="J108" i="3" s="1"/>
  <c r="G105" i="3"/>
  <c r="J105" i="3" s="1"/>
  <c r="M101" i="3"/>
  <c r="N101" i="3"/>
  <c r="O101" i="3"/>
  <c r="P101" i="3"/>
  <c r="Q101" i="3" s="1"/>
  <c r="L101" i="3"/>
  <c r="M98" i="3"/>
  <c r="N98" i="3"/>
  <c r="O98" i="3"/>
  <c r="P98" i="3"/>
  <c r="L98" i="3"/>
  <c r="L95" i="3"/>
  <c r="M95" i="3"/>
  <c r="N95" i="3"/>
  <c r="O95" i="3"/>
  <c r="P95" i="3"/>
  <c r="M92" i="3"/>
  <c r="M102" i="3" s="1"/>
  <c r="N92" i="3"/>
  <c r="N102" i="3" s="1"/>
  <c r="O92" i="3"/>
  <c r="P92" i="3"/>
  <c r="L92" i="3"/>
  <c r="L102" i="3" s="1"/>
  <c r="L90" i="3"/>
  <c r="K95" i="3"/>
  <c r="K102" i="3" s="1"/>
  <c r="H98" i="3"/>
  <c r="I98" i="3"/>
  <c r="I102" i="3" s="1"/>
  <c r="H92" i="3"/>
  <c r="J92" i="3" s="1"/>
  <c r="G101" i="3"/>
  <c r="J101" i="3" s="1"/>
  <c r="G98" i="3"/>
  <c r="G95" i="3"/>
  <c r="J95" i="3" s="1"/>
  <c r="G90" i="3"/>
  <c r="O77" i="3"/>
  <c r="P77" i="3"/>
  <c r="P87" i="3" s="1"/>
  <c r="O80" i="3"/>
  <c r="M86" i="3"/>
  <c r="N86" i="3"/>
  <c r="N83" i="3"/>
  <c r="M80" i="3"/>
  <c r="N80" i="3"/>
  <c r="M77" i="3"/>
  <c r="N77" i="3"/>
  <c r="M74" i="3"/>
  <c r="N74" i="3"/>
  <c r="Q74" i="3" s="1"/>
  <c r="M71" i="3"/>
  <c r="N71" i="3"/>
  <c r="M68" i="3"/>
  <c r="N68" i="3"/>
  <c r="M65" i="3"/>
  <c r="N65" i="3"/>
  <c r="M62" i="3"/>
  <c r="N62" i="3"/>
  <c r="M83" i="3"/>
  <c r="L86" i="3"/>
  <c r="L83" i="3"/>
  <c r="L80" i="3"/>
  <c r="L77" i="3"/>
  <c r="L74" i="3"/>
  <c r="L71" i="3"/>
  <c r="L68" i="3"/>
  <c r="L65" i="3"/>
  <c r="L62" i="3"/>
  <c r="K86" i="3"/>
  <c r="K68" i="3"/>
  <c r="I86" i="3"/>
  <c r="J86" i="3" s="1"/>
  <c r="I83" i="3"/>
  <c r="J83" i="3" s="1"/>
  <c r="I80" i="3"/>
  <c r="I77" i="3"/>
  <c r="J77" i="3" s="1"/>
  <c r="I74" i="3"/>
  <c r="J74" i="3" s="1"/>
  <c r="I71" i="3"/>
  <c r="I68" i="3"/>
  <c r="J68" i="3" s="1"/>
  <c r="I65" i="3"/>
  <c r="J65" i="3" s="1"/>
  <c r="I62" i="3"/>
  <c r="J62" i="3" s="1"/>
  <c r="H80" i="3"/>
  <c r="H87" i="3" s="1"/>
  <c r="M58" i="3"/>
  <c r="N58" i="3"/>
  <c r="Q58" i="3" s="1"/>
  <c r="O58" i="3"/>
  <c r="P58" i="3"/>
  <c r="L58" i="3"/>
  <c r="L59" i="3" s="1"/>
  <c r="Q59" i="3" s="1"/>
  <c r="H59" i="3"/>
  <c r="H58" i="3"/>
  <c r="I58" i="3"/>
  <c r="I59" i="3" s="1"/>
  <c r="G58" i="3"/>
  <c r="G59" i="3" s="1"/>
  <c r="J56" i="3"/>
  <c r="R56" i="3" s="1"/>
  <c r="J57" i="3"/>
  <c r="J60" i="3"/>
  <c r="J61" i="3"/>
  <c r="J63" i="3"/>
  <c r="J64" i="3"/>
  <c r="J66" i="3"/>
  <c r="J67" i="3"/>
  <c r="J69" i="3"/>
  <c r="J70" i="3"/>
  <c r="J71" i="3"/>
  <c r="J72" i="3"/>
  <c r="J73" i="3"/>
  <c r="J75" i="3"/>
  <c r="J76" i="3"/>
  <c r="J78" i="3"/>
  <c r="J79" i="3"/>
  <c r="J81" i="3"/>
  <c r="J82" i="3"/>
  <c r="J84" i="3"/>
  <c r="J85" i="3"/>
  <c r="J88" i="3"/>
  <c r="J89" i="3"/>
  <c r="J91" i="3"/>
  <c r="J93" i="3"/>
  <c r="J94" i="3"/>
  <c r="J96" i="3"/>
  <c r="J97" i="3"/>
  <c r="J99" i="3"/>
  <c r="J100" i="3"/>
  <c r="J103" i="3"/>
  <c r="J104" i="3"/>
  <c r="J106" i="3"/>
  <c r="J107" i="3"/>
  <c r="J109" i="3"/>
  <c r="J110" i="3"/>
  <c r="J111" i="3"/>
  <c r="J112" i="3"/>
  <c r="J115" i="3"/>
  <c r="J116" i="3"/>
  <c r="J117" i="3"/>
  <c r="J118" i="3"/>
  <c r="J119" i="3"/>
  <c r="J122" i="3"/>
  <c r="J123" i="3"/>
  <c r="J125" i="3"/>
  <c r="J126" i="3"/>
  <c r="J127" i="3"/>
  <c r="J128" i="3"/>
  <c r="J129" i="3"/>
  <c r="J131" i="3"/>
  <c r="J132" i="3"/>
  <c r="J135" i="3"/>
  <c r="J136" i="3"/>
  <c r="J139" i="3"/>
  <c r="J140" i="3"/>
  <c r="J143" i="3"/>
  <c r="J146" i="3"/>
  <c r="J147" i="3"/>
  <c r="J150" i="3"/>
  <c r="J151" i="3"/>
  <c r="J152" i="3"/>
  <c r="J153" i="3"/>
  <c r="J154" i="3"/>
  <c r="J156" i="3"/>
  <c r="J157" i="3"/>
  <c r="Q50" i="3"/>
  <c r="Q51" i="3"/>
  <c r="Q52" i="3"/>
  <c r="Q53" i="3"/>
  <c r="Q56" i="3"/>
  <c r="Q57" i="3"/>
  <c r="Q60" i="3"/>
  <c r="Q61" i="3"/>
  <c r="Q63" i="3"/>
  <c r="Q64" i="3"/>
  <c r="Q66" i="3"/>
  <c r="Q67" i="3"/>
  <c r="R67" i="3" s="1"/>
  <c r="Q69" i="3"/>
  <c r="Q70" i="3"/>
  <c r="Q72" i="3"/>
  <c r="Q73" i="3"/>
  <c r="Q75" i="3"/>
  <c r="Q76" i="3"/>
  <c r="Q78" i="3"/>
  <c r="Q79" i="3"/>
  <c r="Q81" i="3"/>
  <c r="Q82" i="3"/>
  <c r="Q84" i="3"/>
  <c r="R84" i="3" s="1"/>
  <c r="Q85" i="3"/>
  <c r="Q88" i="3"/>
  <c r="Q89" i="3"/>
  <c r="Q90" i="3"/>
  <c r="Q91" i="3"/>
  <c r="Q93" i="3"/>
  <c r="Q94" i="3"/>
  <c r="Q96" i="3"/>
  <c r="Q97" i="3"/>
  <c r="Q99" i="3"/>
  <c r="Q100" i="3"/>
  <c r="Q103" i="3"/>
  <c r="Q104" i="3"/>
  <c r="Q106" i="3"/>
  <c r="Q107" i="3"/>
  <c r="R107" i="3" s="1"/>
  <c r="Q109" i="3"/>
  <c r="Q110" i="3"/>
  <c r="Q112" i="3"/>
  <c r="Q115" i="3"/>
  <c r="R115" i="3" s="1"/>
  <c r="Q116" i="3"/>
  <c r="Q118" i="3"/>
  <c r="Q119" i="3"/>
  <c r="Q120" i="3"/>
  <c r="Q122" i="3"/>
  <c r="Q123" i="3"/>
  <c r="Q125" i="3"/>
  <c r="Q126" i="3"/>
  <c r="Q127" i="3"/>
  <c r="Q128" i="3"/>
  <c r="Q129" i="3"/>
  <c r="Q130" i="3"/>
  <c r="Q131" i="3"/>
  <c r="Q132" i="3"/>
  <c r="Q135" i="3"/>
  <c r="Q136" i="3"/>
  <c r="Q139" i="3"/>
  <c r="Q140" i="3"/>
  <c r="Q143" i="3"/>
  <c r="Q144" i="3"/>
  <c r="Q145" i="3"/>
  <c r="Q146" i="3"/>
  <c r="Q147" i="3"/>
  <c r="R147" i="3" s="1"/>
  <c r="Q150" i="3"/>
  <c r="Q151" i="3"/>
  <c r="R151" i="3" s="1"/>
  <c r="Q153" i="3"/>
  <c r="Q154" i="3"/>
  <c r="Q155" i="3"/>
  <c r="Q156" i="3"/>
  <c r="Q157" i="3"/>
  <c r="L54" i="3"/>
  <c r="L55" i="3" s="1"/>
  <c r="M54" i="3"/>
  <c r="M55" i="3" s="1"/>
  <c r="N54" i="3"/>
  <c r="N55" i="3" s="1"/>
  <c r="O54" i="3"/>
  <c r="O55" i="3" s="1"/>
  <c r="P54" i="3"/>
  <c r="P55" i="3" s="1"/>
  <c r="K54" i="3"/>
  <c r="K55" i="3" s="1"/>
  <c r="J51" i="3"/>
  <c r="R51" i="3" s="1"/>
  <c r="J52" i="3"/>
  <c r="R52" i="3" s="1"/>
  <c r="J53" i="3"/>
  <c r="J54" i="3"/>
  <c r="J50" i="3"/>
  <c r="F55" i="3"/>
  <c r="G55" i="3"/>
  <c r="H55" i="3"/>
  <c r="I55" i="3"/>
  <c r="E55" i="3"/>
  <c r="Q43" i="3"/>
  <c r="Q45" i="3"/>
  <c r="Q46" i="3"/>
  <c r="Q47" i="3"/>
  <c r="Q48" i="3"/>
  <c r="Q42" i="3"/>
  <c r="J43" i="3"/>
  <c r="J45" i="3"/>
  <c r="J46" i="3"/>
  <c r="J47" i="3"/>
  <c r="J48" i="3"/>
  <c r="J42" i="3"/>
  <c r="H44" i="3"/>
  <c r="H49" i="3" s="1"/>
  <c r="I44" i="3"/>
  <c r="K44" i="3"/>
  <c r="L44" i="3"/>
  <c r="L49" i="3" s="1"/>
  <c r="M44" i="3"/>
  <c r="M49" i="3" s="1"/>
  <c r="N44" i="3"/>
  <c r="N49" i="3" s="1"/>
  <c r="O44" i="3"/>
  <c r="O49" i="3" s="1"/>
  <c r="P44" i="3"/>
  <c r="P49" i="3" s="1"/>
  <c r="G44" i="3"/>
  <c r="G49" i="3" s="1"/>
  <c r="J40" i="3"/>
  <c r="R40" i="3" s="1"/>
  <c r="J39" i="3"/>
  <c r="R39" i="3" s="1"/>
  <c r="F41" i="3"/>
  <c r="G41" i="3"/>
  <c r="H41" i="3"/>
  <c r="I41" i="3"/>
  <c r="K41" i="3"/>
  <c r="L41" i="3"/>
  <c r="M41" i="3"/>
  <c r="N41" i="3"/>
  <c r="O41" i="3"/>
  <c r="P41" i="3"/>
  <c r="Q41" i="3"/>
  <c r="E41" i="3"/>
  <c r="Q36" i="3"/>
  <c r="Q35" i="3"/>
  <c r="L37" i="3"/>
  <c r="L38" i="3" s="1"/>
  <c r="M37" i="3"/>
  <c r="M38" i="3" s="1"/>
  <c r="N37" i="3"/>
  <c r="N38" i="3" s="1"/>
  <c r="O37" i="3"/>
  <c r="O38" i="3" s="1"/>
  <c r="P37" i="3"/>
  <c r="P38" i="3" s="1"/>
  <c r="K37" i="3"/>
  <c r="K38" i="3" s="1"/>
  <c r="I38" i="3"/>
  <c r="H38" i="3"/>
  <c r="J36" i="3"/>
  <c r="J37" i="3"/>
  <c r="J38" i="3" s="1"/>
  <c r="J35" i="3"/>
  <c r="I37" i="3"/>
  <c r="L19" i="3"/>
  <c r="L12" i="3"/>
  <c r="M33" i="3"/>
  <c r="M34" i="3" s="1"/>
  <c r="N33" i="3"/>
  <c r="N34" i="3" s="1"/>
  <c r="L33" i="3"/>
  <c r="L34" i="3" s="1"/>
  <c r="K33" i="3"/>
  <c r="K34" i="3" s="1"/>
  <c r="Q28" i="3"/>
  <c r="Q29" i="3"/>
  <c r="Q30" i="3"/>
  <c r="Q31" i="3"/>
  <c r="Q32" i="3"/>
  <c r="Q27" i="3"/>
  <c r="J29" i="3"/>
  <c r="J31" i="3"/>
  <c r="J32" i="3"/>
  <c r="J33" i="3"/>
  <c r="J27" i="3"/>
  <c r="F34" i="3"/>
  <c r="G34" i="3"/>
  <c r="H34" i="3"/>
  <c r="O34" i="3"/>
  <c r="P34" i="3"/>
  <c r="E34" i="3"/>
  <c r="N25" i="3"/>
  <c r="F26" i="3"/>
  <c r="G26" i="3"/>
  <c r="H26" i="3"/>
  <c r="I26" i="3"/>
  <c r="J26" i="3"/>
  <c r="K26" i="3"/>
  <c r="M26" i="3"/>
  <c r="E26" i="3"/>
  <c r="I30" i="3"/>
  <c r="J30" i="3" s="1"/>
  <c r="I28" i="3"/>
  <c r="Q10" i="3"/>
  <c r="R10" i="3" s="1"/>
  <c r="Q11" i="3"/>
  <c r="R11" i="3" s="1"/>
  <c r="Q13" i="3"/>
  <c r="R13" i="3" s="1"/>
  <c r="Q15" i="3"/>
  <c r="R15" i="3" s="1"/>
  <c r="Q17" i="3"/>
  <c r="R17" i="3" s="1"/>
  <c r="Q18" i="3"/>
  <c r="R18" i="3" s="1"/>
  <c r="Q20" i="3"/>
  <c r="R20" i="3" s="1"/>
  <c r="Q22" i="3"/>
  <c r="R22" i="3" s="1"/>
  <c r="Q24" i="3"/>
  <c r="R24" i="3" s="1"/>
  <c r="Q25" i="3"/>
  <c r="R25" i="3" s="1"/>
  <c r="Q8" i="3"/>
  <c r="R8" i="3" s="1"/>
  <c r="N23" i="3"/>
  <c r="Q23" i="3" s="1"/>
  <c r="R23" i="3" s="1"/>
  <c r="N21" i="3"/>
  <c r="Q21" i="3" s="1"/>
  <c r="R21" i="3" s="1"/>
  <c r="N19" i="3"/>
  <c r="N16" i="3"/>
  <c r="Q16" i="3" s="1"/>
  <c r="R16" i="3" s="1"/>
  <c r="N14" i="3"/>
  <c r="Q14" i="3" s="1"/>
  <c r="R14" i="3" s="1"/>
  <c r="N12" i="3"/>
  <c r="O12" i="3"/>
  <c r="O26" i="3" s="1"/>
  <c r="P12" i="3"/>
  <c r="P26" i="3" s="1"/>
  <c r="N9" i="3"/>
  <c r="Q9" i="3" s="1"/>
  <c r="R9" i="3" s="1"/>
  <c r="J158" i="3" l="1"/>
  <c r="R158" i="3" s="1"/>
  <c r="H159" i="3"/>
  <c r="J159" i="3" s="1"/>
  <c r="L159" i="3"/>
  <c r="M159" i="3"/>
  <c r="Q149" i="3"/>
  <c r="Q148" i="3"/>
  <c r="R148" i="3" s="1"/>
  <c r="G149" i="3"/>
  <c r="J149" i="3" s="1"/>
  <c r="J144" i="3"/>
  <c r="G142" i="3"/>
  <c r="J142" i="3" s="1"/>
  <c r="J137" i="3"/>
  <c r="J133" i="3"/>
  <c r="F134" i="3"/>
  <c r="I134" i="3"/>
  <c r="H134" i="3"/>
  <c r="J134" i="3" s="1"/>
  <c r="R134" i="3" s="1"/>
  <c r="G134" i="3"/>
  <c r="L134" i="3"/>
  <c r="R119" i="3"/>
  <c r="I121" i="3"/>
  <c r="J121" i="3" s="1"/>
  <c r="R121" i="3" s="1"/>
  <c r="Q117" i="3"/>
  <c r="R106" i="3"/>
  <c r="O114" i="3"/>
  <c r="N114" i="3"/>
  <c r="G114" i="3"/>
  <c r="J114" i="3" s="1"/>
  <c r="R103" i="3"/>
  <c r="P102" i="3"/>
  <c r="G102" i="3"/>
  <c r="H102" i="3"/>
  <c r="J102" i="3" s="1"/>
  <c r="O102" i="3"/>
  <c r="O87" i="3"/>
  <c r="J55" i="3"/>
  <c r="R50" i="3"/>
  <c r="F160" i="3"/>
  <c r="R42" i="3"/>
  <c r="H160" i="3"/>
  <c r="E160" i="3"/>
  <c r="P160" i="3"/>
  <c r="R32" i="3"/>
  <c r="R31" i="3"/>
  <c r="H157" i="6"/>
  <c r="I157" i="6" s="1"/>
  <c r="Q157" i="6" s="1"/>
  <c r="Q148" i="6"/>
  <c r="P148" i="6"/>
  <c r="I144" i="6"/>
  <c r="Q144" i="6" s="1"/>
  <c r="Q138" i="6"/>
  <c r="Q133" i="6"/>
  <c r="H135" i="6"/>
  <c r="I135" i="6" s="1"/>
  <c r="Q135" i="6" s="1"/>
  <c r="K126" i="6"/>
  <c r="L126" i="6"/>
  <c r="H126" i="6"/>
  <c r="Q118" i="6"/>
  <c r="P119" i="6"/>
  <c r="F106" i="6"/>
  <c r="K106" i="6"/>
  <c r="I96" i="6"/>
  <c r="Q92" i="6"/>
  <c r="L93" i="6"/>
  <c r="O93" i="6"/>
  <c r="Q80" i="6"/>
  <c r="Q78" i="6"/>
  <c r="M93" i="6"/>
  <c r="K93" i="6"/>
  <c r="H62" i="6"/>
  <c r="J62" i="6"/>
  <c r="J158" i="6" s="1"/>
  <c r="L62" i="6"/>
  <c r="P62" i="6" s="1"/>
  <c r="I58" i="6"/>
  <c r="Q58" i="6" s="1"/>
  <c r="I49" i="6"/>
  <c r="Q49" i="6" s="1"/>
  <c r="K56" i="6"/>
  <c r="I45" i="6"/>
  <c r="I42" i="6"/>
  <c r="Q42" i="6" s="1"/>
  <c r="Q32" i="6"/>
  <c r="Q29" i="6"/>
  <c r="P27" i="6"/>
  <c r="Q27" i="6" s="1"/>
  <c r="P19" i="6"/>
  <c r="Q19" i="6" s="1"/>
  <c r="Q154" i="6"/>
  <c r="K157" i="6"/>
  <c r="P152" i="6"/>
  <c r="P157" i="6" s="1"/>
  <c r="Q152" i="6"/>
  <c r="Q153" i="6"/>
  <c r="I106" i="6"/>
  <c r="Q147" i="6"/>
  <c r="Q137" i="6"/>
  <c r="P149" i="6"/>
  <c r="Q149" i="6" s="1"/>
  <c r="Q117" i="6"/>
  <c r="Q90" i="6"/>
  <c r="Q68" i="6"/>
  <c r="Q136" i="6"/>
  <c r="P49" i="6"/>
  <c r="E65" i="6"/>
  <c r="I65" i="6" s="1"/>
  <c r="Q109" i="6"/>
  <c r="Q132" i="6"/>
  <c r="F149" i="6"/>
  <c r="I149" i="6" s="1"/>
  <c r="P9" i="6"/>
  <c r="Q9" i="6" s="1"/>
  <c r="Q116" i="6"/>
  <c r="Q112" i="6"/>
  <c r="Q77" i="6"/>
  <c r="I41" i="6"/>
  <c r="Q41" i="6" s="1"/>
  <c r="N38" i="6"/>
  <c r="P115" i="6"/>
  <c r="Q115" i="6" s="1"/>
  <c r="F46" i="6"/>
  <c r="P55" i="6"/>
  <c r="Q55" i="6" s="1"/>
  <c r="G62" i="6"/>
  <c r="G158" i="6" s="1"/>
  <c r="P64" i="6"/>
  <c r="Q64" i="6" s="1"/>
  <c r="L65" i="6"/>
  <c r="P65" i="6" s="1"/>
  <c r="P83" i="6"/>
  <c r="M149" i="6"/>
  <c r="H93" i="6"/>
  <c r="I93" i="6" s="1"/>
  <c r="I126" i="6"/>
  <c r="P24" i="6"/>
  <c r="Q24" i="6" s="1"/>
  <c r="P58" i="6"/>
  <c r="P96" i="6"/>
  <c r="Q96" i="6" s="1"/>
  <c r="O106" i="6"/>
  <c r="P106" i="6" s="1"/>
  <c r="F119" i="6"/>
  <c r="I119" i="6" s="1"/>
  <c r="P142" i="6"/>
  <c r="Q129" i="6"/>
  <c r="Q88" i="6"/>
  <c r="Q84" i="6"/>
  <c r="Q70" i="6"/>
  <c r="Q66" i="6"/>
  <c r="Q54" i="6"/>
  <c r="Q50" i="6"/>
  <c r="Q40" i="6"/>
  <c r="P122" i="6"/>
  <c r="Q122" i="6" s="1"/>
  <c r="P125" i="6"/>
  <c r="O126" i="6"/>
  <c r="Q151" i="6"/>
  <c r="Q143" i="6"/>
  <c r="Q142" i="6"/>
  <c r="P141" i="6"/>
  <c r="Q140" i="6"/>
  <c r="I141" i="6"/>
  <c r="Q139" i="6"/>
  <c r="Q127" i="6"/>
  <c r="Q131" i="6"/>
  <c r="P126" i="6"/>
  <c r="Q124" i="6"/>
  <c r="I125" i="6"/>
  <c r="Q123" i="6"/>
  <c r="Q113" i="6"/>
  <c r="Q108" i="6"/>
  <c r="Q111" i="6"/>
  <c r="Q107" i="6"/>
  <c r="Q94" i="6"/>
  <c r="Q101" i="6"/>
  <c r="Q104" i="6"/>
  <c r="Q100" i="6"/>
  <c r="Q97" i="6"/>
  <c r="Q99" i="6"/>
  <c r="Q103" i="6"/>
  <c r="P89" i="6"/>
  <c r="P86" i="6"/>
  <c r="Q86" i="6"/>
  <c r="P74" i="6"/>
  <c r="Q74" i="6" s="1"/>
  <c r="Q72" i="6"/>
  <c r="Q81" i="6"/>
  <c r="Q69" i="6"/>
  <c r="P61" i="6"/>
  <c r="Q60" i="6"/>
  <c r="I61" i="6"/>
  <c r="Q52" i="6"/>
  <c r="Q48" i="6"/>
  <c r="P37" i="6"/>
  <c r="Q37" i="6" s="1"/>
  <c r="P31" i="6"/>
  <c r="Q31" i="6" s="1"/>
  <c r="Q95" i="6"/>
  <c r="Q91" i="6"/>
  <c r="Q87" i="6"/>
  <c r="Q83" i="6"/>
  <c r="Q79" i="6"/>
  <c r="Q75" i="6"/>
  <c r="Q71" i="6"/>
  <c r="Q67" i="6"/>
  <c r="Q63" i="6"/>
  <c r="Q59" i="6"/>
  <c r="Q89" i="6"/>
  <c r="Q73" i="6"/>
  <c r="Q36" i="6"/>
  <c r="Q35" i="6"/>
  <c r="Q33" i="6"/>
  <c r="O56" i="6"/>
  <c r="Q51" i="6"/>
  <c r="Q47" i="6"/>
  <c r="Q53" i="6"/>
  <c r="P46" i="6"/>
  <c r="Q43" i="6"/>
  <c r="P45" i="6"/>
  <c r="Q45" i="6" s="1"/>
  <c r="Q44" i="6"/>
  <c r="P34" i="6"/>
  <c r="Q34" i="6" s="1"/>
  <c r="L38" i="6"/>
  <c r="M38" i="6"/>
  <c r="O38" i="6"/>
  <c r="K28" i="6"/>
  <c r="N28" i="6"/>
  <c r="O28" i="6"/>
  <c r="P12" i="6"/>
  <c r="Q12" i="6" s="1"/>
  <c r="M28" i="6"/>
  <c r="F665" i="5"/>
  <c r="F612" i="5"/>
  <c r="F613" i="5" s="1"/>
  <c r="F529" i="5"/>
  <c r="F628" i="5"/>
  <c r="F629" i="5" s="1"/>
  <c r="F578" i="5"/>
  <c r="F535" i="5"/>
  <c r="F549" i="5"/>
  <c r="F559" i="5"/>
  <c r="F540" i="5"/>
  <c r="F523" i="5"/>
  <c r="F516" i="5"/>
  <c r="F502" i="5"/>
  <c r="F468" i="5"/>
  <c r="F491" i="5"/>
  <c r="F415" i="5"/>
  <c r="F390" i="5"/>
  <c r="F438" i="5"/>
  <c r="F476" i="5"/>
  <c r="F364" i="5"/>
  <c r="F212" i="5"/>
  <c r="F254" i="5"/>
  <c r="F326" i="5"/>
  <c r="F297" i="5"/>
  <c r="F149" i="5"/>
  <c r="F167" i="5"/>
  <c r="F168" i="5" s="1"/>
  <c r="F58" i="5"/>
  <c r="F80" i="5"/>
  <c r="F119" i="5"/>
  <c r="F120" i="5" s="1"/>
  <c r="F142" i="5"/>
  <c r="F126" i="5"/>
  <c r="F110" i="5"/>
  <c r="F111" i="5" s="1"/>
  <c r="F68" i="5"/>
  <c r="F40" i="5"/>
  <c r="F685" i="5" s="1"/>
  <c r="R155" i="3"/>
  <c r="R143" i="3"/>
  <c r="Q142" i="3"/>
  <c r="Q141" i="3"/>
  <c r="R141" i="3" s="1"/>
  <c r="R139" i="3"/>
  <c r="Q138" i="3"/>
  <c r="R138" i="3" s="1"/>
  <c r="Q137" i="3"/>
  <c r="R137" i="3" s="1"/>
  <c r="R135" i="3"/>
  <c r="Q134" i="3"/>
  <c r="J124" i="3"/>
  <c r="R124" i="3" s="1"/>
  <c r="R127" i="3"/>
  <c r="R123" i="3"/>
  <c r="R131" i="3"/>
  <c r="Q121" i="3"/>
  <c r="Q113" i="3"/>
  <c r="R113" i="3" s="1"/>
  <c r="M114" i="3"/>
  <c r="Q105" i="3"/>
  <c r="R105" i="3" s="1"/>
  <c r="R109" i="3"/>
  <c r="R111" i="3"/>
  <c r="R110" i="3"/>
  <c r="R43" i="3"/>
  <c r="R46" i="3"/>
  <c r="Q54" i="3"/>
  <c r="R54" i="3" s="1"/>
  <c r="R76" i="3"/>
  <c r="K87" i="3"/>
  <c r="L87" i="3"/>
  <c r="Q98" i="3"/>
  <c r="I34" i="3"/>
  <c r="Q37" i="3"/>
  <c r="Q38" i="3" s="1"/>
  <c r="R38" i="3" s="1"/>
  <c r="R53" i="3"/>
  <c r="R156" i="3"/>
  <c r="R152" i="3"/>
  <c r="R144" i="3"/>
  <c r="R140" i="3"/>
  <c r="R136" i="3"/>
  <c r="R132" i="3"/>
  <c r="R128" i="3"/>
  <c r="R120" i="3"/>
  <c r="R116" i="3"/>
  <c r="R99" i="3"/>
  <c r="R75" i="3"/>
  <c r="R154" i="3"/>
  <c r="R150" i="3"/>
  <c r="R146" i="3"/>
  <c r="R142" i="3"/>
  <c r="R130" i="3"/>
  <c r="R126" i="3"/>
  <c r="R122" i="3"/>
  <c r="R118" i="3"/>
  <c r="J90" i="3"/>
  <c r="R90" i="3" s="1"/>
  <c r="Q92" i="3"/>
  <c r="Q12" i="3"/>
  <c r="R12" i="3" s="1"/>
  <c r="Q55" i="3"/>
  <c r="I87" i="3"/>
  <c r="J87" i="3" s="1"/>
  <c r="Q65" i="3"/>
  <c r="R101" i="3"/>
  <c r="Q95" i="3"/>
  <c r="R91" i="3"/>
  <c r="R96" i="3"/>
  <c r="J98" i="3"/>
  <c r="R45" i="3"/>
  <c r="R157" i="3"/>
  <c r="R153" i="3"/>
  <c r="R149" i="3"/>
  <c r="R145" i="3"/>
  <c r="R133" i="3"/>
  <c r="R129" i="3"/>
  <c r="R125" i="3"/>
  <c r="R117" i="3"/>
  <c r="R112" i="3"/>
  <c r="R108" i="3"/>
  <c r="R104" i="3"/>
  <c r="R100" i="3"/>
  <c r="R94" i="3"/>
  <c r="J58" i="3"/>
  <c r="R58" i="3" s="1"/>
  <c r="Q71" i="3"/>
  <c r="R71" i="3" s="1"/>
  <c r="R48" i="3"/>
  <c r="R93" i="3"/>
  <c r="R89" i="3"/>
  <c r="J80" i="3"/>
  <c r="Q68" i="3"/>
  <c r="R68" i="3" s="1"/>
  <c r="Q80" i="3"/>
  <c r="R80" i="3" s="1"/>
  <c r="R95" i="3"/>
  <c r="R35" i="3"/>
  <c r="R47" i="3"/>
  <c r="R97" i="3"/>
  <c r="R92" i="3"/>
  <c r="R88" i="3"/>
  <c r="Q83" i="3"/>
  <c r="R83" i="3" s="1"/>
  <c r="R98" i="3"/>
  <c r="Q86" i="3"/>
  <c r="R86" i="3" s="1"/>
  <c r="Q77" i="3"/>
  <c r="N87" i="3"/>
  <c r="N160" i="3" s="1"/>
  <c r="Q62" i="3"/>
  <c r="R62" i="3" s="1"/>
  <c r="M87" i="3"/>
  <c r="R77" i="3"/>
  <c r="R73" i="3"/>
  <c r="R65" i="3"/>
  <c r="R74" i="3"/>
  <c r="R70" i="3"/>
  <c r="R69" i="3"/>
  <c r="R85" i="3"/>
  <c r="R82" i="3"/>
  <c r="R81" i="3"/>
  <c r="R78" i="3"/>
  <c r="R79" i="3"/>
  <c r="R72" i="3"/>
  <c r="R66" i="3"/>
  <c r="R64" i="3"/>
  <c r="R63" i="3"/>
  <c r="R61" i="3"/>
  <c r="R60" i="3"/>
  <c r="R57" i="3"/>
  <c r="J59" i="3"/>
  <c r="R59" i="3" s="1"/>
  <c r="J44" i="3"/>
  <c r="Q44" i="3"/>
  <c r="K49" i="3"/>
  <c r="Q49" i="3" s="1"/>
  <c r="I49" i="3"/>
  <c r="J41" i="3"/>
  <c r="R41" i="3" s="1"/>
  <c r="J28" i="3"/>
  <c r="J34" i="3" s="1"/>
  <c r="R30" i="3"/>
  <c r="L26" i="3"/>
  <c r="R36" i="3"/>
  <c r="Q19" i="3"/>
  <c r="R19" i="3" s="1"/>
  <c r="N26" i="3"/>
  <c r="R27" i="3"/>
  <c r="R29" i="3"/>
  <c r="R28" i="3"/>
  <c r="R37" i="3"/>
  <c r="Q33" i="3"/>
  <c r="R33" i="3" s="1"/>
  <c r="F112" i="2"/>
  <c r="F543" i="2"/>
  <c r="F542" i="2"/>
  <c r="F541" i="2"/>
  <c r="F514" i="2"/>
  <c r="F490" i="2"/>
  <c r="F465" i="2"/>
  <c r="F466" i="2" s="1"/>
  <c r="F442" i="2"/>
  <c r="F443" i="2" s="1"/>
  <c r="F438" i="2"/>
  <c r="F439" i="2" s="1"/>
  <c r="F426" i="2"/>
  <c r="F427" i="2" s="1"/>
  <c r="F414" i="2"/>
  <c r="F401" i="2"/>
  <c r="F388" i="2"/>
  <c r="F371" i="2"/>
  <c r="F355" i="2"/>
  <c r="F348" i="2"/>
  <c r="F356" i="2" s="1"/>
  <c r="F341" i="2"/>
  <c r="F334" i="2"/>
  <c r="F323" i="2"/>
  <c r="F300" i="2"/>
  <c r="F268" i="2"/>
  <c r="F277" i="2"/>
  <c r="F258" i="2"/>
  <c r="F249" i="2"/>
  <c r="F245" i="2"/>
  <c r="F236" i="2"/>
  <c r="F225" i="2"/>
  <c r="F218" i="2"/>
  <c r="F208" i="2"/>
  <c r="F197" i="2"/>
  <c r="F184" i="2"/>
  <c r="F174" i="2"/>
  <c r="F162" i="2"/>
  <c r="F147" i="2"/>
  <c r="F135" i="2"/>
  <c r="F136" i="2" s="1"/>
  <c r="F123" i="2"/>
  <c r="F116" i="2"/>
  <c r="F111" i="2"/>
  <c r="F107" i="2"/>
  <c r="F100" i="2"/>
  <c r="F94" i="2"/>
  <c r="F95" i="2" s="1"/>
  <c r="F90" i="2"/>
  <c r="F91" i="2" s="1"/>
  <c r="F57" i="2"/>
  <c r="F49" i="2"/>
  <c r="F43" i="2"/>
  <c r="F31" i="2"/>
  <c r="F34" i="2"/>
  <c r="F28" i="2"/>
  <c r="F25" i="2"/>
  <c r="F20" i="2"/>
  <c r="F17" i="2"/>
  <c r="F13" i="2"/>
  <c r="F11" i="2"/>
  <c r="F9" i="2"/>
  <c r="Q159" i="3" l="1"/>
  <c r="R159" i="3" s="1"/>
  <c r="M160" i="3"/>
  <c r="L160" i="3"/>
  <c r="Q114" i="3"/>
  <c r="R114" i="3" s="1"/>
  <c r="G160" i="3"/>
  <c r="Q102" i="3"/>
  <c r="R102" i="3"/>
  <c r="O160" i="3"/>
  <c r="R55" i="3"/>
  <c r="K160" i="3"/>
  <c r="J160" i="3"/>
  <c r="I160" i="3"/>
  <c r="Q141" i="6"/>
  <c r="Q125" i="6"/>
  <c r="Q119" i="6"/>
  <c r="Q106" i="6"/>
  <c r="P93" i="6"/>
  <c r="Q93" i="6" s="1"/>
  <c r="H158" i="6"/>
  <c r="Q65" i="6"/>
  <c r="E158" i="6"/>
  <c r="L158" i="6"/>
  <c r="I62" i="6"/>
  <c r="Q62" i="6" s="1"/>
  <c r="K158" i="6"/>
  <c r="P56" i="6"/>
  <c r="Q56" i="6" s="1"/>
  <c r="I46" i="6"/>
  <c r="F158" i="6"/>
  <c r="N158" i="6"/>
  <c r="M158" i="6"/>
  <c r="O158" i="6"/>
  <c r="Q46" i="6"/>
  <c r="Q126" i="6"/>
  <c r="Q61" i="6"/>
  <c r="P38" i="6"/>
  <c r="Q38" i="6" s="1"/>
  <c r="P28" i="6"/>
  <c r="Q28" i="6" s="1"/>
  <c r="F541" i="5"/>
  <c r="F560" i="5"/>
  <c r="F517" i="5"/>
  <c r="F469" i="5"/>
  <c r="F150" i="5"/>
  <c r="F81" i="5"/>
  <c r="R44" i="3"/>
  <c r="J49" i="3"/>
  <c r="R49" i="3" s="1"/>
  <c r="Q87" i="3"/>
  <c r="R87" i="3" s="1"/>
  <c r="Q26" i="3"/>
  <c r="R26" i="3" s="1"/>
  <c r="Q34" i="3"/>
  <c r="F415" i="2"/>
  <c r="F342" i="2"/>
  <c r="F237" i="2"/>
  <c r="F278" i="2"/>
  <c r="F124" i="2"/>
  <c r="F58" i="2"/>
  <c r="F14" i="2"/>
  <c r="R34" i="3" l="1"/>
  <c r="Q160" i="3"/>
  <c r="R160" i="3" s="1"/>
  <c r="I158" i="6"/>
  <c r="P158" i="6"/>
  <c r="F27" i="1"/>
  <c r="E29" i="1"/>
  <c r="D29" i="1"/>
  <c r="E22" i="1"/>
  <c r="Q158" i="6" l="1"/>
  <c r="E72" i="1"/>
  <c r="D72" i="1"/>
  <c r="F72" i="1" s="1"/>
  <c r="E68" i="1"/>
  <c r="D68" i="1"/>
  <c r="F68" i="1" s="1"/>
  <c r="E66" i="1"/>
  <c r="D66" i="1"/>
  <c r="F66" i="1" s="1"/>
  <c r="E64" i="1"/>
  <c r="D64" i="1"/>
  <c r="F64" i="1" s="1"/>
  <c r="E62" i="1"/>
  <c r="D62" i="1"/>
  <c r="E60" i="1"/>
  <c r="D60" i="1"/>
  <c r="E55" i="1"/>
  <c r="D55" i="1"/>
  <c r="F55" i="1" s="1"/>
  <c r="E52" i="1"/>
  <c r="D52" i="1"/>
  <c r="F52" i="1" s="1"/>
  <c r="E47" i="1"/>
  <c r="D47" i="1"/>
  <c r="E41" i="1"/>
  <c r="D41" i="1"/>
  <c r="F41" i="1" s="1"/>
  <c r="E31" i="1"/>
  <c r="D31" i="1"/>
  <c r="F29" i="1"/>
  <c r="E26" i="1"/>
  <c r="D26" i="1"/>
  <c r="D22" i="1"/>
  <c r="F22" i="1" s="1"/>
  <c r="E20" i="1"/>
  <c r="D20" i="1"/>
  <c r="E18" i="1"/>
  <c r="D18" i="1"/>
  <c r="F16" i="1"/>
  <c r="F17" i="1"/>
  <c r="F19" i="1"/>
  <c r="F21" i="1"/>
  <c r="F23" i="1"/>
  <c r="F24" i="1"/>
  <c r="F25" i="1"/>
  <c r="F28" i="1"/>
  <c r="F30" i="1"/>
  <c r="F32" i="1"/>
  <c r="F33" i="1"/>
  <c r="F34" i="1"/>
  <c r="F35" i="1"/>
  <c r="F36" i="1"/>
  <c r="F37" i="1"/>
  <c r="F38" i="1"/>
  <c r="F39" i="1"/>
  <c r="F40" i="1"/>
  <c r="F42" i="1"/>
  <c r="F43" i="1"/>
  <c r="F44" i="1"/>
  <c r="F45" i="1"/>
  <c r="F46" i="1"/>
  <c r="F47" i="1"/>
  <c r="F48" i="1"/>
  <c r="F49" i="1"/>
  <c r="F50" i="1"/>
  <c r="F51" i="1"/>
  <c r="F53" i="1"/>
  <c r="F54" i="1"/>
  <c r="F56" i="1"/>
  <c r="F57" i="1"/>
  <c r="F58" i="1"/>
  <c r="F59" i="1"/>
  <c r="F61" i="1"/>
  <c r="F62" i="1"/>
  <c r="F63" i="1"/>
  <c r="F65" i="1"/>
  <c r="F67" i="1"/>
  <c r="F69" i="1"/>
  <c r="F70" i="1"/>
  <c r="F71" i="1"/>
  <c r="F15" i="1"/>
  <c r="F7" i="1"/>
  <c r="F8" i="1"/>
  <c r="F9" i="1"/>
  <c r="F10" i="1"/>
  <c r="F11" i="1"/>
  <c r="F12" i="1"/>
  <c r="F13" i="1"/>
  <c r="F6" i="1"/>
  <c r="E14" i="1"/>
  <c r="D14" i="1"/>
  <c r="F20" i="1" l="1"/>
  <c r="F60" i="1"/>
  <c r="F31" i="1"/>
  <c r="E73" i="1"/>
  <c r="D73" i="1"/>
  <c r="F26" i="1"/>
  <c r="F18" i="1"/>
  <c r="F14" i="1"/>
  <c r="F73" i="1" l="1"/>
</calcChain>
</file>

<file path=xl/sharedStrings.xml><?xml version="1.0" encoding="utf-8"?>
<sst xmlns="http://schemas.openxmlformats.org/spreadsheetml/2006/main" count="2186" uniqueCount="276">
  <si>
    <t>COMUNIDAD AUTÓNOMA</t>
  </si>
  <si>
    <t>PROVINCIA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</si>
  <si>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</si>
  <si>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</si>
  <si>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</si>
  <si>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</si>
  <si>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</si>
  <si>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</si>
  <si>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</si>
  <si>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</si>
  <si>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</si>
  <si>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Total Andalucía</t>
  </si>
  <si>
    <t>Aragón</t>
  </si>
  <si>
    <t>Huesca</t>
  </si>
  <si>
    <t>Teruel</t>
  </si>
  <si>
    <t>Zaragoza</t>
  </si>
  <si>
    <t>Total Aragón</t>
  </si>
  <si>
    <t>Asturias</t>
  </si>
  <si>
    <t>Total Asturias</t>
  </si>
  <si>
    <t>Baleares</t>
  </si>
  <si>
    <t>Total Baleares</t>
  </si>
  <si>
    <t>C. Valenciana</t>
  </si>
  <si>
    <t>Alicante</t>
  </si>
  <si>
    <t>Castellón</t>
  </si>
  <si>
    <t>Valencia</t>
  </si>
  <si>
    <t>Total C. Valenciana</t>
  </si>
  <si>
    <t>Canarias</t>
  </si>
  <si>
    <t>Total Canarias</t>
  </si>
  <si>
    <t>Cantabria</t>
  </si>
  <si>
    <t>Total 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</si>
  <si>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</si>
  <si>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</si>
  <si>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</si>
  <si>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</si>
  <si>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</si>
  <si>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</si>
  <si>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</si>
  <si>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</si>
  <si>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</si>
  <si>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</si>
  <si>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Total Castilla y León</t>
  </si>
  <si>
    <t>Castilla-La Mancha</t>
  </si>
  <si>
    <t>Albacete</t>
  </si>
  <si>
    <t>Ciudad Real</t>
  </si>
  <si>
    <t>Cuenca</t>
  </si>
  <si>
    <t>Guadalajara</t>
  </si>
  <si>
    <t>Toledo</t>
  </si>
  <si>
    <t>Total Castilla-La Mancha</t>
  </si>
  <si>
    <t>Cataluña</t>
  </si>
  <si>
    <t>Barcelona</t>
  </si>
  <si>
    <t>Tarragona</t>
  </si>
  <si>
    <t>Total Cataluña</t>
  </si>
  <si>
    <t>Extremadura</t>
  </si>
  <si>
    <t>Badajoz</t>
  </si>
  <si>
    <t>Cáceres</t>
  </si>
  <si>
    <t>Total Extremadura</t>
  </si>
  <si>
    <t>Galicia</t>
  </si>
  <si>
    <t>Lugo</t>
  </si>
  <si>
    <t>Pontevedra</t>
  </si>
  <si>
    <t>Total Galicia</t>
  </si>
  <si>
    <t>La Rioja</t>
  </si>
  <si>
    <t>Total La Rioja</t>
  </si>
  <si>
    <t>Madrid</t>
  </si>
  <si>
    <t>Total Madrid</t>
  </si>
  <si>
    <t>Murcia</t>
  </si>
  <si>
    <t>Total Murcia</t>
  </si>
  <si>
    <t>Navarra</t>
  </si>
  <si>
    <t>Total Navarra</t>
  </si>
  <si>
    <t>País Vasco</t>
  </si>
  <si>
    <t>Álava</t>
  </si>
  <si>
    <t>Total País Vasco</t>
  </si>
  <si>
    <t>GRUPO ESPECIE</t>
  </si>
  <si>
    <t>ESPECIE</t>
  </si>
  <si>
    <t>Total Almería</t>
  </si>
  <si>
    <t>Total Córdoba</t>
  </si>
  <si>
    <t>Total Granada</t>
  </si>
  <si>
    <t>Total Huelva</t>
  </si>
  <si>
    <t>Total Jaén</t>
  </si>
  <si>
    <t>Pinus nigra</t>
  </si>
  <si>
    <t>Pinus sylvestris</t>
  </si>
  <si>
    <t>Frondosas</t>
  </si>
  <si>
    <t>Juglans regia</t>
  </si>
  <si>
    <t>Populus nigra</t>
  </si>
  <si>
    <t>Total Frondosas</t>
  </si>
  <si>
    <t>Total Huesca</t>
  </si>
  <si>
    <t>Pinus halepensis</t>
  </si>
  <si>
    <t>Pinus pinaster</t>
  </si>
  <si>
    <t>Populus spp.</t>
  </si>
  <si>
    <t>Total Teruel</t>
  </si>
  <si>
    <t>Populus x canadensis</t>
  </si>
  <si>
    <t>Total Zaragoza</t>
  </si>
  <si>
    <t>Cupressus semprevirens</t>
  </si>
  <si>
    <t>Pinus radiata</t>
  </si>
  <si>
    <t>Pseudotsuga menziesii</t>
  </si>
  <si>
    <t>Acer pseudoplatanus</t>
  </si>
  <si>
    <t>Alnus glutinosa</t>
  </si>
  <si>
    <t>Betula celtiberica</t>
  </si>
  <si>
    <t>Castanea sativa</t>
  </si>
  <si>
    <t>Eucalyptus globulus</t>
  </si>
  <si>
    <t>Eucalyptus nitens</t>
  </si>
  <si>
    <t>Fagus sylvatica</t>
  </si>
  <si>
    <t>Fraxinus excelsior</t>
  </si>
  <si>
    <t>Prunus avium</t>
  </si>
  <si>
    <t>Quercus petraea</t>
  </si>
  <si>
    <t>Quercus robur</t>
  </si>
  <si>
    <t>Quercus rubra</t>
  </si>
  <si>
    <t>Salix atrocinerea</t>
  </si>
  <si>
    <t>Total Alicante</t>
  </si>
  <si>
    <t>Total Castellón</t>
  </si>
  <si>
    <t>Populus alba</t>
  </si>
  <si>
    <t>Total Valencia</t>
  </si>
  <si>
    <t>Tenerife</t>
  </si>
  <si>
    <t>Pinus canariensis</t>
  </si>
  <si>
    <t>Laurisilva</t>
  </si>
  <si>
    <t>Mezclas</t>
  </si>
  <si>
    <t>Total Tenerife</t>
  </si>
  <si>
    <t>Mezcla de frondosas</t>
  </si>
  <si>
    <t>Pinus pinea</t>
  </si>
  <si>
    <t>Total Ávila</t>
  </si>
  <si>
    <t>Chamaecyparis lawsoniana</t>
  </si>
  <si>
    <t>Arbutus unedo</t>
  </si>
  <si>
    <t>Quercus pyrenaica</t>
  </si>
  <si>
    <t>Total Burgos</t>
  </si>
  <si>
    <t>Pinus uncinata</t>
  </si>
  <si>
    <t>Total León</t>
  </si>
  <si>
    <t>Total Palencia</t>
  </si>
  <si>
    <t>Total Salamanca</t>
  </si>
  <si>
    <t>Juniperus oxycedrus</t>
  </si>
  <si>
    <t>Juniperus thurifera</t>
  </si>
  <si>
    <t>Total Segovia</t>
  </si>
  <si>
    <t>Total Soria</t>
  </si>
  <si>
    <t>Total Valladolid</t>
  </si>
  <si>
    <t>Total Zamora</t>
  </si>
  <si>
    <t>Total Albacete</t>
  </si>
  <si>
    <t>Total Ciudad Real</t>
  </si>
  <si>
    <t>Total Cuenca</t>
  </si>
  <si>
    <t>Total Guadalajara</t>
  </si>
  <si>
    <t>Total Toledo</t>
  </si>
  <si>
    <t>Mezcla de coníferas</t>
  </si>
  <si>
    <t>Platanus hispanica</t>
  </si>
  <si>
    <t>Quercus faginea</t>
  </si>
  <si>
    <t>Quercus ilex</t>
  </si>
  <si>
    <t>Quercus suber</t>
  </si>
  <si>
    <t>Robinia pseudoacacia</t>
  </si>
  <si>
    <t>Total Barcelona</t>
  </si>
  <si>
    <t>Gerona</t>
  </si>
  <si>
    <t>Abies alba</t>
  </si>
  <si>
    <t>Total Gerona</t>
  </si>
  <si>
    <t>Lérida</t>
  </si>
  <si>
    <t>Betula alba = Betula pubescens</t>
  </si>
  <si>
    <t>Total Lérida</t>
  </si>
  <si>
    <t>Total Tarragona</t>
  </si>
  <si>
    <t>Total Badajoz</t>
  </si>
  <si>
    <t>Total Cáceres</t>
  </si>
  <si>
    <t>La Coruña</t>
  </si>
  <si>
    <t>Total La Coruña</t>
  </si>
  <si>
    <t>Total Lugo</t>
  </si>
  <si>
    <t>Orense</t>
  </si>
  <si>
    <t>Fraxinus angustifolia</t>
  </si>
  <si>
    <t>Total Orense</t>
  </si>
  <si>
    <t>Total Pontevedra</t>
  </si>
  <si>
    <t>Larix decidua</t>
  </si>
  <si>
    <t>Otras Coníferas</t>
  </si>
  <si>
    <t>Picea abies</t>
  </si>
  <si>
    <t>Otras Frondosas</t>
  </si>
  <si>
    <t>Acer campestre</t>
  </si>
  <si>
    <t>Corylus avellana</t>
  </si>
  <si>
    <t>Crataegus monogyna</t>
  </si>
  <si>
    <t>Total Álava</t>
  </si>
  <si>
    <t>Guipuzcoa</t>
  </si>
  <si>
    <t>Total Guipuzcoa</t>
  </si>
  <si>
    <t>Vizcaya</t>
  </si>
  <si>
    <t>Cedrus atlantica</t>
  </si>
  <si>
    <t>Total Vizcaya</t>
  </si>
  <si>
    <t>Pública</t>
  </si>
  <si>
    <t>Privada</t>
  </si>
  <si>
    <t>Del Estado o de las CCAA. MUP</t>
  </si>
  <si>
    <t>Del Estado o de las CCAA. No MUP</t>
  </si>
  <si>
    <t>De las Entidades Locales. MUP</t>
  </si>
  <si>
    <t>De las Entidades Locales. Consorciados</t>
  </si>
  <si>
    <t>De las Entidades Locales. Sin consorcio</t>
  </si>
  <si>
    <t>Privada: con consorcio</t>
  </si>
  <si>
    <t>Privada: sin consorcio</t>
  </si>
  <si>
    <t>Montes Vecinales en Mano Común</t>
  </si>
  <si>
    <t>Desconocida</t>
  </si>
  <si>
    <t>Frondosas (toneladas)</t>
  </si>
  <si>
    <t>Total Cádiz</t>
  </si>
  <si>
    <t>Total Sevilla</t>
  </si>
  <si>
    <t>Populus tremula</t>
  </si>
  <si>
    <t>Quercus lusitanica</t>
  </si>
  <si>
    <t>Quercus pubescens</t>
  </si>
  <si>
    <t>Juniperus phoenicea</t>
  </si>
  <si>
    <t>Olea europaea</t>
  </si>
  <si>
    <t>Celtis australis</t>
  </si>
  <si>
    <t>Prunus dulcis</t>
  </si>
  <si>
    <t>Malus sylvestris</t>
  </si>
  <si>
    <t>Buxus sempervirens</t>
  </si>
  <si>
    <t>Quercus rotundifolia</t>
  </si>
  <si>
    <t>Total Pública (m3 c.c.)</t>
  </si>
  <si>
    <t>Total Privada (m3 c.c.)</t>
  </si>
  <si>
    <t>Total Privada (toneladas)</t>
  </si>
  <si>
    <t>Coníferas</t>
  </si>
  <si>
    <t>Total general</t>
  </si>
  <si>
    <t>Coníferas sin especificar</t>
  </si>
  <si>
    <t>Total Coníferas</t>
  </si>
  <si>
    <t>Frondosas sin especificar</t>
  </si>
  <si>
    <t>Sin identificar</t>
  </si>
  <si>
    <t>Total Málaga</t>
  </si>
  <si>
    <t>Laurus nobilis</t>
  </si>
  <si>
    <t>Sequoia sempervirens</t>
  </si>
  <si>
    <t>Matorrales</t>
  </si>
  <si>
    <t>ANUARIO DE ESTADÍSTICA FORESTAL 2023</t>
  </si>
  <si>
    <t>Las Palmas</t>
  </si>
  <si>
    <t>TOTAL CORTAS 2023</t>
  </si>
  <si>
    <r>
      <t xml:space="preserve">Pinus </t>
    </r>
    <r>
      <rPr>
        <sz val="11"/>
        <color theme="1"/>
        <rFont val="Times New Roman"/>
        <family val="1"/>
      </rPr>
      <t>spp.</t>
    </r>
  </si>
  <si>
    <t>Phoenix canariensis</t>
  </si>
  <si>
    <t>Tilia cordata</t>
  </si>
  <si>
    <r>
      <rPr>
        <i/>
        <sz val="11"/>
        <color theme="1"/>
        <rFont val="Times New Roman"/>
        <family val="1"/>
      </rPr>
      <t xml:space="preserve">Acacia </t>
    </r>
    <r>
      <rPr>
        <sz val="11"/>
        <color theme="1"/>
        <rFont val="Times New Roman"/>
        <family val="1"/>
      </rPr>
      <t>spp.</t>
    </r>
  </si>
  <si>
    <r>
      <rPr>
        <i/>
        <sz val="11"/>
        <color theme="1"/>
        <rFont val="Times New Roman"/>
        <family val="1"/>
      </rPr>
      <t xml:space="preserve">Eucalyptus </t>
    </r>
    <r>
      <rPr>
        <sz val="11"/>
        <color theme="1"/>
        <rFont val="Times New Roman"/>
        <family val="1"/>
      </rPr>
      <t>spp.</t>
    </r>
  </si>
  <si>
    <r>
      <rPr>
        <i/>
        <sz val="11"/>
        <color theme="1"/>
        <rFont val="Times New Roman"/>
        <family val="1"/>
      </rPr>
      <t>Populus</t>
    </r>
    <r>
      <rPr>
        <sz val="11"/>
        <color theme="1"/>
        <rFont val="Times New Roman"/>
        <family val="1"/>
      </rPr>
      <t xml:space="preserve"> spp.</t>
    </r>
  </si>
  <si>
    <r>
      <rPr>
        <i/>
        <sz val="11"/>
        <color theme="1"/>
        <rFont val="Times New Roman"/>
        <family val="1"/>
      </rPr>
      <t xml:space="preserve">Salix </t>
    </r>
    <r>
      <rPr>
        <sz val="11"/>
        <color theme="1"/>
        <rFont val="Times New Roman"/>
        <family val="1"/>
      </rPr>
      <t>spp.</t>
    </r>
  </si>
  <si>
    <t>Total Las Palmas</t>
  </si>
  <si>
    <t>Erica arborea</t>
  </si>
  <si>
    <r>
      <t xml:space="preserve">Eucalyptus </t>
    </r>
    <r>
      <rPr>
        <sz val="11"/>
        <color theme="1"/>
        <rFont val="Times New Roman"/>
        <family val="1"/>
      </rPr>
      <t>spp.</t>
    </r>
  </si>
  <si>
    <r>
      <t xml:space="preserve">Fraxinus </t>
    </r>
    <r>
      <rPr>
        <sz val="11"/>
        <color theme="1"/>
        <rFont val="Times New Roman"/>
        <family val="1"/>
      </rPr>
      <t>spp.</t>
    </r>
  </si>
  <si>
    <r>
      <rPr>
        <sz val="11"/>
        <color theme="1"/>
        <rFont val="Times New Roman"/>
        <family val="1"/>
      </rPr>
      <t xml:space="preserve">Híbridos artificiales </t>
    </r>
    <r>
      <rPr>
        <i/>
        <sz val="11"/>
        <color theme="1"/>
        <rFont val="Times New Roman"/>
        <family val="1"/>
      </rPr>
      <t>Populus</t>
    </r>
    <r>
      <rPr>
        <sz val="11"/>
        <color theme="1"/>
        <rFont val="Times New Roman"/>
        <family val="1"/>
      </rPr>
      <t>spp.</t>
    </r>
  </si>
  <si>
    <r>
      <t xml:space="preserve">Juglans </t>
    </r>
    <r>
      <rPr>
        <sz val="11"/>
        <color theme="1"/>
        <rFont val="Times New Roman"/>
        <family val="1"/>
      </rPr>
      <t>spp.</t>
    </r>
  </si>
  <si>
    <r>
      <t xml:space="preserve">Populus </t>
    </r>
    <r>
      <rPr>
        <sz val="11"/>
        <color theme="1"/>
        <rFont val="Times New Roman"/>
        <family val="1"/>
      </rPr>
      <t>spp.</t>
    </r>
  </si>
  <si>
    <r>
      <t>Ulmus</t>
    </r>
    <r>
      <rPr>
        <sz val="11"/>
        <color theme="1"/>
        <rFont val="Times New Roman"/>
        <family val="1"/>
      </rPr>
      <t>spp.</t>
    </r>
  </si>
  <si>
    <r>
      <t>Eucalyptus</t>
    </r>
    <r>
      <rPr>
        <sz val="11"/>
        <color theme="1"/>
        <rFont val="Times New Roman"/>
        <family val="1"/>
      </rPr>
      <t>spp.</t>
    </r>
  </si>
  <si>
    <r>
      <t xml:space="preserve">Betula alba </t>
    </r>
    <r>
      <rPr>
        <sz val="11"/>
        <color theme="1"/>
        <rFont val="Times New Roman"/>
        <family val="1"/>
      </rPr>
      <t>=</t>
    </r>
    <r>
      <rPr>
        <i/>
        <sz val="11"/>
        <color theme="1"/>
        <rFont val="Times New Roman"/>
        <family val="1"/>
      </rPr>
      <t xml:space="preserve"> Betula pubescens</t>
    </r>
  </si>
  <si>
    <r>
      <t>Populus</t>
    </r>
    <r>
      <rPr>
        <sz val="11"/>
        <color theme="1"/>
        <rFont val="Times New Roman"/>
        <family val="1"/>
      </rPr>
      <t>spp.</t>
    </r>
  </si>
  <si>
    <r>
      <t xml:space="preserve">Betula alba </t>
    </r>
    <r>
      <rPr>
        <sz val="11"/>
        <color theme="1"/>
        <rFont val="Times New Roman"/>
        <family val="1"/>
      </rPr>
      <t xml:space="preserve">= </t>
    </r>
    <r>
      <rPr>
        <i/>
        <sz val="11"/>
        <color theme="1"/>
        <rFont val="Times New Roman"/>
        <family val="1"/>
      </rPr>
      <t>Betula pubescens</t>
    </r>
  </si>
  <si>
    <r>
      <t>Pinus</t>
    </r>
    <r>
      <rPr>
        <sz val="11"/>
        <color theme="1"/>
        <rFont val="Times New Roman"/>
        <family val="1"/>
      </rPr>
      <t>spp.</t>
    </r>
  </si>
  <si>
    <r>
      <t>Acacia</t>
    </r>
    <r>
      <rPr>
        <sz val="11"/>
        <color theme="1"/>
        <rFont val="Times New Roman"/>
        <family val="1"/>
      </rPr>
      <t>spp.</t>
    </r>
  </si>
  <si>
    <r>
      <t>Acer</t>
    </r>
    <r>
      <rPr>
        <sz val="11"/>
        <color theme="1"/>
        <rFont val="Times New Roman"/>
        <family val="1"/>
      </rPr>
      <t>spp.</t>
    </r>
  </si>
  <si>
    <r>
      <t>Salix</t>
    </r>
    <r>
      <rPr>
        <sz val="11"/>
        <color theme="1"/>
        <rFont val="Times New Roman"/>
        <family val="1"/>
      </rPr>
      <t>spp.</t>
    </r>
  </si>
  <si>
    <t>TOTAL LEÑAS 2023 (toneladas)</t>
  </si>
  <si>
    <t>Coníferas (toneladas)</t>
  </si>
  <si>
    <r>
      <t xml:space="preserve">Quercus </t>
    </r>
    <r>
      <rPr>
        <sz val="11"/>
        <color theme="1"/>
        <rFont val="Times New Roman"/>
        <family val="1"/>
      </rPr>
      <t>spp.</t>
    </r>
  </si>
  <si>
    <r>
      <t>Quercus</t>
    </r>
    <r>
      <rPr>
        <sz val="11"/>
        <color theme="1"/>
        <rFont val="Times New Roman"/>
        <family val="1"/>
      </rPr>
      <t>spp.</t>
    </r>
  </si>
  <si>
    <r>
      <rPr>
        <i/>
        <sz val="11"/>
        <color theme="1"/>
        <rFont val="Times New Roman"/>
        <family val="1"/>
      </rPr>
      <t>Pinus</t>
    </r>
    <r>
      <rPr>
        <sz val="11"/>
        <color theme="1"/>
        <rFont val="Times New Roman"/>
        <family val="1"/>
      </rPr>
      <t>spp.</t>
    </r>
  </si>
  <si>
    <t>Sorbus aucuparia</t>
  </si>
  <si>
    <t>Quercus coccifera</t>
  </si>
  <si>
    <r>
      <t>Prunus</t>
    </r>
    <r>
      <rPr>
        <sz val="11"/>
        <color theme="1"/>
        <rFont val="Times New Roman"/>
        <family val="1"/>
      </rPr>
      <t>spp.</t>
    </r>
  </si>
  <si>
    <t>Ficus carica</t>
  </si>
  <si>
    <r>
      <t>Betula</t>
    </r>
    <r>
      <rPr>
        <sz val="11"/>
        <color theme="1"/>
        <rFont val="Times New Roman"/>
        <family val="1"/>
      </rPr>
      <t>spp.</t>
    </r>
  </si>
  <si>
    <r>
      <t>Fraxinus</t>
    </r>
    <r>
      <rPr>
        <sz val="11"/>
        <color theme="1"/>
        <rFont val="Times New Roman"/>
        <family val="1"/>
      </rPr>
      <t>spp.</t>
    </r>
  </si>
  <si>
    <r>
      <t>Morus</t>
    </r>
    <r>
      <rPr>
        <sz val="11"/>
        <color theme="1"/>
        <rFont val="Times New Roman"/>
        <family val="1"/>
      </rPr>
      <t>spp.</t>
    </r>
  </si>
  <si>
    <r>
      <t>Pyrus</t>
    </r>
    <r>
      <rPr>
        <sz val="11"/>
        <color theme="1"/>
        <rFont val="Times New Roman"/>
        <family val="1"/>
      </rPr>
      <t>spp.</t>
    </r>
  </si>
  <si>
    <t>Juniperus sabina</t>
  </si>
  <si>
    <r>
      <t xml:space="preserve">Juniperus </t>
    </r>
    <r>
      <rPr>
        <sz val="11"/>
        <color theme="1"/>
        <rFont val="Times New Roman"/>
        <family val="1"/>
      </rPr>
      <t>spp.</t>
    </r>
  </si>
  <si>
    <r>
      <t>Juniperus</t>
    </r>
    <r>
      <rPr>
        <sz val="11"/>
        <color theme="1"/>
        <rFont val="Times New Roman"/>
        <family val="1"/>
      </rPr>
      <t>spp.</t>
    </r>
  </si>
  <si>
    <r>
      <t xml:space="preserve">Acer </t>
    </r>
    <r>
      <rPr>
        <sz val="11"/>
        <color theme="1"/>
        <rFont val="Times New Roman"/>
        <family val="1"/>
      </rPr>
      <t>spp.</t>
    </r>
  </si>
  <si>
    <r>
      <rPr>
        <sz val="11"/>
        <color theme="1"/>
        <rFont val="Times New Roman"/>
        <family val="1"/>
      </rPr>
      <t>Híbridos artificiales</t>
    </r>
    <r>
      <rPr>
        <i/>
        <sz val="11"/>
        <color theme="1"/>
        <rFont val="Times New Roman"/>
        <family val="1"/>
      </rPr>
      <t xml:space="preserve"> Populus</t>
    </r>
    <r>
      <rPr>
        <sz val="11"/>
        <color theme="1"/>
        <rFont val="Times New Roman"/>
        <family val="1"/>
      </rPr>
      <t xml:space="preserve"> spp.</t>
    </r>
  </si>
  <si>
    <r>
      <t>Fraxinus</t>
    </r>
    <r>
      <rPr>
        <sz val="11"/>
        <color theme="1"/>
        <rFont val="Times New Roman"/>
        <family val="1"/>
      </rPr>
      <t xml:space="preserve"> spp.</t>
    </r>
  </si>
  <si>
    <r>
      <t xml:space="preserve">Prunus </t>
    </r>
    <r>
      <rPr>
        <sz val="11"/>
        <color theme="1"/>
        <rFont val="Times New Roman"/>
        <family val="1"/>
      </rPr>
      <t>spp.</t>
    </r>
  </si>
  <si>
    <r>
      <t xml:space="preserve">Salix </t>
    </r>
    <r>
      <rPr>
        <sz val="11"/>
        <color theme="1"/>
        <rFont val="Times New Roman"/>
        <family val="1"/>
      </rPr>
      <t>spp.</t>
    </r>
  </si>
  <si>
    <r>
      <t xml:space="preserve">Sorbus </t>
    </r>
    <r>
      <rPr>
        <sz val="11"/>
        <color theme="1"/>
        <rFont val="Times New Roman"/>
        <family val="1"/>
      </rPr>
      <t>spp.</t>
    </r>
  </si>
  <si>
    <r>
      <t xml:space="preserve">Ulmus </t>
    </r>
    <r>
      <rPr>
        <sz val="11"/>
        <color theme="1"/>
        <rFont val="Times New Roman"/>
        <family val="1"/>
      </rPr>
      <t>spp.</t>
    </r>
  </si>
  <si>
    <r>
      <t xml:space="preserve">Acacia </t>
    </r>
    <r>
      <rPr>
        <sz val="11"/>
        <color theme="1"/>
        <rFont val="Times New Roman"/>
        <family val="1"/>
      </rPr>
      <t>spp.</t>
    </r>
  </si>
  <si>
    <r>
      <t xml:space="preserve">Betula </t>
    </r>
    <r>
      <rPr>
        <sz val="11"/>
        <color theme="1"/>
        <rFont val="Times New Roman"/>
        <family val="1"/>
      </rPr>
      <t>spp.</t>
    </r>
  </si>
  <si>
    <r>
      <rPr>
        <sz val="11"/>
        <color theme="1"/>
        <rFont val="Times New Roman"/>
        <family val="1"/>
      </rPr>
      <t>Híbridos artificiales</t>
    </r>
    <r>
      <rPr>
        <i/>
        <sz val="11"/>
        <color theme="1"/>
        <rFont val="Times New Roman"/>
        <family val="1"/>
      </rPr>
      <t xml:space="preserve"> Populus </t>
    </r>
    <r>
      <rPr>
        <sz val="11"/>
        <color theme="1"/>
        <rFont val="Times New Roman"/>
        <family val="1"/>
      </rPr>
      <t>spp.</t>
    </r>
  </si>
  <si>
    <r>
      <t>Pyrus</t>
    </r>
    <r>
      <rPr>
        <sz val="11"/>
        <color theme="1"/>
        <rFont val="Times New Roman"/>
        <family val="1"/>
      </rPr>
      <t xml:space="preserve"> spp.</t>
    </r>
  </si>
  <si>
    <r>
      <t>Morus</t>
    </r>
    <r>
      <rPr>
        <sz val="11"/>
        <color theme="1"/>
        <rFont val="Times New Roman"/>
        <family val="1"/>
      </rPr>
      <t xml:space="preserve"> spp.</t>
    </r>
  </si>
  <si>
    <r>
      <t>Salix</t>
    </r>
    <r>
      <rPr>
        <sz val="11"/>
        <color theme="1"/>
        <rFont val="Times New Roman"/>
        <family val="1"/>
      </rPr>
      <t xml:space="preserve"> spp.</t>
    </r>
  </si>
  <si>
    <r>
      <t xml:space="preserve">Morus </t>
    </r>
    <r>
      <rPr>
        <sz val="11"/>
        <color theme="1"/>
        <rFont val="Times New Roman"/>
        <family val="1"/>
      </rPr>
      <t>spp.</t>
    </r>
  </si>
  <si>
    <r>
      <t>Sorbus</t>
    </r>
    <r>
      <rPr>
        <sz val="11"/>
        <color theme="1"/>
        <rFont val="Times New Roman"/>
        <family val="1"/>
      </rPr>
      <t xml:space="preserve"> spp.</t>
    </r>
  </si>
  <si>
    <r>
      <t xml:space="preserve">Pyrus </t>
    </r>
    <r>
      <rPr>
        <sz val="11"/>
        <color theme="1"/>
        <rFont val="Times New Roman"/>
        <family val="1"/>
      </rPr>
      <t>spp.</t>
    </r>
  </si>
  <si>
    <r>
      <t xml:space="preserve">Platanus </t>
    </r>
    <r>
      <rPr>
        <sz val="11"/>
        <color theme="1"/>
        <rFont val="Times New Roman"/>
        <family val="1"/>
      </rPr>
      <t>spp.</t>
    </r>
  </si>
  <si>
    <r>
      <t>Ulmus</t>
    </r>
    <r>
      <rPr>
        <sz val="11"/>
        <color theme="1"/>
        <rFont val="Times New Roman"/>
        <family val="1"/>
      </rPr>
      <t xml:space="preserve"> spp.</t>
    </r>
  </si>
  <si>
    <r>
      <rPr>
        <i/>
        <sz val="11"/>
        <color theme="1"/>
        <rFont val="Times New Roman"/>
        <family val="1"/>
      </rPr>
      <t>Quercus</t>
    </r>
    <r>
      <rPr>
        <sz val="11"/>
        <color theme="1"/>
        <rFont val="Times New Roman"/>
        <family val="1"/>
      </rPr>
      <t xml:space="preserve"> spp.</t>
    </r>
  </si>
  <si>
    <r>
      <rPr>
        <i/>
        <sz val="11"/>
        <color theme="1"/>
        <rFont val="Times New Roman"/>
        <family val="1"/>
      </rPr>
      <t xml:space="preserve">Quercus </t>
    </r>
    <r>
      <rPr>
        <sz val="11"/>
        <color theme="1"/>
        <rFont val="Times New Roman"/>
        <family val="1"/>
      </rPr>
      <t>spp.</t>
    </r>
  </si>
  <si>
    <r>
      <t xml:space="preserve">Abies </t>
    </r>
    <r>
      <rPr>
        <sz val="11"/>
        <color theme="1"/>
        <rFont val="Times New Roman"/>
        <family val="1"/>
      </rPr>
      <t>spp.</t>
    </r>
  </si>
  <si>
    <r>
      <t>Quercus</t>
    </r>
    <r>
      <rPr>
        <sz val="11"/>
        <color theme="1"/>
        <rFont val="Times New Roman"/>
        <family val="1"/>
      </rPr>
      <t xml:space="preserve"> spp.</t>
    </r>
  </si>
  <si>
    <t>TOTAL CORTAS 2023 (m3 c.c.)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</si>
</sst>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;\-#,##0.00;&quot;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sz val="11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 New Roman"/>
      <family val="1"/>
    </font>
    <font>
      <i/>
      <sz val="11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9" tint="-0.249977111117893"/>
        <bgColor theme="9" tint="-0.249977111117893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499984740745262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theme="9" tint="0.39997558519241921"/>
      </patternFill>
    </fill>
  </fills>
  <borders count="30">
    <border>
      <left/>
      <right/>
      <top/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0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theme="0"/>
      </left>
      <right style="thin">
        <color theme="0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0"/>
      </right>
      <top style="medium">
        <color theme="9" tint="-0.249977111117893"/>
      </top>
      <bottom/>
      <diagonal/>
    </border>
    <border>
      <left style="thin">
        <color theme="0"/>
      </left>
      <right style="thin">
        <color theme="0"/>
      </right>
      <top style="medium">
        <color theme="9" tint="-0.249977111117893"/>
      </top>
      <bottom/>
      <diagonal/>
    </border>
    <border>
      <left style="thin">
        <color theme="9" tint="0.79998168889431442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9" tint="0.79998168889431442"/>
      </right>
      <top style="thin">
        <color theme="0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 style="thin">
        <color theme="0"/>
      </left>
      <right style="thin">
        <color theme="0"/>
      </right>
      <top/>
      <bottom style="medium">
        <color theme="9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9" tint="-0.249977111117893"/>
      </bottom>
      <diagonal/>
    </border>
    <border>
      <left style="thin">
        <color theme="0"/>
      </left>
      <right/>
      <top style="medium">
        <color theme="9" tint="-0.249977111117893"/>
      </top>
      <bottom/>
      <diagonal/>
    </border>
    <border>
      <left/>
      <right style="thin">
        <color theme="0"/>
      </right>
      <top style="medium">
        <color theme="9" tint="-0.249977111117893"/>
      </top>
      <bottom/>
      <diagonal/>
    </border>
    <border>
      <left/>
      <right style="thin">
        <color theme="0"/>
      </right>
      <top style="medium">
        <color theme="9" tint="-0.249977111117893"/>
      </top>
      <bottom style="thin">
        <color theme="0"/>
      </bottom>
      <diagonal/>
    </border>
    <border>
      <left style="medium">
        <color theme="9" tint="-0.249977111117893"/>
      </left>
      <right style="thin">
        <color theme="0"/>
      </right>
      <top/>
      <bottom style="medium">
        <color theme="9" tint="-0.249977111117893"/>
      </bottom>
      <diagonal/>
    </border>
    <border>
      <left style="thin">
        <color theme="9" tint="0.79998168889431442"/>
      </left>
      <right style="thin">
        <color theme="9" tint="0.79998168889431442"/>
      </right>
      <top/>
      <bottom style="medium">
        <color theme="9" tint="-0.249977111117893"/>
      </bottom>
      <diagonal/>
    </border>
    <border>
      <left style="thin">
        <color theme="9" tint="0.79998168889431442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thin">
        <color theme="0"/>
      </bottom>
      <diagonal/>
    </border>
    <border>
      <left style="thin">
        <color theme="0"/>
      </left>
      <right/>
      <top style="medium">
        <color theme="9" tint="-0.249977111117893"/>
      </top>
      <bottom style="thin">
        <color theme="0"/>
      </bottom>
      <diagonal/>
    </border>
    <border>
      <left/>
      <right style="thin">
        <color theme="9" tint="0.79998168889431442"/>
      </right>
      <top style="medium">
        <color theme="9" tint="-0.249977111117893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8" fillId="4" borderId="0" xfId="0" applyFont="1" applyFill="1" applyBorder="1"/>
    <xf numFmtId="164" fontId="7" fillId="4" borderId="0" xfId="0" applyNumberFormat="1" applyFont="1" applyFill="1" applyBorder="1"/>
    <xf numFmtId="0" fontId="4" fillId="5" borderId="0" xfId="0" applyFont="1" applyFill="1" applyBorder="1"/>
    <xf numFmtId="0" fontId="6" fillId="3" borderId="1" xfId="0" applyFont="1" applyFill="1" applyBorder="1"/>
    <xf numFmtId="164" fontId="6" fillId="7" borderId="2" xfId="0" applyNumberFormat="1" applyFont="1" applyFill="1" applyBorder="1"/>
    <xf numFmtId="0" fontId="7" fillId="3" borderId="1" xfId="0" applyFont="1" applyFill="1" applyBorder="1"/>
    <xf numFmtId="164" fontId="7" fillId="4" borderId="2" xfId="0" applyNumberFormat="1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164" fontId="4" fillId="5" borderId="4" xfId="0" applyNumberFormat="1" applyFont="1" applyFill="1" applyBorder="1"/>
    <xf numFmtId="164" fontId="4" fillId="5" borderId="5" xfId="0" applyNumberFormat="1" applyFont="1" applyFill="1" applyBorder="1"/>
    <xf numFmtId="164" fontId="7" fillId="7" borderId="2" xfId="0" applyNumberFormat="1" applyFont="1" applyFill="1" applyBorder="1"/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0" fontId="8" fillId="0" borderId="0" xfId="0" applyFont="1"/>
    <xf numFmtId="0" fontId="3" fillId="0" borderId="0" xfId="0" applyFont="1"/>
    <xf numFmtId="15" fontId="2" fillId="6" borderId="0" xfId="0" applyNumberFormat="1" applyFont="1" applyFill="1" applyBorder="1"/>
    <xf numFmtId="0" fontId="8" fillId="0" borderId="0" xfId="0" applyFont="1" applyFill="1" applyBorder="1"/>
    <xf numFmtId="0" fontId="2" fillId="6" borderId="0" xfId="0" applyFont="1" applyFill="1" applyBorder="1"/>
    <xf numFmtId="0" fontId="9" fillId="5" borderId="0" xfId="0" applyFont="1" applyFill="1" applyBorder="1"/>
    <xf numFmtId="43" fontId="8" fillId="6" borderId="2" xfId="1" applyFont="1" applyFill="1" applyBorder="1"/>
    <xf numFmtId="0" fontId="8" fillId="0" borderId="1" xfId="0" applyFont="1" applyFill="1" applyBorder="1"/>
    <xf numFmtId="0" fontId="4" fillId="5" borderId="1" xfId="0" applyFont="1" applyFill="1" applyBorder="1"/>
    <xf numFmtId="43" fontId="4" fillId="5" borderId="2" xfId="1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2" fillId="4" borderId="0" xfId="0" applyFont="1" applyFill="1" applyBorder="1"/>
    <xf numFmtId="43" fontId="8" fillId="4" borderId="2" xfId="1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Alignment="1">
      <alignment horizontal="left" indent="2"/>
    </xf>
    <xf numFmtId="0" fontId="4" fillId="8" borderId="3" xfId="0" applyFont="1" applyFill="1" applyBorder="1"/>
    <xf numFmtId="0" fontId="4" fillId="8" borderId="4" xfId="0" applyFont="1" applyFill="1" applyBorder="1"/>
    <xf numFmtId="43" fontId="4" fillId="8" borderId="5" xfId="1" applyFont="1" applyFill="1" applyBorder="1"/>
    <xf numFmtId="0" fontId="2" fillId="0" borderId="0" xfId="0" applyFont="1" applyAlignment="1"/>
    <xf numFmtId="164" fontId="8" fillId="6" borderId="0" xfId="0" applyNumberFormat="1" applyFont="1" applyFill="1" applyBorder="1"/>
    <xf numFmtId="164" fontId="2" fillId="6" borderId="0" xfId="0" applyNumberFormat="1" applyFont="1" applyFill="1" applyBorder="1"/>
    <xf numFmtId="164" fontId="4" fillId="5" borderId="0" xfId="0" applyNumberFormat="1" applyFont="1" applyFill="1" applyBorder="1"/>
    <xf numFmtId="164" fontId="9" fillId="5" borderId="0" xfId="0" applyNumberFormat="1" applyFont="1" applyFill="1" applyBorder="1"/>
    <xf numFmtId="0" fontId="7" fillId="4" borderId="0" xfId="0" applyFont="1" applyFill="1" applyBorder="1"/>
    <xf numFmtId="43" fontId="7" fillId="4" borderId="0" xfId="1" applyFont="1" applyFill="1" applyBorder="1"/>
    <xf numFmtId="164" fontId="7" fillId="4" borderId="1" xfId="0" applyNumberFormat="1" applyFont="1" applyFill="1" applyBorder="1"/>
    <xf numFmtId="43" fontId="4" fillId="5" borderId="4" xfId="1" applyFont="1" applyFill="1" applyBorder="1"/>
    <xf numFmtId="0" fontId="9" fillId="0" borderId="0" xfId="0" applyFont="1"/>
    <xf numFmtId="0" fontId="2" fillId="0" borderId="0" xfId="0" applyFont="1" applyFill="1" applyBorder="1"/>
    <xf numFmtId="0" fontId="2" fillId="0" borderId="1" xfId="0" applyFont="1" applyFill="1" applyBorder="1"/>
    <xf numFmtId="43" fontId="2" fillId="6" borderId="2" xfId="1" applyFont="1" applyFill="1" applyBorder="1"/>
    <xf numFmtId="164" fontId="4" fillId="5" borderId="6" xfId="0" applyNumberFormat="1" applyFont="1" applyFill="1" applyBorder="1" applyAlignment="1">
      <alignment horizontal="center" vertical="center" wrapText="1"/>
    </xf>
    <xf numFmtId="0" fontId="4" fillId="9" borderId="3" xfId="0" applyFont="1" applyFill="1" applyBorder="1"/>
    <xf numFmtId="0" fontId="4" fillId="9" borderId="4" xfId="0" applyFont="1" applyFill="1" applyBorder="1"/>
    <xf numFmtId="43" fontId="4" fillId="9" borderId="5" xfId="1" applyFont="1" applyFill="1" applyBorder="1"/>
    <xf numFmtId="0" fontId="4" fillId="2" borderId="20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/>
    <xf numFmtId="164" fontId="4" fillId="5" borderId="2" xfId="0" applyNumberFormat="1" applyFont="1" applyFill="1" applyBorder="1"/>
    <xf numFmtId="164" fontId="4" fillId="9" borderId="3" xfId="0" applyNumberFormat="1" applyFont="1" applyFill="1" applyBorder="1"/>
    <xf numFmtId="164" fontId="4" fillId="9" borderId="4" xfId="0" applyNumberFormat="1" applyFont="1" applyFill="1" applyBorder="1"/>
    <xf numFmtId="164" fontId="4" fillId="9" borderId="5" xfId="0" applyNumberFormat="1" applyFont="1" applyFill="1" applyBorder="1"/>
    <xf numFmtId="164" fontId="2" fillId="11" borderId="2" xfId="0" applyNumberFormat="1" applyFont="1" applyFill="1" applyBorder="1"/>
    <xf numFmtId="164" fontId="2" fillId="12" borderId="18" xfId="0" applyNumberFormat="1" applyFont="1" applyFill="1" applyBorder="1"/>
    <xf numFmtId="164" fontId="2" fillId="12" borderId="0" xfId="0" applyNumberFormat="1" applyFont="1" applyFill="1" applyBorder="1"/>
    <xf numFmtId="164" fontId="2" fillId="13" borderId="17" xfId="0" applyNumberFormat="1" applyFont="1" applyFill="1" applyBorder="1"/>
    <xf numFmtId="164" fontId="2" fillId="13" borderId="18" xfId="0" applyNumberFormat="1" applyFont="1" applyFill="1" applyBorder="1"/>
    <xf numFmtId="0" fontId="2" fillId="13" borderId="1" xfId="0" applyFont="1" applyFill="1" applyBorder="1"/>
    <xf numFmtId="0" fontId="2" fillId="13" borderId="0" xfId="0" applyFont="1" applyFill="1" applyBorder="1"/>
    <xf numFmtId="164" fontId="2" fillId="13" borderId="0" xfId="0" applyNumberFormat="1" applyFont="1" applyFill="1" applyBorder="1"/>
    <xf numFmtId="164" fontId="2" fillId="13" borderId="1" xfId="0" applyNumberFormat="1" applyFont="1" applyFill="1" applyBorder="1"/>
    <xf numFmtId="0" fontId="4" fillId="10" borderId="25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/>
    <xf numFmtId="164" fontId="2" fillId="14" borderId="16" xfId="0" applyNumberFormat="1" applyFont="1" applyFill="1" applyBorder="1"/>
    <xf numFmtId="164" fontId="2" fillId="14" borderId="2" xfId="0" applyNumberFormat="1" applyFont="1" applyFill="1" applyBorder="1"/>
    <xf numFmtId="164" fontId="2" fillId="4" borderId="0" xfId="0" applyNumberFormat="1" applyFont="1" applyFill="1" applyBorder="1"/>
    <xf numFmtId="0" fontId="2" fillId="13" borderId="0" xfId="0" applyFont="1" applyFill="1"/>
    <xf numFmtId="43" fontId="2" fillId="13" borderId="2" xfId="1" applyFont="1" applyFill="1" applyBorder="1"/>
    <xf numFmtId="0" fontId="10" fillId="13" borderId="0" xfId="0" applyFont="1" applyFill="1" applyBorder="1"/>
    <xf numFmtId="0" fontId="8" fillId="13" borderId="0" xfId="0" applyFont="1" applyFill="1"/>
    <xf numFmtId="0" fontId="6" fillId="13" borderId="18" xfId="0" applyFont="1" applyFill="1" applyBorder="1"/>
    <xf numFmtId="43" fontId="2" fillId="13" borderId="0" xfId="1" applyFont="1" applyFill="1" applyBorder="1"/>
    <xf numFmtId="0" fontId="6" fillId="13" borderId="0" xfId="0" applyFont="1" applyFill="1" applyBorder="1"/>
    <xf numFmtId="43" fontId="6" fillId="13" borderId="0" xfId="1" applyFont="1" applyFill="1" applyBorder="1"/>
    <xf numFmtId="164" fontId="4" fillId="8" borderId="3" xfId="0" applyNumberFormat="1" applyFont="1" applyFill="1" applyBorder="1"/>
    <xf numFmtId="164" fontId="4" fillId="8" borderId="4" xfId="0" applyNumberFormat="1" applyFont="1" applyFill="1" applyBorder="1"/>
    <xf numFmtId="164" fontId="9" fillId="8" borderId="4" xfId="0" applyNumberFormat="1" applyFont="1" applyFill="1" applyBorder="1"/>
    <xf numFmtId="164" fontId="4" fillId="8" borderId="5" xfId="0" applyNumberFormat="1" applyFont="1" applyFill="1" applyBorder="1"/>
    <xf numFmtId="43" fontId="4" fillId="5" borderId="14" xfId="1" applyFont="1" applyFill="1" applyBorder="1" applyAlignment="1">
      <alignment horizontal="center" vertical="center" wrapText="1"/>
    </xf>
    <xf numFmtId="43" fontId="4" fillId="5" borderId="15" xfId="1" applyFont="1" applyFill="1" applyBorder="1" applyAlignment="1">
      <alignment horizontal="center" vertical="center" wrapText="1"/>
    </xf>
    <xf numFmtId="43" fontId="4" fillId="5" borderId="0" xfId="1" applyFont="1" applyFill="1" applyBorder="1" applyAlignment="1">
      <alignment horizontal="center" vertical="center" wrapText="1"/>
    </xf>
    <xf numFmtId="43" fontId="4" fillId="5" borderId="13" xfId="1" applyFont="1" applyFill="1" applyBorder="1" applyAlignment="1">
      <alignment horizontal="center" vertical="center" wrapText="1"/>
    </xf>
    <xf numFmtId="164" fontId="8" fillId="13" borderId="1" xfId="0" applyNumberFormat="1" applyFont="1" applyFill="1" applyBorder="1"/>
    <xf numFmtId="164" fontId="8" fillId="4" borderId="0" xfId="0" applyNumberFormat="1" applyFont="1" applyFill="1" applyBorder="1"/>
    <xf numFmtId="164" fontId="8" fillId="13" borderId="0" xfId="0" applyNumberFormat="1" applyFont="1" applyFill="1" applyBorder="1"/>
    <xf numFmtId="43" fontId="2" fillId="12" borderId="0" xfId="1" applyFont="1" applyFill="1" applyBorder="1"/>
    <xf numFmtId="164" fontId="8" fillId="4" borderId="2" xfId="0" applyNumberFormat="1" applyFont="1" applyFill="1" applyBorder="1"/>
    <xf numFmtId="43" fontId="2" fillId="11" borderId="2" xfId="1" applyFont="1" applyFill="1" applyBorder="1"/>
    <xf numFmtId="0" fontId="8" fillId="13" borderId="1" xfId="0" applyFont="1" applyFill="1" applyBorder="1"/>
    <xf numFmtId="0" fontId="8" fillId="13" borderId="0" xfId="0" applyFont="1" applyFill="1" applyBorder="1"/>
    <xf numFmtId="15" fontId="8" fillId="13" borderId="1" xfId="0" applyNumberFormat="1" applyFont="1" applyFill="1" applyBorder="1"/>
    <xf numFmtId="15" fontId="8" fillId="13" borderId="0" xfId="0" applyNumberFormat="1" applyFont="1" applyFill="1" applyBorder="1"/>
    <xf numFmtId="164" fontId="6" fillId="13" borderId="0" xfId="0" applyNumberFormat="1" applyFont="1" applyFill="1" applyBorder="1"/>
    <xf numFmtId="0" fontId="6" fillId="15" borderId="1" xfId="0" applyFont="1" applyFill="1" applyBorder="1"/>
    <xf numFmtId="0" fontId="6" fillId="15" borderId="17" xfId="0" applyFont="1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3" fontId="4" fillId="5" borderId="27" xfId="1" applyFont="1" applyFill="1" applyBorder="1" applyAlignment="1">
      <alignment horizontal="center" vertical="center"/>
    </xf>
    <xf numFmtId="43" fontId="4" fillId="5" borderId="23" xfId="1" applyFont="1" applyFill="1" applyBorder="1" applyAlignment="1">
      <alignment horizontal="center" vertical="center"/>
    </xf>
    <xf numFmtId="43" fontId="4" fillId="5" borderId="28" xfId="1" applyFont="1" applyFill="1" applyBorder="1" applyAlignment="1">
      <alignment horizontal="center" vertical="center"/>
    </xf>
    <xf numFmtId="43" fontId="4" fillId="5" borderId="29" xfId="1" applyFont="1" applyFill="1" applyBorder="1" applyAlignment="1">
      <alignment horizontal="center" vertical="center"/>
    </xf>
    <xf numFmtId="164" fontId="4" fillId="5" borderId="11" xfId="0" applyNumberFormat="1" applyFont="1" applyFill="1" applyBorder="1" applyAlignment="1">
      <alignment horizontal="center" vertical="center" wrapText="1"/>
    </xf>
    <xf numFmtId="164" fontId="4" fillId="5" borderId="26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3" fontId="4" fillId="5" borderId="21" xfId="1" applyFont="1" applyFill="1" applyBorder="1" applyAlignment="1">
      <alignment horizontal="center" vertical="center"/>
    </xf>
    <xf numFmtId="43" fontId="4" fillId="5" borderId="18" xfId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43" fontId="4" fillId="5" borderId="22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6">
    <dxf>
      <fill>
        <patternFill>
          <bgColor theme="9" tint="0.59996337778862885"/>
        </patternFill>
      </fill>
    </dxf>
    <dxf>
      <font>
        <b/>
        <i val="0"/>
      </font>
      <fill>
        <patternFill>
          <bgColor theme="2" tint="-0.24994659260841701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border>
        <left style="medium">
          <color theme="9" tint="0.39994506668294322"/>
        </left>
        <right style="medium">
          <color theme="9" tint="0.39994506668294322"/>
        </right>
        <top style="medium">
          <color theme="9" tint="0.39994506668294322"/>
        </top>
        <bottom style="medium">
          <color theme="9" tint="0.39994506668294322"/>
        </bottom>
        <vertical style="thin">
          <color theme="9" tint="0.39991454817346722"/>
        </vertical>
      </border>
    </dxf>
    <dxf>
      <font>
        <b/>
        <i val="0"/>
      </font>
    </dxf>
    <dxf>
      <font>
        <color theme="0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2" tint="-0.2499465926084170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border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 style="medium">
          <color theme="9" tint="-0.24994659260841701"/>
        </bottom>
        <vertical style="thin">
          <color theme="9" tint="0.39991454817346722"/>
        </vertical>
      </border>
    </dxf>
  </dxfs>
  <tableStyles count="2" defaultTableStyle="TableStyleMedium2" defaultPivotStyle="PivotStyleLight16">
    <tableStyle name="Cortas por propiedad" table="0" count="10">
      <tableStyleElement type="wholeTable" dxfId="15"/>
      <tableStyleElement type="headerRow" dxfId="14"/>
      <tableStyleElement type="totalRow" dxfId="13"/>
      <tableStyleElement type="firstColumn" dxfId="12"/>
      <tableStyleElement type="firstSubtotalColumn" dxfId="11"/>
      <tableStyleElement type="firstSubtotalRow" dxfId="10"/>
      <tableStyleElement type="secondSubtotalRow" dxfId="9"/>
      <tableStyleElement type="thirdSubtotalRow" dxfId="8"/>
      <tableStyleElement type="firstColumnSubheading" dxfId="7"/>
      <tableStyleElement type="secondRowSubheading" dxfId="6"/>
    </tableStyle>
    <tableStyle name="Estilo de tabla dinámica 1" table="0" count="6">
      <tableStyleElement type="wholeTable" dxfId="5"/>
      <tableStyleElement type="headerRow" dxfId="4"/>
      <tableStyleElement type="totalRow" dxfId="3"/>
      <tableStyleElement type="firstSubtotalRow" dxfId="2"/>
      <tableStyleElement type="secondSubtotalRow" dxfId="1"/>
      <tableStyleElement type="thirdSub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933451</xdr:colOff>
      <xdr:row>2</xdr:row>
      <xdr:rowOff>59387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1AAAD9-9F52-43E7-A3C5-02C5AA4B9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695450" cy="4403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1390650</xdr:colOff>
      <xdr:row>2</xdr:row>
      <xdr:rowOff>113227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55A010-CD65-4A53-BDB0-DAE4AF1F3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52650" cy="4847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323850</xdr:colOff>
      <xdr:row>2</xdr:row>
      <xdr:rowOff>167009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79F70C-EEEA-42DA-A9FD-9A31568FE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86000" cy="5384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1114425</xdr:colOff>
      <xdr:row>2</xdr:row>
      <xdr:rowOff>95853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0E559D-73C5-4B84-859D-458653E11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76425" cy="4768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1390650</xdr:colOff>
      <xdr:row>2</xdr:row>
      <xdr:rowOff>113227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55A010-CD65-4A53-BDB0-DAE4AF1F3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52650" cy="4847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1390650</xdr:colOff>
      <xdr:row>2</xdr:row>
      <xdr:rowOff>113227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55A010-CD65-4A53-BDB0-DAE4AF1F3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52650" cy="494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3"/>
  <sheetViews>
    <sheetView tabSelected="1" workbookViewId="0">
      <selection activeCell="H11" sqref="H11"/>
    </sheetView>
  </sheetViews>
  <sheetFormatPr baseColWidth="10" defaultRowHeight="15" x14ac:dyDescent="0.25"/>
  <cols>
    <col min="1" max="1" width="11.42578125" style="1"/>
    <col min="2" max="2" width="24.85546875" style="1" bestFit="1" customWidth="1"/>
    <col min="3" max="3" width="13.42578125" style="1" bestFit="1" customWidth="1"/>
    <col min="4" max="4" width="14.140625" style="2" bestFit="1" customWidth="1"/>
    <col min="5" max="5" width="13" style="2" bestFit="1" customWidth="1"/>
    <col min="6" max="6" width="14.42578125" style="2" customWidth="1"/>
    <col min="7" max="16384" width="11.42578125" style="1"/>
  </cols>
  <sheetData>
    <row r="2" spans="2:6" x14ac:dyDescent="0.25">
      <c r="D2" s="15"/>
      <c r="F2" s="16" t="s">
        <v>211</v>
      </c>
    </row>
    <row r="4" spans="2:6" ht="15.75" thickBot="1" x14ac:dyDescent="0.3"/>
    <row r="5" spans="2:6" ht="29.25" thickBot="1" x14ac:dyDescent="0.3">
      <c r="B5" s="30" t="s">
        <v>0</v>
      </c>
      <c r="C5" s="31" t="s">
        <v>1</v>
      </c>
      <c r="D5" s="31" t="s">
        <v>201</v>
      </c>
      <c r="E5" s="31" t="s">
        <v>80</v>
      </c>
      <c r="F5" s="32" t="s">
        <v>202</v>
      </c>
    </row>
    <row r="6" spans="2:6" x14ac:dyDescent="0.25">
      <c r="B6" s="102" t="s">
        <v>2</v>
      </c>
      <c r="C6" s="67" t="s">
        <v>3</v>
      </c>
      <c r="D6" s="101">
        <v>5612.04</v>
      </c>
      <c r="E6" s="101"/>
      <c r="F6" s="7">
        <f>SUM(D6:E6)</f>
        <v>5612.04</v>
      </c>
    </row>
    <row r="7" spans="2:6" x14ac:dyDescent="0.25">
      <c r="B7" s="102"/>
      <c r="C7" s="67" t="s">
        <v>4</v>
      </c>
      <c r="D7" s="101">
        <v>126022</v>
      </c>
      <c r="E7" s="101">
        <v>54850</v>
      </c>
      <c r="F7" s="7">
        <f t="shared" ref="F7:F13" si="0">SUM(D7:E7)</f>
        <v>180872</v>
      </c>
    </row>
    <row r="8" spans="2:6" x14ac:dyDescent="0.25">
      <c r="B8" s="102"/>
      <c r="C8" s="67" t="s">
        <v>5</v>
      </c>
      <c r="D8" s="101">
        <v>28254</v>
      </c>
      <c r="E8" s="101"/>
      <c r="F8" s="7">
        <f t="shared" si="0"/>
        <v>28254</v>
      </c>
    </row>
    <row r="9" spans="2:6" x14ac:dyDescent="0.25">
      <c r="B9" s="102"/>
      <c r="C9" s="67" t="s">
        <v>6</v>
      </c>
      <c r="D9" s="101">
        <v>1992.34</v>
      </c>
      <c r="E9" s="101"/>
      <c r="F9" s="7">
        <f t="shared" si="0"/>
        <v>1992.34</v>
      </c>
    </row>
    <row r="10" spans="2:6" x14ac:dyDescent="0.25">
      <c r="B10" s="102"/>
      <c r="C10" s="67" t="s">
        <v>7</v>
      </c>
      <c r="D10" s="101">
        <v>47006.69</v>
      </c>
      <c r="E10" s="101">
        <v>67534.69</v>
      </c>
      <c r="F10" s="7">
        <f t="shared" si="0"/>
        <v>114541.38</v>
      </c>
    </row>
    <row r="11" spans="2:6" x14ac:dyDescent="0.25">
      <c r="B11" s="102"/>
      <c r="C11" s="67" t="s">
        <v>8</v>
      </c>
      <c r="D11" s="101">
        <v>21925.360000000001</v>
      </c>
      <c r="E11" s="101"/>
      <c r="F11" s="7">
        <f t="shared" si="0"/>
        <v>21925.360000000001</v>
      </c>
    </row>
    <row r="12" spans="2:6" x14ac:dyDescent="0.25">
      <c r="B12" s="102"/>
      <c r="C12" s="67" t="s">
        <v>9</v>
      </c>
      <c r="D12" s="101">
        <v>5062.4799999999996</v>
      </c>
      <c r="E12" s="101"/>
      <c r="F12" s="7">
        <f t="shared" si="0"/>
        <v>5062.4799999999996</v>
      </c>
    </row>
    <row r="13" spans="2:6" x14ac:dyDescent="0.25">
      <c r="B13" s="102"/>
      <c r="C13" s="67" t="s">
        <v>10</v>
      </c>
      <c r="D13" s="101">
        <v>15994.48</v>
      </c>
      <c r="E13" s="101"/>
      <c r="F13" s="7">
        <f t="shared" si="0"/>
        <v>15994.48</v>
      </c>
    </row>
    <row r="14" spans="2:6" x14ac:dyDescent="0.25">
      <c r="B14" s="8" t="s">
        <v>11</v>
      </c>
      <c r="C14" s="3"/>
      <c r="D14" s="4">
        <f>SUM(D6:D13)</f>
        <v>251869.39</v>
      </c>
      <c r="E14" s="4">
        <f t="shared" ref="E14:F14" si="1">SUM(E6:E13)</f>
        <v>122384.69</v>
      </c>
      <c r="F14" s="9">
        <f t="shared" si="1"/>
        <v>374254.07999999996</v>
      </c>
    </row>
    <row r="15" spans="2:6" x14ac:dyDescent="0.25">
      <c r="B15" s="102" t="s">
        <v>12</v>
      </c>
      <c r="C15" s="67" t="s">
        <v>13</v>
      </c>
      <c r="D15" s="101">
        <v>51393.760000000002</v>
      </c>
      <c r="E15" s="101"/>
      <c r="F15" s="7">
        <f>SUM(D15:E15)</f>
        <v>51393.760000000002</v>
      </c>
    </row>
    <row r="16" spans="2:6" x14ac:dyDescent="0.25">
      <c r="B16" s="102"/>
      <c r="C16" s="67" t="s">
        <v>14</v>
      </c>
      <c r="D16" s="101">
        <v>115146.86</v>
      </c>
      <c r="E16" s="101"/>
      <c r="F16" s="7">
        <f t="shared" ref="F16:F73" si="2">SUM(D16:E16)</f>
        <v>115146.86</v>
      </c>
    </row>
    <row r="17" spans="2:6" x14ac:dyDescent="0.25">
      <c r="B17" s="102"/>
      <c r="C17" s="67" t="s">
        <v>15</v>
      </c>
      <c r="D17" s="101">
        <v>202707.19999999998</v>
      </c>
      <c r="E17" s="101">
        <v>1612.63</v>
      </c>
      <c r="F17" s="7">
        <f t="shared" si="2"/>
        <v>204319.83</v>
      </c>
    </row>
    <row r="18" spans="2:6" x14ac:dyDescent="0.25">
      <c r="B18" s="8" t="s">
        <v>16</v>
      </c>
      <c r="C18" s="3"/>
      <c r="D18" s="4">
        <f>SUM(D15:D17)</f>
        <v>369247.81999999995</v>
      </c>
      <c r="E18" s="4">
        <f>SUM(E15:E17)</f>
        <v>1612.63</v>
      </c>
      <c r="F18" s="9">
        <f t="shared" si="2"/>
        <v>370860.44999999995</v>
      </c>
    </row>
    <row r="19" spans="2:6" x14ac:dyDescent="0.25">
      <c r="B19" s="102" t="s">
        <v>17</v>
      </c>
      <c r="C19" s="67" t="s">
        <v>17</v>
      </c>
      <c r="D19" s="101">
        <v>384013.19999999995</v>
      </c>
      <c r="E19" s="101">
        <v>636878.64</v>
      </c>
      <c r="F19" s="7">
        <f t="shared" si="2"/>
        <v>1020891.84</v>
      </c>
    </row>
    <row r="20" spans="2:6" x14ac:dyDescent="0.25">
      <c r="B20" s="8" t="s">
        <v>18</v>
      </c>
      <c r="C20" s="3"/>
      <c r="D20" s="4">
        <f>D19</f>
        <v>384013.19999999995</v>
      </c>
      <c r="E20" s="4">
        <f>E19</f>
        <v>636878.64</v>
      </c>
      <c r="F20" s="9">
        <f t="shared" si="2"/>
        <v>1020891.84</v>
      </c>
    </row>
    <row r="21" spans="2:6" x14ac:dyDescent="0.25">
      <c r="B21" s="102" t="s">
        <v>19</v>
      </c>
      <c r="C21" s="67" t="s">
        <v>19</v>
      </c>
      <c r="D21" s="101">
        <v>743.01</v>
      </c>
      <c r="E21" s="101"/>
      <c r="F21" s="7">
        <f t="shared" si="2"/>
        <v>743.01</v>
      </c>
    </row>
    <row r="22" spans="2:6" x14ac:dyDescent="0.25">
      <c r="B22" s="8" t="s">
        <v>20</v>
      </c>
      <c r="C22" s="3"/>
      <c r="D22" s="4">
        <f>D21</f>
        <v>743.01</v>
      </c>
      <c r="E22" s="4">
        <f>E21</f>
        <v>0</v>
      </c>
      <c r="F22" s="9">
        <f t="shared" si="2"/>
        <v>743.01</v>
      </c>
    </row>
    <row r="23" spans="2:6" x14ac:dyDescent="0.25">
      <c r="B23" s="102" t="s">
        <v>21</v>
      </c>
      <c r="C23" s="67" t="s">
        <v>22</v>
      </c>
      <c r="D23" s="101">
        <v>479.71</v>
      </c>
      <c r="E23" s="101">
        <v>263.49</v>
      </c>
      <c r="F23" s="7">
        <f t="shared" si="2"/>
        <v>743.2</v>
      </c>
    </row>
    <row r="24" spans="2:6" x14ac:dyDescent="0.25">
      <c r="B24" s="102"/>
      <c r="C24" s="67" t="s">
        <v>23</v>
      </c>
      <c r="D24" s="101">
        <v>47838.75</v>
      </c>
      <c r="E24" s="101"/>
      <c r="F24" s="7">
        <f t="shared" si="2"/>
        <v>47838.75</v>
      </c>
    </row>
    <row r="25" spans="2:6" x14ac:dyDescent="0.25">
      <c r="B25" s="102"/>
      <c r="C25" s="67" t="s">
        <v>24</v>
      </c>
      <c r="D25" s="101">
        <v>18395.91</v>
      </c>
      <c r="E25" s="101"/>
      <c r="F25" s="7">
        <f t="shared" si="2"/>
        <v>18395.91</v>
      </c>
    </row>
    <row r="26" spans="2:6" x14ac:dyDescent="0.25">
      <c r="B26" s="8" t="s">
        <v>25</v>
      </c>
      <c r="C26" s="3"/>
      <c r="D26" s="4">
        <f>SUM(D23:D25)</f>
        <v>66714.37</v>
      </c>
      <c r="E26" s="4">
        <f>SUM(E23:E25)</f>
        <v>263.49</v>
      </c>
      <c r="F26" s="9">
        <f t="shared" si="2"/>
        <v>66977.86</v>
      </c>
    </row>
    <row r="27" spans="2:6" x14ac:dyDescent="0.25">
      <c r="B27" s="102" t="s">
        <v>26</v>
      </c>
      <c r="C27" s="67" t="s">
        <v>212</v>
      </c>
      <c r="D27" s="101">
        <v>130</v>
      </c>
      <c r="E27" s="101"/>
      <c r="F27" s="7">
        <f>SUM(D27:E27)</f>
        <v>130</v>
      </c>
    </row>
    <row r="28" spans="2:6" x14ac:dyDescent="0.25">
      <c r="B28" s="6"/>
      <c r="C28" s="67" t="s">
        <v>111</v>
      </c>
      <c r="D28" s="101">
        <v>3516.23</v>
      </c>
      <c r="E28" s="101">
        <v>1794.54</v>
      </c>
      <c r="F28" s="7">
        <f t="shared" si="2"/>
        <v>5310.77</v>
      </c>
    </row>
    <row r="29" spans="2:6" x14ac:dyDescent="0.25">
      <c r="B29" s="8" t="s">
        <v>27</v>
      </c>
      <c r="C29" s="3"/>
      <c r="D29" s="4">
        <f>SUM(D27:D28)</f>
        <v>3646.23</v>
      </c>
      <c r="E29" s="4">
        <f>SUM(E27:E28)</f>
        <v>1794.54</v>
      </c>
      <c r="F29" s="9">
        <f t="shared" si="2"/>
        <v>5440.77</v>
      </c>
    </row>
    <row r="30" spans="2:6" x14ac:dyDescent="0.25">
      <c r="B30" s="102" t="s">
        <v>28</v>
      </c>
      <c r="C30" s="67" t="s">
        <v>28</v>
      </c>
      <c r="D30" s="101">
        <v>68954.17</v>
      </c>
      <c r="E30" s="101">
        <v>340742.97</v>
      </c>
      <c r="F30" s="7">
        <f t="shared" si="2"/>
        <v>409697.13999999996</v>
      </c>
    </row>
    <row r="31" spans="2:6" x14ac:dyDescent="0.25">
      <c r="B31" s="8" t="s">
        <v>29</v>
      </c>
      <c r="C31" s="3"/>
      <c r="D31" s="4">
        <f>D30</f>
        <v>68954.17</v>
      </c>
      <c r="E31" s="4">
        <f>E30</f>
        <v>340742.97</v>
      </c>
      <c r="F31" s="9">
        <f t="shared" si="2"/>
        <v>409697.13999999996</v>
      </c>
    </row>
    <row r="32" spans="2:6" x14ac:dyDescent="0.25">
      <c r="B32" s="102" t="s">
        <v>30</v>
      </c>
      <c r="C32" s="67" t="s">
        <v>31</v>
      </c>
      <c r="D32" s="101">
        <v>120003.97000000002</v>
      </c>
      <c r="E32" s="101">
        <v>6958.7900000000009</v>
      </c>
      <c r="F32" s="7">
        <f t="shared" si="2"/>
        <v>126962.76000000001</v>
      </c>
    </row>
    <row r="33" spans="2:6" x14ac:dyDescent="0.25">
      <c r="B33" s="102"/>
      <c r="C33" s="67" t="s">
        <v>32</v>
      </c>
      <c r="D33" s="101">
        <v>150146.74000000002</v>
      </c>
      <c r="E33" s="101">
        <v>23246.68</v>
      </c>
      <c r="F33" s="7">
        <f t="shared" si="2"/>
        <v>173393.42</v>
      </c>
    </row>
    <row r="34" spans="2:6" x14ac:dyDescent="0.25">
      <c r="B34" s="102"/>
      <c r="C34" s="67" t="s">
        <v>33</v>
      </c>
      <c r="D34" s="101">
        <v>248242.61</v>
      </c>
      <c r="E34" s="101">
        <v>102741.31000000001</v>
      </c>
      <c r="F34" s="7">
        <f t="shared" si="2"/>
        <v>350983.92</v>
      </c>
    </row>
    <row r="35" spans="2:6" x14ac:dyDescent="0.25">
      <c r="B35" s="102"/>
      <c r="C35" s="67" t="s">
        <v>34</v>
      </c>
      <c r="D35" s="101">
        <v>22714.420000000002</v>
      </c>
      <c r="E35" s="101">
        <v>21810.16</v>
      </c>
      <c r="F35" s="7">
        <f t="shared" si="2"/>
        <v>44524.58</v>
      </c>
    </row>
    <row r="36" spans="2:6" x14ac:dyDescent="0.25">
      <c r="B36" s="102"/>
      <c r="C36" s="67" t="s">
        <v>35</v>
      </c>
      <c r="D36" s="101">
        <v>99431.48</v>
      </c>
      <c r="E36" s="101">
        <v>10778.94</v>
      </c>
      <c r="F36" s="7">
        <f t="shared" si="2"/>
        <v>110210.42</v>
      </c>
    </row>
    <row r="37" spans="2:6" x14ac:dyDescent="0.25">
      <c r="B37" s="102"/>
      <c r="C37" s="67" t="s">
        <v>36</v>
      </c>
      <c r="D37" s="101">
        <v>226081.78999999998</v>
      </c>
      <c r="E37" s="101">
        <v>15637.56</v>
      </c>
      <c r="F37" s="7">
        <f t="shared" si="2"/>
        <v>241719.34999999998</v>
      </c>
    </row>
    <row r="38" spans="2:6" x14ac:dyDescent="0.25">
      <c r="B38" s="102"/>
      <c r="C38" s="67" t="s">
        <v>37</v>
      </c>
      <c r="D38" s="101">
        <v>246785.28999999998</v>
      </c>
      <c r="E38" s="101">
        <v>7449.09</v>
      </c>
      <c r="F38" s="7">
        <f t="shared" si="2"/>
        <v>254234.37999999998</v>
      </c>
    </row>
    <row r="39" spans="2:6" x14ac:dyDescent="0.25">
      <c r="B39" s="102"/>
      <c r="C39" s="67" t="s">
        <v>38</v>
      </c>
      <c r="D39" s="101">
        <v>47471.329999999994</v>
      </c>
      <c r="E39" s="101">
        <v>3494.61</v>
      </c>
      <c r="F39" s="7">
        <f t="shared" si="2"/>
        <v>50965.939999999995</v>
      </c>
    </row>
    <row r="40" spans="2:6" x14ac:dyDescent="0.25">
      <c r="B40" s="102"/>
      <c r="C40" s="67" t="s">
        <v>39</v>
      </c>
      <c r="D40" s="101">
        <v>156211.13000000003</v>
      </c>
      <c r="E40" s="101">
        <v>34513.199999999997</v>
      </c>
      <c r="F40" s="7">
        <f t="shared" si="2"/>
        <v>190724.33000000002</v>
      </c>
    </row>
    <row r="41" spans="2:6" x14ac:dyDescent="0.25">
      <c r="B41" s="8" t="s">
        <v>40</v>
      </c>
      <c r="C41" s="3"/>
      <c r="D41" s="4">
        <f>SUM(D32:D40)</f>
        <v>1317088.7600000002</v>
      </c>
      <c r="E41" s="4">
        <f>SUM(E32:E40)</f>
        <v>226630.34000000003</v>
      </c>
      <c r="F41" s="9">
        <f t="shared" si="2"/>
        <v>1543719.1000000003</v>
      </c>
    </row>
    <row r="42" spans="2:6" x14ac:dyDescent="0.25">
      <c r="B42" s="102" t="s">
        <v>41</v>
      </c>
      <c r="C42" s="67" t="s">
        <v>42</v>
      </c>
      <c r="D42" s="101">
        <v>32034</v>
      </c>
      <c r="E42" s="101">
        <v>13129</v>
      </c>
      <c r="F42" s="7">
        <f t="shared" si="2"/>
        <v>45163</v>
      </c>
    </row>
    <row r="43" spans="2:6" x14ac:dyDescent="0.25">
      <c r="B43" s="102"/>
      <c r="C43" s="67" t="s">
        <v>43</v>
      </c>
      <c r="D43" s="101">
        <v>47014.77</v>
      </c>
      <c r="E43" s="101"/>
      <c r="F43" s="7">
        <f t="shared" si="2"/>
        <v>47014.77</v>
      </c>
    </row>
    <row r="44" spans="2:6" x14ac:dyDescent="0.25">
      <c r="B44" s="102"/>
      <c r="C44" s="67" t="s">
        <v>44</v>
      </c>
      <c r="D44" s="101">
        <v>152134</v>
      </c>
      <c r="E44" s="101">
        <v>2013</v>
      </c>
      <c r="F44" s="7">
        <f t="shared" si="2"/>
        <v>154147</v>
      </c>
    </row>
    <row r="45" spans="2:6" x14ac:dyDescent="0.25">
      <c r="B45" s="102"/>
      <c r="C45" s="67" t="s">
        <v>45</v>
      </c>
      <c r="D45" s="101">
        <v>42532.95</v>
      </c>
      <c r="E45" s="101">
        <v>12204</v>
      </c>
      <c r="F45" s="7">
        <f t="shared" si="2"/>
        <v>54736.95</v>
      </c>
    </row>
    <row r="46" spans="2:6" x14ac:dyDescent="0.25">
      <c r="B46" s="102"/>
      <c r="C46" s="67" t="s">
        <v>46</v>
      </c>
      <c r="D46" s="101">
        <v>35577.85</v>
      </c>
      <c r="E46" s="101">
        <v>2349.98</v>
      </c>
      <c r="F46" s="7">
        <f t="shared" si="2"/>
        <v>37927.83</v>
      </c>
    </row>
    <row r="47" spans="2:6" x14ac:dyDescent="0.25">
      <c r="B47" s="8" t="s">
        <v>47</v>
      </c>
      <c r="C47" s="3"/>
      <c r="D47" s="4">
        <f>SUM(D42:D46)</f>
        <v>309293.56999999995</v>
      </c>
      <c r="E47" s="4">
        <f>SUM(E42:E46)</f>
        <v>29695.98</v>
      </c>
      <c r="F47" s="9">
        <f t="shared" si="2"/>
        <v>338989.54999999993</v>
      </c>
    </row>
    <row r="48" spans="2:6" x14ac:dyDescent="0.25">
      <c r="B48" s="102" t="s">
        <v>48</v>
      </c>
      <c r="C48" s="67" t="s">
        <v>49</v>
      </c>
      <c r="D48" s="101">
        <v>433789</v>
      </c>
      <c r="E48" s="101">
        <v>12052</v>
      </c>
      <c r="F48" s="7">
        <f t="shared" si="2"/>
        <v>445841</v>
      </c>
    </row>
    <row r="49" spans="2:6" x14ac:dyDescent="0.25">
      <c r="B49" s="102"/>
      <c r="C49" s="67" t="s">
        <v>145</v>
      </c>
      <c r="D49" s="101">
        <v>219450</v>
      </c>
      <c r="E49" s="101">
        <v>41221</v>
      </c>
      <c r="F49" s="7">
        <f t="shared" si="2"/>
        <v>260671</v>
      </c>
    </row>
    <row r="50" spans="2:6" x14ac:dyDescent="0.25">
      <c r="B50" s="102"/>
      <c r="C50" s="67" t="s">
        <v>148</v>
      </c>
      <c r="D50" s="101">
        <v>143509</v>
      </c>
      <c r="E50" s="101">
        <v>1754</v>
      </c>
      <c r="F50" s="7">
        <f t="shared" si="2"/>
        <v>145263</v>
      </c>
    </row>
    <row r="51" spans="2:6" x14ac:dyDescent="0.25">
      <c r="B51" s="102"/>
      <c r="C51" s="67" t="s">
        <v>50</v>
      </c>
      <c r="D51" s="101">
        <v>27204</v>
      </c>
      <c r="E51" s="101"/>
      <c r="F51" s="7">
        <f t="shared" si="2"/>
        <v>27204</v>
      </c>
    </row>
    <row r="52" spans="2:6" x14ac:dyDescent="0.25">
      <c r="B52" s="8" t="s">
        <v>51</v>
      </c>
      <c r="C52" s="3"/>
      <c r="D52" s="4">
        <f>SUM(D48:D51)</f>
        <v>823952</v>
      </c>
      <c r="E52" s="4">
        <f>SUM(E48:E51)</f>
        <v>55027</v>
      </c>
      <c r="F52" s="9">
        <f t="shared" si="2"/>
        <v>878979</v>
      </c>
    </row>
    <row r="53" spans="2:6" x14ac:dyDescent="0.25">
      <c r="B53" s="102" t="s">
        <v>52</v>
      </c>
      <c r="C53" s="67" t="s">
        <v>53</v>
      </c>
      <c r="D53" s="101">
        <v>32855</v>
      </c>
      <c r="E53" s="101">
        <v>5614</v>
      </c>
      <c r="F53" s="7">
        <f t="shared" si="2"/>
        <v>38469</v>
      </c>
    </row>
    <row r="54" spans="2:6" x14ac:dyDescent="0.25">
      <c r="B54" s="102"/>
      <c r="C54" s="67" t="s">
        <v>54</v>
      </c>
      <c r="D54" s="101">
        <v>97626.95</v>
      </c>
      <c r="E54" s="101">
        <v>43885.19</v>
      </c>
      <c r="F54" s="7">
        <f t="shared" si="2"/>
        <v>141512.14000000001</v>
      </c>
    </row>
    <row r="55" spans="2:6" x14ac:dyDescent="0.25">
      <c r="B55" s="8" t="s">
        <v>55</v>
      </c>
      <c r="C55" s="3"/>
      <c r="D55" s="4">
        <f>SUM(D53:D54)</f>
        <v>130481.95</v>
      </c>
      <c r="E55" s="4">
        <f>SUM(E53:E54)</f>
        <v>49499.19</v>
      </c>
      <c r="F55" s="9">
        <f t="shared" si="2"/>
        <v>179981.14</v>
      </c>
    </row>
    <row r="56" spans="2:6" x14ac:dyDescent="0.25">
      <c r="B56" s="102" t="s">
        <v>56</v>
      </c>
      <c r="C56" s="67" t="s">
        <v>154</v>
      </c>
      <c r="D56" s="101">
        <v>763519</v>
      </c>
      <c r="E56" s="101">
        <v>3453850</v>
      </c>
      <c r="F56" s="14">
        <f t="shared" si="2"/>
        <v>4217369</v>
      </c>
    </row>
    <row r="57" spans="2:6" x14ac:dyDescent="0.25">
      <c r="B57" s="102"/>
      <c r="C57" s="67" t="s">
        <v>57</v>
      </c>
      <c r="D57" s="101">
        <v>1980239</v>
      </c>
      <c r="E57" s="101">
        <v>1684189</v>
      </c>
      <c r="F57" s="14">
        <f t="shared" si="2"/>
        <v>3664428</v>
      </c>
    </row>
    <row r="58" spans="2:6" x14ac:dyDescent="0.25">
      <c r="B58" s="102"/>
      <c r="C58" s="67" t="s">
        <v>157</v>
      </c>
      <c r="D58" s="101">
        <v>482185</v>
      </c>
      <c r="E58" s="101">
        <v>86833</v>
      </c>
      <c r="F58" s="14">
        <f t="shared" si="2"/>
        <v>569018</v>
      </c>
    </row>
    <row r="59" spans="2:6" x14ac:dyDescent="0.25">
      <c r="B59" s="102"/>
      <c r="C59" s="67" t="s">
        <v>58</v>
      </c>
      <c r="D59" s="101">
        <v>588235</v>
      </c>
      <c r="E59" s="101">
        <v>709183</v>
      </c>
      <c r="F59" s="14">
        <f t="shared" si="2"/>
        <v>1297418</v>
      </c>
    </row>
    <row r="60" spans="2:6" x14ac:dyDescent="0.25">
      <c r="B60" s="8" t="s">
        <v>59</v>
      </c>
      <c r="C60" s="3"/>
      <c r="D60" s="4">
        <f>SUM(D56:D59)</f>
        <v>3814178</v>
      </c>
      <c r="E60" s="4">
        <f>SUM(E56:E59)</f>
        <v>5934055</v>
      </c>
      <c r="F60" s="9">
        <f t="shared" si="2"/>
        <v>9748233</v>
      </c>
    </row>
    <row r="61" spans="2:6" x14ac:dyDescent="0.25">
      <c r="B61" s="102" t="s">
        <v>60</v>
      </c>
      <c r="C61" s="67" t="s">
        <v>60</v>
      </c>
      <c r="D61" s="101">
        <v>114666</v>
      </c>
      <c r="E61" s="101">
        <v>20186</v>
      </c>
      <c r="F61" s="14">
        <f t="shared" si="2"/>
        <v>134852</v>
      </c>
    </row>
    <row r="62" spans="2:6" x14ac:dyDescent="0.25">
      <c r="B62" s="8" t="s">
        <v>61</v>
      </c>
      <c r="C62" s="3"/>
      <c r="D62" s="4">
        <f>D61</f>
        <v>114666</v>
      </c>
      <c r="E62" s="4">
        <f>E61</f>
        <v>20186</v>
      </c>
      <c r="F62" s="9">
        <f t="shared" si="2"/>
        <v>134852</v>
      </c>
    </row>
    <row r="63" spans="2:6" x14ac:dyDescent="0.25">
      <c r="B63" s="102" t="s">
        <v>62</v>
      </c>
      <c r="C63" s="67" t="s">
        <v>62</v>
      </c>
      <c r="D63" s="101">
        <v>21204.420000000006</v>
      </c>
      <c r="E63" s="101">
        <v>2616.7800000000002</v>
      </c>
      <c r="F63" s="14">
        <f t="shared" si="2"/>
        <v>23821.200000000004</v>
      </c>
    </row>
    <row r="64" spans="2:6" x14ac:dyDescent="0.25">
      <c r="B64" s="8" t="s">
        <v>63</v>
      </c>
      <c r="C64" s="3"/>
      <c r="D64" s="4">
        <f>D63</f>
        <v>21204.420000000006</v>
      </c>
      <c r="E64" s="4">
        <f>E63</f>
        <v>2616.7800000000002</v>
      </c>
      <c r="F64" s="9">
        <f t="shared" si="2"/>
        <v>23821.200000000004</v>
      </c>
    </row>
    <row r="65" spans="2:6" x14ac:dyDescent="0.25">
      <c r="B65" s="102" t="s">
        <v>64</v>
      </c>
      <c r="C65" s="67" t="s">
        <v>64</v>
      </c>
      <c r="D65" s="101">
        <v>973.59</v>
      </c>
      <c r="E65" s="101"/>
      <c r="F65" s="14">
        <f t="shared" si="2"/>
        <v>973.59</v>
      </c>
    </row>
    <row r="66" spans="2:6" x14ac:dyDescent="0.25">
      <c r="B66" s="8" t="s">
        <v>65</v>
      </c>
      <c r="C66" s="3"/>
      <c r="D66" s="4">
        <f>D65</f>
        <v>973.59</v>
      </c>
      <c r="E66" s="4">
        <f>E65</f>
        <v>0</v>
      </c>
      <c r="F66" s="9">
        <f t="shared" si="2"/>
        <v>973.59</v>
      </c>
    </row>
    <row r="67" spans="2:6" x14ac:dyDescent="0.25">
      <c r="B67" s="102" t="s">
        <v>66</v>
      </c>
      <c r="C67" s="67" t="s">
        <v>66</v>
      </c>
      <c r="D67" s="101">
        <v>171654</v>
      </c>
      <c r="E67" s="101">
        <v>119196</v>
      </c>
      <c r="F67" s="14">
        <f t="shared" si="2"/>
        <v>290850</v>
      </c>
    </row>
    <row r="68" spans="2:6" x14ac:dyDescent="0.25">
      <c r="B68" s="8" t="s">
        <v>67</v>
      </c>
      <c r="C68" s="3"/>
      <c r="D68" s="4">
        <f>D67</f>
        <v>171654</v>
      </c>
      <c r="E68" s="4">
        <f>E67</f>
        <v>119196</v>
      </c>
      <c r="F68" s="9">
        <f t="shared" si="2"/>
        <v>290850</v>
      </c>
    </row>
    <row r="69" spans="2:6" x14ac:dyDescent="0.25">
      <c r="B69" s="102" t="s">
        <v>68</v>
      </c>
      <c r="C69" s="67" t="s">
        <v>69</v>
      </c>
      <c r="D69" s="101">
        <v>111287.37</v>
      </c>
      <c r="E69" s="101">
        <v>6377.1800000000012</v>
      </c>
      <c r="F69" s="14">
        <f t="shared" si="2"/>
        <v>117664.55</v>
      </c>
    </row>
    <row r="70" spans="2:6" x14ac:dyDescent="0.25">
      <c r="B70" s="102"/>
      <c r="C70" s="67" t="s">
        <v>169</v>
      </c>
      <c r="D70" s="101">
        <v>593138</v>
      </c>
      <c r="E70" s="101">
        <v>11791</v>
      </c>
      <c r="F70" s="14">
        <f t="shared" si="2"/>
        <v>604929</v>
      </c>
    </row>
    <row r="71" spans="2:6" x14ac:dyDescent="0.25">
      <c r="B71" s="102"/>
      <c r="C71" s="67" t="s">
        <v>171</v>
      </c>
      <c r="D71" s="101">
        <v>518696.66</v>
      </c>
      <c r="E71" s="101">
        <v>120072.61</v>
      </c>
      <c r="F71" s="14">
        <f t="shared" si="2"/>
        <v>638769.27</v>
      </c>
    </row>
    <row r="72" spans="2:6" x14ac:dyDescent="0.25">
      <c r="B72" s="8" t="s">
        <v>70</v>
      </c>
      <c r="C72" s="3"/>
      <c r="D72" s="4">
        <f>SUM(D69:D71)</f>
        <v>1223122.03</v>
      </c>
      <c r="E72" s="4">
        <f>SUM(E69:E71)</f>
        <v>138240.79</v>
      </c>
      <c r="F72" s="9">
        <f t="shared" si="2"/>
        <v>1361362.82</v>
      </c>
    </row>
    <row r="73" spans="2:6" ht="15.75" thickBot="1" x14ac:dyDescent="0.3">
      <c r="B73" s="10" t="s">
        <v>202</v>
      </c>
      <c r="C73" s="11"/>
      <c r="D73" s="12">
        <f>D14+D18+D20+D22+D26+D29+D31+D41+D47+D52+D55+D60+D62+D64+D66+D68+D72</f>
        <v>9071802.5099999998</v>
      </c>
      <c r="E73" s="12">
        <f>E14+E18+E20+E22+E26+E29+E31+E41+E47+E52+E55+E60+E62+E64+E66+E68+E72</f>
        <v>7678824.04</v>
      </c>
      <c r="F73" s="13">
        <f t="shared" si="2"/>
        <v>16750626.550000001</v>
      </c>
    </row>
  </sheetData>
  <pageMargins left="0.7" right="0.7" top="0.75" bottom="0.75" header="0.3" footer="0.3"/>
  <pageSetup paperSize="9" orientation="portrait" r:id="rId1"/>
  <ignoredErrors>
    <ignoredError sqref="F1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43"/>
  <sheetViews>
    <sheetView workbookViewId="0">
      <selection activeCell="F547" sqref="F547"/>
    </sheetView>
  </sheetViews>
  <sheetFormatPr baseColWidth="10" defaultRowHeight="15" x14ac:dyDescent="0.25"/>
  <cols>
    <col min="1" max="1" width="11.42578125" style="1"/>
    <col min="2" max="2" width="26.28515625" style="17" customWidth="1"/>
    <col min="3" max="3" width="18" style="17" bestFit="1" customWidth="1"/>
    <col min="4" max="4" width="20.140625" style="1" customWidth="1"/>
    <col min="5" max="5" width="32" style="1" bestFit="1" customWidth="1"/>
    <col min="6" max="6" width="16.140625" style="2" customWidth="1"/>
    <col min="7" max="7" width="18.28515625" style="1" bestFit="1" customWidth="1"/>
    <col min="8" max="16384" width="11.42578125" style="1"/>
  </cols>
  <sheetData>
    <row r="2" spans="2:6" x14ac:dyDescent="0.25">
      <c r="D2" s="18"/>
      <c r="F2" s="16" t="s">
        <v>211</v>
      </c>
    </row>
    <row r="5" spans="2:6" ht="15.75" thickBot="1" x14ac:dyDescent="0.3">
      <c r="F5" s="1"/>
    </row>
    <row r="6" spans="2:6" ht="29.25" thickBot="1" x14ac:dyDescent="0.3">
      <c r="B6" s="30" t="s">
        <v>0</v>
      </c>
      <c r="C6" s="31" t="s">
        <v>1</v>
      </c>
      <c r="D6" s="31" t="s">
        <v>71</v>
      </c>
      <c r="E6" s="31" t="s">
        <v>72</v>
      </c>
      <c r="F6" s="27" t="s">
        <v>213</v>
      </c>
    </row>
    <row r="7" spans="2:6" x14ac:dyDescent="0.25">
      <c r="B7" s="97" t="s">
        <v>2</v>
      </c>
      <c r="C7" s="98" t="s">
        <v>3</v>
      </c>
      <c r="D7" s="67" t="s">
        <v>201</v>
      </c>
      <c r="E7" s="67" t="s">
        <v>203</v>
      </c>
      <c r="F7" s="76">
        <v>5612.04</v>
      </c>
    </row>
    <row r="8" spans="2:6" x14ac:dyDescent="0.25">
      <c r="B8" s="99"/>
      <c r="C8" s="100"/>
      <c r="D8" s="19" t="s">
        <v>204</v>
      </c>
      <c r="E8" s="19"/>
      <c r="F8" s="23">
        <v>5612.04</v>
      </c>
    </row>
    <row r="9" spans="2:6" x14ac:dyDescent="0.25">
      <c r="B9" s="24"/>
      <c r="C9" s="3" t="s">
        <v>73</v>
      </c>
      <c r="D9" s="28"/>
      <c r="E9" s="28"/>
      <c r="F9" s="29">
        <f>F8</f>
        <v>5612.04</v>
      </c>
    </row>
    <row r="10" spans="2:6" x14ac:dyDescent="0.25">
      <c r="B10" s="97"/>
      <c r="C10" s="98" t="s">
        <v>4</v>
      </c>
      <c r="D10" s="67" t="s">
        <v>201</v>
      </c>
      <c r="E10" s="67" t="s">
        <v>203</v>
      </c>
      <c r="F10" s="76">
        <v>126022</v>
      </c>
    </row>
    <row r="11" spans="2:6" x14ac:dyDescent="0.25">
      <c r="B11" s="97"/>
      <c r="C11" s="98"/>
      <c r="D11" s="21" t="s">
        <v>204</v>
      </c>
      <c r="E11" s="21"/>
      <c r="F11" s="23">
        <f>F10</f>
        <v>126022</v>
      </c>
    </row>
    <row r="12" spans="2:6" x14ac:dyDescent="0.25">
      <c r="B12" s="97"/>
      <c r="C12" s="98"/>
      <c r="D12" s="67" t="s">
        <v>80</v>
      </c>
      <c r="E12" s="67" t="s">
        <v>205</v>
      </c>
      <c r="F12" s="76">
        <v>54850</v>
      </c>
    </row>
    <row r="13" spans="2:6" x14ac:dyDescent="0.25">
      <c r="B13" s="97"/>
      <c r="C13" s="98"/>
      <c r="D13" s="21" t="s">
        <v>83</v>
      </c>
      <c r="E13" s="21"/>
      <c r="F13" s="23">
        <f>F12</f>
        <v>54850</v>
      </c>
    </row>
    <row r="14" spans="2:6" x14ac:dyDescent="0.25">
      <c r="B14" s="24"/>
      <c r="C14" s="3" t="s">
        <v>186</v>
      </c>
      <c r="D14" s="28"/>
      <c r="E14" s="28"/>
      <c r="F14" s="29">
        <f>F11+F13</f>
        <v>180872</v>
      </c>
    </row>
    <row r="15" spans="2:6" x14ac:dyDescent="0.25">
      <c r="B15" s="97"/>
      <c r="C15" s="98" t="s">
        <v>5</v>
      </c>
      <c r="D15" s="67" t="s">
        <v>201</v>
      </c>
      <c r="E15" s="67" t="s">
        <v>203</v>
      </c>
      <c r="F15" s="76">
        <v>28254</v>
      </c>
    </row>
    <row r="16" spans="2:6" x14ac:dyDescent="0.25">
      <c r="B16" s="97"/>
      <c r="C16" s="98"/>
      <c r="D16" s="21" t="s">
        <v>204</v>
      </c>
      <c r="E16" s="21"/>
      <c r="F16" s="23">
        <v>28254</v>
      </c>
    </row>
    <row r="17" spans="2:6" x14ac:dyDescent="0.25">
      <c r="B17" s="24"/>
      <c r="C17" s="3" t="s">
        <v>74</v>
      </c>
      <c r="D17" s="28"/>
      <c r="E17" s="28"/>
      <c r="F17" s="29">
        <f>F16</f>
        <v>28254</v>
      </c>
    </row>
    <row r="18" spans="2:6" x14ac:dyDescent="0.25">
      <c r="B18" s="97"/>
      <c r="C18" s="98" t="s">
        <v>6</v>
      </c>
      <c r="D18" s="67" t="s">
        <v>201</v>
      </c>
      <c r="E18" s="67" t="s">
        <v>203</v>
      </c>
      <c r="F18" s="76">
        <v>1992.34</v>
      </c>
    </row>
    <row r="19" spans="2:6" x14ac:dyDescent="0.25">
      <c r="B19" s="97"/>
      <c r="C19" s="20"/>
      <c r="D19" s="21" t="s">
        <v>204</v>
      </c>
      <c r="E19" s="21"/>
      <c r="F19" s="23">
        <v>1992.34</v>
      </c>
    </row>
    <row r="20" spans="2:6" x14ac:dyDescent="0.25">
      <c r="B20" s="97"/>
      <c r="C20" s="3" t="s">
        <v>75</v>
      </c>
      <c r="D20" s="28"/>
      <c r="E20" s="28"/>
      <c r="F20" s="29">
        <f>F19</f>
        <v>1992.34</v>
      </c>
    </row>
    <row r="21" spans="2:6" x14ac:dyDescent="0.25">
      <c r="B21" s="97"/>
      <c r="C21" s="98" t="s">
        <v>7</v>
      </c>
      <c r="D21" s="67" t="s">
        <v>201</v>
      </c>
      <c r="E21" s="67" t="s">
        <v>203</v>
      </c>
      <c r="F21" s="76">
        <v>47006.69</v>
      </c>
    </row>
    <row r="22" spans="2:6" x14ac:dyDescent="0.25">
      <c r="B22" s="97"/>
      <c r="C22" s="98"/>
      <c r="D22" s="21" t="s">
        <v>204</v>
      </c>
      <c r="E22" s="21"/>
      <c r="F22" s="23">
        <v>47006.69</v>
      </c>
    </row>
    <row r="23" spans="2:6" x14ac:dyDescent="0.25">
      <c r="B23" s="97"/>
      <c r="C23" s="75"/>
      <c r="D23" s="67" t="s">
        <v>80</v>
      </c>
      <c r="E23" s="67" t="s">
        <v>205</v>
      </c>
      <c r="F23" s="76">
        <v>67534.69</v>
      </c>
    </row>
    <row r="24" spans="2:6" x14ac:dyDescent="0.25">
      <c r="B24" s="97"/>
      <c r="C24" s="98"/>
      <c r="D24" s="21" t="s">
        <v>83</v>
      </c>
      <c r="E24" s="21"/>
      <c r="F24" s="23">
        <v>67534.69</v>
      </c>
    </row>
    <row r="25" spans="2:6" x14ac:dyDescent="0.25">
      <c r="B25" s="24"/>
      <c r="C25" s="3" t="s">
        <v>76</v>
      </c>
      <c r="D25" s="28"/>
      <c r="E25" s="28"/>
      <c r="F25" s="29">
        <f>F22+F24</f>
        <v>114541.38</v>
      </c>
    </row>
    <row r="26" spans="2:6" x14ac:dyDescent="0.25">
      <c r="B26" s="97"/>
      <c r="C26" s="98" t="s">
        <v>8</v>
      </c>
      <c r="D26" s="67" t="s">
        <v>201</v>
      </c>
      <c r="E26" s="67" t="s">
        <v>203</v>
      </c>
      <c r="F26" s="76">
        <v>21925.360000000001</v>
      </c>
    </row>
    <row r="27" spans="2:6" x14ac:dyDescent="0.25">
      <c r="B27" s="97"/>
      <c r="C27" s="98"/>
      <c r="D27" s="21" t="s">
        <v>204</v>
      </c>
      <c r="E27" s="21"/>
      <c r="F27" s="23">
        <v>21925.360000000001</v>
      </c>
    </row>
    <row r="28" spans="2:6" x14ac:dyDescent="0.25">
      <c r="B28" s="24"/>
      <c r="C28" s="3" t="s">
        <v>77</v>
      </c>
      <c r="D28" s="28"/>
      <c r="E28" s="28"/>
      <c r="F28" s="29">
        <f>F27</f>
        <v>21925.360000000001</v>
      </c>
    </row>
    <row r="29" spans="2:6" x14ac:dyDescent="0.25">
      <c r="B29" s="97"/>
      <c r="C29" s="98" t="s">
        <v>9</v>
      </c>
      <c r="D29" s="67" t="s">
        <v>201</v>
      </c>
      <c r="E29" s="67" t="s">
        <v>203</v>
      </c>
      <c r="F29" s="76">
        <v>5062.4799999999996</v>
      </c>
    </row>
    <row r="30" spans="2:6" x14ac:dyDescent="0.25">
      <c r="B30" s="97"/>
      <c r="C30" s="98"/>
      <c r="D30" s="21" t="s">
        <v>204</v>
      </c>
      <c r="E30" s="21"/>
      <c r="F30" s="23">
        <v>5062.4799999999996</v>
      </c>
    </row>
    <row r="31" spans="2:6" x14ac:dyDescent="0.25">
      <c r="B31" s="24"/>
      <c r="C31" s="3" t="s">
        <v>207</v>
      </c>
      <c r="D31" s="28"/>
      <c r="E31" s="28"/>
      <c r="F31" s="29">
        <f>F30</f>
        <v>5062.4799999999996</v>
      </c>
    </row>
    <row r="32" spans="2:6" x14ac:dyDescent="0.25">
      <c r="B32" s="97"/>
      <c r="C32" s="98" t="s">
        <v>10</v>
      </c>
      <c r="D32" s="67" t="s">
        <v>201</v>
      </c>
      <c r="E32" s="67" t="s">
        <v>203</v>
      </c>
      <c r="F32" s="76">
        <v>15994.48</v>
      </c>
    </row>
    <row r="33" spans="2:6" x14ac:dyDescent="0.25">
      <c r="B33" s="97"/>
      <c r="C33" s="98"/>
      <c r="D33" s="21" t="s">
        <v>204</v>
      </c>
      <c r="E33" s="21"/>
      <c r="F33" s="23">
        <v>15994.48</v>
      </c>
    </row>
    <row r="34" spans="2:6" x14ac:dyDescent="0.25">
      <c r="B34" s="24"/>
      <c r="C34" s="3" t="s">
        <v>187</v>
      </c>
      <c r="D34" s="28"/>
      <c r="E34" s="28"/>
      <c r="F34" s="29">
        <f>F33</f>
        <v>15994.48</v>
      </c>
    </row>
    <row r="35" spans="2:6" x14ac:dyDescent="0.25">
      <c r="B35" s="25" t="s">
        <v>11</v>
      </c>
      <c r="C35" s="5"/>
      <c r="D35" s="22"/>
      <c r="E35" s="22"/>
      <c r="F35" s="26">
        <f>F34+F31+F28+F25+F20+F17+F14+F9</f>
        <v>374254.08000000002</v>
      </c>
    </row>
    <row r="36" spans="2:6" x14ac:dyDescent="0.25">
      <c r="B36" s="97" t="s">
        <v>12</v>
      </c>
      <c r="C36" s="98" t="s">
        <v>13</v>
      </c>
      <c r="D36" s="67" t="s">
        <v>201</v>
      </c>
      <c r="E36" s="77" t="s">
        <v>91</v>
      </c>
      <c r="F36" s="76">
        <v>100</v>
      </c>
    </row>
    <row r="37" spans="2:6" x14ac:dyDescent="0.25">
      <c r="B37" s="97"/>
      <c r="C37" s="98"/>
      <c r="D37" s="67"/>
      <c r="E37" s="77" t="s">
        <v>85</v>
      </c>
      <c r="F37" s="76">
        <v>375</v>
      </c>
    </row>
    <row r="38" spans="2:6" x14ac:dyDescent="0.25">
      <c r="B38" s="97"/>
      <c r="C38" s="98"/>
      <c r="D38" s="67"/>
      <c r="E38" s="77" t="s">
        <v>78</v>
      </c>
      <c r="F38" s="76">
        <v>7214.43</v>
      </c>
    </row>
    <row r="39" spans="2:6" x14ac:dyDescent="0.25">
      <c r="B39" s="97"/>
      <c r="C39" s="98"/>
      <c r="D39" s="67"/>
      <c r="E39" s="77" t="s">
        <v>214</v>
      </c>
      <c r="F39" s="76">
        <v>7676.33</v>
      </c>
    </row>
    <row r="40" spans="2:6" x14ac:dyDescent="0.25">
      <c r="B40" s="97"/>
      <c r="C40" s="98"/>
      <c r="D40" s="67"/>
      <c r="E40" s="77" t="s">
        <v>79</v>
      </c>
      <c r="F40" s="76">
        <v>25303</v>
      </c>
    </row>
    <row r="41" spans="2:6" x14ac:dyDescent="0.25">
      <c r="B41" s="97"/>
      <c r="C41" s="98"/>
      <c r="D41" s="67"/>
      <c r="E41" s="77" t="s">
        <v>123</v>
      </c>
      <c r="F41" s="76">
        <v>10725</v>
      </c>
    </row>
    <row r="42" spans="2:6" x14ac:dyDescent="0.25">
      <c r="B42" s="97"/>
      <c r="C42" s="20"/>
      <c r="D42" s="21" t="s">
        <v>204</v>
      </c>
      <c r="E42" s="21"/>
      <c r="F42" s="23">
        <v>51393.760000000002</v>
      </c>
    </row>
    <row r="43" spans="2:6" x14ac:dyDescent="0.25">
      <c r="B43" s="97"/>
      <c r="C43" s="3" t="s">
        <v>84</v>
      </c>
      <c r="D43" s="28"/>
      <c r="E43" s="28"/>
      <c r="F43" s="29">
        <f>F42</f>
        <v>51393.760000000002</v>
      </c>
    </row>
    <row r="44" spans="2:6" x14ac:dyDescent="0.25">
      <c r="B44" s="97"/>
      <c r="C44" s="98" t="s">
        <v>14</v>
      </c>
      <c r="D44" s="67" t="s">
        <v>201</v>
      </c>
      <c r="E44" s="77" t="s">
        <v>85</v>
      </c>
      <c r="F44" s="76">
        <v>10864.75</v>
      </c>
    </row>
    <row r="45" spans="2:6" x14ac:dyDescent="0.25">
      <c r="B45" s="97"/>
      <c r="C45" s="98"/>
      <c r="D45" s="67"/>
      <c r="E45" s="77" t="s">
        <v>78</v>
      </c>
      <c r="F45" s="76">
        <v>10367.9</v>
      </c>
    </row>
    <row r="46" spans="2:6" x14ac:dyDescent="0.25">
      <c r="B46" s="97"/>
      <c r="C46" s="98"/>
      <c r="D46" s="67"/>
      <c r="E46" s="77" t="s">
        <v>86</v>
      </c>
      <c r="F46" s="76">
        <v>3291.24</v>
      </c>
    </row>
    <row r="47" spans="2:6" x14ac:dyDescent="0.25">
      <c r="B47" s="97"/>
      <c r="C47" s="98"/>
      <c r="D47" s="67"/>
      <c r="E47" s="77" t="s">
        <v>79</v>
      </c>
      <c r="F47" s="76">
        <v>90622.97</v>
      </c>
    </row>
    <row r="48" spans="2:6" x14ac:dyDescent="0.25">
      <c r="B48" s="97"/>
      <c r="C48" s="20"/>
      <c r="D48" s="21" t="s">
        <v>204</v>
      </c>
      <c r="E48" s="21"/>
      <c r="F48" s="23">
        <v>115146.86</v>
      </c>
    </row>
    <row r="49" spans="2:6" x14ac:dyDescent="0.25">
      <c r="B49" s="97"/>
      <c r="C49" s="3" t="s">
        <v>88</v>
      </c>
      <c r="D49" s="28"/>
      <c r="E49" s="28"/>
      <c r="F49" s="29">
        <f>F48</f>
        <v>115146.86</v>
      </c>
    </row>
    <row r="50" spans="2:6" x14ac:dyDescent="0.25">
      <c r="B50" s="97"/>
      <c r="C50" s="98" t="s">
        <v>15</v>
      </c>
      <c r="D50" s="67" t="s">
        <v>201</v>
      </c>
      <c r="E50" s="77" t="s">
        <v>85</v>
      </c>
      <c r="F50" s="76">
        <v>85071.63</v>
      </c>
    </row>
    <row r="51" spans="2:6" x14ac:dyDescent="0.25">
      <c r="B51" s="97"/>
      <c r="C51" s="98"/>
      <c r="D51" s="67"/>
      <c r="E51" s="77" t="s">
        <v>78</v>
      </c>
      <c r="F51" s="76">
        <v>31616</v>
      </c>
    </row>
    <row r="52" spans="2:6" x14ac:dyDescent="0.25">
      <c r="B52" s="97"/>
      <c r="C52" s="98"/>
      <c r="D52" s="67"/>
      <c r="E52" s="77" t="s">
        <v>214</v>
      </c>
      <c r="F52" s="76">
        <v>54300.959999999999</v>
      </c>
    </row>
    <row r="53" spans="2:6" x14ac:dyDescent="0.25">
      <c r="B53" s="97"/>
      <c r="C53" s="98"/>
      <c r="D53" s="67"/>
      <c r="E53" s="77" t="s">
        <v>79</v>
      </c>
      <c r="F53" s="76">
        <v>31718.61</v>
      </c>
    </row>
    <row r="54" spans="2:6" x14ac:dyDescent="0.25">
      <c r="B54" s="97"/>
      <c r="C54" s="20"/>
      <c r="D54" s="21" t="s">
        <v>204</v>
      </c>
      <c r="E54" s="21"/>
      <c r="F54" s="23">
        <v>202707.20000000001</v>
      </c>
    </row>
    <row r="55" spans="2:6" x14ac:dyDescent="0.25">
      <c r="B55" s="97"/>
      <c r="C55" s="98"/>
      <c r="D55" s="67"/>
      <c r="E55" s="77" t="s">
        <v>215</v>
      </c>
      <c r="F55" s="76">
        <v>1612.63</v>
      </c>
    </row>
    <row r="56" spans="2:6" x14ac:dyDescent="0.25">
      <c r="B56" s="97"/>
      <c r="C56" s="20"/>
      <c r="D56" s="21" t="s">
        <v>83</v>
      </c>
      <c r="E56" s="21"/>
      <c r="F56" s="23">
        <v>1612.63</v>
      </c>
    </row>
    <row r="57" spans="2:6" x14ac:dyDescent="0.25">
      <c r="B57" s="97"/>
      <c r="C57" s="3" t="s">
        <v>90</v>
      </c>
      <c r="D57" s="28"/>
      <c r="E57" s="28"/>
      <c r="F57" s="29">
        <f>F54+F56</f>
        <v>204319.83000000002</v>
      </c>
    </row>
    <row r="58" spans="2:6" x14ac:dyDescent="0.25">
      <c r="B58" s="25" t="s">
        <v>16</v>
      </c>
      <c r="C58" s="5"/>
      <c r="D58" s="22"/>
      <c r="E58" s="22"/>
      <c r="F58" s="26">
        <f>F57+F49+F43</f>
        <v>370860.45</v>
      </c>
    </row>
    <row r="59" spans="2:6" x14ac:dyDescent="0.25">
      <c r="B59" s="97" t="s">
        <v>17</v>
      </c>
      <c r="C59" s="98" t="s">
        <v>17</v>
      </c>
      <c r="D59" s="67" t="s">
        <v>201</v>
      </c>
      <c r="E59" s="77" t="s">
        <v>86</v>
      </c>
      <c r="F59" s="76">
        <v>101404.89</v>
      </c>
    </row>
    <row r="60" spans="2:6" x14ac:dyDescent="0.25">
      <c r="B60" s="97"/>
      <c r="C60" s="98"/>
      <c r="D60" s="67"/>
      <c r="E60" s="77" t="s">
        <v>92</v>
      </c>
      <c r="F60" s="76">
        <v>280496.31</v>
      </c>
    </row>
    <row r="61" spans="2:6" x14ac:dyDescent="0.25">
      <c r="B61" s="97"/>
      <c r="C61" s="98"/>
      <c r="D61" s="67"/>
      <c r="E61" s="77" t="s">
        <v>79</v>
      </c>
      <c r="F61" s="76">
        <v>1861</v>
      </c>
    </row>
    <row r="62" spans="2:6" x14ac:dyDescent="0.25">
      <c r="B62" s="97"/>
      <c r="C62" s="98"/>
      <c r="D62" s="67"/>
      <c r="E62" s="77" t="s">
        <v>93</v>
      </c>
      <c r="F62" s="76">
        <v>251</v>
      </c>
    </row>
    <row r="63" spans="2:6" x14ac:dyDescent="0.25">
      <c r="B63" s="97"/>
      <c r="C63" s="98"/>
      <c r="D63" s="21" t="s">
        <v>204</v>
      </c>
      <c r="E63" s="21"/>
      <c r="F63" s="23">
        <v>384013.2</v>
      </c>
    </row>
    <row r="64" spans="2:6" x14ac:dyDescent="0.25">
      <c r="B64" s="97"/>
      <c r="C64" s="98"/>
      <c r="D64" s="67" t="s">
        <v>80</v>
      </c>
      <c r="E64" s="67" t="s">
        <v>217</v>
      </c>
      <c r="F64" s="76">
        <v>1244</v>
      </c>
    </row>
    <row r="65" spans="2:6" x14ac:dyDescent="0.25">
      <c r="B65" s="97"/>
      <c r="C65" s="98"/>
      <c r="D65" s="67"/>
      <c r="E65" s="77" t="s">
        <v>94</v>
      </c>
      <c r="F65" s="76">
        <v>117.5</v>
      </c>
    </row>
    <row r="66" spans="2:6" x14ac:dyDescent="0.25">
      <c r="B66" s="97"/>
      <c r="C66" s="98"/>
      <c r="D66" s="67"/>
      <c r="E66" s="77" t="s">
        <v>95</v>
      </c>
      <c r="F66" s="76">
        <v>197</v>
      </c>
    </row>
    <row r="67" spans="2:6" x14ac:dyDescent="0.25">
      <c r="B67" s="97"/>
      <c r="C67" s="98"/>
      <c r="D67" s="67"/>
      <c r="E67" s="77" t="s">
        <v>120</v>
      </c>
      <c r="F67" s="76">
        <v>4</v>
      </c>
    </row>
    <row r="68" spans="2:6" x14ac:dyDescent="0.25">
      <c r="B68" s="97"/>
      <c r="C68" s="98"/>
      <c r="D68" s="67"/>
      <c r="E68" s="77" t="s">
        <v>96</v>
      </c>
      <c r="F68" s="76">
        <v>3369.98</v>
      </c>
    </row>
    <row r="69" spans="2:6" x14ac:dyDescent="0.25">
      <c r="B69" s="97"/>
      <c r="C69" s="98"/>
      <c r="D69" s="67"/>
      <c r="E69" s="77" t="s">
        <v>97</v>
      </c>
      <c r="F69" s="76">
        <v>33798.060000000005</v>
      </c>
    </row>
    <row r="70" spans="2:6" x14ac:dyDescent="0.25">
      <c r="B70" s="97"/>
      <c r="C70" s="98"/>
      <c r="D70" s="67"/>
      <c r="E70" s="77" t="s">
        <v>166</v>
      </c>
      <c r="F70" s="76">
        <v>19.11</v>
      </c>
    </row>
    <row r="71" spans="2:6" x14ac:dyDescent="0.25">
      <c r="B71" s="97"/>
      <c r="C71" s="98"/>
      <c r="D71" s="67"/>
      <c r="E71" s="77" t="s">
        <v>98</v>
      </c>
      <c r="F71" s="76">
        <v>564173.4</v>
      </c>
    </row>
    <row r="72" spans="2:6" x14ac:dyDescent="0.25">
      <c r="B72" s="97"/>
      <c r="C72" s="98"/>
      <c r="D72" s="67"/>
      <c r="E72" s="77" t="s">
        <v>99</v>
      </c>
      <c r="F72" s="76">
        <v>18958</v>
      </c>
    </row>
    <row r="73" spans="2:6" x14ac:dyDescent="0.25">
      <c r="B73" s="97"/>
      <c r="C73" s="98"/>
      <c r="D73" s="67"/>
      <c r="E73" s="67" t="s">
        <v>218</v>
      </c>
      <c r="F73" s="76">
        <v>2424</v>
      </c>
    </row>
    <row r="74" spans="2:6" x14ac:dyDescent="0.25">
      <c r="B74" s="97"/>
      <c r="C74" s="98"/>
      <c r="D74" s="67"/>
      <c r="E74" s="77" t="s">
        <v>100</v>
      </c>
      <c r="F74" s="76">
        <v>166.87</v>
      </c>
    </row>
    <row r="75" spans="2:6" x14ac:dyDescent="0.25">
      <c r="B75" s="97"/>
      <c r="C75" s="98"/>
      <c r="D75" s="67"/>
      <c r="E75" s="77" t="s">
        <v>101</v>
      </c>
      <c r="F75" s="76">
        <v>95.14</v>
      </c>
    </row>
    <row r="76" spans="2:6" x14ac:dyDescent="0.25">
      <c r="B76" s="97"/>
      <c r="C76" s="98"/>
      <c r="D76" s="67"/>
      <c r="E76" s="77" t="s">
        <v>81</v>
      </c>
      <c r="F76" s="76">
        <v>44.5</v>
      </c>
    </row>
    <row r="77" spans="2:6" x14ac:dyDescent="0.25">
      <c r="B77" s="97"/>
      <c r="C77" s="98"/>
      <c r="D77" s="67"/>
      <c r="E77" s="77" t="s">
        <v>208</v>
      </c>
      <c r="F77" s="76">
        <v>29.5</v>
      </c>
    </row>
    <row r="78" spans="2:6" x14ac:dyDescent="0.25">
      <c r="B78" s="97"/>
      <c r="C78" s="98"/>
      <c r="D78" s="67"/>
      <c r="E78" s="77" t="s">
        <v>195</v>
      </c>
      <c r="F78" s="76">
        <v>10</v>
      </c>
    </row>
    <row r="79" spans="2:6" x14ac:dyDescent="0.25">
      <c r="B79" s="97"/>
      <c r="C79" s="98"/>
      <c r="D79" s="67"/>
      <c r="E79" s="67" t="s">
        <v>164</v>
      </c>
      <c r="F79" s="76">
        <v>407</v>
      </c>
    </row>
    <row r="80" spans="2:6" x14ac:dyDescent="0.25">
      <c r="B80" s="97"/>
      <c r="C80" s="98"/>
      <c r="D80" s="67"/>
      <c r="E80" s="77" t="s">
        <v>139</v>
      </c>
      <c r="F80" s="76">
        <v>6</v>
      </c>
    </row>
    <row r="81" spans="2:6" x14ac:dyDescent="0.25">
      <c r="B81" s="97"/>
      <c r="C81" s="98"/>
      <c r="D81" s="67"/>
      <c r="E81" s="67" t="s">
        <v>219</v>
      </c>
      <c r="F81" s="76">
        <v>5791.8</v>
      </c>
    </row>
    <row r="82" spans="2:6" x14ac:dyDescent="0.25">
      <c r="B82" s="97"/>
      <c r="C82" s="98"/>
      <c r="D82" s="67"/>
      <c r="E82" s="77" t="s">
        <v>102</v>
      </c>
      <c r="F82" s="76">
        <v>35.880000000000003</v>
      </c>
    </row>
    <row r="83" spans="2:6" x14ac:dyDescent="0.25">
      <c r="B83" s="97"/>
      <c r="C83" s="98"/>
      <c r="D83" s="67"/>
      <c r="E83" s="77" t="s">
        <v>103</v>
      </c>
      <c r="F83" s="76">
        <v>126.52</v>
      </c>
    </row>
    <row r="84" spans="2:6" x14ac:dyDescent="0.25">
      <c r="B84" s="97"/>
      <c r="C84" s="98"/>
      <c r="D84" s="67"/>
      <c r="E84" s="77" t="s">
        <v>121</v>
      </c>
      <c r="F84" s="76">
        <v>16</v>
      </c>
    </row>
    <row r="85" spans="2:6" x14ac:dyDescent="0.25">
      <c r="B85" s="97"/>
      <c r="C85" s="98"/>
      <c r="D85" s="67"/>
      <c r="E85" s="77" t="s">
        <v>104</v>
      </c>
      <c r="F85" s="76">
        <v>5625.28</v>
      </c>
    </row>
    <row r="86" spans="2:6" x14ac:dyDescent="0.25">
      <c r="B86" s="97"/>
      <c r="C86" s="98"/>
      <c r="D86" s="67"/>
      <c r="E86" s="77" t="s">
        <v>105</v>
      </c>
      <c r="F86" s="76">
        <v>120.5</v>
      </c>
    </row>
    <row r="87" spans="2:6" x14ac:dyDescent="0.25">
      <c r="B87" s="97"/>
      <c r="C87" s="98"/>
      <c r="D87" s="67"/>
      <c r="E87" s="67" t="s">
        <v>220</v>
      </c>
      <c r="F87" s="76">
        <v>98</v>
      </c>
    </row>
    <row r="88" spans="2:6" x14ac:dyDescent="0.25">
      <c r="B88" s="97"/>
      <c r="C88" s="98"/>
      <c r="D88" s="67"/>
      <c r="E88" s="77" t="s">
        <v>216</v>
      </c>
      <c r="F88" s="76">
        <v>0.6</v>
      </c>
    </row>
    <row r="89" spans="2:6" x14ac:dyDescent="0.25">
      <c r="B89" s="97"/>
      <c r="C89" s="98"/>
      <c r="D89" s="21" t="s">
        <v>83</v>
      </c>
      <c r="E89" s="21"/>
      <c r="F89" s="23">
        <v>636878.64000000013</v>
      </c>
    </row>
    <row r="90" spans="2:6" x14ac:dyDescent="0.25">
      <c r="B90" s="24"/>
      <c r="C90" s="3" t="s">
        <v>18</v>
      </c>
      <c r="D90" s="28"/>
      <c r="E90" s="28"/>
      <c r="F90" s="29">
        <f>F89+F63</f>
        <v>1020891.8400000001</v>
      </c>
    </row>
    <row r="91" spans="2:6" x14ac:dyDescent="0.25">
      <c r="B91" s="25" t="s">
        <v>18</v>
      </c>
      <c r="C91" s="5"/>
      <c r="D91" s="22"/>
      <c r="E91" s="22"/>
      <c r="F91" s="26">
        <f>F90</f>
        <v>1020891.8400000001</v>
      </c>
    </row>
    <row r="92" spans="2:6" x14ac:dyDescent="0.25">
      <c r="B92" s="97" t="s">
        <v>19</v>
      </c>
      <c r="C92" s="98" t="s">
        <v>19</v>
      </c>
      <c r="D92" s="67" t="s">
        <v>201</v>
      </c>
      <c r="E92" s="67" t="s">
        <v>85</v>
      </c>
      <c r="F92" s="76">
        <v>743.01</v>
      </c>
    </row>
    <row r="93" spans="2:6" x14ac:dyDescent="0.25">
      <c r="B93" s="97"/>
      <c r="C93" s="98"/>
      <c r="D93" s="21" t="s">
        <v>204</v>
      </c>
      <c r="E93" s="21"/>
      <c r="F93" s="23">
        <v>743.01</v>
      </c>
    </row>
    <row r="94" spans="2:6" x14ac:dyDescent="0.25">
      <c r="B94" s="97"/>
      <c r="C94" s="3" t="s">
        <v>20</v>
      </c>
      <c r="D94" s="28"/>
      <c r="E94" s="28"/>
      <c r="F94" s="29">
        <f>F93</f>
        <v>743.01</v>
      </c>
    </row>
    <row r="95" spans="2:6" x14ac:dyDescent="0.25">
      <c r="B95" s="25" t="s">
        <v>20</v>
      </c>
      <c r="C95" s="5"/>
      <c r="D95" s="22"/>
      <c r="E95" s="22"/>
      <c r="F95" s="26">
        <f>F94</f>
        <v>743.01</v>
      </c>
    </row>
    <row r="96" spans="2:6" x14ac:dyDescent="0.25">
      <c r="B96" s="97" t="s">
        <v>21</v>
      </c>
      <c r="C96" s="98" t="s">
        <v>22</v>
      </c>
      <c r="D96" s="67" t="s">
        <v>201</v>
      </c>
      <c r="E96" s="77" t="s">
        <v>85</v>
      </c>
      <c r="F96" s="76">
        <v>479.71</v>
      </c>
    </row>
    <row r="97" spans="2:6" x14ac:dyDescent="0.25">
      <c r="B97" s="97"/>
      <c r="C97" s="98"/>
      <c r="D97" s="21" t="s">
        <v>204</v>
      </c>
      <c r="E97" s="21"/>
      <c r="F97" s="23">
        <v>479.71</v>
      </c>
    </row>
    <row r="98" spans="2:6" x14ac:dyDescent="0.25">
      <c r="B98" s="97"/>
      <c r="C98" s="98"/>
      <c r="D98" s="67" t="s">
        <v>80</v>
      </c>
      <c r="E98" s="67" t="s">
        <v>219</v>
      </c>
      <c r="F98" s="76">
        <v>263.49</v>
      </c>
    </row>
    <row r="99" spans="2:6" x14ac:dyDescent="0.25">
      <c r="B99" s="97"/>
      <c r="C99" s="98"/>
      <c r="D99" s="21" t="s">
        <v>83</v>
      </c>
      <c r="E99" s="21"/>
      <c r="F99" s="23">
        <v>263.49</v>
      </c>
    </row>
    <row r="100" spans="2:6" x14ac:dyDescent="0.25">
      <c r="B100" s="24"/>
      <c r="C100" s="3" t="s">
        <v>107</v>
      </c>
      <c r="D100" s="28"/>
      <c r="E100" s="28"/>
      <c r="F100" s="29">
        <f>F97+F99</f>
        <v>743.2</v>
      </c>
    </row>
    <row r="101" spans="2:6" x14ac:dyDescent="0.25">
      <c r="B101" s="97"/>
      <c r="C101" s="98" t="s">
        <v>23</v>
      </c>
      <c r="D101" s="67" t="s">
        <v>201</v>
      </c>
      <c r="E101" s="77" t="s">
        <v>85</v>
      </c>
      <c r="F101" s="76">
        <v>32081.839999999997</v>
      </c>
    </row>
    <row r="102" spans="2:6" x14ac:dyDescent="0.25">
      <c r="B102" s="97"/>
      <c r="C102" s="98"/>
      <c r="D102" s="67"/>
      <c r="E102" s="77" t="s">
        <v>78</v>
      </c>
      <c r="F102" s="76">
        <v>3677.16</v>
      </c>
    </row>
    <row r="103" spans="2:6" x14ac:dyDescent="0.25">
      <c r="B103" s="97"/>
      <c r="C103" s="98"/>
      <c r="D103" s="67"/>
      <c r="E103" s="77" t="s">
        <v>86</v>
      </c>
      <c r="F103" s="76">
        <v>10602.330000000002</v>
      </c>
    </row>
    <row r="104" spans="2:6" x14ac:dyDescent="0.25">
      <c r="B104" s="97"/>
      <c r="C104" s="98"/>
      <c r="D104" s="67"/>
      <c r="E104" s="77" t="s">
        <v>117</v>
      </c>
      <c r="F104" s="76">
        <v>13.06</v>
      </c>
    </row>
    <row r="105" spans="2:6" x14ac:dyDescent="0.25">
      <c r="B105" s="97"/>
      <c r="C105" s="98"/>
      <c r="D105" s="67"/>
      <c r="E105" s="77" t="s">
        <v>79</v>
      </c>
      <c r="F105" s="76">
        <v>1464.3600000000001</v>
      </c>
    </row>
    <row r="106" spans="2:6" x14ac:dyDescent="0.25">
      <c r="B106" s="97"/>
      <c r="C106" s="98"/>
      <c r="D106" s="21" t="s">
        <v>204</v>
      </c>
      <c r="E106" s="21"/>
      <c r="F106" s="23">
        <v>47838.75</v>
      </c>
    </row>
    <row r="107" spans="2:6" x14ac:dyDescent="0.25">
      <c r="B107" s="97"/>
      <c r="C107" s="3" t="s">
        <v>108</v>
      </c>
      <c r="D107" s="28"/>
      <c r="E107" s="28"/>
      <c r="F107" s="29">
        <f>F106</f>
        <v>47838.75</v>
      </c>
    </row>
    <row r="108" spans="2:6" x14ac:dyDescent="0.25">
      <c r="B108" s="97"/>
      <c r="C108" s="98" t="s">
        <v>24</v>
      </c>
      <c r="D108" s="67" t="s">
        <v>201</v>
      </c>
      <c r="E108" s="77" t="s">
        <v>85</v>
      </c>
      <c r="F108" s="76">
        <v>15395.91</v>
      </c>
    </row>
    <row r="109" spans="2:6" x14ac:dyDescent="0.25">
      <c r="B109" s="97"/>
      <c r="C109" s="98"/>
      <c r="D109" s="67"/>
      <c r="E109" s="77" t="s">
        <v>86</v>
      </c>
      <c r="F109" s="76">
        <v>3000</v>
      </c>
    </row>
    <row r="110" spans="2:6" x14ac:dyDescent="0.25">
      <c r="B110" s="97"/>
      <c r="C110" s="20"/>
      <c r="D110" s="21" t="s">
        <v>204</v>
      </c>
      <c r="E110" s="21"/>
      <c r="F110" s="23">
        <v>18395.91</v>
      </c>
    </row>
    <row r="111" spans="2:6" x14ac:dyDescent="0.25">
      <c r="B111" s="97"/>
      <c r="C111" s="3" t="s">
        <v>110</v>
      </c>
      <c r="D111" s="28"/>
      <c r="E111" s="28"/>
      <c r="F111" s="29">
        <f>F110</f>
        <v>18395.91</v>
      </c>
    </row>
    <row r="112" spans="2:6" x14ac:dyDescent="0.25">
      <c r="B112" s="25" t="s">
        <v>25</v>
      </c>
      <c r="C112" s="5"/>
      <c r="D112" s="22"/>
      <c r="E112" s="22"/>
      <c r="F112" s="26">
        <f>F111+F107+F100</f>
        <v>66977.86</v>
      </c>
    </row>
    <row r="113" spans="2:6" x14ac:dyDescent="0.25">
      <c r="B113" s="97" t="s">
        <v>26</v>
      </c>
      <c r="C113" s="98" t="s">
        <v>212</v>
      </c>
      <c r="D113" s="67" t="s">
        <v>201</v>
      </c>
      <c r="E113" s="77" t="s">
        <v>112</v>
      </c>
      <c r="F113" s="76">
        <v>70</v>
      </c>
    </row>
    <row r="114" spans="2:6" x14ac:dyDescent="0.25">
      <c r="B114" s="97"/>
      <c r="C114" s="98"/>
      <c r="D114" s="67"/>
      <c r="E114" s="77" t="s">
        <v>92</v>
      </c>
      <c r="F114" s="76">
        <v>60</v>
      </c>
    </row>
    <row r="115" spans="2:6" x14ac:dyDescent="0.25">
      <c r="B115" s="97"/>
      <c r="C115" s="20"/>
      <c r="D115" s="21" t="s">
        <v>204</v>
      </c>
      <c r="E115" s="21"/>
      <c r="F115" s="23">
        <v>130</v>
      </c>
    </row>
    <row r="116" spans="2:6" x14ac:dyDescent="0.25">
      <c r="B116" s="97"/>
      <c r="C116" s="3" t="s">
        <v>221</v>
      </c>
      <c r="D116" s="28"/>
      <c r="E116" s="28"/>
      <c r="F116" s="29">
        <f>F115</f>
        <v>130</v>
      </c>
    </row>
    <row r="117" spans="2:6" x14ac:dyDescent="0.25">
      <c r="B117" s="97"/>
      <c r="C117" s="98" t="s">
        <v>111</v>
      </c>
      <c r="D117" s="67" t="s">
        <v>201</v>
      </c>
      <c r="E117" s="77" t="s">
        <v>112</v>
      </c>
      <c r="F117" s="76">
        <v>2434.44</v>
      </c>
    </row>
    <row r="118" spans="2:6" x14ac:dyDescent="0.25">
      <c r="B118" s="97"/>
      <c r="C118" s="98"/>
      <c r="D118" s="67"/>
      <c r="E118" s="77" t="s">
        <v>92</v>
      </c>
      <c r="F118" s="76">
        <v>1081.79</v>
      </c>
    </row>
    <row r="119" spans="2:6" x14ac:dyDescent="0.25">
      <c r="B119" s="97"/>
      <c r="C119" s="20"/>
      <c r="D119" s="21" t="s">
        <v>204</v>
      </c>
      <c r="E119" s="21"/>
      <c r="F119" s="23">
        <v>3516.23</v>
      </c>
    </row>
    <row r="120" spans="2:6" x14ac:dyDescent="0.25">
      <c r="B120" s="97"/>
      <c r="C120" s="98"/>
      <c r="D120" s="67" t="s">
        <v>80</v>
      </c>
      <c r="E120" s="77" t="s">
        <v>222</v>
      </c>
      <c r="F120" s="76">
        <v>302.2</v>
      </c>
    </row>
    <row r="121" spans="2:6" x14ac:dyDescent="0.25">
      <c r="B121" s="97"/>
      <c r="C121" s="98"/>
      <c r="D121" s="67"/>
      <c r="E121" s="67" t="s">
        <v>114</v>
      </c>
      <c r="F121" s="76">
        <v>1492.34</v>
      </c>
    </row>
    <row r="122" spans="2:6" x14ac:dyDescent="0.25">
      <c r="B122" s="97"/>
      <c r="C122" s="20"/>
      <c r="D122" s="21" t="s">
        <v>83</v>
      </c>
      <c r="E122" s="21"/>
      <c r="F122" s="23">
        <v>1794.54</v>
      </c>
    </row>
    <row r="123" spans="2:6" x14ac:dyDescent="0.25">
      <c r="B123" s="97"/>
      <c r="C123" s="3" t="s">
        <v>115</v>
      </c>
      <c r="D123" s="28"/>
      <c r="E123" s="28"/>
      <c r="F123" s="29">
        <f>F119+F122</f>
        <v>5310.77</v>
      </c>
    </row>
    <row r="124" spans="2:6" x14ac:dyDescent="0.25">
      <c r="B124" s="25" t="s">
        <v>27</v>
      </c>
      <c r="C124" s="5"/>
      <c r="D124" s="22"/>
      <c r="E124" s="22"/>
      <c r="F124" s="26">
        <f>F116+F123</f>
        <v>5440.77</v>
      </c>
    </row>
    <row r="125" spans="2:6" x14ac:dyDescent="0.25">
      <c r="B125" s="97" t="s">
        <v>28</v>
      </c>
      <c r="C125" s="98" t="s">
        <v>28</v>
      </c>
      <c r="D125" s="67" t="s">
        <v>201</v>
      </c>
      <c r="E125" s="77" t="s">
        <v>92</v>
      </c>
      <c r="F125" s="76">
        <v>40859.72</v>
      </c>
    </row>
    <row r="126" spans="2:6" x14ac:dyDescent="0.25">
      <c r="B126" s="97"/>
      <c r="C126" s="98"/>
      <c r="D126" s="67"/>
      <c r="E126" s="77" t="s">
        <v>214</v>
      </c>
      <c r="F126" s="76">
        <v>22194.45</v>
      </c>
    </row>
    <row r="127" spans="2:6" x14ac:dyDescent="0.25">
      <c r="B127" s="97"/>
      <c r="C127" s="98"/>
      <c r="D127" s="67"/>
      <c r="E127" s="77" t="s">
        <v>79</v>
      </c>
      <c r="F127" s="76">
        <v>5900</v>
      </c>
    </row>
    <row r="128" spans="2:6" x14ac:dyDescent="0.25">
      <c r="B128" s="97"/>
      <c r="C128" s="20"/>
      <c r="D128" s="21" t="s">
        <v>204</v>
      </c>
      <c r="E128" s="21"/>
      <c r="F128" s="23">
        <v>68954.17</v>
      </c>
    </row>
    <row r="129" spans="2:6" x14ac:dyDescent="0.25">
      <c r="B129" s="97"/>
      <c r="C129" s="98"/>
      <c r="D129" s="67" t="s">
        <v>80</v>
      </c>
      <c r="E129" s="77" t="s">
        <v>98</v>
      </c>
      <c r="F129" s="76">
        <v>111782.2</v>
      </c>
    </row>
    <row r="130" spans="2:6" x14ac:dyDescent="0.25">
      <c r="B130" s="97"/>
      <c r="C130" s="98"/>
      <c r="D130" s="67"/>
      <c r="E130" s="77" t="s">
        <v>99</v>
      </c>
      <c r="F130" s="76">
        <v>6395.97</v>
      </c>
    </row>
    <row r="131" spans="2:6" x14ac:dyDescent="0.25">
      <c r="B131" s="97"/>
      <c r="C131" s="98"/>
      <c r="D131" s="67"/>
      <c r="E131" s="77" t="s">
        <v>223</v>
      </c>
      <c r="F131" s="76">
        <v>221995.8</v>
      </c>
    </row>
    <row r="132" spans="2:6" x14ac:dyDescent="0.25">
      <c r="B132" s="97"/>
      <c r="C132" s="98"/>
      <c r="D132" s="67"/>
      <c r="E132" s="77" t="s">
        <v>100</v>
      </c>
      <c r="F132" s="76">
        <v>435</v>
      </c>
    </row>
    <row r="133" spans="2:6" x14ac:dyDescent="0.25">
      <c r="B133" s="97"/>
      <c r="C133" s="98"/>
      <c r="D133" s="67"/>
      <c r="E133" s="77" t="s">
        <v>121</v>
      </c>
      <c r="F133" s="76">
        <v>134</v>
      </c>
    </row>
    <row r="134" spans="2:6" x14ac:dyDescent="0.25">
      <c r="B134" s="97"/>
      <c r="C134" s="20"/>
      <c r="D134" s="21" t="s">
        <v>83</v>
      </c>
      <c r="E134" s="21"/>
      <c r="F134" s="23">
        <v>340742.97</v>
      </c>
    </row>
    <row r="135" spans="2:6" x14ac:dyDescent="0.25">
      <c r="B135" s="97"/>
      <c r="C135" s="3" t="s">
        <v>29</v>
      </c>
      <c r="D135" s="28"/>
      <c r="E135" s="28"/>
      <c r="F135" s="29">
        <f>F128+F134</f>
        <v>409697.13999999996</v>
      </c>
    </row>
    <row r="136" spans="2:6" x14ac:dyDescent="0.25">
      <c r="B136" s="25" t="s">
        <v>29</v>
      </c>
      <c r="C136" s="5"/>
      <c r="D136" s="22"/>
      <c r="E136" s="22"/>
      <c r="F136" s="26">
        <f>F135</f>
        <v>409697.13999999996</v>
      </c>
    </row>
    <row r="137" spans="2:6" x14ac:dyDescent="0.25">
      <c r="B137" s="97" t="s">
        <v>30</v>
      </c>
      <c r="C137" s="98" t="s">
        <v>31</v>
      </c>
      <c r="D137" s="67" t="s">
        <v>201</v>
      </c>
      <c r="E137" s="77" t="s">
        <v>127</v>
      </c>
      <c r="F137" s="76">
        <v>565.46</v>
      </c>
    </row>
    <row r="138" spans="2:6" x14ac:dyDescent="0.25">
      <c r="B138" s="97"/>
      <c r="C138" s="98"/>
      <c r="D138" s="67"/>
      <c r="E138" s="77" t="s">
        <v>86</v>
      </c>
      <c r="F138" s="76">
        <v>93106.68</v>
      </c>
    </row>
    <row r="139" spans="2:6" x14ac:dyDescent="0.25">
      <c r="B139" s="97"/>
      <c r="C139" s="98"/>
      <c r="D139" s="67"/>
      <c r="E139" s="77" t="s">
        <v>117</v>
      </c>
      <c r="F139" s="76">
        <v>1894.71</v>
      </c>
    </row>
    <row r="140" spans="2:6" x14ac:dyDescent="0.25">
      <c r="B140" s="97"/>
      <c r="C140" s="98"/>
      <c r="D140" s="67"/>
      <c r="E140" s="77" t="s">
        <v>79</v>
      </c>
      <c r="F140" s="76">
        <v>24437.119999999999</v>
      </c>
    </row>
    <row r="141" spans="2:6" x14ac:dyDescent="0.25">
      <c r="B141" s="97"/>
      <c r="C141" s="20"/>
      <c r="D141" s="21" t="s">
        <v>204</v>
      </c>
      <c r="E141" s="21"/>
      <c r="F141" s="23">
        <v>120003.97</v>
      </c>
    </row>
    <row r="142" spans="2:6" x14ac:dyDescent="0.25">
      <c r="B142" s="97"/>
      <c r="C142" s="98"/>
      <c r="D142" s="67" t="s">
        <v>80</v>
      </c>
      <c r="E142" s="77" t="s">
        <v>97</v>
      </c>
      <c r="F142" s="76">
        <v>387.31</v>
      </c>
    </row>
    <row r="143" spans="2:6" x14ac:dyDescent="0.25">
      <c r="B143" s="97"/>
      <c r="C143" s="98"/>
      <c r="D143" s="67"/>
      <c r="E143" s="77" t="s">
        <v>224</v>
      </c>
      <c r="F143" s="76">
        <v>1159.01</v>
      </c>
    </row>
    <row r="144" spans="2:6" x14ac:dyDescent="0.25">
      <c r="B144" s="97"/>
      <c r="C144" s="98"/>
      <c r="D144" s="67"/>
      <c r="E144" s="77" t="s">
        <v>225</v>
      </c>
      <c r="F144" s="76">
        <v>510.5</v>
      </c>
    </row>
    <row r="145" spans="2:6" x14ac:dyDescent="0.25">
      <c r="B145" s="97"/>
      <c r="C145" s="98"/>
      <c r="D145" s="67"/>
      <c r="E145" s="77" t="s">
        <v>82</v>
      </c>
      <c r="F145" s="76">
        <v>4901.97</v>
      </c>
    </row>
    <row r="146" spans="2:6" x14ac:dyDescent="0.25">
      <c r="B146" s="97"/>
      <c r="C146" s="20"/>
      <c r="D146" s="21" t="s">
        <v>83</v>
      </c>
      <c r="E146" s="21"/>
      <c r="F146" s="23">
        <v>6958.79</v>
      </c>
    </row>
    <row r="147" spans="2:6" x14ac:dyDescent="0.25">
      <c r="B147" s="97"/>
      <c r="C147" s="3" t="s">
        <v>118</v>
      </c>
      <c r="D147" s="28"/>
      <c r="E147" s="28"/>
      <c r="F147" s="29">
        <f>F141+F146</f>
        <v>126962.76</v>
      </c>
    </row>
    <row r="148" spans="2:6" x14ac:dyDescent="0.25">
      <c r="B148" s="97"/>
      <c r="C148" s="98" t="s">
        <v>32</v>
      </c>
      <c r="D148" s="67" t="s">
        <v>201</v>
      </c>
      <c r="E148" s="77" t="s">
        <v>128</v>
      </c>
      <c r="F148" s="76">
        <v>126.66</v>
      </c>
    </row>
    <row r="149" spans="2:6" x14ac:dyDescent="0.25">
      <c r="B149" s="97"/>
      <c r="C149" s="98"/>
      <c r="D149" s="67"/>
      <c r="E149" s="77" t="s">
        <v>85</v>
      </c>
      <c r="F149" s="76">
        <v>23.8</v>
      </c>
    </row>
    <row r="150" spans="2:6" x14ac:dyDescent="0.25">
      <c r="B150" s="97"/>
      <c r="C150" s="98"/>
      <c r="D150" s="67"/>
      <c r="E150" s="77" t="s">
        <v>78</v>
      </c>
      <c r="F150" s="76">
        <v>5812.76</v>
      </c>
    </row>
    <row r="151" spans="2:6" x14ac:dyDescent="0.25">
      <c r="B151" s="97"/>
      <c r="C151" s="98"/>
      <c r="D151" s="67"/>
      <c r="E151" s="77" t="s">
        <v>86</v>
      </c>
      <c r="F151" s="76">
        <v>21658.57</v>
      </c>
    </row>
    <row r="152" spans="2:6" x14ac:dyDescent="0.25">
      <c r="B152" s="97"/>
      <c r="C152" s="98"/>
      <c r="D152" s="67"/>
      <c r="E152" s="77" t="s">
        <v>117</v>
      </c>
      <c r="F152" s="76">
        <v>372.5</v>
      </c>
    </row>
    <row r="153" spans="2:6" x14ac:dyDescent="0.25">
      <c r="B153" s="97"/>
      <c r="C153" s="98"/>
      <c r="D153" s="67"/>
      <c r="E153" s="77" t="s">
        <v>92</v>
      </c>
      <c r="F153" s="76">
        <v>18039.18</v>
      </c>
    </row>
    <row r="154" spans="2:6" x14ac:dyDescent="0.25">
      <c r="B154" s="97"/>
      <c r="C154" s="98"/>
      <c r="D154" s="67"/>
      <c r="E154" s="77" t="s">
        <v>79</v>
      </c>
      <c r="F154" s="76">
        <v>104113.27</v>
      </c>
    </row>
    <row r="155" spans="2:6" x14ac:dyDescent="0.25">
      <c r="B155" s="97"/>
      <c r="C155" s="20"/>
      <c r="D155" s="21" t="s">
        <v>204</v>
      </c>
      <c r="E155" s="21"/>
      <c r="F155" s="23">
        <v>150146.74</v>
      </c>
    </row>
    <row r="156" spans="2:6" x14ac:dyDescent="0.25">
      <c r="B156" s="97"/>
      <c r="C156" s="98"/>
      <c r="D156" s="67" t="s">
        <v>80</v>
      </c>
      <c r="E156" s="77" t="s">
        <v>100</v>
      </c>
      <c r="F156" s="76">
        <v>2432.34</v>
      </c>
    </row>
    <row r="157" spans="2:6" x14ac:dyDescent="0.25">
      <c r="B157" s="97"/>
      <c r="C157" s="98"/>
      <c r="D157" s="67"/>
      <c r="E157" s="77" t="s">
        <v>225</v>
      </c>
      <c r="F157" s="76">
        <v>16224.32</v>
      </c>
    </row>
    <row r="158" spans="2:6" x14ac:dyDescent="0.25">
      <c r="B158" s="97"/>
      <c r="C158" s="98"/>
      <c r="D158" s="67"/>
      <c r="E158" s="77" t="s">
        <v>82</v>
      </c>
      <c r="F158" s="76">
        <v>866.02</v>
      </c>
    </row>
    <row r="159" spans="2:6" x14ac:dyDescent="0.25">
      <c r="B159" s="97"/>
      <c r="C159" s="98"/>
      <c r="D159" s="67"/>
      <c r="E159" s="77" t="s">
        <v>103</v>
      </c>
      <c r="F159" s="76">
        <v>3717</v>
      </c>
    </row>
    <row r="160" spans="2:6" x14ac:dyDescent="0.25">
      <c r="B160" s="97"/>
      <c r="C160" s="98"/>
      <c r="D160" s="67"/>
      <c r="E160" s="77" t="s">
        <v>104</v>
      </c>
      <c r="F160" s="76">
        <v>7</v>
      </c>
    </row>
    <row r="161" spans="2:6" x14ac:dyDescent="0.25">
      <c r="B161" s="97"/>
      <c r="C161" s="20"/>
      <c r="D161" s="21" t="s">
        <v>83</v>
      </c>
      <c r="E161" s="21"/>
      <c r="F161" s="23">
        <v>23246.68</v>
      </c>
    </row>
    <row r="162" spans="2:6" x14ac:dyDescent="0.25">
      <c r="B162" s="97"/>
      <c r="C162" s="3" t="s">
        <v>122</v>
      </c>
      <c r="D162" s="28"/>
      <c r="E162" s="28"/>
      <c r="F162" s="29">
        <f>F155+F161</f>
        <v>173393.41999999998</v>
      </c>
    </row>
    <row r="163" spans="2:6" x14ac:dyDescent="0.25">
      <c r="B163" s="97"/>
      <c r="C163" s="98" t="s">
        <v>33</v>
      </c>
      <c r="D163" s="67" t="s">
        <v>201</v>
      </c>
      <c r="E163" s="77" t="s">
        <v>78</v>
      </c>
      <c r="F163" s="76">
        <v>32199.919999999998</v>
      </c>
    </row>
    <row r="164" spans="2:6" x14ac:dyDescent="0.25">
      <c r="B164" s="97"/>
      <c r="C164" s="98"/>
      <c r="D164" s="67"/>
      <c r="E164" s="77" t="s">
        <v>86</v>
      </c>
      <c r="F164" s="76">
        <v>25013.68</v>
      </c>
    </row>
    <row r="165" spans="2:6" x14ac:dyDescent="0.25">
      <c r="B165" s="97"/>
      <c r="C165" s="98"/>
      <c r="D165" s="67"/>
      <c r="E165" s="77" t="s">
        <v>117</v>
      </c>
      <c r="F165" s="76">
        <v>2344.83</v>
      </c>
    </row>
    <row r="166" spans="2:6" x14ac:dyDescent="0.25">
      <c r="B166" s="97"/>
      <c r="C166" s="98"/>
      <c r="D166" s="67"/>
      <c r="E166" s="77" t="s">
        <v>92</v>
      </c>
      <c r="F166" s="76">
        <v>137171.1</v>
      </c>
    </row>
    <row r="167" spans="2:6" x14ac:dyDescent="0.25">
      <c r="B167" s="97"/>
      <c r="C167" s="98"/>
      <c r="D167" s="67"/>
      <c r="E167" s="77" t="s">
        <v>79</v>
      </c>
      <c r="F167" s="76">
        <v>51513.08</v>
      </c>
    </row>
    <row r="168" spans="2:6" x14ac:dyDescent="0.25">
      <c r="B168" s="97"/>
      <c r="C168" s="20"/>
      <c r="D168" s="21" t="s">
        <v>204</v>
      </c>
      <c r="E168" s="21"/>
      <c r="F168" s="23">
        <v>248242.61</v>
      </c>
    </row>
    <row r="169" spans="2:6" x14ac:dyDescent="0.25">
      <c r="B169" s="97"/>
      <c r="C169" s="98"/>
      <c r="D169" s="67" t="s">
        <v>80</v>
      </c>
      <c r="E169" s="77" t="s">
        <v>223</v>
      </c>
      <c r="F169" s="76">
        <v>1794.49</v>
      </c>
    </row>
    <row r="170" spans="2:6" x14ac:dyDescent="0.25">
      <c r="B170" s="97"/>
      <c r="C170" s="98"/>
      <c r="D170" s="67"/>
      <c r="E170" s="77" t="s">
        <v>225</v>
      </c>
      <c r="F170" s="76">
        <v>99372.49</v>
      </c>
    </row>
    <row r="171" spans="2:6" x14ac:dyDescent="0.25">
      <c r="B171" s="97"/>
      <c r="C171" s="98"/>
      <c r="D171" s="67"/>
      <c r="E171" s="77" t="s">
        <v>109</v>
      </c>
      <c r="F171" s="76">
        <v>734.6</v>
      </c>
    </row>
    <row r="172" spans="2:6" x14ac:dyDescent="0.25">
      <c r="B172" s="97"/>
      <c r="C172" s="98"/>
      <c r="D172" s="67"/>
      <c r="E172" s="77" t="s">
        <v>82</v>
      </c>
      <c r="F172" s="76">
        <v>839.73</v>
      </c>
    </row>
    <row r="173" spans="2:6" x14ac:dyDescent="0.25">
      <c r="B173" s="97"/>
      <c r="C173" s="20"/>
      <c r="D173" s="21" t="s">
        <v>83</v>
      </c>
      <c r="E173" s="21"/>
      <c r="F173" s="23">
        <v>102741.31000000001</v>
      </c>
    </row>
    <row r="174" spans="2:6" x14ac:dyDescent="0.25">
      <c r="B174" s="97"/>
      <c r="C174" s="3" t="s">
        <v>124</v>
      </c>
      <c r="D174" s="28"/>
      <c r="E174" s="28"/>
      <c r="F174" s="29">
        <f>F168+F173</f>
        <v>350983.92</v>
      </c>
    </row>
    <row r="175" spans="2:6" x14ac:dyDescent="0.25">
      <c r="B175" s="97"/>
      <c r="C175" s="98" t="s">
        <v>34</v>
      </c>
      <c r="D175" s="67" t="s">
        <v>201</v>
      </c>
      <c r="E175" s="77" t="s">
        <v>78</v>
      </c>
      <c r="F175" s="76">
        <v>3647.01</v>
      </c>
    </row>
    <row r="176" spans="2:6" x14ac:dyDescent="0.25">
      <c r="B176" s="97"/>
      <c r="C176" s="98"/>
      <c r="D176" s="67"/>
      <c r="E176" s="77" t="s">
        <v>86</v>
      </c>
      <c r="F176" s="76">
        <v>3629.83</v>
      </c>
    </row>
    <row r="177" spans="2:6" x14ac:dyDescent="0.25">
      <c r="B177" s="97"/>
      <c r="C177" s="98"/>
      <c r="D177" s="67"/>
      <c r="E177" s="77" t="s">
        <v>117</v>
      </c>
      <c r="F177" s="76">
        <v>721.86</v>
      </c>
    </row>
    <row r="178" spans="2:6" x14ac:dyDescent="0.25">
      <c r="B178" s="97"/>
      <c r="C178" s="98"/>
      <c r="D178" s="67"/>
      <c r="E178" s="77" t="s">
        <v>79</v>
      </c>
      <c r="F178" s="76">
        <v>14715.72</v>
      </c>
    </row>
    <row r="179" spans="2:6" x14ac:dyDescent="0.25">
      <c r="B179" s="97"/>
      <c r="C179" s="20"/>
      <c r="D179" s="21" t="s">
        <v>204</v>
      </c>
      <c r="E179" s="21"/>
      <c r="F179" s="23">
        <v>22714.42</v>
      </c>
    </row>
    <row r="180" spans="2:6" x14ac:dyDescent="0.25">
      <c r="B180" s="97"/>
      <c r="C180" s="98"/>
      <c r="D180" s="67" t="s">
        <v>80</v>
      </c>
      <c r="E180" s="77" t="s">
        <v>223</v>
      </c>
      <c r="F180" s="76">
        <v>6416.21</v>
      </c>
    </row>
    <row r="181" spans="2:6" x14ac:dyDescent="0.25">
      <c r="B181" s="97"/>
      <c r="C181" s="98"/>
      <c r="D181" s="67"/>
      <c r="E181" s="77" t="s">
        <v>225</v>
      </c>
      <c r="F181" s="76">
        <v>14725.9</v>
      </c>
    </row>
    <row r="182" spans="2:6" x14ac:dyDescent="0.25">
      <c r="B182" s="97"/>
      <c r="C182" s="98"/>
      <c r="D182" s="67"/>
      <c r="E182" s="77" t="s">
        <v>82</v>
      </c>
      <c r="F182" s="76">
        <v>668.05</v>
      </c>
    </row>
    <row r="183" spans="2:6" x14ac:dyDescent="0.25">
      <c r="B183" s="97"/>
      <c r="C183" s="20"/>
      <c r="D183" s="21" t="s">
        <v>83</v>
      </c>
      <c r="E183" s="21"/>
      <c r="F183" s="23">
        <v>21810.16</v>
      </c>
    </row>
    <row r="184" spans="2:6" x14ac:dyDescent="0.25">
      <c r="B184" s="97"/>
      <c r="C184" s="3" t="s">
        <v>125</v>
      </c>
      <c r="D184" s="28"/>
      <c r="E184" s="28"/>
      <c r="F184" s="29">
        <f>F179+F183</f>
        <v>44524.58</v>
      </c>
    </row>
    <row r="185" spans="2:6" x14ac:dyDescent="0.25">
      <c r="B185" s="97"/>
      <c r="C185" s="98" t="s">
        <v>35</v>
      </c>
      <c r="D185" s="67" t="s">
        <v>201</v>
      </c>
      <c r="E185" s="77" t="s">
        <v>86</v>
      </c>
      <c r="F185" s="76">
        <v>83986.03</v>
      </c>
    </row>
    <row r="186" spans="2:6" x14ac:dyDescent="0.25">
      <c r="B186" s="97"/>
      <c r="C186" s="98"/>
      <c r="D186" s="67"/>
      <c r="E186" s="77" t="s">
        <v>117</v>
      </c>
      <c r="F186" s="76">
        <v>5853.73</v>
      </c>
    </row>
    <row r="187" spans="2:6" x14ac:dyDescent="0.25">
      <c r="B187" s="97"/>
      <c r="C187" s="98"/>
      <c r="D187" s="67"/>
      <c r="E187" s="77" t="s">
        <v>92</v>
      </c>
      <c r="F187" s="76">
        <v>25.23</v>
      </c>
    </row>
    <row r="188" spans="2:6" x14ac:dyDescent="0.25">
      <c r="B188" s="97"/>
      <c r="C188" s="98"/>
      <c r="D188" s="67"/>
      <c r="E188" s="77" t="s">
        <v>79</v>
      </c>
      <c r="F188" s="76">
        <v>9566.49</v>
      </c>
    </row>
    <row r="189" spans="2:6" x14ac:dyDescent="0.25">
      <c r="B189" s="97"/>
      <c r="C189" s="20"/>
      <c r="D189" s="21" t="s">
        <v>204</v>
      </c>
      <c r="E189" s="21"/>
      <c r="F189" s="23">
        <v>99431.48</v>
      </c>
    </row>
    <row r="190" spans="2:6" x14ac:dyDescent="0.25">
      <c r="B190" s="97"/>
      <c r="C190" s="98"/>
      <c r="D190" s="67" t="s">
        <v>80</v>
      </c>
      <c r="E190" s="77" t="s">
        <v>97</v>
      </c>
      <c r="F190" s="76">
        <v>1769.14</v>
      </c>
    </row>
    <row r="191" spans="2:6" x14ac:dyDescent="0.25">
      <c r="B191" s="97"/>
      <c r="C191" s="98"/>
      <c r="D191" s="67"/>
      <c r="E191" s="77" t="s">
        <v>223</v>
      </c>
      <c r="F191" s="76">
        <v>846.62</v>
      </c>
    </row>
    <row r="192" spans="2:6" x14ac:dyDescent="0.25">
      <c r="B192" s="97"/>
      <c r="C192" s="98"/>
      <c r="D192" s="67"/>
      <c r="E192" s="77" t="s">
        <v>224</v>
      </c>
      <c r="F192" s="76">
        <v>2851.1</v>
      </c>
    </row>
    <row r="193" spans="2:6" x14ac:dyDescent="0.25">
      <c r="B193" s="97"/>
      <c r="C193" s="98"/>
      <c r="D193" s="67"/>
      <c r="E193" s="77" t="s">
        <v>225</v>
      </c>
      <c r="F193" s="76">
        <v>3946.14</v>
      </c>
    </row>
    <row r="194" spans="2:6" x14ac:dyDescent="0.25">
      <c r="B194" s="97"/>
      <c r="C194" s="98"/>
      <c r="D194" s="67"/>
      <c r="E194" s="77" t="s">
        <v>82</v>
      </c>
      <c r="F194" s="76">
        <v>467.94</v>
      </c>
    </row>
    <row r="195" spans="2:6" x14ac:dyDescent="0.25">
      <c r="B195" s="97"/>
      <c r="C195" s="98"/>
      <c r="D195" s="67"/>
      <c r="E195" s="77" t="s">
        <v>121</v>
      </c>
      <c r="F195" s="76">
        <v>898</v>
      </c>
    </row>
    <row r="196" spans="2:6" x14ac:dyDescent="0.25">
      <c r="B196" s="97"/>
      <c r="C196" s="20"/>
      <c r="D196" s="21" t="s">
        <v>83</v>
      </c>
      <c r="E196" s="21"/>
      <c r="F196" s="23">
        <v>10778.94</v>
      </c>
    </row>
    <row r="197" spans="2:6" x14ac:dyDescent="0.25">
      <c r="B197" s="97"/>
      <c r="C197" s="3" t="s">
        <v>126</v>
      </c>
      <c r="D197" s="28"/>
      <c r="E197" s="28"/>
      <c r="F197" s="29">
        <f>F189+F196</f>
        <v>110210.42</v>
      </c>
    </row>
    <row r="198" spans="2:6" x14ac:dyDescent="0.25">
      <c r="B198" s="97"/>
      <c r="C198" s="98" t="s">
        <v>36</v>
      </c>
      <c r="D198" s="67" t="s">
        <v>201</v>
      </c>
      <c r="E198" s="77" t="s">
        <v>127</v>
      </c>
      <c r="F198" s="76">
        <v>132</v>
      </c>
    </row>
    <row r="199" spans="2:6" x14ac:dyDescent="0.25">
      <c r="B199" s="97"/>
      <c r="C199" s="98"/>
      <c r="D199" s="67"/>
      <c r="E199" s="77" t="s">
        <v>78</v>
      </c>
      <c r="F199" s="76">
        <v>2954.08</v>
      </c>
    </row>
    <row r="200" spans="2:6" x14ac:dyDescent="0.25">
      <c r="B200" s="97"/>
      <c r="C200" s="98"/>
      <c r="D200" s="67"/>
      <c r="E200" s="77" t="s">
        <v>86</v>
      </c>
      <c r="F200" s="76">
        <v>131498.34</v>
      </c>
    </row>
    <row r="201" spans="2:6" x14ac:dyDescent="0.25">
      <c r="B201" s="97"/>
      <c r="C201" s="98"/>
      <c r="D201" s="67"/>
      <c r="E201" s="77" t="s">
        <v>117</v>
      </c>
      <c r="F201" s="76">
        <v>3682.43</v>
      </c>
    </row>
    <row r="202" spans="2:6" x14ac:dyDescent="0.25">
      <c r="B202" s="97"/>
      <c r="C202" s="98"/>
      <c r="D202" s="67"/>
      <c r="E202" s="77" t="s">
        <v>79</v>
      </c>
      <c r="F202" s="76">
        <v>87814.94</v>
      </c>
    </row>
    <row r="203" spans="2:6" x14ac:dyDescent="0.25">
      <c r="B203" s="97"/>
      <c r="C203" s="20"/>
      <c r="D203" s="21" t="s">
        <v>204</v>
      </c>
      <c r="E203" s="21"/>
      <c r="F203" s="23">
        <v>226081.78999999998</v>
      </c>
    </row>
    <row r="204" spans="2:6" x14ac:dyDescent="0.25">
      <c r="B204" s="97"/>
      <c r="C204" s="98"/>
      <c r="D204" s="67" t="s">
        <v>80</v>
      </c>
      <c r="E204" s="77" t="s">
        <v>224</v>
      </c>
      <c r="F204" s="76">
        <v>596.47</v>
      </c>
    </row>
    <row r="205" spans="2:6" x14ac:dyDescent="0.25">
      <c r="B205" s="97"/>
      <c r="C205" s="98"/>
      <c r="D205" s="67"/>
      <c r="E205" s="77" t="s">
        <v>225</v>
      </c>
      <c r="F205" s="76">
        <v>14646.720000000001</v>
      </c>
    </row>
    <row r="206" spans="2:6" x14ac:dyDescent="0.25">
      <c r="B206" s="97"/>
      <c r="C206" s="98"/>
      <c r="D206" s="67"/>
      <c r="E206" s="77" t="s">
        <v>82</v>
      </c>
      <c r="F206" s="76">
        <v>394.37</v>
      </c>
    </row>
    <row r="207" spans="2:6" x14ac:dyDescent="0.25">
      <c r="B207" s="97"/>
      <c r="C207" s="20"/>
      <c r="D207" s="21" t="s">
        <v>83</v>
      </c>
      <c r="E207" s="21"/>
      <c r="F207" s="23">
        <v>15637.560000000001</v>
      </c>
    </row>
    <row r="208" spans="2:6" x14ac:dyDescent="0.25">
      <c r="B208" s="97"/>
      <c r="C208" s="3" t="s">
        <v>129</v>
      </c>
      <c r="D208" s="28"/>
      <c r="E208" s="28"/>
      <c r="F208" s="29">
        <f>F203+F207</f>
        <v>241719.34999999998</v>
      </c>
    </row>
    <row r="209" spans="2:6" x14ac:dyDescent="0.25">
      <c r="B209" s="97"/>
      <c r="C209" s="98" t="s">
        <v>37</v>
      </c>
      <c r="D209" s="67" t="s">
        <v>201</v>
      </c>
      <c r="E209" s="77" t="s">
        <v>128</v>
      </c>
      <c r="F209" s="76">
        <v>506.27</v>
      </c>
    </row>
    <row r="210" spans="2:6" x14ac:dyDescent="0.25">
      <c r="B210" s="97"/>
      <c r="C210" s="98"/>
      <c r="D210" s="67"/>
      <c r="E210" s="77" t="s">
        <v>78</v>
      </c>
      <c r="F210" s="76">
        <v>9115.01</v>
      </c>
    </row>
    <row r="211" spans="2:6" x14ac:dyDescent="0.25">
      <c r="B211" s="97"/>
      <c r="C211" s="98"/>
      <c r="D211" s="67"/>
      <c r="E211" s="77" t="s">
        <v>86</v>
      </c>
      <c r="F211" s="76">
        <v>112958.04000000001</v>
      </c>
    </row>
    <row r="212" spans="2:6" x14ac:dyDescent="0.25">
      <c r="B212" s="97"/>
      <c r="C212" s="98"/>
      <c r="D212" s="67"/>
      <c r="E212" s="77" t="s">
        <v>79</v>
      </c>
      <c r="F212" s="76">
        <v>124205.97</v>
      </c>
    </row>
    <row r="213" spans="2:6" x14ac:dyDescent="0.25">
      <c r="B213" s="97"/>
      <c r="C213" s="20"/>
      <c r="D213" s="21" t="s">
        <v>204</v>
      </c>
      <c r="E213" s="21"/>
      <c r="F213" s="23">
        <v>246785.29</v>
      </c>
    </row>
    <row r="214" spans="2:6" x14ac:dyDescent="0.25">
      <c r="B214" s="97"/>
      <c r="C214" s="98"/>
      <c r="D214" s="67" t="s">
        <v>80</v>
      </c>
      <c r="E214" s="77" t="s">
        <v>224</v>
      </c>
      <c r="F214" s="76">
        <v>20.399999999999999</v>
      </c>
    </row>
    <row r="215" spans="2:6" x14ac:dyDescent="0.25">
      <c r="B215" s="97"/>
      <c r="C215" s="98"/>
      <c r="D215" s="67"/>
      <c r="E215" s="77" t="s">
        <v>225</v>
      </c>
      <c r="F215" s="76">
        <v>5630.56</v>
      </c>
    </row>
    <row r="216" spans="2:6" x14ac:dyDescent="0.25">
      <c r="B216" s="97"/>
      <c r="C216" s="98"/>
      <c r="D216" s="67"/>
      <c r="E216" s="77" t="s">
        <v>82</v>
      </c>
      <c r="F216" s="76">
        <v>1798.13</v>
      </c>
    </row>
    <row r="217" spans="2:6" x14ac:dyDescent="0.25">
      <c r="B217" s="97"/>
      <c r="C217" s="20"/>
      <c r="D217" s="21" t="s">
        <v>83</v>
      </c>
      <c r="E217" s="21"/>
      <c r="F217" s="23">
        <v>7449.09</v>
      </c>
    </row>
    <row r="218" spans="2:6" x14ac:dyDescent="0.25">
      <c r="B218" s="97"/>
      <c r="C218" s="3" t="s">
        <v>130</v>
      </c>
      <c r="D218" s="28"/>
      <c r="E218" s="28"/>
      <c r="F218" s="29">
        <f>F213+F217</f>
        <v>254234.38</v>
      </c>
    </row>
    <row r="219" spans="2:6" x14ac:dyDescent="0.25">
      <c r="B219" s="97"/>
      <c r="C219" s="98" t="s">
        <v>38</v>
      </c>
      <c r="D219" s="67" t="s">
        <v>201</v>
      </c>
      <c r="E219" s="77" t="s">
        <v>85</v>
      </c>
      <c r="F219" s="76">
        <v>3062.23</v>
      </c>
    </row>
    <row r="220" spans="2:6" x14ac:dyDescent="0.25">
      <c r="B220" s="97"/>
      <c r="C220" s="98"/>
      <c r="D220" s="67"/>
      <c r="E220" s="77" t="s">
        <v>86</v>
      </c>
      <c r="F220" s="76">
        <v>18126</v>
      </c>
    </row>
    <row r="221" spans="2:6" x14ac:dyDescent="0.25">
      <c r="B221" s="97"/>
      <c r="C221" s="98"/>
      <c r="D221" s="67"/>
      <c r="E221" s="77" t="s">
        <v>117</v>
      </c>
      <c r="F221" s="76">
        <v>26283.1</v>
      </c>
    </row>
    <row r="222" spans="2:6" x14ac:dyDescent="0.25">
      <c r="B222" s="97"/>
      <c r="C222" s="20"/>
      <c r="D222" s="21" t="s">
        <v>204</v>
      </c>
      <c r="E222" s="21"/>
      <c r="F222" s="23">
        <v>47471.33</v>
      </c>
    </row>
    <row r="223" spans="2:6" x14ac:dyDescent="0.25">
      <c r="B223" s="97"/>
      <c r="C223" s="98"/>
      <c r="D223" s="67" t="s">
        <v>80</v>
      </c>
      <c r="E223" s="77" t="s">
        <v>225</v>
      </c>
      <c r="F223" s="76">
        <v>3494.61</v>
      </c>
    </row>
    <row r="224" spans="2:6" x14ac:dyDescent="0.25">
      <c r="B224" s="97"/>
      <c r="C224" s="20"/>
      <c r="D224" s="21" t="s">
        <v>83</v>
      </c>
      <c r="E224" s="21"/>
      <c r="F224" s="23">
        <v>3494.61</v>
      </c>
    </row>
    <row r="225" spans="2:6" x14ac:dyDescent="0.25">
      <c r="B225" s="97"/>
      <c r="C225" s="3" t="s">
        <v>131</v>
      </c>
      <c r="D225" s="28"/>
      <c r="E225" s="28"/>
      <c r="F225" s="29">
        <f>F222+F224</f>
        <v>50965.94</v>
      </c>
    </row>
    <row r="226" spans="2:6" x14ac:dyDescent="0.25">
      <c r="B226" s="97"/>
      <c r="C226" s="98" t="s">
        <v>39</v>
      </c>
      <c r="D226" s="67" t="s">
        <v>201</v>
      </c>
      <c r="E226" s="77" t="s">
        <v>78</v>
      </c>
      <c r="F226" s="76">
        <v>10192.58</v>
      </c>
    </row>
    <row r="227" spans="2:6" x14ac:dyDescent="0.25">
      <c r="B227" s="97"/>
      <c r="C227" s="98"/>
      <c r="D227" s="67"/>
      <c r="E227" s="77" t="s">
        <v>86</v>
      </c>
      <c r="F227" s="76">
        <v>70938.84</v>
      </c>
    </row>
    <row r="228" spans="2:6" x14ac:dyDescent="0.25">
      <c r="B228" s="97"/>
      <c r="C228" s="98"/>
      <c r="D228" s="67"/>
      <c r="E228" s="77" t="s">
        <v>117</v>
      </c>
      <c r="F228" s="76">
        <v>11963.8</v>
      </c>
    </row>
    <row r="229" spans="2:6" x14ac:dyDescent="0.25">
      <c r="B229" s="97"/>
      <c r="C229" s="98"/>
      <c r="D229" s="67"/>
      <c r="E229" s="77" t="s">
        <v>79</v>
      </c>
      <c r="F229" s="76">
        <v>63115.91</v>
      </c>
    </row>
    <row r="230" spans="2:6" x14ac:dyDescent="0.25">
      <c r="B230" s="97"/>
      <c r="C230" s="20"/>
      <c r="D230" s="21" t="s">
        <v>204</v>
      </c>
      <c r="E230" s="21"/>
      <c r="F230" s="23">
        <v>156211.13</v>
      </c>
    </row>
    <row r="231" spans="2:6" x14ac:dyDescent="0.25">
      <c r="B231" s="97"/>
      <c r="C231" s="98"/>
      <c r="D231" s="67" t="s">
        <v>80</v>
      </c>
      <c r="E231" s="77" t="s">
        <v>224</v>
      </c>
      <c r="F231" s="76">
        <v>204.06</v>
      </c>
    </row>
    <row r="232" spans="2:6" x14ac:dyDescent="0.25">
      <c r="B232" s="97"/>
      <c r="C232" s="98"/>
      <c r="D232" s="67"/>
      <c r="E232" s="77" t="s">
        <v>225</v>
      </c>
      <c r="F232" s="76">
        <v>33922.990000000005</v>
      </c>
    </row>
    <row r="233" spans="2:6" x14ac:dyDescent="0.25">
      <c r="B233" s="97"/>
      <c r="C233" s="98"/>
      <c r="D233" s="75"/>
      <c r="E233" s="77" t="s">
        <v>109</v>
      </c>
      <c r="F233" s="76">
        <v>240.16</v>
      </c>
    </row>
    <row r="234" spans="2:6" x14ac:dyDescent="0.25">
      <c r="B234" s="97"/>
      <c r="C234" s="98"/>
      <c r="D234" s="67"/>
      <c r="E234" s="77" t="s">
        <v>82</v>
      </c>
      <c r="F234" s="76">
        <v>145.99</v>
      </c>
    </row>
    <row r="235" spans="2:6" x14ac:dyDescent="0.25">
      <c r="B235" s="97"/>
      <c r="C235" s="20"/>
      <c r="D235" s="21" t="s">
        <v>83</v>
      </c>
      <c r="E235" s="21"/>
      <c r="F235" s="23">
        <v>34513.200000000004</v>
      </c>
    </row>
    <row r="236" spans="2:6" x14ac:dyDescent="0.25">
      <c r="B236" s="97"/>
      <c r="C236" s="3" t="s">
        <v>132</v>
      </c>
      <c r="D236" s="28"/>
      <c r="E236" s="28"/>
      <c r="F236" s="29">
        <f>F230+F235</f>
        <v>190724.33000000002</v>
      </c>
    </row>
    <row r="237" spans="2:6" x14ac:dyDescent="0.25">
      <c r="B237" s="25" t="s">
        <v>40</v>
      </c>
      <c r="C237" s="5"/>
      <c r="D237" s="22"/>
      <c r="E237" s="22"/>
      <c r="F237" s="26">
        <f>F236+F225+F218+F208+F197+F184+F174+F162+F147</f>
        <v>1543719.0999999999</v>
      </c>
    </row>
    <row r="238" spans="2:6" x14ac:dyDescent="0.25">
      <c r="B238" s="97" t="s">
        <v>41</v>
      </c>
      <c r="C238" s="98" t="s">
        <v>42</v>
      </c>
      <c r="D238" s="67" t="s">
        <v>201</v>
      </c>
      <c r="E238" s="77" t="s">
        <v>85</v>
      </c>
      <c r="F238" s="76">
        <v>350</v>
      </c>
    </row>
    <row r="239" spans="2:6" x14ac:dyDescent="0.25">
      <c r="B239" s="97"/>
      <c r="C239" s="98"/>
      <c r="D239" s="67"/>
      <c r="E239" s="77" t="s">
        <v>78</v>
      </c>
      <c r="F239" s="76">
        <v>1120</v>
      </c>
    </row>
    <row r="240" spans="2:6" x14ac:dyDescent="0.25">
      <c r="B240" s="97"/>
      <c r="C240" s="98"/>
      <c r="D240" s="67"/>
      <c r="E240" s="77" t="s">
        <v>86</v>
      </c>
      <c r="F240" s="76">
        <v>15096</v>
      </c>
    </row>
    <row r="241" spans="2:9" x14ac:dyDescent="0.25">
      <c r="B241" s="97"/>
      <c r="C241" s="98"/>
      <c r="D241" s="67"/>
      <c r="E241" s="77" t="s">
        <v>214</v>
      </c>
      <c r="F241" s="76">
        <v>15468</v>
      </c>
    </row>
    <row r="242" spans="2:9" x14ac:dyDescent="0.25">
      <c r="B242" s="97"/>
      <c r="C242" s="20"/>
      <c r="D242" s="21" t="s">
        <v>204</v>
      </c>
      <c r="E242" s="21"/>
      <c r="F242" s="23">
        <v>32034</v>
      </c>
    </row>
    <row r="243" spans="2:9" x14ac:dyDescent="0.25">
      <c r="B243" s="97"/>
      <c r="C243" s="98"/>
      <c r="D243" s="67" t="s">
        <v>80</v>
      </c>
      <c r="E243" s="67" t="s">
        <v>219</v>
      </c>
      <c r="F243" s="76">
        <v>13129</v>
      </c>
    </row>
    <row r="244" spans="2:9" x14ac:dyDescent="0.25">
      <c r="B244" s="97"/>
      <c r="C244" s="20"/>
      <c r="D244" s="21" t="s">
        <v>83</v>
      </c>
      <c r="E244" s="21"/>
      <c r="F244" s="23">
        <v>13129</v>
      </c>
    </row>
    <row r="245" spans="2:9" x14ac:dyDescent="0.25">
      <c r="B245" s="97"/>
      <c r="C245" s="3" t="s">
        <v>133</v>
      </c>
      <c r="D245" s="28"/>
      <c r="E245" s="28"/>
      <c r="F245" s="29">
        <f>F242+F244</f>
        <v>45163</v>
      </c>
    </row>
    <row r="246" spans="2:9" x14ac:dyDescent="0.25">
      <c r="B246" s="97"/>
      <c r="C246" s="98" t="s">
        <v>43</v>
      </c>
      <c r="D246" s="67" t="s">
        <v>201</v>
      </c>
      <c r="E246" s="77" t="s">
        <v>86</v>
      </c>
      <c r="F246" s="76">
        <v>37983.46</v>
      </c>
    </row>
    <row r="247" spans="2:9" x14ac:dyDescent="0.25">
      <c r="B247" s="97"/>
      <c r="C247" s="98"/>
      <c r="D247" s="67"/>
      <c r="E247" s="77" t="s">
        <v>117</v>
      </c>
      <c r="F247" s="76">
        <v>9031.31</v>
      </c>
    </row>
    <row r="248" spans="2:9" x14ac:dyDescent="0.25">
      <c r="B248" s="97"/>
      <c r="C248" s="20"/>
      <c r="D248" s="21" t="s">
        <v>204</v>
      </c>
      <c r="E248" s="21"/>
      <c r="F248" s="23">
        <v>47014.77</v>
      </c>
    </row>
    <row r="249" spans="2:9" x14ac:dyDescent="0.25">
      <c r="B249" s="97"/>
      <c r="C249" s="3" t="s">
        <v>134</v>
      </c>
      <c r="D249" s="28"/>
      <c r="E249" s="28"/>
      <c r="F249" s="29">
        <f>F248</f>
        <v>47014.77</v>
      </c>
    </row>
    <row r="250" spans="2:9" x14ac:dyDescent="0.25">
      <c r="B250" s="97"/>
      <c r="C250" s="98" t="s">
        <v>44</v>
      </c>
      <c r="D250" s="67" t="s">
        <v>201</v>
      </c>
      <c r="E250" s="77" t="s">
        <v>85</v>
      </c>
      <c r="F250" s="76">
        <v>28928</v>
      </c>
      <c r="I250" s="33"/>
    </row>
    <row r="251" spans="2:9" x14ac:dyDescent="0.25">
      <c r="B251" s="97"/>
      <c r="C251" s="98"/>
      <c r="D251" s="67"/>
      <c r="E251" s="77" t="s">
        <v>78</v>
      </c>
      <c r="F251" s="76">
        <v>65472</v>
      </c>
    </row>
    <row r="252" spans="2:9" x14ac:dyDescent="0.25">
      <c r="B252" s="97"/>
      <c r="C252" s="98"/>
      <c r="D252" s="67"/>
      <c r="E252" s="77" t="s">
        <v>86</v>
      </c>
      <c r="F252" s="76">
        <v>33860</v>
      </c>
    </row>
    <row r="253" spans="2:9" x14ac:dyDescent="0.25">
      <c r="B253" s="97"/>
      <c r="C253" s="98"/>
      <c r="D253" s="67"/>
      <c r="E253" s="77" t="s">
        <v>117</v>
      </c>
      <c r="F253" s="76">
        <v>5007</v>
      </c>
    </row>
    <row r="254" spans="2:9" x14ac:dyDescent="0.25">
      <c r="B254" s="97"/>
      <c r="C254" s="98"/>
      <c r="D254" s="67"/>
      <c r="E254" s="77" t="s">
        <v>79</v>
      </c>
      <c r="F254" s="76">
        <v>18867</v>
      </c>
    </row>
    <row r="255" spans="2:9" x14ac:dyDescent="0.25">
      <c r="B255" s="97"/>
      <c r="C255" s="20"/>
      <c r="D255" s="21" t="s">
        <v>204</v>
      </c>
      <c r="E255" s="21"/>
      <c r="F255" s="23">
        <v>152134</v>
      </c>
    </row>
    <row r="256" spans="2:9" x14ac:dyDescent="0.25">
      <c r="B256" s="97"/>
      <c r="C256" s="98"/>
      <c r="D256" s="67" t="s">
        <v>80</v>
      </c>
      <c r="E256" s="67" t="s">
        <v>219</v>
      </c>
      <c r="F256" s="76">
        <v>2013</v>
      </c>
    </row>
    <row r="257" spans="2:6" x14ac:dyDescent="0.25">
      <c r="B257" s="97"/>
      <c r="C257" s="20"/>
      <c r="D257" s="21" t="s">
        <v>83</v>
      </c>
      <c r="E257" s="21"/>
      <c r="F257" s="23">
        <v>2013</v>
      </c>
    </row>
    <row r="258" spans="2:6" x14ac:dyDescent="0.25">
      <c r="B258" s="97"/>
      <c r="C258" s="3" t="s">
        <v>135</v>
      </c>
      <c r="D258" s="28"/>
      <c r="E258" s="28"/>
      <c r="F258" s="29">
        <f>F255+F257</f>
        <v>154147</v>
      </c>
    </row>
    <row r="259" spans="2:6" x14ac:dyDescent="0.25">
      <c r="B259" s="97"/>
      <c r="C259" s="98" t="s">
        <v>45</v>
      </c>
      <c r="D259" s="67" t="s">
        <v>201</v>
      </c>
      <c r="E259" s="77" t="s">
        <v>78</v>
      </c>
      <c r="F259" s="76">
        <v>6649</v>
      </c>
    </row>
    <row r="260" spans="2:6" x14ac:dyDescent="0.25">
      <c r="B260" s="97"/>
      <c r="C260" s="98"/>
      <c r="D260" s="67"/>
      <c r="E260" s="77" t="s">
        <v>86</v>
      </c>
      <c r="F260" s="76">
        <v>9133.25</v>
      </c>
    </row>
    <row r="261" spans="2:6" x14ac:dyDescent="0.25">
      <c r="B261" s="97"/>
      <c r="C261" s="98"/>
      <c r="D261" s="67"/>
      <c r="E261" s="77" t="s">
        <v>214</v>
      </c>
      <c r="F261" s="76">
        <v>972</v>
      </c>
    </row>
    <row r="262" spans="2:6" x14ac:dyDescent="0.25">
      <c r="B262" s="97"/>
      <c r="C262" s="98"/>
      <c r="D262" s="67"/>
      <c r="E262" s="77" t="s">
        <v>79</v>
      </c>
      <c r="F262" s="76">
        <v>25778.7</v>
      </c>
    </row>
    <row r="263" spans="2:6" x14ac:dyDescent="0.25">
      <c r="B263" s="97"/>
      <c r="C263" s="20"/>
      <c r="D263" s="21" t="s">
        <v>204</v>
      </c>
      <c r="E263" s="21"/>
      <c r="F263" s="23">
        <v>42532.95</v>
      </c>
    </row>
    <row r="264" spans="2:6" x14ac:dyDescent="0.25">
      <c r="B264" s="97"/>
      <c r="C264" s="98"/>
      <c r="D264" s="67" t="s">
        <v>80</v>
      </c>
      <c r="E264" s="77" t="s">
        <v>226</v>
      </c>
      <c r="F264" s="76">
        <v>2</v>
      </c>
    </row>
    <row r="265" spans="2:6" x14ac:dyDescent="0.25">
      <c r="B265" s="97"/>
      <c r="C265" s="98"/>
      <c r="D265" s="67"/>
      <c r="E265" s="77" t="s">
        <v>227</v>
      </c>
      <c r="F265" s="76">
        <v>10202</v>
      </c>
    </row>
    <row r="266" spans="2:6" x14ac:dyDescent="0.25">
      <c r="B266" s="97"/>
      <c r="C266" s="98"/>
      <c r="D266" s="67"/>
      <c r="E266" s="77" t="s">
        <v>89</v>
      </c>
      <c r="F266" s="76">
        <v>2000</v>
      </c>
    </row>
    <row r="267" spans="2:6" x14ac:dyDescent="0.25">
      <c r="B267" s="97"/>
      <c r="C267" s="20"/>
      <c r="D267" s="21" t="s">
        <v>83</v>
      </c>
      <c r="E267" s="21"/>
      <c r="F267" s="23">
        <v>12204</v>
      </c>
    </row>
    <row r="268" spans="2:6" x14ac:dyDescent="0.25">
      <c r="B268" s="97"/>
      <c r="C268" s="3" t="s">
        <v>136</v>
      </c>
      <c r="D268" s="28"/>
      <c r="E268" s="28"/>
      <c r="F268" s="29">
        <f>F263+F267</f>
        <v>54736.95</v>
      </c>
    </row>
    <row r="269" spans="2:6" x14ac:dyDescent="0.25">
      <c r="B269" s="97"/>
      <c r="C269" s="98" t="s">
        <v>46</v>
      </c>
      <c r="D269" s="67" t="s">
        <v>201</v>
      </c>
      <c r="E269" s="77" t="s">
        <v>127</v>
      </c>
      <c r="F269" s="76">
        <v>20</v>
      </c>
    </row>
    <row r="270" spans="2:6" x14ac:dyDescent="0.25">
      <c r="B270" s="97"/>
      <c r="C270" s="98"/>
      <c r="D270" s="67"/>
      <c r="E270" s="77" t="s">
        <v>86</v>
      </c>
      <c r="F270" s="76">
        <v>35272.1</v>
      </c>
    </row>
    <row r="271" spans="2:6" x14ac:dyDescent="0.25">
      <c r="B271" s="97"/>
      <c r="C271" s="98"/>
      <c r="D271" s="67"/>
      <c r="E271" s="77" t="s">
        <v>117</v>
      </c>
      <c r="F271" s="76">
        <v>285.75</v>
      </c>
    </row>
    <row r="272" spans="2:6" x14ac:dyDescent="0.25">
      <c r="B272" s="97"/>
      <c r="C272" s="20"/>
      <c r="D272" s="21" t="s">
        <v>204</v>
      </c>
      <c r="E272" s="21"/>
      <c r="F272" s="23">
        <v>35577.85</v>
      </c>
    </row>
    <row r="273" spans="2:6" x14ac:dyDescent="0.25">
      <c r="B273" s="97"/>
      <c r="C273" s="98"/>
      <c r="D273" s="67" t="s">
        <v>80</v>
      </c>
      <c r="E273" s="77" t="s">
        <v>223</v>
      </c>
      <c r="F273" s="76">
        <v>80</v>
      </c>
    </row>
    <row r="274" spans="2:6" x14ac:dyDescent="0.25">
      <c r="B274" s="97"/>
      <c r="C274" s="98"/>
      <c r="D274" s="67"/>
      <c r="E274" s="77" t="s">
        <v>227</v>
      </c>
      <c r="F274" s="76">
        <v>2219.98</v>
      </c>
    </row>
    <row r="275" spans="2:6" x14ac:dyDescent="0.25">
      <c r="B275" s="97"/>
      <c r="C275" s="98"/>
      <c r="D275" s="67"/>
      <c r="E275" s="77" t="s">
        <v>141</v>
      </c>
      <c r="F275" s="76">
        <v>50</v>
      </c>
    </row>
    <row r="276" spans="2:6" x14ac:dyDescent="0.25">
      <c r="B276" s="97"/>
      <c r="C276" s="20"/>
      <c r="D276" s="21" t="s">
        <v>83</v>
      </c>
      <c r="E276" s="21"/>
      <c r="F276" s="23">
        <v>2349.98</v>
      </c>
    </row>
    <row r="277" spans="2:6" x14ac:dyDescent="0.25">
      <c r="B277" s="97"/>
      <c r="C277" s="3" t="s">
        <v>137</v>
      </c>
      <c r="D277" s="28"/>
      <c r="E277" s="28"/>
      <c r="F277" s="29">
        <f>F272+F276</f>
        <v>37927.83</v>
      </c>
    </row>
    <row r="278" spans="2:6" x14ac:dyDescent="0.25">
      <c r="B278" s="25" t="s">
        <v>47</v>
      </c>
      <c r="C278" s="5"/>
      <c r="D278" s="22"/>
      <c r="E278" s="22"/>
      <c r="F278" s="26">
        <f>F277+F268+F258+F249+F245</f>
        <v>338989.55</v>
      </c>
    </row>
    <row r="279" spans="2:6" x14ac:dyDescent="0.25">
      <c r="B279" s="97" t="s">
        <v>48</v>
      </c>
      <c r="C279" s="98" t="s">
        <v>49</v>
      </c>
      <c r="D279" s="67" t="s">
        <v>201</v>
      </c>
      <c r="E279" s="77" t="s">
        <v>146</v>
      </c>
      <c r="F279" s="76">
        <v>822</v>
      </c>
    </row>
    <row r="280" spans="2:6" x14ac:dyDescent="0.25">
      <c r="B280" s="97"/>
      <c r="C280" s="98"/>
      <c r="D280" s="67"/>
      <c r="E280" s="67" t="s">
        <v>138</v>
      </c>
      <c r="F280" s="76">
        <v>394</v>
      </c>
    </row>
    <row r="281" spans="2:6" x14ac:dyDescent="0.25">
      <c r="B281" s="97"/>
      <c r="C281" s="98"/>
      <c r="D281" s="67"/>
      <c r="E281" s="77" t="s">
        <v>85</v>
      </c>
      <c r="F281" s="76">
        <v>134433</v>
      </c>
    </row>
    <row r="282" spans="2:6" x14ac:dyDescent="0.25">
      <c r="B282" s="97"/>
      <c r="C282" s="98"/>
      <c r="D282" s="67"/>
      <c r="E282" s="77" t="s">
        <v>78</v>
      </c>
      <c r="F282" s="76">
        <v>82482</v>
      </c>
    </row>
    <row r="283" spans="2:6" x14ac:dyDescent="0.25">
      <c r="B283" s="97"/>
      <c r="C283" s="98"/>
      <c r="D283" s="67"/>
      <c r="E283" s="77" t="s">
        <v>86</v>
      </c>
      <c r="F283" s="76">
        <v>6184</v>
      </c>
    </row>
    <row r="284" spans="2:6" x14ac:dyDescent="0.25">
      <c r="B284" s="97"/>
      <c r="C284" s="98"/>
      <c r="D284" s="67"/>
      <c r="E284" s="77" t="s">
        <v>117</v>
      </c>
      <c r="F284" s="76">
        <v>31805</v>
      </c>
    </row>
    <row r="285" spans="2:6" x14ac:dyDescent="0.25">
      <c r="B285" s="97"/>
      <c r="C285" s="98"/>
      <c r="D285" s="67"/>
      <c r="E285" s="77" t="s">
        <v>92</v>
      </c>
      <c r="F285" s="76">
        <v>3377</v>
      </c>
    </row>
    <row r="286" spans="2:6" x14ac:dyDescent="0.25">
      <c r="B286" s="97"/>
      <c r="C286" s="98"/>
      <c r="D286" s="67"/>
      <c r="E286" s="77" t="s">
        <v>79</v>
      </c>
      <c r="F286" s="76">
        <v>172759</v>
      </c>
    </row>
    <row r="287" spans="2:6" x14ac:dyDescent="0.25">
      <c r="B287" s="97"/>
      <c r="C287" s="98"/>
      <c r="D287" s="67"/>
      <c r="E287" s="77" t="s">
        <v>123</v>
      </c>
      <c r="F287" s="76">
        <v>206</v>
      </c>
    </row>
    <row r="288" spans="2:6" x14ac:dyDescent="0.25">
      <c r="B288" s="97"/>
      <c r="C288" s="98"/>
      <c r="D288" s="67"/>
      <c r="E288" s="77" t="s">
        <v>93</v>
      </c>
      <c r="F288" s="76">
        <v>1327</v>
      </c>
    </row>
    <row r="289" spans="2:6" x14ac:dyDescent="0.25">
      <c r="B289" s="97"/>
      <c r="C289" s="20"/>
      <c r="D289" s="21" t="s">
        <v>204</v>
      </c>
      <c r="E289" s="21"/>
      <c r="F289" s="23">
        <v>433789</v>
      </c>
    </row>
    <row r="290" spans="2:6" x14ac:dyDescent="0.25">
      <c r="B290" s="97"/>
      <c r="C290" s="98"/>
      <c r="D290" s="67" t="s">
        <v>80</v>
      </c>
      <c r="E290" s="77" t="s">
        <v>97</v>
      </c>
      <c r="F290" s="76">
        <v>1240</v>
      </c>
    </row>
    <row r="291" spans="2:6" x14ac:dyDescent="0.25">
      <c r="B291" s="97"/>
      <c r="C291" s="98"/>
      <c r="D291" s="67"/>
      <c r="E291" s="77" t="s">
        <v>223</v>
      </c>
      <c r="F291" s="76">
        <v>348</v>
      </c>
    </row>
    <row r="292" spans="2:6" x14ac:dyDescent="0.25">
      <c r="B292" s="97"/>
      <c r="C292" s="98"/>
      <c r="D292" s="67"/>
      <c r="E292" s="77" t="s">
        <v>100</v>
      </c>
      <c r="F292" s="76">
        <v>3341</v>
      </c>
    </row>
    <row r="293" spans="2:6" x14ac:dyDescent="0.25">
      <c r="B293" s="97"/>
      <c r="C293" s="98"/>
      <c r="D293" s="67"/>
      <c r="E293" s="77" t="s">
        <v>224</v>
      </c>
      <c r="F293" s="76">
        <v>32</v>
      </c>
    </row>
    <row r="294" spans="2:6" x14ac:dyDescent="0.25">
      <c r="B294" s="97"/>
      <c r="C294" s="98"/>
      <c r="D294" s="67"/>
      <c r="E294" s="77" t="s">
        <v>116</v>
      </c>
      <c r="F294" s="76">
        <v>225</v>
      </c>
    </row>
    <row r="295" spans="2:6" x14ac:dyDescent="0.25">
      <c r="B295" s="97"/>
      <c r="C295" s="98"/>
      <c r="D295" s="67"/>
      <c r="E295" s="77" t="s">
        <v>139</v>
      </c>
      <c r="F295" s="76">
        <v>1571</v>
      </c>
    </row>
    <row r="296" spans="2:6" x14ac:dyDescent="0.25">
      <c r="B296" s="97"/>
      <c r="C296" s="98"/>
      <c r="D296" s="67"/>
      <c r="E296" s="77" t="s">
        <v>89</v>
      </c>
      <c r="F296" s="76">
        <v>4818</v>
      </c>
    </row>
    <row r="297" spans="2:6" x14ac:dyDescent="0.25">
      <c r="B297" s="97"/>
      <c r="C297" s="98"/>
      <c r="D297" s="67"/>
      <c r="E297" s="77" t="s">
        <v>140</v>
      </c>
      <c r="F297" s="76">
        <v>4</v>
      </c>
    </row>
    <row r="298" spans="2:6" x14ac:dyDescent="0.25">
      <c r="B298" s="97"/>
      <c r="C298" s="98"/>
      <c r="D298" s="67"/>
      <c r="E298" s="77" t="s">
        <v>143</v>
      </c>
      <c r="F298" s="76">
        <v>473</v>
      </c>
    </row>
    <row r="299" spans="2:6" x14ac:dyDescent="0.25">
      <c r="B299" s="97"/>
      <c r="C299" s="20"/>
      <c r="D299" s="21" t="s">
        <v>83</v>
      </c>
      <c r="E299" s="21"/>
      <c r="F299" s="23">
        <v>12052</v>
      </c>
    </row>
    <row r="300" spans="2:6" x14ac:dyDescent="0.25">
      <c r="B300" s="97"/>
      <c r="C300" s="3" t="s">
        <v>144</v>
      </c>
      <c r="D300" s="28"/>
      <c r="E300" s="28"/>
      <c r="F300" s="29">
        <f>F289+F299</f>
        <v>445841</v>
      </c>
    </row>
    <row r="301" spans="2:6" x14ac:dyDescent="0.25">
      <c r="B301" s="97"/>
      <c r="C301" s="98" t="s">
        <v>145</v>
      </c>
      <c r="D301" s="67" t="s">
        <v>201</v>
      </c>
      <c r="E301" s="77" t="s">
        <v>146</v>
      </c>
      <c r="F301" s="76">
        <v>260</v>
      </c>
    </row>
    <row r="302" spans="2:6" x14ac:dyDescent="0.25">
      <c r="B302" s="97"/>
      <c r="C302" s="98"/>
      <c r="D302" s="67"/>
      <c r="E302" s="67" t="s">
        <v>138</v>
      </c>
      <c r="F302" s="76">
        <v>2124</v>
      </c>
    </row>
    <row r="303" spans="2:6" x14ac:dyDescent="0.25">
      <c r="B303" s="97"/>
      <c r="C303" s="98"/>
      <c r="D303" s="67"/>
      <c r="E303" s="77" t="s">
        <v>85</v>
      </c>
      <c r="F303" s="76">
        <v>33900</v>
      </c>
    </row>
    <row r="304" spans="2:6" x14ac:dyDescent="0.25">
      <c r="B304" s="97"/>
      <c r="C304" s="98"/>
      <c r="D304" s="67"/>
      <c r="E304" s="77" t="s">
        <v>78</v>
      </c>
      <c r="F304" s="76">
        <v>9459</v>
      </c>
    </row>
    <row r="305" spans="2:6" x14ac:dyDescent="0.25">
      <c r="B305" s="97"/>
      <c r="C305" s="98"/>
      <c r="D305" s="67"/>
      <c r="E305" s="77" t="s">
        <v>86</v>
      </c>
      <c r="F305" s="76">
        <v>56494</v>
      </c>
    </row>
    <row r="306" spans="2:6" x14ac:dyDescent="0.25">
      <c r="B306" s="97"/>
      <c r="C306" s="98"/>
      <c r="D306" s="67"/>
      <c r="E306" s="77" t="s">
        <v>117</v>
      </c>
      <c r="F306" s="76">
        <v>22519</v>
      </c>
    </row>
    <row r="307" spans="2:6" x14ac:dyDescent="0.25">
      <c r="B307" s="97"/>
      <c r="C307" s="98"/>
      <c r="D307" s="67"/>
      <c r="E307" s="77" t="s">
        <v>92</v>
      </c>
      <c r="F307" s="76">
        <v>25296</v>
      </c>
    </row>
    <row r="308" spans="2:6" x14ac:dyDescent="0.25">
      <c r="B308" s="97"/>
      <c r="C308" s="98"/>
      <c r="D308" s="67"/>
      <c r="E308" s="77" t="s">
        <v>79</v>
      </c>
      <c r="F308" s="76">
        <v>60679</v>
      </c>
    </row>
    <row r="309" spans="2:6" x14ac:dyDescent="0.25">
      <c r="B309" s="97"/>
      <c r="C309" s="98"/>
      <c r="D309" s="67"/>
      <c r="E309" s="77" t="s">
        <v>93</v>
      </c>
      <c r="F309" s="76">
        <v>8719</v>
      </c>
    </row>
    <row r="310" spans="2:6" x14ac:dyDescent="0.25">
      <c r="B310" s="97"/>
      <c r="C310" s="20"/>
      <c r="D310" s="21" t="s">
        <v>204</v>
      </c>
      <c r="E310" s="21"/>
      <c r="F310" s="23">
        <v>219450</v>
      </c>
    </row>
    <row r="311" spans="2:6" x14ac:dyDescent="0.25">
      <c r="B311" s="97"/>
      <c r="C311" s="98"/>
      <c r="D311" s="67" t="s">
        <v>80</v>
      </c>
      <c r="E311" s="77" t="s">
        <v>95</v>
      </c>
      <c r="F311" s="76">
        <v>83</v>
      </c>
    </row>
    <row r="312" spans="2:6" x14ac:dyDescent="0.25">
      <c r="B312" s="97"/>
      <c r="C312" s="98"/>
      <c r="D312" s="67"/>
      <c r="E312" s="77" t="s">
        <v>97</v>
      </c>
      <c r="F312" s="76">
        <v>5872</v>
      </c>
    </row>
    <row r="313" spans="2:6" x14ac:dyDescent="0.25">
      <c r="B313" s="97"/>
      <c r="C313" s="98"/>
      <c r="D313" s="67"/>
      <c r="E313" s="77" t="s">
        <v>223</v>
      </c>
      <c r="F313" s="76">
        <v>773</v>
      </c>
    </row>
    <row r="314" spans="2:6" x14ac:dyDescent="0.25">
      <c r="B314" s="97"/>
      <c r="C314" s="98"/>
      <c r="D314" s="67"/>
      <c r="E314" s="77" t="s">
        <v>100</v>
      </c>
      <c r="F314" s="76">
        <v>8271</v>
      </c>
    </row>
    <row r="315" spans="2:6" x14ac:dyDescent="0.25">
      <c r="B315" s="97"/>
      <c r="C315" s="98"/>
      <c r="D315" s="67"/>
      <c r="E315" s="77" t="s">
        <v>224</v>
      </c>
      <c r="F315" s="76">
        <v>579</v>
      </c>
    </row>
    <row r="316" spans="2:6" x14ac:dyDescent="0.25">
      <c r="B316" s="97"/>
      <c r="C316" s="98"/>
      <c r="D316" s="67"/>
      <c r="E316" s="77" t="s">
        <v>116</v>
      </c>
      <c r="F316" s="76">
        <v>221</v>
      </c>
    </row>
    <row r="317" spans="2:6" x14ac:dyDescent="0.25">
      <c r="B317" s="97"/>
      <c r="C317" s="98"/>
      <c r="D317" s="67"/>
      <c r="E317" s="77" t="s">
        <v>139</v>
      </c>
      <c r="F317" s="76">
        <v>15067</v>
      </c>
    </row>
    <row r="318" spans="2:6" x14ac:dyDescent="0.25">
      <c r="B318" s="97"/>
      <c r="C318" s="98"/>
      <c r="D318" s="67"/>
      <c r="E318" s="77" t="s">
        <v>89</v>
      </c>
      <c r="F318" s="76">
        <v>8973</v>
      </c>
    </row>
    <row r="319" spans="2:6" x14ac:dyDescent="0.25">
      <c r="B319" s="97"/>
      <c r="C319" s="98"/>
      <c r="D319" s="67"/>
      <c r="E319" s="77" t="s">
        <v>103</v>
      </c>
      <c r="F319" s="76">
        <v>983</v>
      </c>
    </row>
    <row r="320" spans="2:6" x14ac:dyDescent="0.25">
      <c r="B320" s="97"/>
      <c r="C320" s="98"/>
      <c r="D320" s="67"/>
      <c r="E320" s="77" t="s">
        <v>143</v>
      </c>
      <c r="F320" s="76">
        <v>361</v>
      </c>
    </row>
    <row r="321" spans="2:6" x14ac:dyDescent="0.25">
      <c r="B321" s="97"/>
      <c r="C321" s="98"/>
      <c r="D321" s="67"/>
      <c r="E321" s="77" t="s">
        <v>228</v>
      </c>
      <c r="F321" s="76">
        <v>38</v>
      </c>
    </row>
    <row r="322" spans="2:6" x14ac:dyDescent="0.25">
      <c r="B322" s="97"/>
      <c r="C322" s="20"/>
      <c r="D322" s="21" t="s">
        <v>83</v>
      </c>
      <c r="E322" s="21"/>
      <c r="F322" s="23">
        <v>41221</v>
      </c>
    </row>
    <row r="323" spans="2:6" x14ac:dyDescent="0.25">
      <c r="B323" s="97"/>
      <c r="C323" s="3" t="s">
        <v>147</v>
      </c>
      <c r="D323" s="28"/>
      <c r="E323" s="28"/>
      <c r="F323" s="29">
        <f>F310+F322</f>
        <v>260671</v>
      </c>
    </row>
    <row r="324" spans="2:6" x14ac:dyDescent="0.25">
      <c r="B324" s="97"/>
      <c r="C324" s="98" t="s">
        <v>148</v>
      </c>
      <c r="D324" s="67" t="s">
        <v>201</v>
      </c>
      <c r="E324" s="77" t="s">
        <v>85</v>
      </c>
      <c r="F324" s="76">
        <v>7984</v>
      </c>
    </row>
    <row r="325" spans="2:6" x14ac:dyDescent="0.25">
      <c r="B325" s="97"/>
      <c r="C325" s="98"/>
      <c r="D325" s="67"/>
      <c r="E325" s="77" t="s">
        <v>78</v>
      </c>
      <c r="F325" s="76">
        <v>59704</v>
      </c>
    </row>
    <row r="326" spans="2:6" x14ac:dyDescent="0.25">
      <c r="B326" s="97"/>
      <c r="C326" s="98"/>
      <c r="D326" s="67"/>
      <c r="E326" s="77" t="s">
        <v>86</v>
      </c>
      <c r="F326" s="76">
        <v>3</v>
      </c>
    </row>
    <row r="327" spans="2:6" x14ac:dyDescent="0.25">
      <c r="B327" s="97"/>
      <c r="C327" s="98"/>
      <c r="D327" s="67"/>
      <c r="E327" s="77" t="s">
        <v>79</v>
      </c>
      <c r="F327" s="76">
        <v>71667</v>
      </c>
    </row>
    <row r="328" spans="2:6" x14ac:dyDescent="0.25">
      <c r="B328" s="97"/>
      <c r="C328" s="98"/>
      <c r="D328" s="67"/>
      <c r="E328" s="77" t="s">
        <v>123</v>
      </c>
      <c r="F328" s="76">
        <v>4151</v>
      </c>
    </row>
    <row r="329" spans="2:6" x14ac:dyDescent="0.25">
      <c r="B329" s="97"/>
      <c r="C329" s="20"/>
      <c r="D329" s="21" t="s">
        <v>204</v>
      </c>
      <c r="E329" s="21"/>
      <c r="F329" s="23">
        <v>143509</v>
      </c>
    </row>
    <row r="330" spans="2:6" x14ac:dyDescent="0.25">
      <c r="B330" s="97"/>
      <c r="C330" s="98"/>
      <c r="D330" s="67" t="s">
        <v>80</v>
      </c>
      <c r="E330" s="77" t="s">
        <v>224</v>
      </c>
      <c r="F330" s="76">
        <v>50</v>
      </c>
    </row>
    <row r="331" spans="2:6" x14ac:dyDescent="0.25">
      <c r="B331" s="97"/>
      <c r="C331" s="98"/>
      <c r="D331" s="67"/>
      <c r="E331" s="77" t="s">
        <v>139</v>
      </c>
      <c r="F331" s="76">
        <v>1</v>
      </c>
    </row>
    <row r="332" spans="2:6" x14ac:dyDescent="0.25">
      <c r="B332" s="97"/>
      <c r="C332" s="98"/>
      <c r="D332" s="67"/>
      <c r="E332" s="77" t="s">
        <v>89</v>
      </c>
      <c r="F332" s="76">
        <v>1703</v>
      </c>
    </row>
    <row r="333" spans="2:6" x14ac:dyDescent="0.25">
      <c r="B333" s="97"/>
      <c r="C333" s="20"/>
      <c r="D333" s="21" t="s">
        <v>83</v>
      </c>
      <c r="E333" s="21"/>
      <c r="F333" s="23">
        <v>1754</v>
      </c>
    </row>
    <row r="334" spans="2:6" x14ac:dyDescent="0.25">
      <c r="B334" s="97"/>
      <c r="C334" s="3" t="s">
        <v>150</v>
      </c>
      <c r="D334" s="28"/>
      <c r="E334" s="28"/>
      <c r="F334" s="29">
        <f>F329+F333</f>
        <v>145263</v>
      </c>
    </row>
    <row r="335" spans="2:6" x14ac:dyDescent="0.25">
      <c r="B335" s="97"/>
      <c r="C335" s="98" t="s">
        <v>50</v>
      </c>
      <c r="D335" s="67" t="s">
        <v>201</v>
      </c>
      <c r="E335" s="77" t="s">
        <v>85</v>
      </c>
      <c r="F335" s="76">
        <v>16567</v>
      </c>
    </row>
    <row r="336" spans="2:6" x14ac:dyDescent="0.25">
      <c r="B336" s="97"/>
      <c r="C336" s="98"/>
      <c r="D336" s="67"/>
      <c r="E336" s="77" t="s">
        <v>78</v>
      </c>
      <c r="F336" s="76">
        <v>1348</v>
      </c>
    </row>
    <row r="337" spans="2:6" x14ac:dyDescent="0.25">
      <c r="B337" s="97"/>
      <c r="C337" s="98"/>
      <c r="D337" s="67"/>
      <c r="E337" s="77" t="s">
        <v>86</v>
      </c>
      <c r="F337" s="76">
        <v>9043</v>
      </c>
    </row>
    <row r="338" spans="2:6" x14ac:dyDescent="0.25">
      <c r="B338" s="97"/>
      <c r="C338" s="98"/>
      <c r="D338" s="67"/>
      <c r="E338" s="77" t="s">
        <v>117</v>
      </c>
      <c r="F338" s="76">
        <v>177</v>
      </c>
    </row>
    <row r="339" spans="2:6" x14ac:dyDescent="0.25">
      <c r="B339" s="97"/>
      <c r="C339" s="98"/>
      <c r="D339" s="67"/>
      <c r="E339" s="77" t="s">
        <v>79</v>
      </c>
      <c r="F339" s="76">
        <v>69</v>
      </c>
    </row>
    <row r="340" spans="2:6" x14ac:dyDescent="0.25">
      <c r="B340" s="97"/>
      <c r="C340" s="20"/>
      <c r="D340" s="21" t="s">
        <v>204</v>
      </c>
      <c r="E340" s="21"/>
      <c r="F340" s="23">
        <v>27204</v>
      </c>
    </row>
    <row r="341" spans="2:6" x14ac:dyDescent="0.25">
      <c r="B341" s="97"/>
      <c r="C341" s="3" t="s">
        <v>151</v>
      </c>
      <c r="D341" s="28"/>
      <c r="E341" s="28"/>
      <c r="F341" s="29">
        <f>F340</f>
        <v>27204</v>
      </c>
    </row>
    <row r="342" spans="2:6" x14ac:dyDescent="0.25">
      <c r="B342" s="25" t="s">
        <v>51</v>
      </c>
      <c r="C342" s="5"/>
      <c r="D342" s="22"/>
      <c r="E342" s="22"/>
      <c r="F342" s="26">
        <f>F341+F334+F323+F300</f>
        <v>878979</v>
      </c>
    </row>
    <row r="343" spans="2:6" x14ac:dyDescent="0.25">
      <c r="B343" s="97" t="s">
        <v>52</v>
      </c>
      <c r="C343" s="98" t="s">
        <v>53</v>
      </c>
      <c r="D343" s="67" t="s">
        <v>201</v>
      </c>
      <c r="E343" s="77" t="s">
        <v>86</v>
      </c>
      <c r="F343" s="76">
        <v>15011</v>
      </c>
    </row>
    <row r="344" spans="2:6" x14ac:dyDescent="0.25">
      <c r="B344" s="97"/>
      <c r="C344" s="98"/>
      <c r="D344" s="67"/>
      <c r="E344" s="77" t="s">
        <v>117</v>
      </c>
      <c r="F344" s="76">
        <v>17844</v>
      </c>
    </row>
    <row r="345" spans="2:6" x14ac:dyDescent="0.25">
      <c r="B345" s="97"/>
      <c r="C345" s="20"/>
      <c r="D345" s="21" t="s">
        <v>204</v>
      </c>
      <c r="E345" s="21"/>
      <c r="F345" s="23">
        <v>32855</v>
      </c>
    </row>
    <row r="346" spans="2:6" x14ac:dyDescent="0.25">
      <c r="B346" s="97"/>
      <c r="C346" s="98"/>
      <c r="D346" s="67" t="s">
        <v>80</v>
      </c>
      <c r="E346" s="77" t="s">
        <v>229</v>
      </c>
      <c r="F346" s="76">
        <v>5614</v>
      </c>
    </row>
    <row r="347" spans="2:6" x14ac:dyDescent="0.25">
      <c r="B347" s="97"/>
      <c r="C347" s="20"/>
      <c r="D347" s="21" t="s">
        <v>83</v>
      </c>
      <c r="E347" s="21"/>
      <c r="F347" s="23">
        <v>5614</v>
      </c>
    </row>
    <row r="348" spans="2:6" x14ac:dyDescent="0.25">
      <c r="B348" s="97"/>
      <c r="C348" s="3" t="s">
        <v>152</v>
      </c>
      <c r="D348" s="28"/>
      <c r="E348" s="28"/>
      <c r="F348" s="29">
        <f>F345+F347</f>
        <v>38469</v>
      </c>
    </row>
    <row r="349" spans="2:6" x14ac:dyDescent="0.25">
      <c r="B349" s="97"/>
      <c r="C349" s="98" t="s">
        <v>54</v>
      </c>
      <c r="D349" s="67" t="s">
        <v>201</v>
      </c>
      <c r="E349" s="77" t="s">
        <v>86</v>
      </c>
      <c r="F349" s="76">
        <v>97626.95</v>
      </c>
    </row>
    <row r="350" spans="2:6" x14ac:dyDescent="0.25">
      <c r="B350" s="97"/>
      <c r="C350" s="20"/>
      <c r="D350" s="21" t="s">
        <v>204</v>
      </c>
      <c r="E350" s="21"/>
      <c r="F350" s="23">
        <v>97626.95</v>
      </c>
    </row>
    <row r="351" spans="2:6" x14ac:dyDescent="0.25">
      <c r="B351" s="97"/>
      <c r="C351" s="98"/>
      <c r="D351" s="67" t="s">
        <v>80</v>
      </c>
      <c r="E351" s="77" t="s">
        <v>97</v>
      </c>
      <c r="F351" s="76">
        <v>13523.73</v>
      </c>
    </row>
    <row r="352" spans="2:6" x14ac:dyDescent="0.25">
      <c r="B352" s="97"/>
      <c r="C352" s="98"/>
      <c r="D352" s="67"/>
      <c r="E352" s="77" t="s">
        <v>98</v>
      </c>
      <c r="F352" s="76">
        <v>24511.33</v>
      </c>
    </row>
    <row r="353" spans="2:6" x14ac:dyDescent="0.25">
      <c r="B353" s="97"/>
      <c r="C353" s="98"/>
      <c r="D353" s="67"/>
      <c r="E353" s="77" t="s">
        <v>231</v>
      </c>
      <c r="F353" s="76">
        <v>5850.13</v>
      </c>
    </row>
    <row r="354" spans="2:6" x14ac:dyDescent="0.25">
      <c r="B354" s="97"/>
      <c r="C354" s="20"/>
      <c r="D354" s="21" t="s">
        <v>83</v>
      </c>
      <c r="E354" s="21"/>
      <c r="F354" s="23">
        <v>43885.189999999995</v>
      </c>
    </row>
    <row r="355" spans="2:6" x14ac:dyDescent="0.25">
      <c r="B355" s="97"/>
      <c r="C355" s="3" t="s">
        <v>153</v>
      </c>
      <c r="D355" s="28"/>
      <c r="E355" s="28"/>
      <c r="F355" s="29">
        <f>F350+F354</f>
        <v>141512.13999999998</v>
      </c>
    </row>
    <row r="356" spans="2:6" x14ac:dyDescent="0.25">
      <c r="B356" s="25" t="s">
        <v>55</v>
      </c>
      <c r="C356" s="5"/>
      <c r="D356" s="22"/>
      <c r="E356" s="22"/>
      <c r="F356" s="26">
        <f>F348+F355</f>
        <v>179981.13999999998</v>
      </c>
    </row>
    <row r="357" spans="2:6" x14ac:dyDescent="0.25">
      <c r="B357" s="97" t="s">
        <v>56</v>
      </c>
      <c r="C357" s="98" t="s">
        <v>154</v>
      </c>
      <c r="D357" s="67" t="s">
        <v>201</v>
      </c>
      <c r="E357" s="77" t="s">
        <v>86</v>
      </c>
      <c r="F357" s="76">
        <v>616099</v>
      </c>
    </row>
    <row r="358" spans="2:6" x14ac:dyDescent="0.25">
      <c r="B358" s="97"/>
      <c r="C358" s="98"/>
      <c r="D358" s="67"/>
      <c r="E358" s="77" t="s">
        <v>92</v>
      </c>
      <c r="F358" s="76">
        <v>143893</v>
      </c>
    </row>
    <row r="359" spans="2:6" x14ac:dyDescent="0.25">
      <c r="B359" s="97"/>
      <c r="C359" s="98"/>
      <c r="D359" s="67"/>
      <c r="E359" s="77" t="s">
        <v>79</v>
      </c>
      <c r="F359" s="76">
        <v>227</v>
      </c>
    </row>
    <row r="360" spans="2:6" x14ac:dyDescent="0.25">
      <c r="B360" s="97"/>
      <c r="C360" s="98"/>
      <c r="D360" s="67"/>
      <c r="E360" s="77" t="s">
        <v>93</v>
      </c>
      <c r="F360" s="76">
        <v>3300</v>
      </c>
    </row>
    <row r="361" spans="2:6" x14ac:dyDescent="0.25">
      <c r="B361" s="97"/>
      <c r="C361" s="20"/>
      <c r="D361" s="21" t="s">
        <v>204</v>
      </c>
      <c r="E361" s="21"/>
      <c r="F361" s="23">
        <v>763519</v>
      </c>
    </row>
    <row r="362" spans="2:6" x14ac:dyDescent="0.25">
      <c r="B362" s="97"/>
      <c r="C362" s="98"/>
      <c r="D362" s="67" t="s">
        <v>80</v>
      </c>
      <c r="E362" s="77" t="s">
        <v>95</v>
      </c>
      <c r="F362" s="76">
        <v>1320</v>
      </c>
    </row>
    <row r="363" spans="2:6" x14ac:dyDescent="0.25">
      <c r="B363" s="97"/>
      <c r="C363" s="98"/>
      <c r="D363" s="67"/>
      <c r="E363" s="77" t="s">
        <v>230</v>
      </c>
      <c r="F363" s="76">
        <v>10700</v>
      </c>
    </row>
    <row r="364" spans="2:6" x14ac:dyDescent="0.25">
      <c r="B364" s="97"/>
      <c r="C364" s="98"/>
      <c r="D364" s="67"/>
      <c r="E364" s="77" t="s">
        <v>97</v>
      </c>
      <c r="F364" s="76">
        <v>10500</v>
      </c>
    </row>
    <row r="365" spans="2:6" x14ac:dyDescent="0.25">
      <c r="B365" s="97"/>
      <c r="C365" s="98"/>
      <c r="D365" s="67"/>
      <c r="E365" s="77" t="s">
        <v>98</v>
      </c>
      <c r="F365" s="76">
        <v>1730447</v>
      </c>
    </row>
    <row r="366" spans="2:6" x14ac:dyDescent="0.25">
      <c r="B366" s="97"/>
      <c r="C366" s="98"/>
      <c r="D366" s="67"/>
      <c r="E366" s="77" t="s">
        <v>229</v>
      </c>
      <c r="F366" s="76">
        <v>1652320</v>
      </c>
    </row>
    <row r="367" spans="2:6" x14ac:dyDescent="0.25">
      <c r="B367" s="97"/>
      <c r="C367" s="98"/>
      <c r="D367" s="67"/>
      <c r="E367" s="77" t="s">
        <v>101</v>
      </c>
      <c r="F367" s="76">
        <v>300</v>
      </c>
    </row>
    <row r="368" spans="2:6" x14ac:dyDescent="0.25">
      <c r="B368" s="97"/>
      <c r="C368" s="98"/>
      <c r="D368" s="67"/>
      <c r="E368" s="77" t="s">
        <v>231</v>
      </c>
      <c r="F368" s="76">
        <v>7500</v>
      </c>
    </row>
    <row r="369" spans="2:6" x14ac:dyDescent="0.25">
      <c r="B369" s="97"/>
      <c r="C369" s="98"/>
      <c r="D369" s="67"/>
      <c r="E369" s="77" t="s">
        <v>104</v>
      </c>
      <c r="F369" s="76">
        <v>40763</v>
      </c>
    </row>
    <row r="370" spans="2:6" x14ac:dyDescent="0.25">
      <c r="B370" s="97"/>
      <c r="C370" s="20"/>
      <c r="D370" s="21" t="s">
        <v>83</v>
      </c>
      <c r="E370" s="21"/>
      <c r="F370" s="23">
        <v>3453850</v>
      </c>
    </row>
    <row r="371" spans="2:6" x14ac:dyDescent="0.25">
      <c r="B371" s="97"/>
      <c r="C371" s="3" t="s">
        <v>155</v>
      </c>
      <c r="D371" s="28"/>
      <c r="E371" s="28"/>
      <c r="F371" s="29">
        <f>F361+F370</f>
        <v>4217369</v>
      </c>
    </row>
    <row r="372" spans="2:6" x14ac:dyDescent="0.25">
      <c r="B372" s="97"/>
      <c r="C372" s="98" t="s">
        <v>57</v>
      </c>
      <c r="D372" s="67" t="s">
        <v>201</v>
      </c>
      <c r="E372" s="77" t="s">
        <v>86</v>
      </c>
      <c r="F372" s="76">
        <v>332569</v>
      </c>
    </row>
    <row r="373" spans="2:6" x14ac:dyDescent="0.25">
      <c r="B373" s="97"/>
      <c r="C373" s="98"/>
      <c r="D373" s="67"/>
      <c r="E373" s="77" t="s">
        <v>117</v>
      </c>
      <c r="F373" s="76">
        <v>1500</v>
      </c>
    </row>
    <row r="374" spans="2:6" x14ac:dyDescent="0.25">
      <c r="B374" s="97"/>
      <c r="C374" s="98"/>
      <c r="D374" s="67"/>
      <c r="E374" s="77" t="s">
        <v>92</v>
      </c>
      <c r="F374" s="76">
        <v>1464183</v>
      </c>
    </row>
    <row r="375" spans="2:6" x14ac:dyDescent="0.25">
      <c r="B375" s="97"/>
      <c r="C375" s="98"/>
      <c r="D375" s="67"/>
      <c r="E375" s="77" t="s">
        <v>79</v>
      </c>
      <c r="F375" s="76">
        <v>180487</v>
      </c>
    </row>
    <row r="376" spans="2:6" x14ac:dyDescent="0.25">
      <c r="B376" s="97"/>
      <c r="C376" s="98"/>
      <c r="D376" s="67"/>
      <c r="E376" s="77" t="s">
        <v>93</v>
      </c>
      <c r="F376" s="76">
        <v>1500</v>
      </c>
    </row>
    <row r="377" spans="2:6" x14ac:dyDescent="0.25">
      <c r="B377" s="97"/>
      <c r="C377" s="20"/>
      <c r="D377" s="21" t="s">
        <v>204</v>
      </c>
      <c r="E377" s="21"/>
      <c r="F377" s="23">
        <v>1980239</v>
      </c>
    </row>
    <row r="378" spans="2:6" x14ac:dyDescent="0.25">
      <c r="B378" s="97"/>
      <c r="C378" s="98"/>
      <c r="D378" s="67" t="s">
        <v>80</v>
      </c>
      <c r="E378" s="77" t="s">
        <v>95</v>
      </c>
      <c r="F378" s="76">
        <v>2300</v>
      </c>
    </row>
    <row r="379" spans="2:6" x14ac:dyDescent="0.25">
      <c r="B379" s="97"/>
      <c r="C379" s="98"/>
      <c r="D379" s="67"/>
      <c r="E379" s="77" t="s">
        <v>232</v>
      </c>
      <c r="F379" s="76">
        <v>31000</v>
      </c>
    </row>
    <row r="380" spans="2:6" x14ac:dyDescent="0.25">
      <c r="B380" s="97"/>
      <c r="C380" s="98"/>
      <c r="D380" s="67"/>
      <c r="E380" s="77" t="s">
        <v>97</v>
      </c>
      <c r="F380" s="76">
        <v>28000</v>
      </c>
    </row>
    <row r="381" spans="2:6" x14ac:dyDescent="0.25">
      <c r="B381" s="97"/>
      <c r="C381" s="98"/>
      <c r="D381" s="67"/>
      <c r="E381" s="77" t="s">
        <v>98</v>
      </c>
      <c r="F381" s="76">
        <v>752500</v>
      </c>
    </row>
    <row r="382" spans="2:6" x14ac:dyDescent="0.25">
      <c r="B382" s="97"/>
      <c r="C382" s="98"/>
      <c r="D382" s="67"/>
      <c r="E382" s="77" t="s">
        <v>99</v>
      </c>
      <c r="F382" s="76">
        <v>798806</v>
      </c>
    </row>
    <row r="383" spans="2:6" x14ac:dyDescent="0.25">
      <c r="B383" s="97"/>
      <c r="C383" s="98"/>
      <c r="D383" s="67"/>
      <c r="E383" s="77" t="s">
        <v>101</v>
      </c>
      <c r="F383" s="76">
        <v>500</v>
      </c>
    </row>
    <row r="384" spans="2:6" x14ac:dyDescent="0.25">
      <c r="B384" s="97"/>
      <c r="C384" s="98"/>
      <c r="D384" s="67"/>
      <c r="E384" s="77" t="s">
        <v>231</v>
      </c>
      <c r="F384" s="76">
        <v>13500</v>
      </c>
    </row>
    <row r="385" spans="2:6" x14ac:dyDescent="0.25">
      <c r="B385" s="97"/>
      <c r="C385" s="98"/>
      <c r="D385" s="67"/>
      <c r="E385" s="77" t="s">
        <v>104</v>
      </c>
      <c r="F385" s="76">
        <v>57033</v>
      </c>
    </row>
    <row r="386" spans="2:6" x14ac:dyDescent="0.25">
      <c r="B386" s="97"/>
      <c r="C386" s="98"/>
      <c r="D386" s="67"/>
      <c r="E386" s="77" t="s">
        <v>105</v>
      </c>
      <c r="F386" s="76">
        <v>550</v>
      </c>
    </row>
    <row r="387" spans="2:6" x14ac:dyDescent="0.25">
      <c r="B387" s="97"/>
      <c r="C387" s="20"/>
      <c r="D387" s="21" t="s">
        <v>83</v>
      </c>
      <c r="E387" s="21"/>
      <c r="F387" s="23">
        <v>1684189</v>
      </c>
    </row>
    <row r="388" spans="2:6" x14ac:dyDescent="0.25">
      <c r="B388" s="97"/>
      <c r="C388" s="3" t="s">
        <v>156</v>
      </c>
      <c r="D388" s="28"/>
      <c r="E388" s="28"/>
      <c r="F388" s="29">
        <f>F377+F387</f>
        <v>3664428</v>
      </c>
    </row>
    <row r="389" spans="2:6" x14ac:dyDescent="0.25">
      <c r="B389" s="97"/>
      <c r="C389" s="98" t="s">
        <v>157</v>
      </c>
      <c r="D389" s="67" t="s">
        <v>201</v>
      </c>
      <c r="E389" s="77" t="s">
        <v>86</v>
      </c>
      <c r="F389" s="76">
        <v>281063</v>
      </c>
    </row>
    <row r="390" spans="2:6" x14ac:dyDescent="0.25">
      <c r="B390" s="97"/>
      <c r="C390" s="98"/>
      <c r="D390" s="67"/>
      <c r="E390" s="77" t="s">
        <v>92</v>
      </c>
      <c r="F390" s="76">
        <v>23083</v>
      </c>
    </row>
    <row r="391" spans="2:6" x14ac:dyDescent="0.25">
      <c r="B391" s="97"/>
      <c r="C391" s="98"/>
      <c r="D391" s="67"/>
      <c r="E391" s="77" t="s">
        <v>79</v>
      </c>
      <c r="F391" s="76">
        <v>178039</v>
      </c>
    </row>
    <row r="392" spans="2:6" x14ac:dyDescent="0.25">
      <c r="B392" s="97"/>
      <c r="C392" s="20"/>
      <c r="D392" s="21" t="s">
        <v>204</v>
      </c>
      <c r="E392" s="21"/>
      <c r="F392" s="23">
        <v>482185</v>
      </c>
    </row>
    <row r="393" spans="2:6" x14ac:dyDescent="0.25">
      <c r="B393" s="97"/>
      <c r="C393" s="98"/>
      <c r="D393" s="67" t="s">
        <v>80</v>
      </c>
      <c r="E393" s="77" t="s">
        <v>95</v>
      </c>
      <c r="F393" s="76">
        <v>320</v>
      </c>
    </row>
    <row r="394" spans="2:6" x14ac:dyDescent="0.25">
      <c r="B394" s="97"/>
      <c r="C394" s="98"/>
      <c r="D394" s="67"/>
      <c r="E394" s="77" t="s">
        <v>230</v>
      </c>
      <c r="F394" s="76">
        <v>5400</v>
      </c>
    </row>
    <row r="395" spans="2:6" x14ac:dyDescent="0.25">
      <c r="B395" s="97"/>
      <c r="C395" s="98"/>
      <c r="D395" s="67"/>
      <c r="E395" s="77" t="s">
        <v>97</v>
      </c>
      <c r="F395" s="76">
        <v>1800</v>
      </c>
    </row>
    <row r="396" spans="2:6" x14ac:dyDescent="0.25">
      <c r="B396" s="97"/>
      <c r="C396" s="98"/>
      <c r="D396" s="67"/>
      <c r="E396" s="77" t="s">
        <v>229</v>
      </c>
      <c r="F396" s="76">
        <v>46667</v>
      </c>
    </row>
    <row r="397" spans="2:6" x14ac:dyDescent="0.25">
      <c r="B397" s="97"/>
      <c r="C397" s="98"/>
      <c r="D397" s="67"/>
      <c r="E397" s="77" t="s">
        <v>158</v>
      </c>
      <c r="F397" s="76">
        <v>80</v>
      </c>
    </row>
    <row r="398" spans="2:6" x14ac:dyDescent="0.25">
      <c r="B398" s="97"/>
      <c r="C398" s="98"/>
      <c r="D398" s="67"/>
      <c r="E398" s="77" t="s">
        <v>231</v>
      </c>
      <c r="F398" s="76">
        <v>10200</v>
      </c>
    </row>
    <row r="399" spans="2:6" x14ac:dyDescent="0.25">
      <c r="B399" s="97"/>
      <c r="C399" s="98"/>
      <c r="D399" s="67"/>
      <c r="E399" s="77" t="s">
        <v>104</v>
      </c>
      <c r="F399" s="76">
        <v>22366</v>
      </c>
    </row>
    <row r="400" spans="2:6" x14ac:dyDescent="0.25">
      <c r="B400" s="97"/>
      <c r="C400" s="20"/>
      <c r="D400" s="21" t="s">
        <v>83</v>
      </c>
      <c r="E400" s="21"/>
      <c r="F400" s="23">
        <v>86833</v>
      </c>
    </row>
    <row r="401" spans="2:6" x14ac:dyDescent="0.25">
      <c r="B401" s="97"/>
      <c r="C401" s="3" t="s">
        <v>159</v>
      </c>
      <c r="D401" s="28"/>
      <c r="E401" s="28"/>
      <c r="F401" s="29">
        <f>F392+F400</f>
        <v>569018</v>
      </c>
    </row>
    <row r="402" spans="2:6" x14ac:dyDescent="0.25">
      <c r="B402" s="97"/>
      <c r="C402" s="98" t="s">
        <v>58</v>
      </c>
      <c r="D402" s="67" t="s">
        <v>201</v>
      </c>
      <c r="E402" s="77" t="s">
        <v>86</v>
      </c>
      <c r="F402" s="76">
        <v>521022</v>
      </c>
    </row>
    <row r="403" spans="2:6" x14ac:dyDescent="0.25">
      <c r="B403" s="97"/>
      <c r="C403" s="98"/>
      <c r="D403" s="67"/>
      <c r="E403" s="77" t="s">
        <v>117</v>
      </c>
      <c r="F403" s="76">
        <v>1925</v>
      </c>
    </row>
    <row r="404" spans="2:6" x14ac:dyDescent="0.25">
      <c r="B404" s="97"/>
      <c r="C404" s="98"/>
      <c r="D404" s="67"/>
      <c r="E404" s="77" t="s">
        <v>92</v>
      </c>
      <c r="F404" s="76">
        <v>65288</v>
      </c>
    </row>
    <row r="405" spans="2:6" x14ac:dyDescent="0.25">
      <c r="B405" s="97"/>
      <c r="C405" s="20"/>
      <c r="D405" s="21" t="s">
        <v>204</v>
      </c>
      <c r="E405" s="21"/>
      <c r="F405" s="23">
        <v>588235</v>
      </c>
    </row>
    <row r="406" spans="2:6" x14ac:dyDescent="0.25">
      <c r="B406" s="97"/>
      <c r="C406" s="98"/>
      <c r="D406" s="67" t="s">
        <v>80</v>
      </c>
      <c r="E406" s="77" t="s">
        <v>95</v>
      </c>
      <c r="F406" s="76">
        <v>1250</v>
      </c>
    </row>
    <row r="407" spans="2:6" x14ac:dyDescent="0.25">
      <c r="B407" s="97"/>
      <c r="C407" s="98"/>
      <c r="D407" s="67"/>
      <c r="E407" s="77" t="s">
        <v>232</v>
      </c>
      <c r="F407" s="76">
        <v>3160</v>
      </c>
    </row>
    <row r="408" spans="2:6" x14ac:dyDescent="0.25">
      <c r="B408" s="97"/>
      <c r="C408" s="98"/>
      <c r="D408" s="67"/>
      <c r="E408" s="77" t="s">
        <v>97</v>
      </c>
      <c r="F408" s="76">
        <v>3500</v>
      </c>
    </row>
    <row r="409" spans="2:6" x14ac:dyDescent="0.25">
      <c r="B409" s="97"/>
      <c r="C409" s="98"/>
      <c r="D409" s="67"/>
      <c r="E409" s="77" t="s">
        <v>223</v>
      </c>
      <c r="F409" s="76">
        <v>677983</v>
      </c>
    </row>
    <row r="410" spans="2:6" x14ac:dyDescent="0.25">
      <c r="B410" s="97"/>
      <c r="C410" s="98"/>
      <c r="D410" s="67"/>
      <c r="E410" s="77" t="s">
        <v>227</v>
      </c>
      <c r="F410" s="76">
        <v>950</v>
      </c>
    </row>
    <row r="411" spans="2:6" x14ac:dyDescent="0.25">
      <c r="B411" s="97"/>
      <c r="C411" s="98"/>
      <c r="D411" s="67"/>
      <c r="E411" s="77" t="s">
        <v>104</v>
      </c>
      <c r="F411" s="76">
        <v>21040</v>
      </c>
    </row>
    <row r="412" spans="2:6" x14ac:dyDescent="0.25">
      <c r="B412" s="97"/>
      <c r="C412" s="98"/>
      <c r="D412" s="67"/>
      <c r="E412" s="77" t="s">
        <v>105</v>
      </c>
      <c r="F412" s="76">
        <v>1300</v>
      </c>
    </row>
    <row r="413" spans="2:6" x14ac:dyDescent="0.25">
      <c r="B413" s="97"/>
      <c r="C413" s="20"/>
      <c r="D413" s="21" t="s">
        <v>83</v>
      </c>
      <c r="E413" s="21"/>
      <c r="F413" s="23">
        <v>709183</v>
      </c>
    </row>
    <row r="414" spans="2:6" x14ac:dyDescent="0.25">
      <c r="B414" s="97"/>
      <c r="C414" s="3" t="s">
        <v>160</v>
      </c>
      <c r="D414" s="28"/>
      <c r="E414" s="28"/>
      <c r="F414" s="29">
        <f>F405+F413</f>
        <v>1297418</v>
      </c>
    </row>
    <row r="415" spans="2:6" x14ac:dyDescent="0.25">
      <c r="B415" s="25" t="s">
        <v>59</v>
      </c>
      <c r="C415" s="5"/>
      <c r="D415" s="22"/>
      <c r="E415" s="22"/>
      <c r="F415" s="26">
        <f>F414+F401+F388+F371</f>
        <v>9748233</v>
      </c>
    </row>
    <row r="416" spans="2:6" x14ac:dyDescent="0.25">
      <c r="B416" s="97" t="s">
        <v>60</v>
      </c>
      <c r="C416" s="98" t="s">
        <v>60</v>
      </c>
      <c r="D416" s="67" t="s">
        <v>201</v>
      </c>
      <c r="E416" s="77" t="s">
        <v>85</v>
      </c>
      <c r="F416" s="76">
        <v>3183</v>
      </c>
    </row>
    <row r="417" spans="2:10" x14ac:dyDescent="0.25">
      <c r="B417" s="97"/>
      <c r="C417" s="98"/>
      <c r="D417" s="67"/>
      <c r="E417" s="77" t="s">
        <v>78</v>
      </c>
      <c r="F417" s="76">
        <v>15206</v>
      </c>
    </row>
    <row r="418" spans="2:10" x14ac:dyDescent="0.25">
      <c r="B418" s="97"/>
      <c r="C418" s="98"/>
      <c r="D418" s="67"/>
      <c r="E418" s="77" t="s">
        <v>79</v>
      </c>
      <c r="F418" s="76">
        <v>91784</v>
      </c>
    </row>
    <row r="419" spans="2:10" x14ac:dyDescent="0.25">
      <c r="B419" s="97"/>
      <c r="C419" s="98"/>
      <c r="D419" s="67"/>
      <c r="E419" s="77" t="s">
        <v>93</v>
      </c>
      <c r="F419" s="76">
        <v>4493</v>
      </c>
    </row>
    <row r="420" spans="2:10" x14ac:dyDescent="0.25">
      <c r="B420" s="97"/>
      <c r="C420" s="20"/>
      <c r="D420" s="21" t="s">
        <v>204</v>
      </c>
      <c r="E420" s="21"/>
      <c r="F420" s="23">
        <v>114666</v>
      </c>
    </row>
    <row r="421" spans="2:10" x14ac:dyDescent="0.25">
      <c r="B421" s="97"/>
      <c r="C421" s="98"/>
      <c r="D421" s="67" t="s">
        <v>80</v>
      </c>
      <c r="E421" s="77" t="s">
        <v>100</v>
      </c>
      <c r="F421" s="76">
        <v>7198</v>
      </c>
    </row>
    <row r="422" spans="2:10" x14ac:dyDescent="0.25">
      <c r="B422" s="97"/>
      <c r="C422" s="98"/>
      <c r="D422" s="67"/>
      <c r="E422" s="77" t="s">
        <v>81</v>
      </c>
      <c r="F422" s="76">
        <v>16</v>
      </c>
    </row>
    <row r="423" spans="2:10" x14ac:dyDescent="0.25">
      <c r="B423" s="97"/>
      <c r="C423" s="98"/>
      <c r="D423" s="67"/>
      <c r="E423" s="77" t="s">
        <v>87</v>
      </c>
      <c r="F423" s="76">
        <v>12041</v>
      </c>
      <c r="I423" s="34"/>
      <c r="J423" s="33"/>
    </row>
    <row r="424" spans="2:10" x14ac:dyDescent="0.25">
      <c r="B424" s="97"/>
      <c r="C424" s="98"/>
      <c r="D424" s="67"/>
      <c r="E424" s="77" t="s">
        <v>141</v>
      </c>
      <c r="F424" s="76">
        <v>931</v>
      </c>
      <c r="I424" s="34"/>
      <c r="J424" s="33"/>
    </row>
    <row r="425" spans="2:10" x14ac:dyDescent="0.25">
      <c r="B425" s="97"/>
      <c r="C425" s="20"/>
      <c r="D425" s="21" t="s">
        <v>83</v>
      </c>
      <c r="E425" s="21"/>
      <c r="F425" s="23">
        <v>20186</v>
      </c>
      <c r="I425" s="34"/>
      <c r="J425" s="33"/>
    </row>
    <row r="426" spans="2:10" x14ac:dyDescent="0.25">
      <c r="B426" s="97"/>
      <c r="C426" s="3" t="s">
        <v>61</v>
      </c>
      <c r="D426" s="28"/>
      <c r="E426" s="28"/>
      <c r="F426" s="29">
        <f>F420+F425</f>
        <v>134852</v>
      </c>
      <c r="I426" s="34"/>
      <c r="J426" s="33"/>
    </row>
    <row r="427" spans="2:10" x14ac:dyDescent="0.25">
      <c r="B427" s="25" t="s">
        <v>61</v>
      </c>
      <c r="C427" s="5"/>
      <c r="D427" s="22"/>
      <c r="E427" s="22"/>
      <c r="F427" s="26">
        <f>F426</f>
        <v>134852</v>
      </c>
    </row>
    <row r="428" spans="2:10" x14ac:dyDescent="0.25">
      <c r="B428" s="97" t="s">
        <v>62</v>
      </c>
      <c r="C428" s="98" t="s">
        <v>62</v>
      </c>
      <c r="D428" s="67" t="s">
        <v>201</v>
      </c>
      <c r="E428" s="77" t="s">
        <v>85</v>
      </c>
      <c r="F428" s="76">
        <v>281.51000000000005</v>
      </c>
    </row>
    <row r="429" spans="2:10" x14ac:dyDescent="0.25">
      <c r="B429" s="97"/>
      <c r="C429" s="98"/>
      <c r="D429" s="67"/>
      <c r="E429" s="77" t="s">
        <v>86</v>
      </c>
      <c r="F429" s="76">
        <v>160.35</v>
      </c>
    </row>
    <row r="430" spans="2:10" x14ac:dyDescent="0.25">
      <c r="B430" s="97"/>
      <c r="C430" s="98"/>
      <c r="D430" s="67"/>
      <c r="E430" s="77" t="s">
        <v>117</v>
      </c>
      <c r="F430" s="76">
        <v>147.1</v>
      </c>
    </row>
    <row r="431" spans="2:10" x14ac:dyDescent="0.25">
      <c r="B431" s="97"/>
      <c r="C431" s="98"/>
      <c r="D431" s="67"/>
      <c r="E431" s="77" t="s">
        <v>233</v>
      </c>
      <c r="F431" s="76">
        <v>563.39</v>
      </c>
    </row>
    <row r="432" spans="2:10" x14ac:dyDescent="0.25">
      <c r="B432" s="97"/>
      <c r="C432" s="98"/>
      <c r="D432" s="67"/>
      <c r="E432" s="77" t="s">
        <v>79</v>
      </c>
      <c r="F432" s="76">
        <v>20052.07</v>
      </c>
    </row>
    <row r="433" spans="2:10" x14ac:dyDescent="0.25">
      <c r="B433" s="97"/>
      <c r="C433" s="20"/>
      <c r="D433" s="21" t="s">
        <v>204</v>
      </c>
      <c r="E433" s="21"/>
      <c r="F433" s="23">
        <v>21204.42</v>
      </c>
    </row>
    <row r="434" spans="2:10" x14ac:dyDescent="0.25">
      <c r="B434" s="97"/>
      <c r="C434" s="98"/>
      <c r="D434" s="67" t="s">
        <v>80</v>
      </c>
      <c r="E434" s="77" t="s">
        <v>109</v>
      </c>
      <c r="F434" s="76">
        <v>259.14</v>
      </c>
    </row>
    <row r="435" spans="2:10" x14ac:dyDescent="0.25">
      <c r="B435" s="97"/>
      <c r="C435" s="98"/>
      <c r="D435" s="67"/>
      <c r="E435" s="77" t="s">
        <v>231</v>
      </c>
      <c r="F435" s="76">
        <v>1222.8999999999999</v>
      </c>
    </row>
    <row r="436" spans="2:10" x14ac:dyDescent="0.25">
      <c r="B436" s="97"/>
      <c r="C436" s="98"/>
      <c r="D436" s="67"/>
      <c r="E436" s="77" t="s">
        <v>89</v>
      </c>
      <c r="F436" s="76">
        <v>1134.74</v>
      </c>
    </row>
    <row r="437" spans="2:10" x14ac:dyDescent="0.25">
      <c r="B437" s="97"/>
      <c r="C437" s="20"/>
      <c r="D437" s="21" t="s">
        <v>83</v>
      </c>
      <c r="E437" s="21"/>
      <c r="F437" s="23">
        <v>2616.7799999999997</v>
      </c>
    </row>
    <row r="438" spans="2:10" x14ac:dyDescent="0.25">
      <c r="B438" s="97"/>
      <c r="C438" s="3" t="s">
        <v>63</v>
      </c>
      <c r="D438" s="28"/>
      <c r="E438" s="28"/>
      <c r="F438" s="29">
        <f>F433+F437</f>
        <v>23821.199999999997</v>
      </c>
      <c r="I438" s="34"/>
      <c r="J438" s="33"/>
    </row>
    <row r="439" spans="2:10" x14ac:dyDescent="0.25">
      <c r="B439" s="25" t="s">
        <v>63</v>
      </c>
      <c r="C439" s="5"/>
      <c r="D439" s="22"/>
      <c r="E439" s="22"/>
      <c r="F439" s="26">
        <f>F438</f>
        <v>23821.199999999997</v>
      </c>
    </row>
    <row r="440" spans="2:10" x14ac:dyDescent="0.25">
      <c r="B440" s="97" t="s">
        <v>64</v>
      </c>
      <c r="C440" s="98" t="s">
        <v>64</v>
      </c>
      <c r="D440" s="67" t="s">
        <v>201</v>
      </c>
      <c r="E440" s="77" t="s">
        <v>85</v>
      </c>
      <c r="F440" s="76">
        <v>973.59</v>
      </c>
    </row>
    <row r="441" spans="2:10" x14ac:dyDescent="0.25">
      <c r="B441" s="97"/>
      <c r="C441" s="20"/>
      <c r="D441" s="21" t="s">
        <v>204</v>
      </c>
      <c r="E441" s="21"/>
      <c r="F441" s="23">
        <v>973.59</v>
      </c>
    </row>
    <row r="442" spans="2:10" x14ac:dyDescent="0.25">
      <c r="B442" s="97"/>
      <c r="C442" s="3" t="s">
        <v>65</v>
      </c>
      <c r="D442" s="28"/>
      <c r="E442" s="28"/>
      <c r="F442" s="29">
        <f>F441</f>
        <v>973.59</v>
      </c>
      <c r="I442" s="34"/>
      <c r="J442" s="33"/>
    </row>
    <row r="443" spans="2:10" x14ac:dyDescent="0.25">
      <c r="B443" s="25" t="s">
        <v>65</v>
      </c>
      <c r="C443" s="5"/>
      <c r="D443" s="22"/>
      <c r="E443" s="22"/>
      <c r="F443" s="26">
        <f>F442</f>
        <v>973.59</v>
      </c>
    </row>
    <row r="444" spans="2:10" x14ac:dyDescent="0.25">
      <c r="B444" s="97" t="s">
        <v>66</v>
      </c>
      <c r="C444" s="98" t="s">
        <v>66</v>
      </c>
      <c r="D444" s="67" t="s">
        <v>201</v>
      </c>
      <c r="E444" s="77" t="s">
        <v>161</v>
      </c>
      <c r="F444" s="76">
        <v>22981</v>
      </c>
    </row>
    <row r="445" spans="2:10" x14ac:dyDescent="0.25">
      <c r="B445" s="97"/>
      <c r="C445" s="98"/>
      <c r="D445" s="67"/>
      <c r="E445" s="77" t="s">
        <v>162</v>
      </c>
      <c r="F445" s="76">
        <v>318</v>
      </c>
    </row>
    <row r="446" spans="2:10" x14ac:dyDescent="0.25">
      <c r="B446" s="97"/>
      <c r="C446" s="98"/>
      <c r="D446" s="67"/>
      <c r="E446" s="77" t="s">
        <v>163</v>
      </c>
      <c r="F446" s="76">
        <v>2797</v>
      </c>
    </row>
    <row r="447" spans="2:10" x14ac:dyDescent="0.25">
      <c r="B447" s="97"/>
      <c r="C447" s="98"/>
      <c r="D447" s="67"/>
      <c r="E447" s="77" t="s">
        <v>85</v>
      </c>
      <c r="F447" s="76">
        <v>1760</v>
      </c>
    </row>
    <row r="448" spans="2:10" x14ac:dyDescent="0.25">
      <c r="B448" s="97"/>
      <c r="C448" s="98"/>
      <c r="D448" s="67"/>
      <c r="E448" s="77" t="s">
        <v>78</v>
      </c>
      <c r="F448" s="76">
        <v>58650</v>
      </c>
    </row>
    <row r="449" spans="2:6" x14ac:dyDescent="0.25">
      <c r="B449" s="97"/>
      <c r="C449" s="98"/>
      <c r="D449" s="67"/>
      <c r="E449" s="77" t="s">
        <v>92</v>
      </c>
      <c r="F449" s="76">
        <v>6729</v>
      </c>
    </row>
    <row r="450" spans="2:6" x14ac:dyDescent="0.25">
      <c r="B450" s="97"/>
      <c r="C450" s="98"/>
      <c r="D450" s="67"/>
      <c r="E450" s="77" t="s">
        <v>79</v>
      </c>
      <c r="F450" s="76">
        <v>76564</v>
      </c>
    </row>
    <row r="451" spans="2:6" x14ac:dyDescent="0.25">
      <c r="B451" s="97"/>
      <c r="C451" s="98"/>
      <c r="D451" s="67"/>
      <c r="E451" s="77" t="s">
        <v>93</v>
      </c>
      <c r="F451" s="76">
        <v>1855</v>
      </c>
    </row>
    <row r="452" spans="2:6" x14ac:dyDescent="0.25">
      <c r="B452" s="97"/>
      <c r="C452" s="20"/>
      <c r="D452" s="21" t="s">
        <v>204</v>
      </c>
      <c r="E452" s="21"/>
      <c r="F452" s="23">
        <v>171654</v>
      </c>
    </row>
    <row r="453" spans="2:6" x14ac:dyDescent="0.25">
      <c r="B453" s="97"/>
      <c r="C453" s="98"/>
      <c r="D453" s="67" t="s">
        <v>80</v>
      </c>
      <c r="E453" s="77" t="s">
        <v>97</v>
      </c>
      <c r="F453" s="76">
        <v>610</v>
      </c>
    </row>
    <row r="454" spans="2:6" x14ac:dyDescent="0.25">
      <c r="B454" s="97"/>
      <c r="C454" s="98"/>
      <c r="D454" s="67"/>
      <c r="E454" s="77" t="s">
        <v>100</v>
      </c>
      <c r="F454" s="76">
        <v>73221</v>
      </c>
    </row>
    <row r="455" spans="2:6" x14ac:dyDescent="0.25">
      <c r="B455" s="97"/>
      <c r="C455" s="98"/>
      <c r="D455" s="67"/>
      <c r="E455" s="77" t="s">
        <v>81</v>
      </c>
      <c r="F455" s="76">
        <v>24</v>
      </c>
    </row>
    <row r="456" spans="2:6" x14ac:dyDescent="0.25">
      <c r="B456" s="97"/>
      <c r="C456" s="98"/>
      <c r="D456" s="67"/>
      <c r="E456" s="77" t="s">
        <v>116</v>
      </c>
      <c r="F456" s="76">
        <v>317</v>
      </c>
    </row>
    <row r="457" spans="2:6" x14ac:dyDescent="0.25">
      <c r="B457" s="97"/>
      <c r="C457" s="98"/>
      <c r="D457" s="67"/>
      <c r="E457" s="67" t="s">
        <v>164</v>
      </c>
      <c r="F457" s="76">
        <v>1855</v>
      </c>
    </row>
    <row r="458" spans="2:6" x14ac:dyDescent="0.25">
      <c r="B458" s="97"/>
      <c r="C458" s="98"/>
      <c r="D458" s="67"/>
      <c r="E458" s="77" t="s">
        <v>231</v>
      </c>
      <c r="F458" s="76">
        <v>26947</v>
      </c>
    </row>
    <row r="459" spans="2:6" x14ac:dyDescent="0.25">
      <c r="B459" s="97"/>
      <c r="C459" s="98"/>
      <c r="D459" s="67"/>
      <c r="E459" s="77" t="s">
        <v>102</v>
      </c>
      <c r="F459" s="76">
        <v>68</v>
      </c>
    </row>
    <row r="460" spans="2:6" x14ac:dyDescent="0.25">
      <c r="B460" s="97"/>
      <c r="C460" s="98"/>
      <c r="D460" s="67"/>
      <c r="E460" s="77" t="s">
        <v>141</v>
      </c>
      <c r="F460" s="76">
        <v>582</v>
      </c>
    </row>
    <row r="461" spans="2:6" x14ac:dyDescent="0.25">
      <c r="B461" s="97"/>
      <c r="C461" s="98"/>
      <c r="D461" s="67"/>
      <c r="E461" s="77" t="s">
        <v>104</v>
      </c>
      <c r="F461" s="76">
        <v>1162</v>
      </c>
    </row>
    <row r="462" spans="2:6" x14ac:dyDescent="0.25">
      <c r="B462" s="97"/>
      <c r="C462" s="98"/>
      <c r="D462" s="67"/>
      <c r="E462" s="77" t="s">
        <v>105</v>
      </c>
      <c r="F462" s="76">
        <v>12374</v>
      </c>
    </row>
    <row r="463" spans="2:6" x14ac:dyDescent="0.25">
      <c r="B463" s="97"/>
      <c r="C463" s="98"/>
      <c r="D463" s="67"/>
      <c r="E463" s="77" t="s">
        <v>143</v>
      </c>
      <c r="F463" s="76">
        <v>2036</v>
      </c>
    </row>
    <row r="464" spans="2:6" x14ac:dyDescent="0.25">
      <c r="B464" s="97"/>
      <c r="C464" s="20"/>
      <c r="D464" s="21" t="s">
        <v>83</v>
      </c>
      <c r="E464" s="21"/>
      <c r="F464" s="23">
        <v>119196</v>
      </c>
    </row>
    <row r="465" spans="2:10" x14ac:dyDescent="0.25">
      <c r="B465" s="97"/>
      <c r="C465" s="3" t="s">
        <v>67</v>
      </c>
      <c r="D465" s="28"/>
      <c r="E465" s="28"/>
      <c r="F465" s="29">
        <f>F464+F452</f>
        <v>290850</v>
      </c>
      <c r="I465" s="34"/>
      <c r="J465" s="33"/>
    </row>
    <row r="466" spans="2:10" x14ac:dyDescent="0.25">
      <c r="B466" s="25" t="s">
        <v>67</v>
      </c>
      <c r="C466" s="5"/>
      <c r="D466" s="22"/>
      <c r="E466" s="22"/>
      <c r="F466" s="26">
        <f>F465</f>
        <v>290850</v>
      </c>
    </row>
    <row r="467" spans="2:10" x14ac:dyDescent="0.25">
      <c r="B467" s="97" t="s">
        <v>68</v>
      </c>
      <c r="C467" s="98" t="s">
        <v>69</v>
      </c>
      <c r="D467" s="67" t="s">
        <v>201</v>
      </c>
      <c r="E467" s="77" t="s">
        <v>161</v>
      </c>
      <c r="F467" s="76">
        <v>488.08</v>
      </c>
    </row>
    <row r="468" spans="2:10" x14ac:dyDescent="0.25">
      <c r="B468" s="97"/>
      <c r="C468" s="98"/>
      <c r="D468" s="67"/>
      <c r="E468" s="67" t="s">
        <v>138</v>
      </c>
      <c r="F468" s="76">
        <v>3.6999999999999997</v>
      </c>
    </row>
    <row r="469" spans="2:10" x14ac:dyDescent="0.25">
      <c r="B469" s="97"/>
      <c r="C469" s="98"/>
      <c r="D469" s="67"/>
      <c r="E469" s="77" t="s">
        <v>163</v>
      </c>
      <c r="F469" s="76">
        <v>181.75</v>
      </c>
    </row>
    <row r="470" spans="2:10" x14ac:dyDescent="0.25">
      <c r="B470" s="97"/>
      <c r="C470" s="98"/>
      <c r="D470" s="67"/>
      <c r="E470" s="77" t="s">
        <v>78</v>
      </c>
      <c r="F470" s="76">
        <v>3265.2799999999997</v>
      </c>
    </row>
    <row r="471" spans="2:10" x14ac:dyDescent="0.25">
      <c r="B471" s="97"/>
      <c r="C471" s="98"/>
      <c r="D471" s="67"/>
      <c r="E471" s="77" t="s">
        <v>86</v>
      </c>
      <c r="F471" s="76">
        <v>0.2</v>
      </c>
    </row>
    <row r="472" spans="2:10" x14ac:dyDescent="0.25">
      <c r="B472" s="97"/>
      <c r="C472" s="98"/>
      <c r="D472" s="67"/>
      <c r="E472" s="77" t="s">
        <v>92</v>
      </c>
      <c r="F472" s="76">
        <v>104332.61</v>
      </c>
    </row>
    <row r="473" spans="2:10" x14ac:dyDescent="0.25">
      <c r="B473" s="97"/>
      <c r="C473" s="98"/>
      <c r="D473" s="67"/>
      <c r="E473" s="77" t="s">
        <v>79</v>
      </c>
      <c r="F473" s="76">
        <v>3015.75</v>
      </c>
    </row>
    <row r="474" spans="2:10" x14ac:dyDescent="0.25">
      <c r="B474" s="97"/>
      <c r="C474" s="20"/>
      <c r="D474" s="21" t="s">
        <v>204</v>
      </c>
      <c r="E474" s="21"/>
      <c r="F474" s="23">
        <v>111287.37</v>
      </c>
    </row>
    <row r="475" spans="2:10" x14ac:dyDescent="0.25">
      <c r="B475" s="97"/>
      <c r="C475" s="98"/>
      <c r="D475" s="67" t="s">
        <v>80</v>
      </c>
      <c r="E475" s="77" t="s">
        <v>95</v>
      </c>
      <c r="F475" s="76">
        <v>1.1299999999999999</v>
      </c>
    </row>
    <row r="476" spans="2:10" x14ac:dyDescent="0.25">
      <c r="B476" s="97"/>
      <c r="C476" s="98"/>
      <c r="D476" s="67"/>
      <c r="E476" s="77" t="s">
        <v>196</v>
      </c>
      <c r="F476" s="76">
        <v>1.6</v>
      </c>
    </row>
    <row r="477" spans="2:10" x14ac:dyDescent="0.25">
      <c r="B477" s="97"/>
      <c r="C477" s="98"/>
      <c r="D477" s="67"/>
      <c r="E477" s="77" t="s">
        <v>97</v>
      </c>
      <c r="F477" s="76">
        <v>243.02</v>
      </c>
    </row>
    <row r="478" spans="2:10" x14ac:dyDescent="0.25">
      <c r="B478" s="97"/>
      <c r="C478" s="98"/>
      <c r="D478" s="67"/>
      <c r="E478" s="77" t="s">
        <v>229</v>
      </c>
      <c r="F478" s="76">
        <v>5466.65</v>
      </c>
    </row>
    <row r="479" spans="2:10" x14ac:dyDescent="0.25">
      <c r="B479" s="97"/>
      <c r="C479" s="98"/>
      <c r="D479" s="67"/>
      <c r="E479" s="77" t="s">
        <v>100</v>
      </c>
      <c r="F479" s="76">
        <v>20</v>
      </c>
    </row>
    <row r="480" spans="2:10" x14ac:dyDescent="0.25">
      <c r="B480" s="97"/>
      <c r="C480" s="98"/>
      <c r="D480" s="67"/>
      <c r="E480" s="77" t="s">
        <v>101</v>
      </c>
      <c r="F480" s="76">
        <v>6.08</v>
      </c>
    </row>
    <row r="481" spans="2:10" x14ac:dyDescent="0.25">
      <c r="B481" s="97"/>
      <c r="C481" s="98"/>
      <c r="D481" s="67"/>
      <c r="E481" s="77" t="s">
        <v>81</v>
      </c>
      <c r="F481" s="76">
        <v>6.94</v>
      </c>
    </row>
    <row r="482" spans="2:10" x14ac:dyDescent="0.25">
      <c r="B482" s="97"/>
      <c r="C482" s="98"/>
      <c r="D482" s="67"/>
      <c r="E482" s="77" t="s">
        <v>109</v>
      </c>
      <c r="F482" s="76">
        <v>5</v>
      </c>
    </row>
    <row r="483" spans="2:10" x14ac:dyDescent="0.25">
      <c r="B483" s="97"/>
      <c r="C483" s="98"/>
      <c r="D483" s="67"/>
      <c r="E483" s="77" t="s">
        <v>82</v>
      </c>
      <c r="F483" s="76">
        <v>423.02</v>
      </c>
    </row>
    <row r="484" spans="2:10" x14ac:dyDescent="0.25">
      <c r="B484" s="97"/>
      <c r="C484" s="98"/>
      <c r="D484" s="67"/>
      <c r="E484" s="77" t="s">
        <v>188</v>
      </c>
      <c r="F484" s="76">
        <v>1.1000000000000001</v>
      </c>
    </row>
    <row r="485" spans="2:10" x14ac:dyDescent="0.25">
      <c r="B485" s="97"/>
      <c r="C485" s="98"/>
      <c r="D485" s="67"/>
      <c r="E485" s="77" t="s">
        <v>89</v>
      </c>
      <c r="F485" s="76">
        <v>152.33000000000001</v>
      </c>
    </row>
    <row r="486" spans="2:10" x14ac:dyDescent="0.25">
      <c r="B486" s="97"/>
      <c r="C486" s="98"/>
      <c r="D486" s="67"/>
      <c r="E486" s="77" t="s">
        <v>104</v>
      </c>
      <c r="F486" s="76">
        <v>23</v>
      </c>
    </row>
    <row r="487" spans="2:10" x14ac:dyDescent="0.25">
      <c r="B487" s="97"/>
      <c r="C487" s="98"/>
      <c r="D487" s="67"/>
      <c r="E487" s="77" t="s">
        <v>105</v>
      </c>
      <c r="F487" s="76">
        <v>5.61</v>
      </c>
    </row>
    <row r="488" spans="2:10" x14ac:dyDescent="0.25">
      <c r="B488" s="97"/>
      <c r="C488" s="98"/>
      <c r="D488" s="67"/>
      <c r="E488" s="77" t="s">
        <v>143</v>
      </c>
      <c r="F488" s="76">
        <v>21.7</v>
      </c>
    </row>
    <row r="489" spans="2:10" x14ac:dyDescent="0.25">
      <c r="B489" s="97"/>
      <c r="C489" s="20"/>
      <c r="D489" s="21" t="s">
        <v>83</v>
      </c>
      <c r="E489" s="21"/>
      <c r="F489" s="23">
        <v>6377.1799999999985</v>
      </c>
    </row>
    <row r="490" spans="2:10" x14ac:dyDescent="0.25">
      <c r="B490" s="97"/>
      <c r="C490" s="3" t="s">
        <v>168</v>
      </c>
      <c r="D490" s="28"/>
      <c r="E490" s="28"/>
      <c r="F490" s="29">
        <f>F474+F489</f>
        <v>117664.54999999999</v>
      </c>
      <c r="I490" s="34"/>
      <c r="J490" s="33"/>
    </row>
    <row r="491" spans="2:10" x14ac:dyDescent="0.25">
      <c r="B491" s="97"/>
      <c r="C491" s="98" t="s">
        <v>169</v>
      </c>
      <c r="D491" s="67" t="s">
        <v>201</v>
      </c>
      <c r="E491" s="77" t="s">
        <v>119</v>
      </c>
      <c r="F491" s="76">
        <v>11211</v>
      </c>
    </row>
    <row r="492" spans="2:10" x14ac:dyDescent="0.25">
      <c r="B492" s="97"/>
      <c r="C492" s="98"/>
      <c r="D492" s="67"/>
      <c r="E492" s="77" t="s">
        <v>161</v>
      </c>
      <c r="F492" s="76">
        <v>37230</v>
      </c>
    </row>
    <row r="493" spans="2:10" x14ac:dyDescent="0.25">
      <c r="B493" s="97"/>
      <c r="C493" s="98"/>
      <c r="D493" s="67"/>
      <c r="E493" s="77" t="s">
        <v>162</v>
      </c>
      <c r="F493" s="76">
        <v>344</v>
      </c>
    </row>
    <row r="494" spans="2:10" x14ac:dyDescent="0.25">
      <c r="B494" s="97"/>
      <c r="C494" s="98"/>
      <c r="D494" s="67"/>
      <c r="E494" s="77" t="s">
        <v>163</v>
      </c>
      <c r="F494" s="76">
        <v>352</v>
      </c>
    </row>
    <row r="495" spans="2:10" x14ac:dyDescent="0.25">
      <c r="B495" s="97"/>
      <c r="C495" s="98"/>
      <c r="D495" s="67"/>
      <c r="E495" s="77" t="s">
        <v>78</v>
      </c>
      <c r="F495" s="76">
        <v>59611</v>
      </c>
    </row>
    <row r="496" spans="2:10" x14ac:dyDescent="0.25">
      <c r="B496" s="97"/>
      <c r="C496" s="98"/>
      <c r="D496" s="67"/>
      <c r="E496" s="77" t="s">
        <v>86</v>
      </c>
      <c r="F496" s="76">
        <v>1502</v>
      </c>
    </row>
    <row r="497" spans="2:6" x14ac:dyDescent="0.25">
      <c r="B497" s="97"/>
      <c r="C497" s="98"/>
      <c r="D497" s="67"/>
      <c r="E497" s="77" t="s">
        <v>92</v>
      </c>
      <c r="F497" s="76">
        <v>472798</v>
      </c>
    </row>
    <row r="498" spans="2:6" x14ac:dyDescent="0.25">
      <c r="B498" s="97"/>
      <c r="C498" s="98"/>
      <c r="D498" s="67"/>
      <c r="E498" s="77" t="s">
        <v>79</v>
      </c>
      <c r="F498" s="76">
        <v>48</v>
      </c>
    </row>
    <row r="499" spans="2:6" x14ac:dyDescent="0.25">
      <c r="B499" s="97"/>
      <c r="C499" s="98"/>
      <c r="D499" s="67"/>
      <c r="E499" s="77" t="s">
        <v>93</v>
      </c>
      <c r="F499" s="76">
        <v>9265</v>
      </c>
    </row>
    <row r="500" spans="2:6" x14ac:dyDescent="0.25">
      <c r="B500" s="97"/>
      <c r="C500" s="98"/>
      <c r="D500" s="67"/>
      <c r="E500" s="77" t="s">
        <v>209</v>
      </c>
      <c r="F500" s="76">
        <v>777</v>
      </c>
    </row>
    <row r="501" spans="2:6" x14ac:dyDescent="0.25">
      <c r="B501" s="97"/>
      <c r="C501" s="20"/>
      <c r="D501" s="21" t="s">
        <v>204</v>
      </c>
      <c r="E501" s="21"/>
      <c r="F501" s="23">
        <v>593138</v>
      </c>
    </row>
    <row r="502" spans="2:6" x14ac:dyDescent="0.25">
      <c r="B502" s="97"/>
      <c r="C502" s="98"/>
      <c r="D502" s="67" t="s">
        <v>80</v>
      </c>
      <c r="E502" s="77" t="s">
        <v>234</v>
      </c>
      <c r="F502" s="76">
        <v>2072</v>
      </c>
    </row>
    <row r="503" spans="2:6" x14ac:dyDescent="0.25">
      <c r="B503" s="97"/>
      <c r="C503" s="98"/>
      <c r="D503" s="67"/>
      <c r="E503" s="77" t="s">
        <v>235</v>
      </c>
      <c r="F503" s="76">
        <v>54</v>
      </c>
    </row>
    <row r="504" spans="2:6" x14ac:dyDescent="0.25">
      <c r="B504" s="97"/>
      <c r="C504" s="98"/>
      <c r="D504" s="67"/>
      <c r="E504" s="77" t="s">
        <v>95</v>
      </c>
      <c r="F504" s="76">
        <v>71</v>
      </c>
    </row>
    <row r="505" spans="2:6" x14ac:dyDescent="0.25">
      <c r="B505" s="97"/>
      <c r="C505" s="98"/>
      <c r="D505" s="67"/>
      <c r="E505" s="77" t="s">
        <v>232</v>
      </c>
      <c r="F505" s="76">
        <v>247</v>
      </c>
    </row>
    <row r="506" spans="2:6" x14ac:dyDescent="0.25">
      <c r="B506" s="97"/>
      <c r="C506" s="98"/>
      <c r="D506" s="67"/>
      <c r="E506" s="77" t="s">
        <v>97</v>
      </c>
      <c r="F506" s="76">
        <v>238</v>
      </c>
    </row>
    <row r="507" spans="2:6" x14ac:dyDescent="0.25">
      <c r="B507" s="97"/>
      <c r="C507" s="98"/>
      <c r="D507" s="67"/>
      <c r="E507" s="77" t="s">
        <v>229</v>
      </c>
      <c r="F507" s="76">
        <v>5302</v>
      </c>
    </row>
    <row r="508" spans="2:6" x14ac:dyDescent="0.25">
      <c r="B508" s="97"/>
      <c r="C508" s="98"/>
      <c r="D508" s="67"/>
      <c r="E508" s="77" t="s">
        <v>101</v>
      </c>
      <c r="F508" s="76">
        <v>173</v>
      </c>
    </row>
    <row r="509" spans="2:6" x14ac:dyDescent="0.25">
      <c r="B509" s="97"/>
      <c r="C509" s="98"/>
      <c r="D509" s="67"/>
      <c r="E509" s="67" t="s">
        <v>164</v>
      </c>
      <c r="F509" s="76">
        <v>58</v>
      </c>
    </row>
    <row r="510" spans="2:6" x14ac:dyDescent="0.25">
      <c r="B510" s="97"/>
      <c r="C510" s="98"/>
      <c r="D510" s="67"/>
      <c r="E510" s="77" t="s">
        <v>139</v>
      </c>
      <c r="F510" s="76">
        <v>957</v>
      </c>
    </row>
    <row r="511" spans="2:6" x14ac:dyDescent="0.25">
      <c r="B511" s="97"/>
      <c r="C511" s="98"/>
      <c r="D511" s="67"/>
      <c r="E511" s="77" t="s">
        <v>231</v>
      </c>
      <c r="F511" s="76">
        <v>11</v>
      </c>
    </row>
    <row r="512" spans="2:6" x14ac:dyDescent="0.25">
      <c r="B512" s="97"/>
      <c r="C512" s="98"/>
      <c r="D512" s="67"/>
      <c r="E512" s="77" t="s">
        <v>105</v>
      </c>
      <c r="F512" s="76">
        <v>2608</v>
      </c>
    </row>
    <row r="513" spans="2:10" x14ac:dyDescent="0.25">
      <c r="B513" s="97"/>
      <c r="C513" s="20"/>
      <c r="D513" s="21" t="s">
        <v>83</v>
      </c>
      <c r="E513" s="21"/>
      <c r="F513" s="23">
        <v>11791</v>
      </c>
    </row>
    <row r="514" spans="2:10" x14ac:dyDescent="0.25">
      <c r="B514" s="97"/>
      <c r="C514" s="3" t="s">
        <v>170</v>
      </c>
      <c r="D514" s="28"/>
      <c r="E514" s="28"/>
      <c r="F514" s="29">
        <f>F501+F513</f>
        <v>604929</v>
      </c>
      <c r="I514" s="34"/>
      <c r="J514" s="33"/>
    </row>
    <row r="515" spans="2:10" x14ac:dyDescent="0.25">
      <c r="B515" s="97"/>
      <c r="C515" s="98" t="s">
        <v>171</v>
      </c>
      <c r="D515" s="67" t="s">
        <v>201</v>
      </c>
      <c r="E515" s="77" t="s">
        <v>146</v>
      </c>
      <c r="F515" s="76">
        <v>104</v>
      </c>
    </row>
    <row r="516" spans="2:10" x14ac:dyDescent="0.25">
      <c r="B516" s="97"/>
      <c r="C516" s="98"/>
      <c r="D516" s="67"/>
      <c r="E516" s="77" t="s">
        <v>119</v>
      </c>
      <c r="F516" s="76">
        <v>12583.619999999999</v>
      </c>
    </row>
    <row r="517" spans="2:10" x14ac:dyDescent="0.25">
      <c r="B517" s="97"/>
      <c r="C517" s="98"/>
      <c r="D517" s="67"/>
      <c r="E517" s="77" t="s">
        <v>161</v>
      </c>
      <c r="F517" s="76">
        <v>4329.5600000000004</v>
      </c>
    </row>
    <row r="518" spans="2:10" x14ac:dyDescent="0.25">
      <c r="B518" s="97"/>
      <c r="C518" s="98"/>
      <c r="D518" s="67"/>
      <c r="E518" s="67" t="s">
        <v>138</v>
      </c>
      <c r="F518" s="76">
        <v>22618.86</v>
      </c>
    </row>
    <row r="519" spans="2:10" x14ac:dyDescent="0.25">
      <c r="B519" s="97"/>
      <c r="C519" s="98"/>
      <c r="D519" s="67"/>
      <c r="E519" s="77" t="s">
        <v>163</v>
      </c>
      <c r="F519" s="76">
        <v>179</v>
      </c>
    </row>
    <row r="520" spans="2:10" x14ac:dyDescent="0.25">
      <c r="B520" s="97"/>
      <c r="C520" s="98"/>
      <c r="D520" s="67"/>
      <c r="E520" s="77" t="s">
        <v>78</v>
      </c>
      <c r="F520" s="76">
        <v>860.3</v>
      </c>
    </row>
    <row r="521" spans="2:10" x14ac:dyDescent="0.25">
      <c r="B521" s="97"/>
      <c r="C521" s="98"/>
      <c r="D521" s="67"/>
      <c r="E521" s="77" t="s">
        <v>86</v>
      </c>
      <c r="F521" s="76">
        <v>28084.690000000002</v>
      </c>
    </row>
    <row r="522" spans="2:10" x14ac:dyDescent="0.25">
      <c r="B522" s="97"/>
      <c r="C522" s="98"/>
      <c r="D522" s="67"/>
      <c r="E522" s="77" t="s">
        <v>92</v>
      </c>
      <c r="F522" s="76">
        <v>446912.29</v>
      </c>
    </row>
    <row r="523" spans="2:10" x14ac:dyDescent="0.25">
      <c r="B523" s="97"/>
      <c r="C523" s="98"/>
      <c r="D523" s="67"/>
      <c r="E523" s="77" t="s">
        <v>79</v>
      </c>
      <c r="F523" s="76">
        <v>71</v>
      </c>
    </row>
    <row r="524" spans="2:10" x14ac:dyDescent="0.25">
      <c r="B524" s="97"/>
      <c r="C524" s="98"/>
      <c r="D524" s="67"/>
      <c r="E524" s="77" t="s">
        <v>93</v>
      </c>
      <c r="F524" s="76">
        <v>2863.34</v>
      </c>
    </row>
    <row r="525" spans="2:10" x14ac:dyDescent="0.25">
      <c r="B525" s="97"/>
      <c r="C525" s="98"/>
      <c r="D525" s="67"/>
      <c r="E525" s="77" t="s">
        <v>209</v>
      </c>
      <c r="F525" s="76">
        <v>90</v>
      </c>
    </row>
    <row r="526" spans="2:10" x14ac:dyDescent="0.25">
      <c r="B526" s="97"/>
      <c r="C526" s="20"/>
      <c r="D526" s="21" t="s">
        <v>204</v>
      </c>
      <c r="E526" s="21"/>
      <c r="F526" s="23">
        <v>518696.66</v>
      </c>
    </row>
    <row r="527" spans="2:10" x14ac:dyDescent="0.25">
      <c r="B527" s="97"/>
      <c r="C527" s="98"/>
      <c r="D527" s="67" t="s">
        <v>80</v>
      </c>
      <c r="E527" s="77" t="s">
        <v>234</v>
      </c>
      <c r="F527" s="76">
        <v>211.89</v>
      </c>
    </row>
    <row r="528" spans="2:10" x14ac:dyDescent="0.25">
      <c r="B528" s="97"/>
      <c r="C528" s="98"/>
      <c r="D528" s="67"/>
      <c r="E528" s="77" t="s">
        <v>97</v>
      </c>
      <c r="F528" s="76">
        <v>66</v>
      </c>
    </row>
    <row r="529" spans="2:10" x14ac:dyDescent="0.25">
      <c r="B529" s="97"/>
      <c r="C529" s="98"/>
      <c r="D529" s="67"/>
      <c r="E529" s="77" t="s">
        <v>98</v>
      </c>
      <c r="F529" s="76">
        <v>69978.86</v>
      </c>
    </row>
    <row r="530" spans="2:10" x14ac:dyDescent="0.25">
      <c r="B530" s="97"/>
      <c r="C530" s="98"/>
      <c r="D530" s="67"/>
      <c r="E530" s="77" t="s">
        <v>99</v>
      </c>
      <c r="F530" s="76">
        <v>40535.72</v>
      </c>
    </row>
    <row r="531" spans="2:10" x14ac:dyDescent="0.25">
      <c r="B531" s="97"/>
      <c r="C531" s="98"/>
      <c r="D531" s="67"/>
      <c r="E531" s="77" t="s">
        <v>229</v>
      </c>
      <c r="F531" s="76">
        <v>1310</v>
      </c>
    </row>
    <row r="532" spans="2:10" x14ac:dyDescent="0.25">
      <c r="B532" s="97"/>
      <c r="C532" s="98"/>
      <c r="D532" s="67"/>
      <c r="E532" s="77" t="s">
        <v>101</v>
      </c>
      <c r="F532" s="76">
        <v>47.5</v>
      </c>
    </row>
    <row r="533" spans="2:10" x14ac:dyDescent="0.25">
      <c r="B533" s="97"/>
      <c r="C533" s="98"/>
      <c r="D533" s="67"/>
      <c r="E533" s="67" t="s">
        <v>116</v>
      </c>
      <c r="F533" s="76">
        <v>1125.6400000000001</v>
      </c>
    </row>
    <row r="534" spans="2:10" x14ac:dyDescent="0.25">
      <c r="B534" s="97"/>
      <c r="C534" s="98"/>
      <c r="D534" s="67"/>
      <c r="E534" s="77" t="s">
        <v>231</v>
      </c>
      <c r="F534" s="76">
        <v>24.6</v>
      </c>
    </row>
    <row r="535" spans="2:10" x14ac:dyDescent="0.25">
      <c r="B535" s="97"/>
      <c r="C535" s="98"/>
      <c r="D535" s="67"/>
      <c r="E535" s="77" t="s">
        <v>104</v>
      </c>
      <c r="F535" s="76">
        <v>101.8</v>
      </c>
    </row>
    <row r="536" spans="2:10" x14ac:dyDescent="0.25">
      <c r="B536" s="97"/>
      <c r="C536" s="98"/>
      <c r="D536" s="67"/>
      <c r="E536" s="77" t="s">
        <v>105</v>
      </c>
      <c r="F536" s="76">
        <v>564.61</v>
      </c>
    </row>
    <row r="537" spans="2:10" x14ac:dyDescent="0.25">
      <c r="B537" s="97"/>
      <c r="C537" s="98"/>
      <c r="D537" s="67"/>
      <c r="E537" s="77" t="s">
        <v>143</v>
      </c>
      <c r="F537" s="76">
        <v>364.1</v>
      </c>
    </row>
    <row r="538" spans="2:10" x14ac:dyDescent="0.25">
      <c r="B538" s="97"/>
      <c r="C538" s="98"/>
      <c r="D538" s="67"/>
      <c r="E538" s="77" t="s">
        <v>236</v>
      </c>
      <c r="F538" s="76">
        <v>13</v>
      </c>
    </row>
    <row r="539" spans="2:10" x14ac:dyDescent="0.25">
      <c r="B539" s="97"/>
      <c r="C539" s="98"/>
      <c r="D539" s="67"/>
      <c r="E539" s="67" t="s">
        <v>206</v>
      </c>
      <c r="F539" s="76">
        <v>5728.8899999999994</v>
      </c>
    </row>
    <row r="540" spans="2:10" x14ac:dyDescent="0.25">
      <c r="B540" s="97"/>
      <c r="C540" s="20"/>
      <c r="D540" s="21" t="s">
        <v>83</v>
      </c>
      <c r="E540" s="21"/>
      <c r="F540" s="23">
        <v>120072.61000000002</v>
      </c>
    </row>
    <row r="541" spans="2:10" x14ac:dyDescent="0.25">
      <c r="B541" s="97"/>
      <c r="C541" s="3" t="s">
        <v>173</v>
      </c>
      <c r="D541" s="28"/>
      <c r="E541" s="28"/>
      <c r="F541" s="29">
        <f>F540+F526</f>
        <v>638769.27</v>
      </c>
      <c r="I541" s="34"/>
      <c r="J541" s="33"/>
    </row>
    <row r="542" spans="2:10" x14ac:dyDescent="0.25">
      <c r="B542" s="25" t="s">
        <v>70</v>
      </c>
      <c r="C542" s="5"/>
      <c r="D542" s="22"/>
      <c r="E542" s="22"/>
      <c r="F542" s="26">
        <f>F541+F514+F490</f>
        <v>1361362.82</v>
      </c>
    </row>
    <row r="543" spans="2:10" ht="15.75" thickBot="1" x14ac:dyDescent="0.3">
      <c r="B543" s="35" t="s">
        <v>202</v>
      </c>
      <c r="C543" s="36"/>
      <c r="D543" s="36"/>
      <c r="E543" s="36"/>
      <c r="F543" s="37">
        <f>F542+F466+F443+F439+F427+F415+F356+F342+F278+F237+F136+F124+F112+F95+F91+F58+F35</f>
        <v>16750626.549999999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88"/>
  <sheetViews>
    <sheetView zoomScaleNormal="100" workbookViewId="0">
      <selection activeCell="B163" sqref="B163"/>
    </sheetView>
  </sheetViews>
  <sheetFormatPr baseColWidth="10" defaultColWidth="11.42578125" defaultRowHeight="15" x14ac:dyDescent="0.25"/>
  <cols>
    <col min="1" max="1" width="11.42578125" style="1"/>
    <col min="2" max="2" width="29.42578125" style="1" bestFit="1" customWidth="1"/>
    <col min="3" max="3" width="18" style="1" bestFit="1" customWidth="1"/>
    <col min="4" max="4" width="18.5703125" style="1" bestFit="1" customWidth="1"/>
    <col min="5" max="5" width="14" style="1" customWidth="1"/>
    <col min="6" max="6" width="14.5703125" style="1" customWidth="1"/>
    <col min="7" max="7" width="13" style="2" bestFit="1" customWidth="1"/>
    <col min="8" max="8" width="13.85546875" style="1" customWidth="1"/>
    <col min="9" max="9" width="14.7109375" style="1" customWidth="1"/>
    <col min="10" max="10" width="14.140625" style="1" bestFit="1" customWidth="1"/>
    <col min="11" max="11" width="16.7109375" style="1" customWidth="1"/>
    <col min="12" max="12" width="14" style="1" customWidth="1"/>
    <col min="13" max="13" width="16.42578125" style="1" customWidth="1"/>
    <col min="14" max="14" width="17.140625" style="1" customWidth="1"/>
    <col min="15" max="15" width="18" style="1" customWidth="1"/>
    <col min="16" max="16" width="11.5703125" style="1" bestFit="1" customWidth="1"/>
    <col min="17" max="17" width="15.28515625" style="1" customWidth="1"/>
    <col min="18" max="18" width="16.140625" style="1" customWidth="1"/>
    <col min="19" max="16384" width="11.42578125" style="1"/>
  </cols>
  <sheetData>
    <row r="2" spans="2:18" x14ac:dyDescent="0.25">
      <c r="E2" s="18"/>
      <c r="H2" s="16" t="s">
        <v>211</v>
      </c>
    </row>
    <row r="3" spans="2:18" x14ac:dyDescent="0.25">
      <c r="G3" s="1"/>
    </row>
    <row r="4" spans="2:18" x14ac:dyDescent="0.25">
      <c r="G4" s="1"/>
    </row>
    <row r="5" spans="2:18" ht="15.75" thickBot="1" x14ac:dyDescent="0.3">
      <c r="G5" s="1"/>
    </row>
    <row r="6" spans="2:18" ht="15" customHeight="1" x14ac:dyDescent="0.25">
      <c r="B6" s="104" t="s">
        <v>0</v>
      </c>
      <c r="C6" s="112" t="s">
        <v>1</v>
      </c>
      <c r="D6" s="112" t="s">
        <v>71</v>
      </c>
      <c r="E6" s="106" t="s">
        <v>175</v>
      </c>
      <c r="F6" s="106"/>
      <c r="G6" s="106"/>
      <c r="H6" s="106"/>
      <c r="I6" s="106"/>
      <c r="J6" s="107"/>
      <c r="K6" s="108" t="s">
        <v>174</v>
      </c>
      <c r="L6" s="106"/>
      <c r="M6" s="106"/>
      <c r="N6" s="106"/>
      <c r="O6" s="106"/>
      <c r="P6" s="106"/>
      <c r="Q6" s="109"/>
      <c r="R6" s="110" t="s">
        <v>275</v>
      </c>
    </row>
    <row r="7" spans="2:18" s="38" customFormat="1" ht="57.75" thickBot="1" x14ac:dyDescent="0.3">
      <c r="B7" s="105"/>
      <c r="C7" s="113"/>
      <c r="D7" s="113"/>
      <c r="E7" s="87" t="s">
        <v>184</v>
      </c>
      <c r="F7" s="88" t="s">
        <v>183</v>
      </c>
      <c r="G7" s="87" t="s">
        <v>175</v>
      </c>
      <c r="H7" s="87" t="s">
        <v>181</v>
      </c>
      <c r="I7" s="88" t="s">
        <v>182</v>
      </c>
      <c r="J7" s="70" t="s">
        <v>199</v>
      </c>
      <c r="K7" s="89" t="s">
        <v>179</v>
      </c>
      <c r="L7" s="90" t="s">
        <v>178</v>
      </c>
      <c r="M7" s="89" t="s">
        <v>180</v>
      </c>
      <c r="N7" s="87" t="s">
        <v>176</v>
      </c>
      <c r="O7" s="87" t="s">
        <v>177</v>
      </c>
      <c r="P7" s="88" t="s">
        <v>174</v>
      </c>
      <c r="Q7" s="70" t="s">
        <v>198</v>
      </c>
      <c r="R7" s="111"/>
    </row>
    <row r="8" spans="2:18" x14ac:dyDescent="0.25">
      <c r="B8" s="91" t="s">
        <v>2</v>
      </c>
      <c r="C8" s="93" t="s">
        <v>3</v>
      </c>
      <c r="D8" s="68" t="s">
        <v>201</v>
      </c>
      <c r="E8" s="68"/>
      <c r="F8" s="68"/>
      <c r="G8" s="68"/>
      <c r="H8" s="68"/>
      <c r="I8" s="68"/>
      <c r="J8" s="63"/>
      <c r="K8" s="68"/>
      <c r="L8" s="68"/>
      <c r="M8" s="68"/>
      <c r="N8" s="80">
        <v>5612.04</v>
      </c>
      <c r="O8" s="68"/>
      <c r="P8" s="68"/>
      <c r="Q8" s="63">
        <f>SUM(K8:P8)</f>
        <v>5612.04</v>
      </c>
      <c r="R8" s="61">
        <f>J8+Q8</f>
        <v>5612.04</v>
      </c>
    </row>
    <row r="9" spans="2:18" x14ac:dyDescent="0.25">
      <c r="B9" s="91"/>
      <c r="C9" s="39" t="s">
        <v>73</v>
      </c>
      <c r="D9" s="40"/>
      <c r="E9" s="39"/>
      <c r="F9" s="39"/>
      <c r="G9" s="39"/>
      <c r="H9" s="39"/>
      <c r="I9" s="39"/>
      <c r="J9" s="92"/>
      <c r="K9" s="39"/>
      <c r="L9" s="39"/>
      <c r="M9" s="39"/>
      <c r="N9" s="39">
        <f>N8</f>
        <v>5612.04</v>
      </c>
      <c r="O9" s="39"/>
      <c r="P9" s="39"/>
      <c r="Q9" s="92">
        <f t="shared" ref="Q9:Q25" si="0">SUM(K9:P9)</f>
        <v>5612.04</v>
      </c>
      <c r="R9" s="95">
        <f t="shared" ref="R9:R26" si="1">J9+Q9</f>
        <v>5612.04</v>
      </c>
    </row>
    <row r="10" spans="2:18" x14ac:dyDescent="0.25">
      <c r="B10" s="91"/>
      <c r="C10" s="93" t="s">
        <v>4</v>
      </c>
      <c r="D10" s="68" t="s">
        <v>201</v>
      </c>
      <c r="E10" s="68"/>
      <c r="F10" s="68"/>
      <c r="G10" s="68"/>
      <c r="H10" s="68"/>
      <c r="I10" s="68"/>
      <c r="J10" s="63"/>
      <c r="K10" s="68"/>
      <c r="L10" s="80">
        <v>53586</v>
      </c>
      <c r="M10" s="80"/>
      <c r="N10" s="80">
        <v>6900</v>
      </c>
      <c r="O10" s="68"/>
      <c r="P10" s="80">
        <v>65536</v>
      </c>
      <c r="Q10" s="94">
        <f t="shared" si="0"/>
        <v>126022</v>
      </c>
      <c r="R10" s="96">
        <f t="shared" si="1"/>
        <v>126022</v>
      </c>
    </row>
    <row r="11" spans="2:18" x14ac:dyDescent="0.25">
      <c r="B11" s="91"/>
      <c r="C11" s="93"/>
      <c r="D11" s="68" t="s">
        <v>80</v>
      </c>
      <c r="E11" s="68"/>
      <c r="F11" s="68"/>
      <c r="G11" s="68"/>
      <c r="H11" s="68"/>
      <c r="I11" s="68"/>
      <c r="J11" s="63"/>
      <c r="K11" s="68"/>
      <c r="L11" s="80">
        <v>20650</v>
      </c>
      <c r="M11" s="80"/>
      <c r="N11" s="80">
        <v>3450</v>
      </c>
      <c r="O11" s="68"/>
      <c r="P11" s="80">
        <v>30750</v>
      </c>
      <c r="Q11" s="94">
        <f t="shared" si="0"/>
        <v>54850</v>
      </c>
      <c r="R11" s="96">
        <f t="shared" si="1"/>
        <v>54850</v>
      </c>
    </row>
    <row r="12" spans="2:18" x14ac:dyDescent="0.25">
      <c r="B12" s="91"/>
      <c r="C12" s="39" t="s">
        <v>186</v>
      </c>
      <c r="D12" s="40"/>
      <c r="E12" s="39"/>
      <c r="F12" s="39"/>
      <c r="G12" s="39"/>
      <c r="H12" s="39"/>
      <c r="I12" s="39"/>
      <c r="J12" s="92"/>
      <c r="K12" s="39"/>
      <c r="L12" s="39">
        <f>SUM(L10:L11)</f>
        <v>74236</v>
      </c>
      <c r="M12" s="39"/>
      <c r="N12" s="39">
        <f t="shared" ref="N12:P12" si="2">SUM(N10:N11)</f>
        <v>10350</v>
      </c>
      <c r="O12" s="39">
        <f t="shared" si="2"/>
        <v>0</v>
      </c>
      <c r="P12" s="39">
        <f t="shared" si="2"/>
        <v>96286</v>
      </c>
      <c r="Q12" s="92">
        <f t="shared" si="0"/>
        <v>180872</v>
      </c>
      <c r="R12" s="95">
        <f t="shared" si="1"/>
        <v>180872</v>
      </c>
    </row>
    <row r="13" spans="2:18" x14ac:dyDescent="0.25">
      <c r="B13" s="91"/>
      <c r="C13" s="93" t="s">
        <v>5</v>
      </c>
      <c r="D13" s="68" t="s">
        <v>201</v>
      </c>
      <c r="E13" s="68"/>
      <c r="F13" s="68"/>
      <c r="G13" s="68"/>
      <c r="H13" s="68"/>
      <c r="I13" s="68"/>
      <c r="J13" s="63"/>
      <c r="K13" s="68"/>
      <c r="L13" s="68"/>
      <c r="M13" s="68"/>
      <c r="N13" s="80">
        <v>28254</v>
      </c>
      <c r="O13" s="68"/>
      <c r="P13" s="68"/>
      <c r="Q13" s="63">
        <f t="shared" si="0"/>
        <v>28254</v>
      </c>
      <c r="R13" s="61">
        <f t="shared" si="1"/>
        <v>28254</v>
      </c>
    </row>
    <row r="14" spans="2:18" x14ac:dyDescent="0.25">
      <c r="B14" s="91"/>
      <c r="C14" s="39" t="s">
        <v>74</v>
      </c>
      <c r="D14" s="40"/>
      <c r="E14" s="39"/>
      <c r="F14" s="39"/>
      <c r="G14" s="39"/>
      <c r="H14" s="39"/>
      <c r="I14" s="39"/>
      <c r="J14" s="92"/>
      <c r="K14" s="39"/>
      <c r="L14" s="39"/>
      <c r="M14" s="39"/>
      <c r="N14" s="39">
        <f>N13</f>
        <v>28254</v>
      </c>
      <c r="O14" s="39"/>
      <c r="P14" s="39"/>
      <c r="Q14" s="92">
        <f t="shared" si="0"/>
        <v>28254</v>
      </c>
      <c r="R14" s="95">
        <f t="shared" si="1"/>
        <v>28254</v>
      </c>
    </row>
    <row r="15" spans="2:18" x14ac:dyDescent="0.25">
      <c r="B15" s="91"/>
      <c r="C15" s="93" t="s">
        <v>6</v>
      </c>
      <c r="D15" s="68" t="s">
        <v>201</v>
      </c>
      <c r="E15" s="68"/>
      <c r="F15" s="68"/>
      <c r="G15" s="68"/>
      <c r="H15" s="68"/>
      <c r="I15" s="68"/>
      <c r="J15" s="63"/>
      <c r="K15" s="68"/>
      <c r="L15" s="68"/>
      <c r="M15" s="68"/>
      <c r="N15" s="80">
        <v>1992.34</v>
      </c>
      <c r="O15" s="68"/>
      <c r="P15" s="68"/>
      <c r="Q15" s="63">
        <f t="shared" si="0"/>
        <v>1992.34</v>
      </c>
      <c r="R15" s="61">
        <f t="shared" si="1"/>
        <v>1992.34</v>
      </c>
    </row>
    <row r="16" spans="2:18" x14ac:dyDescent="0.25">
      <c r="B16" s="91"/>
      <c r="C16" s="39" t="s">
        <v>75</v>
      </c>
      <c r="D16" s="40"/>
      <c r="E16" s="39"/>
      <c r="F16" s="39"/>
      <c r="G16" s="39"/>
      <c r="H16" s="39"/>
      <c r="I16" s="39"/>
      <c r="J16" s="92"/>
      <c r="K16" s="39"/>
      <c r="L16" s="39"/>
      <c r="M16" s="39"/>
      <c r="N16" s="39">
        <f>N15</f>
        <v>1992.34</v>
      </c>
      <c r="O16" s="39"/>
      <c r="P16" s="39"/>
      <c r="Q16" s="92">
        <f t="shared" si="0"/>
        <v>1992.34</v>
      </c>
      <c r="R16" s="95">
        <f t="shared" si="1"/>
        <v>1992.34</v>
      </c>
    </row>
    <row r="17" spans="2:18" x14ac:dyDescent="0.25">
      <c r="B17" s="91"/>
      <c r="C17" s="93" t="s">
        <v>7</v>
      </c>
      <c r="D17" s="68" t="s">
        <v>201</v>
      </c>
      <c r="E17" s="68"/>
      <c r="F17" s="68"/>
      <c r="G17" s="68"/>
      <c r="H17" s="68"/>
      <c r="I17" s="68"/>
      <c r="J17" s="63"/>
      <c r="K17" s="68"/>
      <c r="L17" s="80">
        <v>14335</v>
      </c>
      <c r="M17" s="80"/>
      <c r="N17" s="80">
        <v>32671.69</v>
      </c>
      <c r="O17" s="68"/>
      <c r="P17" s="68"/>
      <c r="Q17" s="63">
        <f t="shared" si="0"/>
        <v>47006.69</v>
      </c>
      <c r="R17" s="61">
        <f t="shared" si="1"/>
        <v>47006.69</v>
      </c>
    </row>
    <row r="18" spans="2:18" x14ac:dyDescent="0.25">
      <c r="B18" s="91"/>
      <c r="C18" s="93"/>
      <c r="D18" s="68" t="s">
        <v>80</v>
      </c>
      <c r="E18" s="68"/>
      <c r="F18" s="68"/>
      <c r="G18" s="68"/>
      <c r="H18" s="68"/>
      <c r="I18" s="68"/>
      <c r="J18" s="63"/>
      <c r="K18" s="68"/>
      <c r="L18" s="80"/>
      <c r="M18" s="80"/>
      <c r="N18" s="80">
        <v>67534.69</v>
      </c>
      <c r="O18" s="68"/>
      <c r="P18" s="68"/>
      <c r="Q18" s="63">
        <f t="shared" si="0"/>
        <v>67534.69</v>
      </c>
      <c r="R18" s="61">
        <f t="shared" si="1"/>
        <v>67534.69</v>
      </c>
    </row>
    <row r="19" spans="2:18" x14ac:dyDescent="0.25">
      <c r="B19" s="91"/>
      <c r="C19" s="39" t="s">
        <v>76</v>
      </c>
      <c r="D19" s="40"/>
      <c r="E19" s="39"/>
      <c r="F19" s="39"/>
      <c r="G19" s="39"/>
      <c r="H19" s="39"/>
      <c r="I19" s="39"/>
      <c r="J19" s="92"/>
      <c r="K19" s="39"/>
      <c r="L19" s="39">
        <f>SUM(L17:L18)</f>
        <v>14335</v>
      </c>
      <c r="M19" s="39"/>
      <c r="N19" s="39">
        <f>SUM(N17:N18)</f>
        <v>100206.38</v>
      </c>
      <c r="O19" s="39"/>
      <c r="P19" s="39"/>
      <c r="Q19" s="92">
        <f t="shared" si="0"/>
        <v>114541.38</v>
      </c>
      <c r="R19" s="95">
        <f t="shared" si="1"/>
        <v>114541.38</v>
      </c>
    </row>
    <row r="20" spans="2:18" x14ac:dyDescent="0.25">
      <c r="B20" s="91"/>
      <c r="C20" s="93" t="s">
        <v>8</v>
      </c>
      <c r="D20" s="68" t="s">
        <v>201</v>
      </c>
      <c r="E20" s="68"/>
      <c r="F20" s="68"/>
      <c r="G20" s="68"/>
      <c r="H20" s="68"/>
      <c r="I20" s="68"/>
      <c r="J20" s="63"/>
      <c r="K20" s="68"/>
      <c r="L20" s="68"/>
      <c r="M20" s="68"/>
      <c r="N20" s="80">
        <v>21925.360000000001</v>
      </c>
      <c r="O20" s="68"/>
      <c r="P20" s="68"/>
      <c r="Q20" s="63">
        <f t="shared" si="0"/>
        <v>21925.360000000001</v>
      </c>
      <c r="R20" s="61">
        <f t="shared" si="1"/>
        <v>21925.360000000001</v>
      </c>
    </row>
    <row r="21" spans="2:18" x14ac:dyDescent="0.25">
      <c r="B21" s="91"/>
      <c r="C21" s="39" t="s">
        <v>77</v>
      </c>
      <c r="D21" s="40"/>
      <c r="E21" s="40"/>
      <c r="F21" s="39"/>
      <c r="G21" s="39"/>
      <c r="H21" s="39"/>
      <c r="I21" s="39"/>
      <c r="J21" s="92"/>
      <c r="K21" s="39"/>
      <c r="L21" s="39"/>
      <c r="M21" s="39"/>
      <c r="N21" s="39">
        <f>N20</f>
        <v>21925.360000000001</v>
      </c>
      <c r="O21" s="39"/>
      <c r="P21" s="39"/>
      <c r="Q21" s="92">
        <f t="shared" si="0"/>
        <v>21925.360000000001</v>
      </c>
      <c r="R21" s="95">
        <f t="shared" si="1"/>
        <v>21925.360000000001</v>
      </c>
    </row>
    <row r="22" spans="2:18" x14ac:dyDescent="0.25">
      <c r="B22" s="91"/>
      <c r="C22" s="93" t="s">
        <v>9</v>
      </c>
      <c r="D22" s="68" t="s">
        <v>201</v>
      </c>
      <c r="E22" s="68"/>
      <c r="F22" s="68"/>
      <c r="G22" s="68"/>
      <c r="H22" s="68"/>
      <c r="I22" s="68"/>
      <c r="J22" s="63"/>
      <c r="K22" s="68"/>
      <c r="L22" s="68"/>
      <c r="M22" s="68"/>
      <c r="N22" s="80">
        <v>5062.4799999999996</v>
      </c>
      <c r="O22" s="68"/>
      <c r="P22" s="68"/>
      <c r="Q22" s="63">
        <f t="shared" si="0"/>
        <v>5062.4799999999996</v>
      </c>
      <c r="R22" s="61">
        <f t="shared" si="1"/>
        <v>5062.4799999999996</v>
      </c>
    </row>
    <row r="23" spans="2:18" x14ac:dyDescent="0.25">
      <c r="B23" s="91"/>
      <c r="C23" s="39" t="s">
        <v>207</v>
      </c>
      <c r="D23" s="40"/>
      <c r="E23" s="39"/>
      <c r="F23" s="39"/>
      <c r="G23" s="39"/>
      <c r="H23" s="39"/>
      <c r="I23" s="39"/>
      <c r="J23" s="92"/>
      <c r="K23" s="39"/>
      <c r="L23" s="39"/>
      <c r="M23" s="39"/>
      <c r="N23" s="39">
        <f>N22</f>
        <v>5062.4799999999996</v>
      </c>
      <c r="O23" s="39"/>
      <c r="P23" s="39"/>
      <c r="Q23" s="92">
        <f t="shared" si="0"/>
        <v>5062.4799999999996</v>
      </c>
      <c r="R23" s="95">
        <f t="shared" si="1"/>
        <v>5062.4799999999996</v>
      </c>
    </row>
    <row r="24" spans="2:18" x14ac:dyDescent="0.25">
      <c r="B24" s="91"/>
      <c r="C24" s="93" t="s">
        <v>10</v>
      </c>
      <c r="D24" s="68" t="s">
        <v>201</v>
      </c>
      <c r="E24" s="68"/>
      <c r="F24" s="68"/>
      <c r="G24" s="68"/>
      <c r="H24" s="68"/>
      <c r="I24" s="68"/>
      <c r="J24" s="63"/>
      <c r="K24" s="68"/>
      <c r="L24" s="68"/>
      <c r="M24" s="68"/>
      <c r="N24" s="80">
        <v>15994.48</v>
      </c>
      <c r="O24" s="68"/>
      <c r="P24" s="68"/>
      <c r="Q24" s="63">
        <f t="shared" si="0"/>
        <v>15994.48</v>
      </c>
      <c r="R24" s="61">
        <f t="shared" si="1"/>
        <v>15994.48</v>
      </c>
    </row>
    <row r="25" spans="2:18" x14ac:dyDescent="0.25">
      <c r="B25" s="91"/>
      <c r="C25" s="39" t="s">
        <v>187</v>
      </c>
      <c r="D25" s="40"/>
      <c r="E25" s="39"/>
      <c r="F25" s="39"/>
      <c r="G25" s="39"/>
      <c r="H25" s="39"/>
      <c r="I25" s="39"/>
      <c r="J25" s="92"/>
      <c r="K25" s="39"/>
      <c r="L25" s="39"/>
      <c r="M25" s="39"/>
      <c r="N25" s="39">
        <f>N24</f>
        <v>15994.48</v>
      </c>
      <c r="O25" s="39"/>
      <c r="P25" s="39"/>
      <c r="Q25" s="92">
        <f t="shared" si="0"/>
        <v>15994.48</v>
      </c>
      <c r="R25" s="95">
        <f t="shared" si="1"/>
        <v>15994.48</v>
      </c>
    </row>
    <row r="26" spans="2:18" x14ac:dyDescent="0.25">
      <c r="B26" s="56" t="s">
        <v>11</v>
      </c>
      <c r="C26" s="41"/>
      <c r="D26" s="42"/>
      <c r="E26" s="41">
        <f>E25+E23+E21+E19+E16+E14+E12+E9</f>
        <v>0</v>
      </c>
      <c r="F26" s="41">
        <f t="shared" ref="F26:Q26" si="3">F25+F23+F21+F19+F16+F14+F12+F9</f>
        <v>0</v>
      </c>
      <c r="G26" s="41">
        <f t="shared" si="3"/>
        <v>0</v>
      </c>
      <c r="H26" s="41">
        <f t="shared" si="3"/>
        <v>0</v>
      </c>
      <c r="I26" s="41">
        <f t="shared" si="3"/>
        <v>0</v>
      </c>
      <c r="J26" s="41">
        <f t="shared" si="3"/>
        <v>0</v>
      </c>
      <c r="K26" s="41">
        <f t="shared" si="3"/>
        <v>0</v>
      </c>
      <c r="L26" s="41">
        <f t="shared" si="3"/>
        <v>88571</v>
      </c>
      <c r="M26" s="41">
        <f t="shared" si="3"/>
        <v>0</v>
      </c>
      <c r="N26" s="41">
        <f t="shared" si="3"/>
        <v>189397.08000000002</v>
      </c>
      <c r="O26" s="41">
        <f t="shared" si="3"/>
        <v>0</v>
      </c>
      <c r="P26" s="41">
        <f t="shared" si="3"/>
        <v>96286</v>
      </c>
      <c r="Q26" s="41">
        <f t="shared" si="3"/>
        <v>374254.08000000002</v>
      </c>
      <c r="R26" s="57">
        <f t="shared" si="1"/>
        <v>374254.08000000002</v>
      </c>
    </row>
    <row r="27" spans="2:18" x14ac:dyDescent="0.25">
      <c r="B27" s="91" t="s">
        <v>12</v>
      </c>
      <c r="C27" s="93" t="s">
        <v>13</v>
      </c>
      <c r="D27" s="68" t="s">
        <v>201</v>
      </c>
      <c r="E27" s="68"/>
      <c r="F27" s="68"/>
      <c r="G27" s="68"/>
      <c r="H27" s="68"/>
      <c r="I27" s="68">
        <v>7673</v>
      </c>
      <c r="J27" s="63">
        <f>SUM(E27:I27)</f>
        <v>7673</v>
      </c>
      <c r="K27" s="68">
        <v>19544.43</v>
      </c>
      <c r="L27" s="68">
        <v>5937.5</v>
      </c>
      <c r="M27" s="68"/>
      <c r="N27" s="80">
        <v>16988.830000000002</v>
      </c>
      <c r="O27" s="68">
        <v>1250</v>
      </c>
      <c r="P27" s="68"/>
      <c r="Q27" s="63">
        <f>SUM(K27:P27)</f>
        <v>43720.76</v>
      </c>
      <c r="R27" s="61">
        <f>J27+Q27</f>
        <v>51393.760000000002</v>
      </c>
    </row>
    <row r="28" spans="2:18" x14ac:dyDescent="0.25">
      <c r="B28" s="91"/>
      <c r="C28" s="39" t="s">
        <v>84</v>
      </c>
      <c r="D28" s="40"/>
      <c r="E28" s="39"/>
      <c r="F28" s="39"/>
      <c r="G28" s="39"/>
      <c r="H28" s="39"/>
      <c r="I28" s="39">
        <f>I27</f>
        <v>7673</v>
      </c>
      <c r="J28" s="92">
        <f t="shared" ref="J28:J33" si="4">SUM(E28:I28)</f>
        <v>7673</v>
      </c>
      <c r="K28" s="39">
        <v>19544.43</v>
      </c>
      <c r="L28" s="39">
        <v>5937.5</v>
      </c>
      <c r="M28" s="39"/>
      <c r="N28" s="39">
        <v>16988.830000000002</v>
      </c>
      <c r="O28" s="39">
        <v>1250</v>
      </c>
      <c r="P28" s="39"/>
      <c r="Q28" s="92">
        <f t="shared" ref="Q28:Q33" si="5">SUM(K28:P28)</f>
        <v>43720.76</v>
      </c>
      <c r="R28" s="95">
        <f t="shared" ref="R28:R34" si="6">J28+Q28</f>
        <v>51393.760000000002</v>
      </c>
    </row>
    <row r="29" spans="2:18" x14ac:dyDescent="0.25">
      <c r="B29" s="91"/>
      <c r="C29" s="93" t="s">
        <v>14</v>
      </c>
      <c r="D29" s="68" t="s">
        <v>201</v>
      </c>
      <c r="E29" s="68"/>
      <c r="F29" s="68"/>
      <c r="G29" s="68"/>
      <c r="H29" s="68"/>
      <c r="I29" s="68">
        <v>40357.5</v>
      </c>
      <c r="J29" s="63">
        <f t="shared" si="4"/>
        <v>40357.5</v>
      </c>
      <c r="K29" s="68">
        <v>8391.08</v>
      </c>
      <c r="L29" s="68">
        <v>65468.03</v>
      </c>
      <c r="M29" s="68"/>
      <c r="N29" s="80">
        <v>930.25</v>
      </c>
      <c r="O29" s="68"/>
      <c r="P29" s="68"/>
      <c r="Q29" s="63">
        <f t="shared" si="5"/>
        <v>74789.36</v>
      </c>
      <c r="R29" s="61">
        <f t="shared" si="6"/>
        <v>115146.86</v>
      </c>
    </row>
    <row r="30" spans="2:18" x14ac:dyDescent="0.25">
      <c r="B30" s="91"/>
      <c r="C30" s="39" t="s">
        <v>88</v>
      </c>
      <c r="D30" s="40"/>
      <c r="E30" s="39"/>
      <c r="F30" s="39"/>
      <c r="G30" s="39"/>
      <c r="H30" s="39"/>
      <c r="I30" s="39">
        <f>I29</f>
        <v>40357.5</v>
      </c>
      <c r="J30" s="92">
        <f t="shared" si="4"/>
        <v>40357.5</v>
      </c>
      <c r="K30" s="39">
        <v>8391.08</v>
      </c>
      <c r="L30" s="39">
        <v>65468.03</v>
      </c>
      <c r="M30" s="39"/>
      <c r="N30" s="39">
        <v>930.25</v>
      </c>
      <c r="O30" s="39"/>
      <c r="P30" s="39"/>
      <c r="Q30" s="92">
        <f t="shared" si="5"/>
        <v>74789.36</v>
      </c>
      <c r="R30" s="95">
        <f t="shared" si="6"/>
        <v>115146.86</v>
      </c>
    </row>
    <row r="31" spans="2:18" x14ac:dyDescent="0.25">
      <c r="B31" s="91"/>
      <c r="C31" s="93" t="s">
        <v>15</v>
      </c>
      <c r="D31" s="68" t="s">
        <v>201</v>
      </c>
      <c r="E31" s="68"/>
      <c r="F31" s="68"/>
      <c r="G31" s="68"/>
      <c r="H31" s="68"/>
      <c r="I31" s="68"/>
      <c r="J31" s="63">
        <f t="shared" si="4"/>
        <v>0</v>
      </c>
      <c r="K31" s="68">
        <v>43738</v>
      </c>
      <c r="L31" s="80">
        <v>96435.25</v>
      </c>
      <c r="M31" s="80"/>
      <c r="N31" s="80">
        <v>62533.95</v>
      </c>
      <c r="O31" s="68"/>
      <c r="P31" s="68"/>
      <c r="Q31" s="63">
        <f t="shared" si="5"/>
        <v>202707.20000000001</v>
      </c>
      <c r="R31" s="61">
        <f t="shared" si="6"/>
        <v>202707.20000000001</v>
      </c>
    </row>
    <row r="32" spans="2:18" x14ac:dyDescent="0.25">
      <c r="B32" s="91"/>
      <c r="C32" s="93"/>
      <c r="D32" s="68" t="s">
        <v>80</v>
      </c>
      <c r="E32" s="68"/>
      <c r="F32" s="68"/>
      <c r="G32" s="68"/>
      <c r="H32" s="68"/>
      <c r="I32" s="68"/>
      <c r="J32" s="63">
        <f t="shared" si="4"/>
        <v>0</v>
      </c>
      <c r="K32" s="68"/>
      <c r="L32" s="80">
        <v>1612.63</v>
      </c>
      <c r="M32" s="80"/>
      <c r="N32" s="80"/>
      <c r="O32" s="68"/>
      <c r="P32" s="68"/>
      <c r="Q32" s="63">
        <f t="shared" si="5"/>
        <v>1612.63</v>
      </c>
      <c r="R32" s="61">
        <f t="shared" si="6"/>
        <v>1612.63</v>
      </c>
    </row>
    <row r="33" spans="2:18" x14ac:dyDescent="0.25">
      <c r="B33" s="91"/>
      <c r="C33" s="39" t="s">
        <v>90</v>
      </c>
      <c r="D33" s="40"/>
      <c r="E33" s="39"/>
      <c r="F33" s="39"/>
      <c r="G33" s="39"/>
      <c r="H33" s="39"/>
      <c r="I33" s="39"/>
      <c r="J33" s="92">
        <f t="shared" si="4"/>
        <v>0</v>
      </c>
      <c r="K33" s="39">
        <f>SUM(K31:K32)</f>
        <v>43738</v>
      </c>
      <c r="L33" s="39">
        <f>SUM(L31:L32)</f>
        <v>98047.88</v>
      </c>
      <c r="M33" s="39">
        <f t="shared" ref="M33:N33" si="7">SUM(M31:M32)</f>
        <v>0</v>
      </c>
      <c r="N33" s="39">
        <f t="shared" si="7"/>
        <v>62533.95</v>
      </c>
      <c r="O33" s="39"/>
      <c r="P33" s="39"/>
      <c r="Q33" s="92">
        <f t="shared" si="5"/>
        <v>204319.83000000002</v>
      </c>
      <c r="R33" s="95">
        <f t="shared" si="6"/>
        <v>204319.83000000002</v>
      </c>
    </row>
    <row r="34" spans="2:18" x14ac:dyDescent="0.25">
      <c r="B34" s="56" t="s">
        <v>16</v>
      </c>
      <c r="C34" s="41"/>
      <c r="D34" s="42"/>
      <c r="E34" s="41">
        <f>E28+E30+E33</f>
        <v>0</v>
      </c>
      <c r="F34" s="41">
        <f t="shared" ref="F34:Q34" si="8">F28+F30+F33</f>
        <v>0</v>
      </c>
      <c r="G34" s="41">
        <f t="shared" si="8"/>
        <v>0</v>
      </c>
      <c r="H34" s="41">
        <f t="shared" si="8"/>
        <v>0</v>
      </c>
      <c r="I34" s="41">
        <f t="shared" si="8"/>
        <v>48030.5</v>
      </c>
      <c r="J34" s="41">
        <f t="shared" si="8"/>
        <v>48030.5</v>
      </c>
      <c r="K34" s="41">
        <f t="shared" si="8"/>
        <v>71673.510000000009</v>
      </c>
      <c r="L34" s="41">
        <f t="shared" si="8"/>
        <v>169453.41</v>
      </c>
      <c r="M34" s="41">
        <f t="shared" si="8"/>
        <v>0</v>
      </c>
      <c r="N34" s="41">
        <f t="shared" si="8"/>
        <v>80453.03</v>
      </c>
      <c r="O34" s="41">
        <f t="shared" si="8"/>
        <v>1250</v>
      </c>
      <c r="P34" s="41">
        <f t="shared" si="8"/>
        <v>0</v>
      </c>
      <c r="Q34" s="41">
        <f t="shared" si="8"/>
        <v>322829.95</v>
      </c>
      <c r="R34" s="57">
        <f t="shared" si="6"/>
        <v>370860.45</v>
      </c>
    </row>
    <row r="35" spans="2:18" x14ac:dyDescent="0.25">
      <c r="B35" s="91" t="s">
        <v>17</v>
      </c>
      <c r="C35" s="93" t="s">
        <v>17</v>
      </c>
      <c r="D35" s="68" t="s">
        <v>201</v>
      </c>
      <c r="E35" s="68"/>
      <c r="F35" s="68"/>
      <c r="G35" s="68"/>
      <c r="H35" s="68">
        <v>1456</v>
      </c>
      <c r="I35" s="68">
        <v>313235.21999999997</v>
      </c>
      <c r="J35" s="63">
        <f>SUM(E35:I35)</f>
        <v>314691.21999999997</v>
      </c>
      <c r="K35" s="68">
        <v>18992.98</v>
      </c>
      <c r="L35" s="80">
        <v>30071</v>
      </c>
      <c r="M35" s="80"/>
      <c r="N35" s="80">
        <v>20258</v>
      </c>
      <c r="O35" s="68"/>
      <c r="P35" s="68"/>
      <c r="Q35" s="63">
        <f>SUM(K35:P35)</f>
        <v>69321.98</v>
      </c>
      <c r="R35" s="61">
        <f>J35+Q35</f>
        <v>384013.19999999995</v>
      </c>
    </row>
    <row r="36" spans="2:18" x14ac:dyDescent="0.25">
      <c r="B36" s="91"/>
      <c r="C36" s="93"/>
      <c r="D36" s="68" t="s">
        <v>80</v>
      </c>
      <c r="E36" s="68"/>
      <c r="F36" s="68"/>
      <c r="G36" s="68"/>
      <c r="H36" s="68"/>
      <c r="I36" s="68">
        <v>634043.93999999994</v>
      </c>
      <c r="J36" s="63">
        <f t="shared" ref="J36:J37" si="9">SUM(E36:I36)</f>
        <v>634043.93999999994</v>
      </c>
      <c r="K36" s="68">
        <v>2834.7000000000003</v>
      </c>
      <c r="L36" s="80"/>
      <c r="M36" s="80"/>
      <c r="N36" s="80"/>
      <c r="O36" s="68"/>
      <c r="P36" s="68"/>
      <c r="Q36" s="63">
        <f>SUM(K36:P36)</f>
        <v>2834.7000000000003</v>
      </c>
      <c r="R36" s="61">
        <f t="shared" ref="R36:R41" si="10">J36+Q36</f>
        <v>636878.6399999999</v>
      </c>
    </row>
    <row r="37" spans="2:18" x14ac:dyDescent="0.25">
      <c r="B37" s="91"/>
      <c r="C37" s="39" t="s">
        <v>18</v>
      </c>
      <c r="D37" s="40"/>
      <c r="E37" s="39"/>
      <c r="F37" s="39"/>
      <c r="G37" s="39"/>
      <c r="H37" s="39">
        <v>1456</v>
      </c>
      <c r="I37" s="39">
        <f>SUM(I35:I36)</f>
        <v>947279.15999999992</v>
      </c>
      <c r="J37" s="92">
        <f t="shared" si="9"/>
        <v>948735.15999999992</v>
      </c>
      <c r="K37" s="39">
        <f>SUM(K35:K36)</f>
        <v>21827.68</v>
      </c>
      <c r="L37" s="39">
        <f t="shared" ref="L37:Q37" si="11">SUM(L35:L36)</f>
        <v>30071</v>
      </c>
      <c r="M37" s="39">
        <f t="shared" si="11"/>
        <v>0</v>
      </c>
      <c r="N37" s="39">
        <f t="shared" si="11"/>
        <v>20258</v>
      </c>
      <c r="O37" s="39">
        <f t="shared" si="11"/>
        <v>0</v>
      </c>
      <c r="P37" s="39">
        <f t="shared" si="11"/>
        <v>0</v>
      </c>
      <c r="Q37" s="92">
        <f t="shared" si="11"/>
        <v>72156.679999999993</v>
      </c>
      <c r="R37" s="95">
        <f t="shared" si="10"/>
        <v>1020891.8399999999</v>
      </c>
    </row>
    <row r="38" spans="2:18" x14ac:dyDescent="0.25">
      <c r="B38" s="56" t="s">
        <v>18</v>
      </c>
      <c r="C38" s="41"/>
      <c r="D38" s="42"/>
      <c r="E38" s="41"/>
      <c r="F38" s="41"/>
      <c r="G38" s="41"/>
      <c r="H38" s="41">
        <f>H37</f>
        <v>1456</v>
      </c>
      <c r="I38" s="41">
        <f t="shared" ref="I38:K38" si="12">I37</f>
        <v>947279.15999999992</v>
      </c>
      <c r="J38" s="41">
        <f t="shared" si="12"/>
        <v>948735.15999999992</v>
      </c>
      <c r="K38" s="41">
        <f t="shared" si="12"/>
        <v>21827.68</v>
      </c>
      <c r="L38" s="41">
        <f t="shared" ref="L38" si="13">L37</f>
        <v>30071</v>
      </c>
      <c r="M38" s="41">
        <f t="shared" ref="M38" si="14">M37</f>
        <v>0</v>
      </c>
      <c r="N38" s="41">
        <f t="shared" ref="N38" si="15">N37</f>
        <v>20258</v>
      </c>
      <c r="O38" s="41">
        <f t="shared" ref="O38" si="16">O37</f>
        <v>0</v>
      </c>
      <c r="P38" s="41">
        <f t="shared" ref="P38" si="17">P37</f>
        <v>0</v>
      </c>
      <c r="Q38" s="41">
        <f t="shared" ref="Q38" si="18">Q37</f>
        <v>72156.679999999993</v>
      </c>
      <c r="R38" s="57">
        <f t="shared" si="10"/>
        <v>1020891.8399999999</v>
      </c>
    </row>
    <row r="39" spans="2:18" x14ac:dyDescent="0.25">
      <c r="B39" s="91" t="s">
        <v>19</v>
      </c>
      <c r="C39" s="93" t="s">
        <v>19</v>
      </c>
      <c r="D39" s="68" t="s">
        <v>201</v>
      </c>
      <c r="E39" s="68">
        <v>30.93</v>
      </c>
      <c r="F39" s="68"/>
      <c r="G39" s="68">
        <v>712.08</v>
      </c>
      <c r="H39" s="68"/>
      <c r="I39" s="68"/>
      <c r="J39" s="63">
        <f>SUM(E39:I39)</f>
        <v>743.01</v>
      </c>
      <c r="K39" s="68"/>
      <c r="L39" s="80"/>
      <c r="M39" s="80"/>
      <c r="N39" s="80"/>
      <c r="O39" s="68"/>
      <c r="P39" s="68"/>
      <c r="Q39" s="63"/>
      <c r="R39" s="61">
        <f t="shared" si="10"/>
        <v>743.01</v>
      </c>
    </row>
    <row r="40" spans="2:18" x14ac:dyDescent="0.25">
      <c r="B40" s="91"/>
      <c r="C40" s="39" t="s">
        <v>20</v>
      </c>
      <c r="D40" s="40"/>
      <c r="E40" s="39">
        <v>30.93</v>
      </c>
      <c r="F40" s="39"/>
      <c r="G40" s="39">
        <v>712.08</v>
      </c>
      <c r="H40" s="39"/>
      <c r="I40" s="39"/>
      <c r="J40" s="92">
        <f t="shared" ref="J40:J41" si="19">SUM(E40:I40)</f>
        <v>743.01</v>
      </c>
      <c r="K40" s="39"/>
      <c r="L40" s="39"/>
      <c r="M40" s="39"/>
      <c r="N40" s="39"/>
      <c r="O40" s="39"/>
      <c r="P40" s="39"/>
      <c r="Q40" s="92"/>
      <c r="R40" s="95">
        <f t="shared" si="10"/>
        <v>743.01</v>
      </c>
    </row>
    <row r="41" spans="2:18" x14ac:dyDescent="0.25">
      <c r="B41" s="56" t="s">
        <v>20</v>
      </c>
      <c r="C41" s="41"/>
      <c r="D41" s="42"/>
      <c r="E41" s="41">
        <f>E40</f>
        <v>30.93</v>
      </c>
      <c r="F41" s="41">
        <f t="shared" ref="F41:Q41" si="20">F40</f>
        <v>0</v>
      </c>
      <c r="G41" s="41">
        <f t="shared" si="20"/>
        <v>712.08</v>
      </c>
      <c r="H41" s="41">
        <f t="shared" si="20"/>
        <v>0</v>
      </c>
      <c r="I41" s="41">
        <f t="shared" si="20"/>
        <v>0</v>
      </c>
      <c r="J41" s="41">
        <f t="shared" si="19"/>
        <v>743.01</v>
      </c>
      <c r="K41" s="41">
        <f t="shared" si="20"/>
        <v>0</v>
      </c>
      <c r="L41" s="41">
        <f t="shared" si="20"/>
        <v>0</v>
      </c>
      <c r="M41" s="41">
        <f t="shared" si="20"/>
        <v>0</v>
      </c>
      <c r="N41" s="41">
        <f t="shared" si="20"/>
        <v>0</v>
      </c>
      <c r="O41" s="41">
        <f t="shared" si="20"/>
        <v>0</v>
      </c>
      <c r="P41" s="41">
        <f t="shared" si="20"/>
        <v>0</v>
      </c>
      <c r="Q41" s="41">
        <f t="shared" si="20"/>
        <v>0</v>
      </c>
      <c r="R41" s="57">
        <f t="shared" si="10"/>
        <v>743.01</v>
      </c>
    </row>
    <row r="42" spans="2:18" x14ac:dyDescent="0.25">
      <c r="B42" s="91" t="s">
        <v>21</v>
      </c>
      <c r="C42" s="93" t="s">
        <v>22</v>
      </c>
      <c r="D42" s="68" t="s">
        <v>201</v>
      </c>
      <c r="E42" s="68"/>
      <c r="F42" s="68"/>
      <c r="G42" s="68">
        <v>479.71</v>
      </c>
      <c r="H42" s="68"/>
      <c r="I42" s="68"/>
      <c r="J42" s="63">
        <f>SUM(E42:I42)</f>
        <v>479.71</v>
      </c>
      <c r="K42" s="68"/>
      <c r="L42" s="80"/>
      <c r="M42" s="80"/>
      <c r="N42" s="80"/>
      <c r="O42" s="68"/>
      <c r="P42" s="68"/>
      <c r="Q42" s="63">
        <f>SUM(K42:P42)</f>
        <v>0</v>
      </c>
      <c r="R42" s="61">
        <f>J42+Q42</f>
        <v>479.71</v>
      </c>
    </row>
    <row r="43" spans="2:18" x14ac:dyDescent="0.25">
      <c r="B43" s="91"/>
      <c r="C43" s="93"/>
      <c r="D43" s="68" t="s">
        <v>80</v>
      </c>
      <c r="E43" s="68"/>
      <c r="F43" s="68"/>
      <c r="G43" s="68">
        <v>263.49</v>
      </c>
      <c r="H43" s="68"/>
      <c r="I43" s="68"/>
      <c r="J43" s="63">
        <f t="shared" ref="J43:J48" si="21">SUM(E43:I43)</f>
        <v>263.49</v>
      </c>
      <c r="K43" s="68"/>
      <c r="L43" s="80"/>
      <c r="M43" s="80"/>
      <c r="N43" s="80"/>
      <c r="O43" s="68"/>
      <c r="P43" s="68"/>
      <c r="Q43" s="63">
        <f t="shared" ref="Q43:Q105" si="22">SUM(K43:P43)</f>
        <v>0</v>
      </c>
      <c r="R43" s="61">
        <f t="shared" ref="R43:R105" si="23">J43+Q43</f>
        <v>263.49</v>
      </c>
    </row>
    <row r="44" spans="2:18" x14ac:dyDescent="0.25">
      <c r="B44" s="91"/>
      <c r="C44" s="39" t="s">
        <v>107</v>
      </c>
      <c r="D44" s="40"/>
      <c r="E44" s="39"/>
      <c r="F44" s="39"/>
      <c r="G44" s="39">
        <f>SUM(G42:G43)</f>
        <v>743.2</v>
      </c>
      <c r="H44" s="39">
        <f t="shared" ref="H44:P44" si="24">SUM(H42:H43)</f>
        <v>0</v>
      </c>
      <c r="I44" s="39">
        <f t="shared" si="24"/>
        <v>0</v>
      </c>
      <c r="J44" s="92">
        <f t="shared" si="21"/>
        <v>743.2</v>
      </c>
      <c r="K44" s="39">
        <f t="shared" si="24"/>
        <v>0</v>
      </c>
      <c r="L44" s="39">
        <f t="shared" si="24"/>
        <v>0</v>
      </c>
      <c r="M44" s="39">
        <f t="shared" si="24"/>
        <v>0</v>
      </c>
      <c r="N44" s="39">
        <f t="shared" si="24"/>
        <v>0</v>
      </c>
      <c r="O44" s="39">
        <f t="shared" si="24"/>
        <v>0</v>
      </c>
      <c r="P44" s="39">
        <f t="shared" si="24"/>
        <v>0</v>
      </c>
      <c r="Q44" s="92">
        <f t="shared" si="22"/>
        <v>0</v>
      </c>
      <c r="R44" s="95">
        <f t="shared" si="23"/>
        <v>743.2</v>
      </c>
    </row>
    <row r="45" spans="2:18" x14ac:dyDescent="0.25">
      <c r="B45" s="91"/>
      <c r="C45" s="93" t="s">
        <v>23</v>
      </c>
      <c r="D45" s="68" t="s">
        <v>201</v>
      </c>
      <c r="E45" s="68"/>
      <c r="F45" s="68"/>
      <c r="G45" s="68">
        <v>21415.269999999997</v>
      </c>
      <c r="H45" s="68">
        <v>866.33</v>
      </c>
      <c r="I45" s="68"/>
      <c r="J45" s="63">
        <f t="shared" si="21"/>
        <v>22281.599999999999</v>
      </c>
      <c r="K45" s="68">
        <v>14146.34</v>
      </c>
      <c r="L45" s="80">
        <v>750</v>
      </c>
      <c r="M45" s="80"/>
      <c r="N45" s="80">
        <v>5314.73</v>
      </c>
      <c r="O45" s="68">
        <v>5346.08</v>
      </c>
      <c r="P45" s="68"/>
      <c r="Q45" s="63">
        <f t="shared" si="22"/>
        <v>25557.15</v>
      </c>
      <c r="R45" s="61">
        <f t="shared" si="23"/>
        <v>47838.75</v>
      </c>
    </row>
    <row r="46" spans="2:18" x14ac:dyDescent="0.25">
      <c r="B46" s="91"/>
      <c r="C46" s="39" t="s">
        <v>108</v>
      </c>
      <c r="D46" s="40"/>
      <c r="E46" s="39"/>
      <c r="F46" s="39"/>
      <c r="G46" s="39">
        <v>21415.269999999997</v>
      </c>
      <c r="H46" s="39">
        <v>866.33</v>
      </c>
      <c r="I46" s="39"/>
      <c r="J46" s="92">
        <f t="shared" si="21"/>
        <v>22281.599999999999</v>
      </c>
      <c r="K46" s="39">
        <v>14146.34</v>
      </c>
      <c r="L46" s="39">
        <v>750</v>
      </c>
      <c r="M46" s="39"/>
      <c r="N46" s="39">
        <v>5314.73</v>
      </c>
      <c r="O46" s="39">
        <v>5346.08</v>
      </c>
      <c r="P46" s="39"/>
      <c r="Q46" s="92">
        <f t="shared" si="22"/>
        <v>25557.15</v>
      </c>
      <c r="R46" s="95">
        <f t="shared" si="23"/>
        <v>47838.75</v>
      </c>
    </row>
    <row r="47" spans="2:18" x14ac:dyDescent="0.25">
      <c r="B47" s="91"/>
      <c r="C47" s="93" t="s">
        <v>24</v>
      </c>
      <c r="D47" s="68" t="s">
        <v>201</v>
      </c>
      <c r="E47" s="68"/>
      <c r="F47" s="68"/>
      <c r="G47" s="68">
        <v>5127.91</v>
      </c>
      <c r="H47" s="68"/>
      <c r="I47" s="68"/>
      <c r="J47" s="63">
        <f t="shared" si="21"/>
        <v>5127.91</v>
      </c>
      <c r="K47" s="68"/>
      <c r="L47" s="80">
        <v>12000</v>
      </c>
      <c r="M47" s="80"/>
      <c r="N47" s="80">
        <v>1268</v>
      </c>
      <c r="O47" s="68"/>
      <c r="P47" s="68"/>
      <c r="Q47" s="63">
        <f t="shared" si="22"/>
        <v>13268</v>
      </c>
      <c r="R47" s="61">
        <f t="shared" si="23"/>
        <v>18395.91</v>
      </c>
    </row>
    <row r="48" spans="2:18" x14ac:dyDescent="0.25">
      <c r="B48" s="91"/>
      <c r="C48" s="39" t="s">
        <v>110</v>
      </c>
      <c r="D48" s="40"/>
      <c r="E48" s="39"/>
      <c r="F48" s="39"/>
      <c r="G48" s="39">
        <v>5127.91</v>
      </c>
      <c r="H48" s="39"/>
      <c r="I48" s="39"/>
      <c r="J48" s="92">
        <f t="shared" si="21"/>
        <v>5127.91</v>
      </c>
      <c r="K48" s="39"/>
      <c r="L48" s="39">
        <v>12000</v>
      </c>
      <c r="M48" s="39"/>
      <c r="N48" s="39">
        <v>1268</v>
      </c>
      <c r="O48" s="39"/>
      <c r="P48" s="39"/>
      <c r="Q48" s="92">
        <f t="shared" si="22"/>
        <v>13268</v>
      </c>
      <c r="R48" s="95">
        <f t="shared" si="23"/>
        <v>18395.91</v>
      </c>
    </row>
    <row r="49" spans="2:18" x14ac:dyDescent="0.25">
      <c r="B49" s="56" t="s">
        <v>25</v>
      </c>
      <c r="C49" s="41"/>
      <c r="D49" s="42"/>
      <c r="E49" s="41"/>
      <c r="F49" s="41"/>
      <c r="G49" s="41">
        <f>G44+G46+G48</f>
        <v>27286.379999999997</v>
      </c>
      <c r="H49" s="41">
        <f t="shared" ref="H49:P49" si="25">H44+H46+H48</f>
        <v>866.33</v>
      </c>
      <c r="I49" s="41">
        <f t="shared" si="25"/>
        <v>0</v>
      </c>
      <c r="J49" s="41">
        <f t="shared" si="25"/>
        <v>28152.71</v>
      </c>
      <c r="K49" s="41">
        <f t="shared" si="25"/>
        <v>14146.34</v>
      </c>
      <c r="L49" s="41">
        <f t="shared" si="25"/>
        <v>12750</v>
      </c>
      <c r="M49" s="41">
        <f t="shared" si="25"/>
        <v>0</v>
      </c>
      <c r="N49" s="41">
        <f t="shared" si="25"/>
        <v>6582.73</v>
      </c>
      <c r="O49" s="41">
        <f t="shared" si="25"/>
        <v>5346.08</v>
      </c>
      <c r="P49" s="41">
        <f t="shared" si="25"/>
        <v>0</v>
      </c>
      <c r="Q49" s="41">
        <f t="shared" si="22"/>
        <v>38825.15</v>
      </c>
      <c r="R49" s="57">
        <f t="shared" si="23"/>
        <v>66977.86</v>
      </c>
    </row>
    <row r="50" spans="2:18" x14ac:dyDescent="0.25">
      <c r="B50" s="91" t="s">
        <v>26</v>
      </c>
      <c r="C50" s="93" t="s">
        <v>212</v>
      </c>
      <c r="D50" s="68" t="s">
        <v>201</v>
      </c>
      <c r="E50" s="68"/>
      <c r="F50" s="68"/>
      <c r="G50" s="68"/>
      <c r="H50" s="68">
        <v>30</v>
      </c>
      <c r="I50" s="68">
        <v>20</v>
      </c>
      <c r="J50" s="63">
        <f>SUM(E50:I50)</f>
        <v>50</v>
      </c>
      <c r="K50" s="68"/>
      <c r="L50" s="80"/>
      <c r="M50" s="80">
        <v>80</v>
      </c>
      <c r="N50" s="80"/>
      <c r="O50" s="68"/>
      <c r="P50" s="68"/>
      <c r="Q50" s="63">
        <f t="shared" si="22"/>
        <v>80</v>
      </c>
      <c r="R50" s="61">
        <f t="shared" si="23"/>
        <v>130</v>
      </c>
    </row>
    <row r="51" spans="2:18" x14ac:dyDescent="0.25">
      <c r="B51" s="91"/>
      <c r="C51" s="39" t="s">
        <v>221</v>
      </c>
      <c r="D51" s="40"/>
      <c r="E51" s="39"/>
      <c r="F51" s="39"/>
      <c r="G51" s="39"/>
      <c r="H51" s="39">
        <v>30</v>
      </c>
      <c r="I51" s="39">
        <v>20</v>
      </c>
      <c r="J51" s="92">
        <f t="shared" ref="J51:J113" si="26">SUM(E51:I51)</f>
        <v>50</v>
      </c>
      <c r="K51" s="39"/>
      <c r="L51" s="39"/>
      <c r="M51" s="39">
        <v>80</v>
      </c>
      <c r="N51" s="39"/>
      <c r="O51" s="39"/>
      <c r="P51" s="39"/>
      <c r="Q51" s="92">
        <f t="shared" si="22"/>
        <v>80</v>
      </c>
      <c r="R51" s="95">
        <f t="shared" si="23"/>
        <v>130</v>
      </c>
    </row>
    <row r="52" spans="2:18" x14ac:dyDescent="0.25">
      <c r="B52" s="91"/>
      <c r="C52" s="93" t="s">
        <v>111</v>
      </c>
      <c r="D52" s="68" t="s">
        <v>201</v>
      </c>
      <c r="E52" s="68"/>
      <c r="F52" s="68"/>
      <c r="G52" s="68"/>
      <c r="H52" s="68"/>
      <c r="I52" s="68"/>
      <c r="J52" s="63">
        <f t="shared" si="26"/>
        <v>0</v>
      </c>
      <c r="K52" s="68">
        <v>289.17</v>
      </c>
      <c r="L52" s="80">
        <v>2270.71</v>
      </c>
      <c r="M52" s="80"/>
      <c r="N52" s="80"/>
      <c r="O52" s="68"/>
      <c r="P52" s="68">
        <v>956.35</v>
      </c>
      <c r="Q52" s="63">
        <f t="shared" si="22"/>
        <v>3516.23</v>
      </c>
      <c r="R52" s="61">
        <f t="shared" si="23"/>
        <v>3516.23</v>
      </c>
    </row>
    <row r="53" spans="2:18" x14ac:dyDescent="0.25">
      <c r="B53" s="91"/>
      <c r="C53" s="93"/>
      <c r="D53" s="68" t="s">
        <v>80</v>
      </c>
      <c r="E53" s="68"/>
      <c r="F53" s="68"/>
      <c r="G53" s="68"/>
      <c r="H53" s="68"/>
      <c r="I53" s="68"/>
      <c r="J53" s="63">
        <f t="shared" si="26"/>
        <v>0</v>
      </c>
      <c r="K53" s="68"/>
      <c r="L53" s="80"/>
      <c r="M53" s="80"/>
      <c r="N53" s="80"/>
      <c r="O53" s="68"/>
      <c r="P53" s="68">
        <v>1794.54</v>
      </c>
      <c r="Q53" s="63">
        <f t="shared" si="22"/>
        <v>1794.54</v>
      </c>
      <c r="R53" s="61">
        <f t="shared" si="23"/>
        <v>1794.54</v>
      </c>
    </row>
    <row r="54" spans="2:18" x14ac:dyDescent="0.25">
      <c r="B54" s="91"/>
      <c r="C54" s="39" t="s">
        <v>115</v>
      </c>
      <c r="D54" s="40"/>
      <c r="E54" s="39"/>
      <c r="F54" s="39"/>
      <c r="G54" s="39"/>
      <c r="H54" s="39"/>
      <c r="I54" s="39"/>
      <c r="J54" s="92">
        <f t="shared" si="26"/>
        <v>0</v>
      </c>
      <c r="K54" s="39">
        <f>SUM(K52:K53)</f>
        <v>289.17</v>
      </c>
      <c r="L54" s="39">
        <f t="shared" ref="L54:P54" si="27">SUM(L52:L53)</f>
        <v>2270.71</v>
      </c>
      <c r="M54" s="39">
        <f t="shared" si="27"/>
        <v>0</v>
      </c>
      <c r="N54" s="39">
        <f t="shared" si="27"/>
        <v>0</v>
      </c>
      <c r="O54" s="39">
        <f t="shared" si="27"/>
        <v>0</v>
      </c>
      <c r="P54" s="39">
        <f t="shared" si="27"/>
        <v>2750.89</v>
      </c>
      <c r="Q54" s="92">
        <f t="shared" si="22"/>
        <v>5310.77</v>
      </c>
      <c r="R54" s="95">
        <f t="shared" si="23"/>
        <v>5310.77</v>
      </c>
    </row>
    <row r="55" spans="2:18" x14ac:dyDescent="0.25">
      <c r="B55" s="56" t="s">
        <v>27</v>
      </c>
      <c r="C55" s="41"/>
      <c r="D55" s="42"/>
      <c r="E55" s="41">
        <f>E51+E54</f>
        <v>0</v>
      </c>
      <c r="F55" s="41">
        <f t="shared" ref="F55:P55" si="28">F51+F54</f>
        <v>0</v>
      </c>
      <c r="G55" s="41">
        <f t="shared" si="28"/>
        <v>0</v>
      </c>
      <c r="H55" s="41">
        <f t="shared" si="28"/>
        <v>30</v>
      </c>
      <c r="I55" s="41">
        <f t="shared" si="28"/>
        <v>20</v>
      </c>
      <c r="J55" s="41">
        <f t="shared" si="26"/>
        <v>50</v>
      </c>
      <c r="K55" s="41">
        <f t="shared" si="28"/>
        <v>289.17</v>
      </c>
      <c r="L55" s="41">
        <f t="shared" si="28"/>
        <v>2270.71</v>
      </c>
      <c r="M55" s="41">
        <f t="shared" si="28"/>
        <v>80</v>
      </c>
      <c r="N55" s="41">
        <f t="shared" si="28"/>
        <v>0</v>
      </c>
      <c r="O55" s="41">
        <f t="shared" si="28"/>
        <v>0</v>
      </c>
      <c r="P55" s="41">
        <f t="shared" si="28"/>
        <v>2750.89</v>
      </c>
      <c r="Q55" s="41">
        <f t="shared" si="22"/>
        <v>5390.77</v>
      </c>
      <c r="R55" s="57">
        <f t="shared" si="23"/>
        <v>5440.77</v>
      </c>
    </row>
    <row r="56" spans="2:18" x14ac:dyDescent="0.25">
      <c r="B56" s="91" t="s">
        <v>28</v>
      </c>
      <c r="C56" s="93" t="s">
        <v>28</v>
      </c>
      <c r="D56" s="68" t="s">
        <v>201</v>
      </c>
      <c r="E56" s="68"/>
      <c r="F56" s="68"/>
      <c r="G56" s="68">
        <v>22194.45</v>
      </c>
      <c r="H56" s="68"/>
      <c r="I56" s="68"/>
      <c r="J56" s="63">
        <f t="shared" si="26"/>
        <v>22194.45</v>
      </c>
      <c r="K56" s="68"/>
      <c r="L56" s="80">
        <v>46759.72</v>
      </c>
      <c r="M56" s="80"/>
      <c r="N56" s="80"/>
      <c r="O56" s="68"/>
      <c r="P56" s="68"/>
      <c r="Q56" s="63">
        <f t="shared" si="22"/>
        <v>46759.72</v>
      </c>
      <c r="R56" s="61">
        <f t="shared" si="23"/>
        <v>68954.17</v>
      </c>
    </row>
    <row r="57" spans="2:18" x14ac:dyDescent="0.25">
      <c r="B57" s="91"/>
      <c r="C57" s="93"/>
      <c r="D57" s="68" t="s">
        <v>80</v>
      </c>
      <c r="E57" s="68"/>
      <c r="F57" s="68"/>
      <c r="G57" s="68"/>
      <c r="H57" s="68"/>
      <c r="I57" s="68">
        <v>221995.8</v>
      </c>
      <c r="J57" s="63">
        <f t="shared" si="26"/>
        <v>221995.8</v>
      </c>
      <c r="K57" s="68"/>
      <c r="L57" s="80">
        <v>118747.17</v>
      </c>
      <c r="M57" s="80"/>
      <c r="N57" s="80"/>
      <c r="O57" s="68"/>
      <c r="P57" s="68"/>
      <c r="Q57" s="63">
        <f t="shared" si="22"/>
        <v>118747.17</v>
      </c>
      <c r="R57" s="61">
        <f t="shared" si="23"/>
        <v>340742.97</v>
      </c>
    </row>
    <row r="58" spans="2:18" x14ac:dyDescent="0.25">
      <c r="B58" s="91"/>
      <c r="C58" s="39" t="s">
        <v>29</v>
      </c>
      <c r="D58" s="40"/>
      <c r="E58" s="39"/>
      <c r="F58" s="39"/>
      <c r="G58" s="39">
        <f>SUM(G56:G57)</f>
        <v>22194.45</v>
      </c>
      <c r="H58" s="39">
        <f t="shared" ref="H58:I58" si="29">SUM(H56:H57)</f>
        <v>0</v>
      </c>
      <c r="I58" s="39">
        <f t="shared" si="29"/>
        <v>221995.8</v>
      </c>
      <c r="J58" s="92">
        <f t="shared" si="26"/>
        <v>244190.25</v>
      </c>
      <c r="K58" s="39"/>
      <c r="L58" s="39">
        <f>SUM(L56:L57)</f>
        <v>165506.89000000001</v>
      </c>
      <c r="M58" s="39">
        <f t="shared" ref="M58:P58" si="30">SUM(M56:M57)</f>
        <v>0</v>
      </c>
      <c r="N58" s="39">
        <f t="shared" si="30"/>
        <v>0</v>
      </c>
      <c r="O58" s="39">
        <f t="shared" si="30"/>
        <v>0</v>
      </c>
      <c r="P58" s="39">
        <f t="shared" si="30"/>
        <v>0</v>
      </c>
      <c r="Q58" s="92">
        <f t="shared" si="22"/>
        <v>165506.89000000001</v>
      </c>
      <c r="R58" s="95">
        <f t="shared" si="23"/>
        <v>409697.14</v>
      </c>
    </row>
    <row r="59" spans="2:18" x14ac:dyDescent="0.25">
      <c r="B59" s="56" t="s">
        <v>29</v>
      </c>
      <c r="C59" s="41"/>
      <c r="D59" s="42"/>
      <c r="E59" s="41"/>
      <c r="F59" s="41"/>
      <c r="G59" s="41">
        <f>G58</f>
        <v>22194.45</v>
      </c>
      <c r="H59" s="41">
        <f t="shared" ref="H59:I59" si="31">H58</f>
        <v>0</v>
      </c>
      <c r="I59" s="41">
        <f t="shared" si="31"/>
        <v>221995.8</v>
      </c>
      <c r="J59" s="41">
        <f t="shared" si="26"/>
        <v>244190.25</v>
      </c>
      <c r="K59" s="41"/>
      <c r="L59" s="41">
        <f>L58</f>
        <v>165506.89000000001</v>
      </c>
      <c r="M59" s="41"/>
      <c r="N59" s="41"/>
      <c r="O59" s="41"/>
      <c r="P59" s="41"/>
      <c r="Q59" s="41">
        <f t="shared" si="22"/>
        <v>165506.89000000001</v>
      </c>
      <c r="R59" s="57">
        <f t="shared" si="23"/>
        <v>409697.14</v>
      </c>
    </row>
    <row r="60" spans="2:18" x14ac:dyDescent="0.25">
      <c r="B60" s="91" t="s">
        <v>30</v>
      </c>
      <c r="C60" s="93" t="s">
        <v>31</v>
      </c>
      <c r="D60" s="68" t="s">
        <v>201</v>
      </c>
      <c r="E60" s="68"/>
      <c r="F60" s="68"/>
      <c r="G60" s="68"/>
      <c r="H60" s="68"/>
      <c r="I60" s="68">
        <v>29553.699999999997</v>
      </c>
      <c r="J60" s="63">
        <f t="shared" si="26"/>
        <v>29553.699999999997</v>
      </c>
      <c r="K60" s="68"/>
      <c r="L60" s="80">
        <v>81265.2</v>
      </c>
      <c r="M60" s="80"/>
      <c r="N60" s="80">
        <v>9185.07</v>
      </c>
      <c r="O60" s="68"/>
      <c r="P60" s="68"/>
      <c r="Q60" s="63">
        <f t="shared" si="22"/>
        <v>90450.26999999999</v>
      </c>
      <c r="R60" s="61">
        <f t="shared" si="23"/>
        <v>120003.96999999999</v>
      </c>
    </row>
    <row r="61" spans="2:18" x14ac:dyDescent="0.25">
      <c r="B61" s="91"/>
      <c r="C61" s="93"/>
      <c r="D61" s="68" t="s">
        <v>80</v>
      </c>
      <c r="E61" s="68"/>
      <c r="F61" s="68"/>
      <c r="G61" s="68"/>
      <c r="H61" s="68"/>
      <c r="I61" s="68">
        <v>6958.7900000000009</v>
      </c>
      <c r="J61" s="63">
        <f t="shared" si="26"/>
        <v>6958.7900000000009</v>
      </c>
      <c r="K61" s="68"/>
      <c r="L61" s="80"/>
      <c r="M61" s="80"/>
      <c r="N61" s="80"/>
      <c r="O61" s="68"/>
      <c r="P61" s="68"/>
      <c r="Q61" s="63">
        <f t="shared" si="22"/>
        <v>0</v>
      </c>
      <c r="R61" s="61">
        <f t="shared" si="23"/>
        <v>6958.7900000000009</v>
      </c>
    </row>
    <row r="62" spans="2:18" x14ac:dyDescent="0.25">
      <c r="B62" s="91"/>
      <c r="C62" s="39" t="s">
        <v>118</v>
      </c>
      <c r="D62" s="40"/>
      <c r="E62" s="39"/>
      <c r="F62" s="39"/>
      <c r="G62" s="39"/>
      <c r="H62" s="39"/>
      <c r="I62" s="39">
        <f>SUM(I60:I61)</f>
        <v>36512.49</v>
      </c>
      <c r="J62" s="92">
        <f t="shared" si="26"/>
        <v>36512.49</v>
      </c>
      <c r="K62" s="39"/>
      <c r="L62" s="39">
        <f>SUM(L60:L61)</f>
        <v>81265.2</v>
      </c>
      <c r="M62" s="39">
        <f t="shared" ref="M62:N62" si="32">SUM(M60:M61)</f>
        <v>0</v>
      </c>
      <c r="N62" s="39">
        <f t="shared" si="32"/>
        <v>9185.07</v>
      </c>
      <c r="O62" s="39"/>
      <c r="P62" s="39"/>
      <c r="Q62" s="92">
        <f t="shared" si="22"/>
        <v>90450.26999999999</v>
      </c>
      <c r="R62" s="95">
        <f t="shared" si="23"/>
        <v>126962.75999999998</v>
      </c>
    </row>
    <row r="63" spans="2:18" x14ac:dyDescent="0.25">
      <c r="B63" s="91"/>
      <c r="C63" s="93" t="s">
        <v>32</v>
      </c>
      <c r="D63" s="68" t="s">
        <v>201</v>
      </c>
      <c r="E63" s="68"/>
      <c r="F63" s="68"/>
      <c r="G63" s="68"/>
      <c r="H63" s="68"/>
      <c r="I63" s="68">
        <v>9958.74</v>
      </c>
      <c r="J63" s="63">
        <f t="shared" si="26"/>
        <v>9958.74</v>
      </c>
      <c r="K63" s="68"/>
      <c r="L63" s="80">
        <v>140188</v>
      </c>
      <c r="M63" s="80"/>
      <c r="N63" s="80"/>
      <c r="O63" s="68"/>
      <c r="P63" s="68"/>
      <c r="Q63" s="63">
        <f t="shared" si="22"/>
        <v>140188</v>
      </c>
      <c r="R63" s="61">
        <f t="shared" si="23"/>
        <v>150146.74</v>
      </c>
    </row>
    <row r="64" spans="2:18" x14ac:dyDescent="0.25">
      <c r="B64" s="91"/>
      <c r="C64" s="93"/>
      <c r="D64" s="68" t="s">
        <v>80</v>
      </c>
      <c r="E64" s="68"/>
      <c r="F64" s="68"/>
      <c r="G64" s="68"/>
      <c r="H64" s="68"/>
      <c r="I64" s="68">
        <v>18092.68</v>
      </c>
      <c r="J64" s="63">
        <f t="shared" si="26"/>
        <v>18092.68</v>
      </c>
      <c r="K64" s="68"/>
      <c r="L64" s="80">
        <v>5154</v>
      </c>
      <c r="M64" s="80"/>
      <c r="N64" s="80"/>
      <c r="O64" s="68"/>
      <c r="P64" s="68"/>
      <c r="Q64" s="63">
        <f t="shared" si="22"/>
        <v>5154</v>
      </c>
      <c r="R64" s="61">
        <f t="shared" si="23"/>
        <v>23246.68</v>
      </c>
    </row>
    <row r="65" spans="2:18" x14ac:dyDescent="0.25">
      <c r="B65" s="91"/>
      <c r="C65" s="39" t="s">
        <v>122</v>
      </c>
      <c r="D65" s="40"/>
      <c r="E65" s="39"/>
      <c r="F65" s="39"/>
      <c r="G65" s="39"/>
      <c r="H65" s="39"/>
      <c r="I65" s="39">
        <f>SUM(I63:I64)</f>
        <v>28051.42</v>
      </c>
      <c r="J65" s="92">
        <f t="shared" si="26"/>
        <v>28051.42</v>
      </c>
      <c r="K65" s="39"/>
      <c r="L65" s="39">
        <f>SUM(L63:L64)</f>
        <v>145342</v>
      </c>
      <c r="M65" s="39">
        <f t="shared" ref="M65:N65" si="33">SUM(M63:M64)</f>
        <v>0</v>
      </c>
      <c r="N65" s="39">
        <f t="shared" si="33"/>
        <v>0</v>
      </c>
      <c r="O65" s="39"/>
      <c r="P65" s="39"/>
      <c r="Q65" s="92">
        <f t="shared" si="22"/>
        <v>145342</v>
      </c>
      <c r="R65" s="95">
        <f t="shared" si="23"/>
        <v>173393.41999999998</v>
      </c>
    </row>
    <row r="66" spans="2:18" x14ac:dyDescent="0.25">
      <c r="B66" s="91"/>
      <c r="C66" s="93" t="s">
        <v>33</v>
      </c>
      <c r="D66" s="68" t="s">
        <v>201</v>
      </c>
      <c r="E66" s="68"/>
      <c r="F66" s="68"/>
      <c r="G66" s="68"/>
      <c r="H66" s="68"/>
      <c r="I66" s="68">
        <v>159288.25</v>
      </c>
      <c r="J66" s="63">
        <f t="shared" si="26"/>
        <v>159288.25</v>
      </c>
      <c r="K66" s="68">
        <v>11093</v>
      </c>
      <c r="L66" s="80">
        <v>73977</v>
      </c>
      <c r="M66" s="80"/>
      <c r="N66" s="80">
        <v>3884.36</v>
      </c>
      <c r="O66" s="68"/>
      <c r="P66" s="68"/>
      <c r="Q66" s="63">
        <f t="shared" si="22"/>
        <v>88954.36</v>
      </c>
      <c r="R66" s="61">
        <f t="shared" si="23"/>
        <v>248242.61</v>
      </c>
    </row>
    <row r="67" spans="2:18" x14ac:dyDescent="0.25">
      <c r="B67" s="91"/>
      <c r="C67" s="93"/>
      <c r="D67" s="68" t="s">
        <v>80</v>
      </c>
      <c r="E67" s="68"/>
      <c r="F67" s="68"/>
      <c r="G67" s="68"/>
      <c r="H67" s="68"/>
      <c r="I67" s="68">
        <v>102741.31000000001</v>
      </c>
      <c r="J67" s="63">
        <f t="shared" si="26"/>
        <v>102741.31000000001</v>
      </c>
      <c r="K67" s="68"/>
      <c r="L67" s="80"/>
      <c r="M67" s="80"/>
      <c r="N67" s="80"/>
      <c r="O67" s="68"/>
      <c r="P67" s="68"/>
      <c r="Q67" s="63">
        <f t="shared" si="22"/>
        <v>0</v>
      </c>
      <c r="R67" s="61">
        <f t="shared" si="23"/>
        <v>102741.31000000001</v>
      </c>
    </row>
    <row r="68" spans="2:18" x14ac:dyDescent="0.25">
      <c r="B68" s="91"/>
      <c r="C68" s="39" t="s">
        <v>124</v>
      </c>
      <c r="D68" s="40"/>
      <c r="E68" s="39"/>
      <c r="F68" s="39"/>
      <c r="G68" s="39"/>
      <c r="H68" s="39"/>
      <c r="I68" s="39">
        <f>SUM(I66:I67)</f>
        <v>262029.56</v>
      </c>
      <c r="J68" s="92">
        <f t="shared" si="26"/>
        <v>262029.56</v>
      </c>
      <c r="K68" s="39">
        <f>SUM(K66:K67)</f>
        <v>11093</v>
      </c>
      <c r="L68" s="39">
        <f>SUM(L66:L67)</f>
        <v>73977</v>
      </c>
      <c r="M68" s="39">
        <f t="shared" ref="M68:N68" si="34">SUM(M66:M67)</f>
        <v>0</v>
      </c>
      <c r="N68" s="39">
        <f t="shared" si="34"/>
        <v>3884.36</v>
      </c>
      <c r="O68" s="39"/>
      <c r="P68" s="39"/>
      <c r="Q68" s="92">
        <f t="shared" si="22"/>
        <v>88954.36</v>
      </c>
      <c r="R68" s="95">
        <f t="shared" si="23"/>
        <v>350983.92</v>
      </c>
    </row>
    <row r="69" spans="2:18" x14ac:dyDescent="0.25">
      <c r="B69" s="91"/>
      <c r="C69" s="93" t="s">
        <v>34</v>
      </c>
      <c r="D69" s="68" t="s">
        <v>201</v>
      </c>
      <c r="E69" s="68"/>
      <c r="F69" s="68"/>
      <c r="G69" s="68"/>
      <c r="H69" s="68"/>
      <c r="I69" s="68">
        <v>2974.42</v>
      </c>
      <c r="J69" s="63">
        <f t="shared" si="26"/>
        <v>2974.42</v>
      </c>
      <c r="K69" s="68"/>
      <c r="L69" s="80">
        <v>19740</v>
      </c>
      <c r="M69" s="80"/>
      <c r="N69" s="80"/>
      <c r="O69" s="68"/>
      <c r="P69" s="68"/>
      <c r="Q69" s="63">
        <f t="shared" si="22"/>
        <v>19740</v>
      </c>
      <c r="R69" s="61">
        <f t="shared" si="23"/>
        <v>22714.42</v>
      </c>
    </row>
    <row r="70" spans="2:18" x14ac:dyDescent="0.25">
      <c r="B70" s="91"/>
      <c r="C70" s="93"/>
      <c r="D70" s="68" t="s">
        <v>80</v>
      </c>
      <c r="E70" s="68"/>
      <c r="F70" s="68"/>
      <c r="G70" s="68"/>
      <c r="H70" s="68"/>
      <c r="I70" s="68">
        <v>17165.16</v>
      </c>
      <c r="J70" s="63">
        <f t="shared" si="26"/>
        <v>17165.16</v>
      </c>
      <c r="K70" s="68"/>
      <c r="L70" s="80">
        <v>4645</v>
      </c>
      <c r="M70" s="80"/>
      <c r="N70" s="80"/>
      <c r="O70" s="68"/>
      <c r="P70" s="68"/>
      <c r="Q70" s="63">
        <f t="shared" si="22"/>
        <v>4645</v>
      </c>
      <c r="R70" s="61">
        <f t="shared" si="23"/>
        <v>21810.16</v>
      </c>
    </row>
    <row r="71" spans="2:18" x14ac:dyDescent="0.25">
      <c r="B71" s="91"/>
      <c r="C71" s="39" t="s">
        <v>125</v>
      </c>
      <c r="D71" s="40"/>
      <c r="E71" s="39"/>
      <c r="F71" s="39"/>
      <c r="G71" s="39"/>
      <c r="H71" s="39"/>
      <c r="I71" s="39">
        <f>SUM(I69:I70)</f>
        <v>20139.580000000002</v>
      </c>
      <c r="J71" s="92">
        <f t="shared" si="26"/>
        <v>20139.580000000002</v>
      </c>
      <c r="K71" s="39"/>
      <c r="L71" s="39">
        <f>SUM(L69:L70)</f>
        <v>24385</v>
      </c>
      <c r="M71" s="39">
        <f t="shared" ref="M71:N71" si="35">SUM(M69:M70)</f>
        <v>0</v>
      </c>
      <c r="N71" s="39">
        <f t="shared" si="35"/>
        <v>0</v>
      </c>
      <c r="O71" s="39"/>
      <c r="P71" s="39"/>
      <c r="Q71" s="92">
        <f t="shared" si="22"/>
        <v>24385</v>
      </c>
      <c r="R71" s="95">
        <f t="shared" si="23"/>
        <v>44524.58</v>
      </c>
    </row>
    <row r="72" spans="2:18" x14ac:dyDescent="0.25">
      <c r="B72" s="91"/>
      <c r="C72" s="93" t="s">
        <v>35</v>
      </c>
      <c r="D72" s="68" t="s">
        <v>201</v>
      </c>
      <c r="E72" s="68"/>
      <c r="F72" s="68"/>
      <c r="G72" s="68"/>
      <c r="H72" s="68"/>
      <c r="I72" s="68">
        <v>50180.719999999994</v>
      </c>
      <c r="J72" s="63">
        <f t="shared" si="26"/>
        <v>50180.719999999994</v>
      </c>
      <c r="K72" s="68"/>
      <c r="L72" s="80">
        <v>48357.760000000002</v>
      </c>
      <c r="M72" s="80"/>
      <c r="N72" s="80">
        <v>893</v>
      </c>
      <c r="O72" s="68"/>
      <c r="P72" s="68"/>
      <c r="Q72" s="63">
        <f t="shared" si="22"/>
        <v>49250.76</v>
      </c>
      <c r="R72" s="61">
        <f t="shared" si="23"/>
        <v>99431.48</v>
      </c>
    </row>
    <row r="73" spans="2:18" x14ac:dyDescent="0.25">
      <c r="B73" s="91"/>
      <c r="C73" s="93"/>
      <c r="D73" s="68" t="s">
        <v>80</v>
      </c>
      <c r="E73" s="68"/>
      <c r="F73" s="68"/>
      <c r="G73" s="68"/>
      <c r="H73" s="68"/>
      <c r="I73" s="68">
        <v>9880.94</v>
      </c>
      <c r="J73" s="63">
        <f t="shared" si="26"/>
        <v>9880.94</v>
      </c>
      <c r="K73" s="68"/>
      <c r="L73" s="80">
        <v>713</v>
      </c>
      <c r="M73" s="80"/>
      <c r="N73" s="80">
        <v>185</v>
      </c>
      <c r="O73" s="68"/>
      <c r="P73" s="68"/>
      <c r="Q73" s="63">
        <f t="shared" si="22"/>
        <v>898</v>
      </c>
      <c r="R73" s="61">
        <f t="shared" si="23"/>
        <v>10778.94</v>
      </c>
    </row>
    <row r="74" spans="2:18" x14ac:dyDescent="0.25">
      <c r="B74" s="91"/>
      <c r="C74" s="39" t="s">
        <v>126</v>
      </c>
      <c r="D74" s="40"/>
      <c r="E74" s="39"/>
      <c r="F74" s="39"/>
      <c r="G74" s="39"/>
      <c r="H74" s="39"/>
      <c r="I74" s="39">
        <f>SUM(I72:I73)</f>
        <v>60061.659999999996</v>
      </c>
      <c r="J74" s="92">
        <f t="shared" si="26"/>
        <v>60061.659999999996</v>
      </c>
      <c r="K74" s="39"/>
      <c r="L74" s="39">
        <f>SUM(L72:L73)</f>
        <v>49070.76</v>
      </c>
      <c r="M74" s="39">
        <f t="shared" ref="M74:N74" si="36">SUM(M72:M73)</f>
        <v>0</v>
      </c>
      <c r="N74" s="39">
        <f t="shared" si="36"/>
        <v>1078</v>
      </c>
      <c r="O74" s="39"/>
      <c r="P74" s="39"/>
      <c r="Q74" s="92">
        <f t="shared" si="22"/>
        <v>50148.76</v>
      </c>
      <c r="R74" s="95">
        <f t="shared" si="23"/>
        <v>110210.42</v>
      </c>
    </row>
    <row r="75" spans="2:18" x14ac:dyDescent="0.25">
      <c r="B75" s="91"/>
      <c r="C75" s="93" t="s">
        <v>36</v>
      </c>
      <c r="D75" s="68" t="s">
        <v>201</v>
      </c>
      <c r="E75" s="68"/>
      <c r="F75" s="68"/>
      <c r="G75" s="68"/>
      <c r="H75" s="68"/>
      <c r="I75" s="68">
        <v>70717.069999999992</v>
      </c>
      <c r="J75" s="63">
        <f t="shared" si="26"/>
        <v>70717.069999999992</v>
      </c>
      <c r="K75" s="68"/>
      <c r="L75" s="80">
        <v>110963.01000000001</v>
      </c>
      <c r="M75" s="80"/>
      <c r="N75" s="80">
        <v>12700</v>
      </c>
      <c r="O75" s="68"/>
      <c r="P75" s="68">
        <v>31701.71</v>
      </c>
      <c r="Q75" s="63">
        <f t="shared" si="22"/>
        <v>155364.72</v>
      </c>
      <c r="R75" s="61">
        <f t="shared" si="23"/>
        <v>226081.78999999998</v>
      </c>
    </row>
    <row r="76" spans="2:18" x14ac:dyDescent="0.25">
      <c r="B76" s="91"/>
      <c r="C76" s="93"/>
      <c r="D76" s="68" t="s">
        <v>80</v>
      </c>
      <c r="E76" s="68"/>
      <c r="F76" s="68"/>
      <c r="G76" s="68"/>
      <c r="H76" s="68"/>
      <c r="I76" s="68">
        <v>15245.04</v>
      </c>
      <c r="J76" s="63">
        <f t="shared" si="26"/>
        <v>15245.04</v>
      </c>
      <c r="K76" s="68"/>
      <c r="L76" s="80">
        <v>392.52</v>
      </c>
      <c r="M76" s="80"/>
      <c r="N76" s="80"/>
      <c r="O76" s="68"/>
      <c r="P76" s="68"/>
      <c r="Q76" s="63">
        <f t="shared" si="22"/>
        <v>392.52</v>
      </c>
      <c r="R76" s="61">
        <f t="shared" si="23"/>
        <v>15637.560000000001</v>
      </c>
    </row>
    <row r="77" spans="2:18" x14ac:dyDescent="0.25">
      <c r="B77" s="91"/>
      <c r="C77" s="39" t="s">
        <v>129</v>
      </c>
      <c r="D77" s="40"/>
      <c r="E77" s="39"/>
      <c r="F77" s="39"/>
      <c r="G77" s="39"/>
      <c r="H77" s="39"/>
      <c r="I77" s="39">
        <f>SUM(I75:I76)</f>
        <v>85962.109999999986</v>
      </c>
      <c r="J77" s="92">
        <f t="shared" si="26"/>
        <v>85962.109999999986</v>
      </c>
      <c r="K77" s="39"/>
      <c r="L77" s="39">
        <f>SUM(L75:L76)</f>
        <v>111355.53000000001</v>
      </c>
      <c r="M77" s="39">
        <f t="shared" ref="M77:N77" si="37">SUM(M75:M76)</f>
        <v>0</v>
      </c>
      <c r="N77" s="39">
        <f t="shared" si="37"/>
        <v>12700</v>
      </c>
      <c r="O77" s="39">
        <f t="shared" ref="O77" si="38">SUM(O75:O76)</f>
        <v>0</v>
      </c>
      <c r="P77" s="39">
        <f t="shared" ref="P77" si="39">SUM(P75:P76)</f>
        <v>31701.71</v>
      </c>
      <c r="Q77" s="92">
        <f t="shared" si="22"/>
        <v>155757.24000000002</v>
      </c>
      <c r="R77" s="95">
        <f t="shared" si="23"/>
        <v>241719.35</v>
      </c>
    </row>
    <row r="78" spans="2:18" x14ac:dyDescent="0.25">
      <c r="B78" s="91"/>
      <c r="C78" s="93" t="s">
        <v>37</v>
      </c>
      <c r="D78" s="68" t="s">
        <v>201</v>
      </c>
      <c r="E78" s="68"/>
      <c r="F78" s="68"/>
      <c r="G78" s="68"/>
      <c r="H78" s="68">
        <v>151.53</v>
      </c>
      <c r="I78" s="68">
        <v>37775.489999999991</v>
      </c>
      <c r="J78" s="63">
        <f t="shared" si="26"/>
        <v>37927.01999999999</v>
      </c>
      <c r="K78" s="68"/>
      <c r="L78" s="80">
        <v>193235.84</v>
      </c>
      <c r="M78" s="80"/>
      <c r="N78" s="80">
        <v>14828.43</v>
      </c>
      <c r="O78" s="68">
        <v>794</v>
      </c>
      <c r="P78" s="68"/>
      <c r="Q78" s="63">
        <f t="shared" si="22"/>
        <v>208858.27</v>
      </c>
      <c r="R78" s="61">
        <f t="shared" si="23"/>
        <v>246785.28999999998</v>
      </c>
    </row>
    <row r="79" spans="2:18" x14ac:dyDescent="0.25">
      <c r="B79" s="91"/>
      <c r="C79" s="93"/>
      <c r="D79" s="68" t="s">
        <v>80</v>
      </c>
      <c r="E79" s="68"/>
      <c r="F79" s="68"/>
      <c r="G79" s="68"/>
      <c r="H79" s="68"/>
      <c r="I79" s="68">
        <v>7104.09</v>
      </c>
      <c r="J79" s="63">
        <f t="shared" si="26"/>
        <v>7104.09</v>
      </c>
      <c r="K79" s="68"/>
      <c r="L79" s="80">
        <v>345</v>
      </c>
      <c r="M79" s="80"/>
      <c r="N79" s="80"/>
      <c r="O79" s="68"/>
      <c r="P79" s="68"/>
      <c r="Q79" s="63">
        <f t="shared" si="22"/>
        <v>345</v>
      </c>
      <c r="R79" s="61">
        <f t="shared" si="23"/>
        <v>7449.09</v>
      </c>
    </row>
    <row r="80" spans="2:18" x14ac:dyDescent="0.25">
      <c r="B80" s="91"/>
      <c r="C80" s="39" t="s">
        <v>130</v>
      </c>
      <c r="D80" s="40"/>
      <c r="E80" s="39"/>
      <c r="F80" s="39"/>
      <c r="G80" s="39"/>
      <c r="H80" s="39">
        <f>SUM(H78:H79)</f>
        <v>151.53</v>
      </c>
      <c r="I80" s="39">
        <f>SUM(I78:I79)</f>
        <v>44879.579999999987</v>
      </c>
      <c r="J80" s="92">
        <f t="shared" si="26"/>
        <v>45031.109999999986</v>
      </c>
      <c r="K80" s="39"/>
      <c r="L80" s="39">
        <f>SUM(L78:L79)</f>
        <v>193580.84</v>
      </c>
      <c r="M80" s="39">
        <f t="shared" ref="M80:O80" si="40">SUM(M78:M79)</f>
        <v>0</v>
      </c>
      <c r="N80" s="39">
        <f t="shared" si="40"/>
        <v>14828.43</v>
      </c>
      <c r="O80" s="39">
        <f t="shared" si="40"/>
        <v>794</v>
      </c>
      <c r="P80" s="39"/>
      <c r="Q80" s="92">
        <f t="shared" si="22"/>
        <v>209203.27</v>
      </c>
      <c r="R80" s="95">
        <f t="shared" si="23"/>
        <v>254234.37999999998</v>
      </c>
    </row>
    <row r="81" spans="2:18" x14ac:dyDescent="0.25">
      <c r="B81" s="91"/>
      <c r="C81" s="93" t="s">
        <v>38</v>
      </c>
      <c r="D81" s="68" t="s">
        <v>201</v>
      </c>
      <c r="E81" s="68"/>
      <c r="F81" s="68"/>
      <c r="G81" s="68"/>
      <c r="H81" s="68"/>
      <c r="I81" s="68">
        <v>12752.53</v>
      </c>
      <c r="J81" s="63">
        <f t="shared" si="26"/>
        <v>12752.53</v>
      </c>
      <c r="K81" s="68"/>
      <c r="L81" s="80">
        <v>33882.42</v>
      </c>
      <c r="M81" s="80">
        <v>836.38</v>
      </c>
      <c r="N81" s="80"/>
      <c r="O81" s="68"/>
      <c r="P81" s="68"/>
      <c r="Q81" s="63">
        <f t="shared" si="22"/>
        <v>34718.799999999996</v>
      </c>
      <c r="R81" s="61">
        <f t="shared" si="23"/>
        <v>47471.329999999994</v>
      </c>
    </row>
    <row r="82" spans="2:18" x14ac:dyDescent="0.25">
      <c r="B82" s="91"/>
      <c r="C82" s="93"/>
      <c r="D82" s="68" t="s">
        <v>80</v>
      </c>
      <c r="E82" s="68"/>
      <c r="F82" s="68"/>
      <c r="G82" s="68"/>
      <c r="H82" s="68"/>
      <c r="I82" s="68">
        <v>3494.61</v>
      </c>
      <c r="J82" s="63">
        <f t="shared" si="26"/>
        <v>3494.61</v>
      </c>
      <c r="K82" s="68"/>
      <c r="L82" s="80"/>
      <c r="M82" s="80"/>
      <c r="N82" s="80"/>
      <c r="O82" s="68"/>
      <c r="P82" s="68"/>
      <c r="Q82" s="63">
        <f t="shared" si="22"/>
        <v>0</v>
      </c>
      <c r="R82" s="61">
        <f t="shared" si="23"/>
        <v>3494.61</v>
      </c>
    </row>
    <row r="83" spans="2:18" x14ac:dyDescent="0.25">
      <c r="B83" s="91"/>
      <c r="C83" s="39" t="s">
        <v>131</v>
      </c>
      <c r="D83" s="40"/>
      <c r="E83" s="39"/>
      <c r="F83" s="39"/>
      <c r="G83" s="39"/>
      <c r="H83" s="39"/>
      <c r="I83" s="39">
        <f>SUM(I81:I82)</f>
        <v>16247.140000000001</v>
      </c>
      <c r="J83" s="92">
        <f t="shared" si="26"/>
        <v>16247.140000000001</v>
      </c>
      <c r="K83" s="39"/>
      <c r="L83" s="39">
        <f>SUM(L81:L82)</f>
        <v>33882.42</v>
      </c>
      <c r="M83" s="39">
        <f>SUM(M81:M82)</f>
        <v>836.38</v>
      </c>
      <c r="N83" s="39">
        <f>SUM(N81:N82)</f>
        <v>0</v>
      </c>
      <c r="O83" s="39"/>
      <c r="P83" s="39"/>
      <c r="Q83" s="92">
        <f t="shared" si="22"/>
        <v>34718.799999999996</v>
      </c>
      <c r="R83" s="95">
        <f t="shared" si="23"/>
        <v>50965.939999999995</v>
      </c>
    </row>
    <row r="84" spans="2:18" x14ac:dyDescent="0.25">
      <c r="B84" s="91"/>
      <c r="C84" s="93" t="s">
        <v>39</v>
      </c>
      <c r="D84" s="68" t="s">
        <v>201</v>
      </c>
      <c r="E84" s="68"/>
      <c r="F84" s="68"/>
      <c r="G84" s="68"/>
      <c r="H84" s="68"/>
      <c r="I84" s="68">
        <v>22097.19</v>
      </c>
      <c r="J84" s="63">
        <f t="shared" si="26"/>
        <v>22097.19</v>
      </c>
      <c r="K84" s="68">
        <v>31874.7</v>
      </c>
      <c r="L84" s="80">
        <v>88481.700000000012</v>
      </c>
      <c r="M84" s="80"/>
      <c r="N84" s="80">
        <v>13757.54</v>
      </c>
      <c r="O84" s="68"/>
      <c r="P84" s="68"/>
      <c r="Q84" s="63">
        <f t="shared" si="22"/>
        <v>134113.94</v>
      </c>
      <c r="R84" s="61">
        <f t="shared" si="23"/>
        <v>156211.13</v>
      </c>
    </row>
    <row r="85" spans="2:18" x14ac:dyDescent="0.25">
      <c r="B85" s="91"/>
      <c r="C85" s="93"/>
      <c r="D85" s="68" t="s">
        <v>80</v>
      </c>
      <c r="E85" s="68"/>
      <c r="F85" s="68"/>
      <c r="G85" s="68"/>
      <c r="H85" s="68"/>
      <c r="I85" s="68">
        <v>28571.200000000004</v>
      </c>
      <c r="J85" s="63">
        <f t="shared" si="26"/>
        <v>28571.200000000004</v>
      </c>
      <c r="K85" s="68"/>
      <c r="L85" s="80">
        <v>5942</v>
      </c>
      <c r="M85" s="80"/>
      <c r="N85" s="80"/>
      <c r="O85" s="68"/>
      <c r="P85" s="68"/>
      <c r="Q85" s="63">
        <f t="shared" si="22"/>
        <v>5942</v>
      </c>
      <c r="R85" s="61">
        <f t="shared" si="23"/>
        <v>34513.200000000004</v>
      </c>
    </row>
    <row r="86" spans="2:18" x14ac:dyDescent="0.25">
      <c r="B86" s="91"/>
      <c r="C86" s="39" t="s">
        <v>132</v>
      </c>
      <c r="D86" s="40"/>
      <c r="E86" s="39"/>
      <c r="F86" s="39"/>
      <c r="G86" s="39"/>
      <c r="H86" s="39"/>
      <c r="I86" s="39">
        <f>SUM(I84:I85)</f>
        <v>50668.39</v>
      </c>
      <c r="J86" s="92">
        <f t="shared" si="26"/>
        <v>50668.39</v>
      </c>
      <c r="K86" s="39">
        <f>SUM(K84:K85)</f>
        <v>31874.7</v>
      </c>
      <c r="L86" s="39">
        <f>SUM(L84:L85)</f>
        <v>94423.700000000012</v>
      </c>
      <c r="M86" s="39">
        <f t="shared" ref="M86:N86" si="41">SUM(M84:M85)</f>
        <v>0</v>
      </c>
      <c r="N86" s="39">
        <f t="shared" si="41"/>
        <v>13757.54</v>
      </c>
      <c r="O86" s="39"/>
      <c r="P86" s="39"/>
      <c r="Q86" s="92">
        <f t="shared" si="22"/>
        <v>140055.94</v>
      </c>
      <c r="R86" s="95">
        <f t="shared" si="23"/>
        <v>190724.33000000002</v>
      </c>
    </row>
    <row r="87" spans="2:18" x14ac:dyDescent="0.25">
      <c r="B87" s="56" t="s">
        <v>40</v>
      </c>
      <c r="C87" s="41"/>
      <c r="D87" s="42"/>
      <c r="E87" s="41"/>
      <c r="F87" s="41"/>
      <c r="G87" s="41"/>
      <c r="H87" s="41">
        <f>H86+H83+H80+H77+H74+H71+H68+H65+H62</f>
        <v>151.53</v>
      </c>
      <c r="I87" s="41">
        <f>I86+I83+I80+I77+I74+I71+I68+I65+I62</f>
        <v>604551.93000000005</v>
      </c>
      <c r="J87" s="41">
        <f t="shared" si="26"/>
        <v>604703.46000000008</v>
      </c>
      <c r="K87" s="41">
        <f>K86+K83+K80+K77+K74+K71+K68+K65+K62</f>
        <v>42967.7</v>
      </c>
      <c r="L87" s="41">
        <f t="shared" ref="L87:P87" si="42">L86+L83+L80+L77+L74+L71+L68+L65+L62</f>
        <v>807282.45</v>
      </c>
      <c r="M87" s="41">
        <f t="shared" si="42"/>
        <v>836.38</v>
      </c>
      <c r="N87" s="41">
        <f t="shared" si="42"/>
        <v>55433.4</v>
      </c>
      <c r="O87" s="41">
        <f t="shared" si="42"/>
        <v>794</v>
      </c>
      <c r="P87" s="41">
        <f t="shared" si="42"/>
        <v>31701.71</v>
      </c>
      <c r="Q87" s="41">
        <f t="shared" si="22"/>
        <v>939015.6399999999</v>
      </c>
      <c r="R87" s="57">
        <f t="shared" si="23"/>
        <v>1543719.1</v>
      </c>
    </row>
    <row r="88" spans="2:18" x14ac:dyDescent="0.25">
      <c r="B88" s="91" t="s">
        <v>41</v>
      </c>
      <c r="C88" s="93" t="s">
        <v>42</v>
      </c>
      <c r="D88" s="68" t="s">
        <v>201</v>
      </c>
      <c r="E88" s="68"/>
      <c r="F88" s="68"/>
      <c r="G88" s="68">
        <v>15468</v>
      </c>
      <c r="H88" s="68"/>
      <c r="I88" s="68"/>
      <c r="J88" s="63">
        <f t="shared" si="26"/>
        <v>15468</v>
      </c>
      <c r="K88" s="68"/>
      <c r="L88" s="80">
        <v>16566</v>
      </c>
      <c r="M88" s="80"/>
      <c r="N88" s="80"/>
      <c r="O88" s="68"/>
      <c r="P88" s="68"/>
      <c r="Q88" s="63">
        <f t="shared" si="22"/>
        <v>16566</v>
      </c>
      <c r="R88" s="61">
        <f t="shared" si="23"/>
        <v>32034</v>
      </c>
    </row>
    <row r="89" spans="2:18" x14ac:dyDescent="0.25">
      <c r="B89" s="91"/>
      <c r="C89" s="93"/>
      <c r="D89" s="68" t="s">
        <v>80</v>
      </c>
      <c r="E89" s="68"/>
      <c r="F89" s="68"/>
      <c r="G89" s="68">
        <v>13129</v>
      </c>
      <c r="H89" s="68"/>
      <c r="I89" s="68"/>
      <c r="J89" s="63">
        <f t="shared" si="26"/>
        <v>13129</v>
      </c>
      <c r="K89" s="68"/>
      <c r="L89" s="80"/>
      <c r="M89" s="80"/>
      <c r="N89" s="80"/>
      <c r="O89" s="68"/>
      <c r="P89" s="68"/>
      <c r="Q89" s="63">
        <f t="shared" si="22"/>
        <v>0</v>
      </c>
      <c r="R89" s="61">
        <f t="shared" si="23"/>
        <v>13129</v>
      </c>
    </row>
    <row r="90" spans="2:18" x14ac:dyDescent="0.25">
      <c r="B90" s="91"/>
      <c r="C90" s="39" t="s">
        <v>133</v>
      </c>
      <c r="D90" s="40"/>
      <c r="E90" s="39"/>
      <c r="F90" s="39"/>
      <c r="G90" s="39">
        <f>SUM(G88:G89)</f>
        <v>28597</v>
      </c>
      <c r="H90" s="39"/>
      <c r="I90" s="39"/>
      <c r="J90" s="92">
        <f t="shared" si="26"/>
        <v>28597</v>
      </c>
      <c r="K90" s="39"/>
      <c r="L90" s="39">
        <f>SUM(L88:L89)</f>
        <v>16566</v>
      </c>
      <c r="M90" s="39"/>
      <c r="N90" s="39"/>
      <c r="O90" s="39"/>
      <c r="P90" s="39"/>
      <c r="Q90" s="92">
        <f t="shared" si="22"/>
        <v>16566</v>
      </c>
      <c r="R90" s="95">
        <f t="shared" si="23"/>
        <v>45163</v>
      </c>
    </row>
    <row r="91" spans="2:18" x14ac:dyDescent="0.25">
      <c r="B91" s="91"/>
      <c r="C91" s="93" t="s">
        <v>43</v>
      </c>
      <c r="D91" s="68" t="s">
        <v>201</v>
      </c>
      <c r="E91" s="68"/>
      <c r="F91" s="68"/>
      <c r="G91" s="68"/>
      <c r="H91" s="68">
        <v>3447</v>
      </c>
      <c r="I91" s="68"/>
      <c r="J91" s="63">
        <f t="shared" si="26"/>
        <v>3447</v>
      </c>
      <c r="K91" s="68"/>
      <c r="L91" s="80">
        <v>3476</v>
      </c>
      <c r="M91" s="80"/>
      <c r="N91" s="80">
        <v>40091.769999999997</v>
      </c>
      <c r="O91" s="68"/>
      <c r="P91" s="68"/>
      <c r="Q91" s="63">
        <f t="shared" si="22"/>
        <v>43567.77</v>
      </c>
      <c r="R91" s="61">
        <f t="shared" si="23"/>
        <v>47014.77</v>
      </c>
    </row>
    <row r="92" spans="2:18" x14ac:dyDescent="0.25">
      <c r="B92" s="91"/>
      <c r="C92" s="39" t="s">
        <v>134</v>
      </c>
      <c r="D92" s="40"/>
      <c r="E92" s="39"/>
      <c r="F92" s="39"/>
      <c r="G92" s="39"/>
      <c r="H92" s="39">
        <f>H91</f>
        <v>3447</v>
      </c>
      <c r="I92" s="39"/>
      <c r="J92" s="92">
        <f t="shared" si="26"/>
        <v>3447</v>
      </c>
      <c r="K92" s="39"/>
      <c r="L92" s="39">
        <f>L91</f>
        <v>3476</v>
      </c>
      <c r="M92" s="39">
        <f t="shared" ref="M92:P92" si="43">M91</f>
        <v>0</v>
      </c>
      <c r="N92" s="39">
        <f t="shared" si="43"/>
        <v>40091.769999999997</v>
      </c>
      <c r="O92" s="39">
        <f t="shared" si="43"/>
        <v>0</v>
      </c>
      <c r="P92" s="39">
        <f t="shared" si="43"/>
        <v>0</v>
      </c>
      <c r="Q92" s="92">
        <f t="shared" si="22"/>
        <v>43567.77</v>
      </c>
      <c r="R92" s="95">
        <f t="shared" si="23"/>
        <v>47014.77</v>
      </c>
    </row>
    <row r="93" spans="2:18" x14ac:dyDescent="0.25">
      <c r="B93" s="91"/>
      <c r="C93" s="93" t="s">
        <v>44</v>
      </c>
      <c r="D93" s="68" t="s">
        <v>201</v>
      </c>
      <c r="E93" s="68"/>
      <c r="F93" s="68"/>
      <c r="G93" s="68">
        <v>80499</v>
      </c>
      <c r="H93" s="68"/>
      <c r="I93" s="68"/>
      <c r="J93" s="63">
        <f t="shared" si="26"/>
        <v>80499</v>
      </c>
      <c r="K93" s="68">
        <v>8750</v>
      </c>
      <c r="L93" s="80">
        <v>53854</v>
      </c>
      <c r="M93" s="80"/>
      <c r="N93" s="80">
        <v>9031</v>
      </c>
      <c r="O93" s="68"/>
      <c r="P93" s="68"/>
      <c r="Q93" s="63">
        <f t="shared" si="22"/>
        <v>71635</v>
      </c>
      <c r="R93" s="61">
        <f t="shared" si="23"/>
        <v>152134</v>
      </c>
    </row>
    <row r="94" spans="2:18" x14ac:dyDescent="0.25">
      <c r="B94" s="91"/>
      <c r="C94" s="93"/>
      <c r="D94" s="68" t="s">
        <v>80</v>
      </c>
      <c r="E94" s="68"/>
      <c r="F94" s="68"/>
      <c r="G94" s="68">
        <v>1681</v>
      </c>
      <c r="H94" s="68"/>
      <c r="I94" s="68"/>
      <c r="J94" s="63">
        <f t="shared" si="26"/>
        <v>1681</v>
      </c>
      <c r="K94" s="68"/>
      <c r="L94" s="80">
        <v>332</v>
      </c>
      <c r="M94" s="80"/>
      <c r="N94" s="80"/>
      <c r="O94" s="68"/>
      <c r="P94" s="68"/>
      <c r="Q94" s="63">
        <f t="shared" si="22"/>
        <v>332</v>
      </c>
      <c r="R94" s="61">
        <f t="shared" si="23"/>
        <v>2013</v>
      </c>
    </row>
    <row r="95" spans="2:18" x14ac:dyDescent="0.25">
      <c r="B95" s="91"/>
      <c r="C95" s="39" t="s">
        <v>135</v>
      </c>
      <c r="D95" s="40"/>
      <c r="E95" s="39"/>
      <c r="F95" s="39"/>
      <c r="G95" s="39">
        <f>SUM(G93:G94)</f>
        <v>82180</v>
      </c>
      <c r="H95" s="39"/>
      <c r="I95" s="39"/>
      <c r="J95" s="92">
        <f t="shared" si="26"/>
        <v>82180</v>
      </c>
      <c r="K95" s="39">
        <f>SUM(K93:K94)</f>
        <v>8750</v>
      </c>
      <c r="L95" s="39">
        <f t="shared" ref="L95:P95" si="44">SUM(L93:L94)</f>
        <v>54186</v>
      </c>
      <c r="M95" s="39">
        <f t="shared" si="44"/>
        <v>0</v>
      </c>
      <c r="N95" s="39">
        <f t="shared" si="44"/>
        <v>9031</v>
      </c>
      <c r="O95" s="39">
        <f t="shared" si="44"/>
        <v>0</v>
      </c>
      <c r="P95" s="39">
        <f t="shared" si="44"/>
        <v>0</v>
      </c>
      <c r="Q95" s="92">
        <f t="shared" si="22"/>
        <v>71967</v>
      </c>
      <c r="R95" s="95">
        <f t="shared" si="23"/>
        <v>154147</v>
      </c>
    </row>
    <row r="96" spans="2:18" x14ac:dyDescent="0.25">
      <c r="B96" s="91"/>
      <c r="C96" s="93" t="s">
        <v>45</v>
      </c>
      <c r="D96" s="68" t="s">
        <v>201</v>
      </c>
      <c r="E96" s="68"/>
      <c r="F96" s="68"/>
      <c r="G96" s="68"/>
      <c r="H96" s="68"/>
      <c r="I96" s="68">
        <v>972</v>
      </c>
      <c r="J96" s="63">
        <f t="shared" si="26"/>
        <v>972</v>
      </c>
      <c r="K96" s="68"/>
      <c r="L96" s="80">
        <v>40560.949999999997</v>
      </c>
      <c r="M96" s="80"/>
      <c r="N96" s="80">
        <v>1000</v>
      </c>
      <c r="O96" s="68"/>
      <c r="P96" s="68"/>
      <c r="Q96" s="63">
        <f t="shared" si="22"/>
        <v>41560.949999999997</v>
      </c>
      <c r="R96" s="61">
        <f t="shared" si="23"/>
        <v>42532.95</v>
      </c>
    </row>
    <row r="97" spans="2:18" x14ac:dyDescent="0.25">
      <c r="B97" s="91"/>
      <c r="C97" s="93"/>
      <c r="D97" s="68" t="s">
        <v>80</v>
      </c>
      <c r="E97" s="68"/>
      <c r="F97" s="68"/>
      <c r="G97" s="68">
        <v>2000</v>
      </c>
      <c r="H97" s="68"/>
      <c r="I97" s="68">
        <v>10204</v>
      </c>
      <c r="J97" s="63">
        <f t="shared" si="26"/>
        <v>12204</v>
      </c>
      <c r="K97" s="68"/>
      <c r="L97" s="80"/>
      <c r="M97" s="80"/>
      <c r="N97" s="80"/>
      <c r="O97" s="68"/>
      <c r="P97" s="68"/>
      <c r="Q97" s="63">
        <f t="shared" si="22"/>
        <v>0</v>
      </c>
      <c r="R97" s="61">
        <f t="shared" si="23"/>
        <v>12204</v>
      </c>
    </row>
    <row r="98" spans="2:18" x14ac:dyDescent="0.25">
      <c r="B98" s="91"/>
      <c r="C98" s="39" t="s">
        <v>136</v>
      </c>
      <c r="D98" s="40"/>
      <c r="E98" s="39"/>
      <c r="F98" s="39"/>
      <c r="G98" s="39">
        <f>SUM(G96:G97)</f>
        <v>2000</v>
      </c>
      <c r="H98" s="39">
        <f t="shared" ref="H98:I98" si="45">SUM(H96:H97)</f>
        <v>0</v>
      </c>
      <c r="I98" s="39">
        <f t="shared" si="45"/>
        <v>11176</v>
      </c>
      <c r="J98" s="92">
        <f t="shared" si="26"/>
        <v>13176</v>
      </c>
      <c r="K98" s="39"/>
      <c r="L98" s="39">
        <f>SUM(L96:L97)</f>
        <v>40560.949999999997</v>
      </c>
      <c r="M98" s="39">
        <f t="shared" ref="M98:P98" si="46">SUM(M96:M97)</f>
        <v>0</v>
      </c>
      <c r="N98" s="39">
        <f t="shared" si="46"/>
        <v>1000</v>
      </c>
      <c r="O98" s="39">
        <f t="shared" si="46"/>
        <v>0</v>
      </c>
      <c r="P98" s="39">
        <f t="shared" si="46"/>
        <v>0</v>
      </c>
      <c r="Q98" s="92">
        <f t="shared" si="22"/>
        <v>41560.949999999997</v>
      </c>
      <c r="R98" s="95">
        <f t="shared" si="23"/>
        <v>54736.95</v>
      </c>
    </row>
    <row r="99" spans="2:18" x14ac:dyDescent="0.25">
      <c r="B99" s="91"/>
      <c r="C99" s="93" t="s">
        <v>46</v>
      </c>
      <c r="D99" s="68" t="s">
        <v>201</v>
      </c>
      <c r="E99" s="68"/>
      <c r="F99" s="68"/>
      <c r="G99" s="68">
        <v>2432.85</v>
      </c>
      <c r="H99" s="68"/>
      <c r="I99" s="68"/>
      <c r="J99" s="63">
        <f t="shared" si="26"/>
        <v>2432.85</v>
      </c>
      <c r="K99" s="68"/>
      <c r="L99" s="80">
        <v>33145</v>
      </c>
      <c r="M99" s="80"/>
      <c r="N99" s="80"/>
      <c r="O99" s="68"/>
      <c r="P99" s="68"/>
      <c r="Q99" s="63">
        <f t="shared" si="22"/>
        <v>33145</v>
      </c>
      <c r="R99" s="61">
        <f t="shared" si="23"/>
        <v>35577.85</v>
      </c>
    </row>
    <row r="100" spans="2:18" x14ac:dyDescent="0.25">
      <c r="B100" s="91"/>
      <c r="C100" s="93"/>
      <c r="D100" s="68" t="s">
        <v>80</v>
      </c>
      <c r="E100" s="68"/>
      <c r="F100" s="68"/>
      <c r="G100" s="68">
        <v>2349.98</v>
      </c>
      <c r="H100" s="68"/>
      <c r="I100" s="68"/>
      <c r="J100" s="63">
        <f t="shared" si="26"/>
        <v>2349.98</v>
      </c>
      <c r="K100" s="68"/>
      <c r="L100" s="80"/>
      <c r="M100" s="80"/>
      <c r="N100" s="80"/>
      <c r="O100" s="68"/>
      <c r="P100" s="68"/>
      <c r="Q100" s="63">
        <f t="shared" si="22"/>
        <v>0</v>
      </c>
      <c r="R100" s="61">
        <f t="shared" si="23"/>
        <v>2349.98</v>
      </c>
    </row>
    <row r="101" spans="2:18" x14ac:dyDescent="0.25">
      <c r="B101" s="91"/>
      <c r="C101" s="39" t="s">
        <v>137</v>
      </c>
      <c r="D101" s="40"/>
      <c r="E101" s="39"/>
      <c r="F101" s="39"/>
      <c r="G101" s="39">
        <f>SUM(G99:G100)</f>
        <v>4782.83</v>
      </c>
      <c r="H101" s="39"/>
      <c r="I101" s="39"/>
      <c r="J101" s="92">
        <f t="shared" si="26"/>
        <v>4782.83</v>
      </c>
      <c r="K101" s="39"/>
      <c r="L101" s="39">
        <f>SUM(L99:L100)</f>
        <v>33145</v>
      </c>
      <c r="M101" s="39">
        <f t="shared" ref="M101:P101" si="47">SUM(M99:M100)</f>
        <v>0</v>
      </c>
      <c r="N101" s="39">
        <f t="shared" si="47"/>
        <v>0</v>
      </c>
      <c r="O101" s="39">
        <f t="shared" si="47"/>
        <v>0</v>
      </c>
      <c r="P101" s="39">
        <f t="shared" si="47"/>
        <v>0</v>
      </c>
      <c r="Q101" s="92">
        <f t="shared" si="22"/>
        <v>33145</v>
      </c>
      <c r="R101" s="95">
        <f t="shared" si="23"/>
        <v>37927.83</v>
      </c>
    </row>
    <row r="102" spans="2:18" x14ac:dyDescent="0.25">
      <c r="B102" s="56" t="s">
        <v>47</v>
      </c>
      <c r="C102" s="41"/>
      <c r="D102" s="42"/>
      <c r="E102" s="41"/>
      <c r="F102" s="41"/>
      <c r="G102" s="41">
        <f>G90+G92+G95+G98+G101</f>
        <v>117559.83</v>
      </c>
      <c r="H102" s="41">
        <f>H90+H92+H95+H98+H101</f>
        <v>3447</v>
      </c>
      <c r="I102" s="41">
        <f>I90+I92+I95+I98+I101</f>
        <v>11176</v>
      </c>
      <c r="J102" s="41">
        <f t="shared" si="26"/>
        <v>132182.83000000002</v>
      </c>
      <c r="K102" s="41">
        <f>K90+K92+K95+K98+K101</f>
        <v>8750</v>
      </c>
      <c r="L102" s="41">
        <f t="shared" ref="L102:P102" si="48">L90+L92+L95+L98+L101</f>
        <v>147933.95000000001</v>
      </c>
      <c r="M102" s="41">
        <f t="shared" si="48"/>
        <v>0</v>
      </c>
      <c r="N102" s="41">
        <f t="shared" si="48"/>
        <v>50122.77</v>
      </c>
      <c r="O102" s="41">
        <f t="shared" si="48"/>
        <v>0</v>
      </c>
      <c r="P102" s="41">
        <f t="shared" si="48"/>
        <v>0</v>
      </c>
      <c r="Q102" s="41">
        <f t="shared" si="22"/>
        <v>206806.72</v>
      </c>
      <c r="R102" s="57">
        <f t="shared" si="23"/>
        <v>338989.55000000005</v>
      </c>
    </row>
    <row r="103" spans="2:18" x14ac:dyDescent="0.25">
      <c r="B103" s="91" t="s">
        <v>48</v>
      </c>
      <c r="C103" s="93" t="s">
        <v>49</v>
      </c>
      <c r="D103" s="68" t="s">
        <v>201</v>
      </c>
      <c r="E103" s="68"/>
      <c r="F103" s="68"/>
      <c r="G103" s="68">
        <v>433789</v>
      </c>
      <c r="H103" s="68"/>
      <c r="I103" s="68"/>
      <c r="J103" s="63">
        <f t="shared" si="26"/>
        <v>433789</v>
      </c>
      <c r="K103" s="68"/>
      <c r="L103" s="80"/>
      <c r="M103" s="80"/>
      <c r="N103" s="80"/>
      <c r="O103" s="68"/>
      <c r="P103" s="68"/>
      <c r="Q103" s="63">
        <f t="shared" si="22"/>
        <v>0</v>
      </c>
      <c r="R103" s="61">
        <f t="shared" si="23"/>
        <v>433789</v>
      </c>
    </row>
    <row r="104" spans="2:18" x14ac:dyDescent="0.25">
      <c r="B104" s="91"/>
      <c r="C104" s="93"/>
      <c r="D104" s="68" t="s">
        <v>80</v>
      </c>
      <c r="E104" s="68"/>
      <c r="F104" s="68"/>
      <c r="G104" s="68">
        <v>12052</v>
      </c>
      <c r="H104" s="68"/>
      <c r="I104" s="68"/>
      <c r="J104" s="63">
        <f t="shared" si="26"/>
        <v>12052</v>
      </c>
      <c r="K104" s="68"/>
      <c r="L104" s="80"/>
      <c r="M104" s="80"/>
      <c r="N104" s="80"/>
      <c r="O104" s="68"/>
      <c r="P104" s="68"/>
      <c r="Q104" s="63">
        <f t="shared" si="22"/>
        <v>0</v>
      </c>
      <c r="R104" s="61">
        <f t="shared" si="23"/>
        <v>12052</v>
      </c>
    </row>
    <row r="105" spans="2:18" x14ac:dyDescent="0.25">
      <c r="B105" s="91"/>
      <c r="C105" s="39" t="s">
        <v>144</v>
      </c>
      <c r="D105" s="40"/>
      <c r="E105" s="39"/>
      <c r="F105" s="39"/>
      <c r="G105" s="39">
        <f>SUM(G103:G104)</f>
        <v>445841</v>
      </c>
      <c r="H105" s="39"/>
      <c r="I105" s="39"/>
      <c r="J105" s="92">
        <f t="shared" si="26"/>
        <v>445841</v>
      </c>
      <c r="K105" s="39"/>
      <c r="L105" s="39"/>
      <c r="M105" s="39"/>
      <c r="N105" s="39"/>
      <c r="O105" s="39"/>
      <c r="P105" s="39"/>
      <c r="Q105" s="92">
        <f t="shared" si="22"/>
        <v>0</v>
      </c>
      <c r="R105" s="95">
        <f t="shared" si="23"/>
        <v>445841</v>
      </c>
    </row>
    <row r="106" spans="2:18" x14ac:dyDescent="0.25">
      <c r="B106" s="91"/>
      <c r="C106" s="93" t="s">
        <v>145</v>
      </c>
      <c r="D106" s="68" t="s">
        <v>201</v>
      </c>
      <c r="E106" s="68"/>
      <c r="F106" s="68"/>
      <c r="G106" s="68">
        <v>214159</v>
      </c>
      <c r="H106" s="68"/>
      <c r="I106" s="68"/>
      <c r="J106" s="63">
        <f t="shared" si="26"/>
        <v>214159</v>
      </c>
      <c r="K106" s="68"/>
      <c r="L106" s="80">
        <v>3385</v>
      </c>
      <c r="M106" s="80"/>
      <c r="N106" s="80">
        <v>1906</v>
      </c>
      <c r="O106" s="68"/>
      <c r="P106" s="68"/>
      <c r="Q106" s="63">
        <f t="shared" ref="Q106:Q159" si="49">SUM(K106:P106)</f>
        <v>5291</v>
      </c>
      <c r="R106" s="61">
        <f t="shared" ref="R106:R160" si="50">J106+Q106</f>
        <v>219450</v>
      </c>
    </row>
    <row r="107" spans="2:18" x14ac:dyDescent="0.25">
      <c r="B107" s="91"/>
      <c r="C107" s="93"/>
      <c r="D107" s="68" t="s">
        <v>80</v>
      </c>
      <c r="E107" s="68"/>
      <c r="F107" s="68"/>
      <c r="G107" s="68">
        <v>41221</v>
      </c>
      <c r="H107" s="68"/>
      <c r="I107" s="68"/>
      <c r="J107" s="63">
        <f t="shared" si="26"/>
        <v>41221</v>
      </c>
      <c r="K107" s="68"/>
      <c r="L107" s="80"/>
      <c r="M107" s="80"/>
      <c r="N107" s="80"/>
      <c r="O107" s="68"/>
      <c r="P107" s="68"/>
      <c r="Q107" s="63">
        <f t="shared" si="49"/>
        <v>0</v>
      </c>
      <c r="R107" s="61">
        <f t="shared" si="50"/>
        <v>41221</v>
      </c>
    </row>
    <row r="108" spans="2:18" x14ac:dyDescent="0.25">
      <c r="B108" s="91"/>
      <c r="C108" s="39" t="s">
        <v>147</v>
      </c>
      <c r="D108" s="40"/>
      <c r="E108" s="39"/>
      <c r="F108" s="39"/>
      <c r="G108" s="39">
        <f>SUM(G106:G107)</f>
        <v>255380</v>
      </c>
      <c r="H108" s="39"/>
      <c r="I108" s="39"/>
      <c r="J108" s="92">
        <f t="shared" si="26"/>
        <v>255380</v>
      </c>
      <c r="K108" s="39"/>
      <c r="L108" s="39">
        <f>SUM(L106:L107)</f>
        <v>3385</v>
      </c>
      <c r="M108" s="39">
        <f t="shared" ref="M108:P108" si="51">SUM(M106:M107)</f>
        <v>0</v>
      </c>
      <c r="N108" s="39">
        <f t="shared" si="51"/>
        <v>1906</v>
      </c>
      <c r="O108" s="39">
        <f t="shared" si="51"/>
        <v>0</v>
      </c>
      <c r="P108" s="39">
        <f t="shared" si="51"/>
        <v>0</v>
      </c>
      <c r="Q108" s="92">
        <f t="shared" si="49"/>
        <v>5291</v>
      </c>
      <c r="R108" s="95">
        <f t="shared" si="50"/>
        <v>260671</v>
      </c>
    </row>
    <row r="109" spans="2:18" x14ac:dyDescent="0.25">
      <c r="B109" s="91"/>
      <c r="C109" s="93" t="s">
        <v>148</v>
      </c>
      <c r="D109" s="68" t="s">
        <v>201</v>
      </c>
      <c r="E109" s="68"/>
      <c r="F109" s="68"/>
      <c r="G109" s="68">
        <v>85549</v>
      </c>
      <c r="H109" s="68"/>
      <c r="I109" s="68"/>
      <c r="J109" s="63">
        <f t="shared" si="26"/>
        <v>85549</v>
      </c>
      <c r="K109" s="68"/>
      <c r="L109" s="80">
        <v>56361</v>
      </c>
      <c r="M109" s="80"/>
      <c r="N109" s="80">
        <v>1599</v>
      </c>
      <c r="O109" s="68"/>
      <c r="P109" s="68"/>
      <c r="Q109" s="63">
        <f t="shared" si="49"/>
        <v>57960</v>
      </c>
      <c r="R109" s="61">
        <f t="shared" si="50"/>
        <v>143509</v>
      </c>
    </row>
    <row r="110" spans="2:18" x14ac:dyDescent="0.25">
      <c r="B110" s="91"/>
      <c r="C110" s="93"/>
      <c r="D110" s="68" t="s">
        <v>80</v>
      </c>
      <c r="E110" s="68"/>
      <c r="F110" s="68"/>
      <c r="G110" s="68">
        <v>1754</v>
      </c>
      <c r="H110" s="68"/>
      <c r="I110" s="68"/>
      <c r="J110" s="63">
        <f t="shared" si="26"/>
        <v>1754</v>
      </c>
      <c r="K110" s="68"/>
      <c r="L110" s="80"/>
      <c r="M110" s="80"/>
      <c r="N110" s="80"/>
      <c r="O110" s="68"/>
      <c r="P110" s="68"/>
      <c r="Q110" s="63">
        <f t="shared" si="49"/>
        <v>0</v>
      </c>
      <c r="R110" s="61">
        <f t="shared" si="50"/>
        <v>1754</v>
      </c>
    </row>
    <row r="111" spans="2:18" x14ac:dyDescent="0.25">
      <c r="B111" s="91"/>
      <c r="C111" s="39" t="s">
        <v>150</v>
      </c>
      <c r="D111" s="40"/>
      <c r="E111" s="39"/>
      <c r="F111" s="39"/>
      <c r="G111" s="39">
        <f>SUM(G109:G110)</f>
        <v>87303</v>
      </c>
      <c r="H111" s="39"/>
      <c r="I111" s="39"/>
      <c r="J111" s="92">
        <f t="shared" si="26"/>
        <v>87303</v>
      </c>
      <c r="K111" s="39"/>
      <c r="L111" s="39">
        <f>SUM(L109:L110)</f>
        <v>56361</v>
      </c>
      <c r="M111" s="39">
        <f t="shared" ref="M111:P111" si="52">SUM(M109:M110)</f>
        <v>0</v>
      </c>
      <c r="N111" s="39">
        <f t="shared" si="52"/>
        <v>1599</v>
      </c>
      <c r="O111" s="39">
        <f t="shared" si="52"/>
        <v>0</v>
      </c>
      <c r="P111" s="39">
        <f t="shared" si="52"/>
        <v>0</v>
      </c>
      <c r="Q111" s="92">
        <f t="shared" si="49"/>
        <v>57960</v>
      </c>
      <c r="R111" s="95">
        <f t="shared" si="50"/>
        <v>145263</v>
      </c>
    </row>
    <row r="112" spans="2:18" x14ac:dyDescent="0.25">
      <c r="B112" s="91"/>
      <c r="C112" s="93" t="s">
        <v>50</v>
      </c>
      <c r="D112" s="68" t="s">
        <v>201</v>
      </c>
      <c r="E112" s="68"/>
      <c r="F112" s="68"/>
      <c r="G112" s="68">
        <v>22225</v>
      </c>
      <c r="H112" s="68"/>
      <c r="I112" s="68"/>
      <c r="J112" s="63">
        <f t="shared" si="26"/>
        <v>22225</v>
      </c>
      <c r="K112" s="68"/>
      <c r="L112" s="80">
        <v>164</v>
      </c>
      <c r="M112" s="80"/>
      <c r="N112" s="80">
        <v>4815</v>
      </c>
      <c r="O112" s="68"/>
      <c r="P112" s="68"/>
      <c r="Q112" s="63">
        <f t="shared" si="49"/>
        <v>4979</v>
      </c>
      <c r="R112" s="61">
        <f t="shared" si="50"/>
        <v>27204</v>
      </c>
    </row>
    <row r="113" spans="2:18" x14ac:dyDescent="0.25">
      <c r="B113" s="91"/>
      <c r="C113" s="39" t="s">
        <v>151</v>
      </c>
      <c r="D113" s="40"/>
      <c r="E113" s="39"/>
      <c r="F113" s="39"/>
      <c r="G113" s="39">
        <f>G112</f>
        <v>22225</v>
      </c>
      <c r="H113" s="39"/>
      <c r="I113" s="39"/>
      <c r="J113" s="92">
        <f t="shared" si="26"/>
        <v>22225</v>
      </c>
      <c r="K113" s="39"/>
      <c r="L113" s="39">
        <f>L112</f>
        <v>164</v>
      </c>
      <c r="M113" s="39">
        <f t="shared" ref="M113:P113" si="53">M112</f>
        <v>0</v>
      </c>
      <c r="N113" s="39">
        <f t="shared" si="53"/>
        <v>4815</v>
      </c>
      <c r="O113" s="39">
        <f t="shared" si="53"/>
        <v>0</v>
      </c>
      <c r="P113" s="39">
        <f t="shared" si="53"/>
        <v>0</v>
      </c>
      <c r="Q113" s="92">
        <f t="shared" si="49"/>
        <v>4979</v>
      </c>
      <c r="R113" s="95">
        <f t="shared" si="50"/>
        <v>27204</v>
      </c>
    </row>
    <row r="114" spans="2:18" x14ac:dyDescent="0.25">
      <c r="B114" s="56" t="s">
        <v>51</v>
      </c>
      <c r="C114" s="41"/>
      <c r="D114" s="42"/>
      <c r="E114" s="41"/>
      <c r="F114" s="41"/>
      <c r="G114" s="41">
        <f>G105+G108+G111+G113</f>
        <v>810749</v>
      </c>
      <c r="H114" s="41"/>
      <c r="I114" s="41"/>
      <c r="J114" s="41">
        <f t="shared" ref="J114:J159" si="54">SUM(E114:I114)</f>
        <v>810749</v>
      </c>
      <c r="K114" s="41"/>
      <c r="L114" s="41">
        <f>L105+L108+L111+L113</f>
        <v>59910</v>
      </c>
      <c r="M114" s="41">
        <f t="shared" ref="M114:P114" si="55">M105+M108+M111+M113</f>
        <v>0</v>
      </c>
      <c r="N114" s="41">
        <f t="shared" si="55"/>
        <v>8320</v>
      </c>
      <c r="O114" s="41">
        <f t="shared" si="55"/>
        <v>0</v>
      </c>
      <c r="P114" s="41">
        <f t="shared" si="55"/>
        <v>0</v>
      </c>
      <c r="Q114" s="41">
        <f t="shared" si="49"/>
        <v>68230</v>
      </c>
      <c r="R114" s="57">
        <f t="shared" si="50"/>
        <v>878979</v>
      </c>
    </row>
    <row r="115" spans="2:18" x14ac:dyDescent="0.25">
      <c r="B115" s="91" t="s">
        <v>52</v>
      </c>
      <c r="C115" s="93" t="s">
        <v>53</v>
      </c>
      <c r="D115" s="68" t="s">
        <v>201</v>
      </c>
      <c r="E115" s="68"/>
      <c r="F115" s="68"/>
      <c r="G115" s="68"/>
      <c r="H115" s="68"/>
      <c r="I115" s="68"/>
      <c r="J115" s="63">
        <f t="shared" si="54"/>
        <v>0</v>
      </c>
      <c r="K115" s="68"/>
      <c r="L115" s="80">
        <v>20382</v>
      </c>
      <c r="M115" s="80"/>
      <c r="N115" s="80">
        <v>12473</v>
      </c>
      <c r="O115" s="68"/>
      <c r="P115" s="68"/>
      <c r="Q115" s="63">
        <f t="shared" si="49"/>
        <v>32855</v>
      </c>
      <c r="R115" s="61">
        <f t="shared" si="50"/>
        <v>32855</v>
      </c>
    </row>
    <row r="116" spans="2:18" x14ac:dyDescent="0.25">
      <c r="B116" s="91"/>
      <c r="C116" s="93"/>
      <c r="D116" s="68" t="s">
        <v>80</v>
      </c>
      <c r="E116" s="68"/>
      <c r="F116" s="68"/>
      <c r="G116" s="68"/>
      <c r="H116" s="68"/>
      <c r="I116" s="68"/>
      <c r="J116" s="63">
        <f t="shared" si="54"/>
        <v>0</v>
      </c>
      <c r="K116" s="68"/>
      <c r="L116" s="80">
        <v>5614</v>
      </c>
      <c r="M116" s="80"/>
      <c r="N116" s="80"/>
      <c r="O116" s="68"/>
      <c r="P116" s="68"/>
      <c r="Q116" s="63">
        <f t="shared" si="49"/>
        <v>5614</v>
      </c>
      <c r="R116" s="61">
        <f t="shared" si="50"/>
        <v>5614</v>
      </c>
    </row>
    <row r="117" spans="2:18" x14ac:dyDescent="0.25">
      <c r="B117" s="91"/>
      <c r="C117" s="39" t="s">
        <v>152</v>
      </c>
      <c r="D117" s="40"/>
      <c r="E117" s="39"/>
      <c r="F117" s="39"/>
      <c r="G117" s="39"/>
      <c r="H117" s="39"/>
      <c r="I117" s="39"/>
      <c r="J117" s="92">
        <f t="shared" si="54"/>
        <v>0</v>
      </c>
      <c r="K117" s="39"/>
      <c r="L117" s="39">
        <f>SUM(L115:L116)</f>
        <v>25996</v>
      </c>
      <c r="M117" s="39">
        <f t="shared" ref="M117:P117" si="56">SUM(M115:M116)</f>
        <v>0</v>
      </c>
      <c r="N117" s="39">
        <f t="shared" si="56"/>
        <v>12473</v>
      </c>
      <c r="O117" s="39">
        <f t="shared" si="56"/>
        <v>0</v>
      </c>
      <c r="P117" s="39">
        <f t="shared" si="56"/>
        <v>0</v>
      </c>
      <c r="Q117" s="92">
        <f t="shared" si="49"/>
        <v>38469</v>
      </c>
      <c r="R117" s="95">
        <f t="shared" si="50"/>
        <v>38469</v>
      </c>
    </row>
    <row r="118" spans="2:18" x14ac:dyDescent="0.25">
      <c r="B118" s="91"/>
      <c r="C118" s="93" t="s">
        <v>54</v>
      </c>
      <c r="D118" s="68" t="s">
        <v>201</v>
      </c>
      <c r="E118" s="68"/>
      <c r="F118" s="68"/>
      <c r="G118" s="68"/>
      <c r="H118" s="68">
        <v>62950.52</v>
      </c>
      <c r="I118" s="68">
        <v>16194.03</v>
      </c>
      <c r="J118" s="63">
        <f t="shared" si="54"/>
        <v>79144.55</v>
      </c>
      <c r="K118" s="68"/>
      <c r="L118" s="80">
        <v>18482.400000000001</v>
      </c>
      <c r="M118" s="80"/>
      <c r="N118" s="80"/>
      <c r="O118" s="68"/>
      <c r="P118" s="68"/>
      <c r="Q118" s="63">
        <f t="shared" si="49"/>
        <v>18482.400000000001</v>
      </c>
      <c r="R118" s="61">
        <f t="shared" si="50"/>
        <v>97626.950000000012</v>
      </c>
    </row>
    <row r="119" spans="2:18" x14ac:dyDescent="0.25">
      <c r="B119" s="91"/>
      <c r="C119" s="93"/>
      <c r="D119" s="68" t="s">
        <v>80</v>
      </c>
      <c r="E119" s="68"/>
      <c r="F119" s="68"/>
      <c r="G119" s="68"/>
      <c r="H119" s="68"/>
      <c r="I119" s="68">
        <v>43885.19</v>
      </c>
      <c r="J119" s="63">
        <f t="shared" si="54"/>
        <v>43885.19</v>
      </c>
      <c r="K119" s="68"/>
      <c r="L119" s="80"/>
      <c r="M119" s="80"/>
      <c r="N119" s="80"/>
      <c r="O119" s="68"/>
      <c r="P119" s="68"/>
      <c r="Q119" s="63">
        <f t="shared" si="49"/>
        <v>0</v>
      </c>
      <c r="R119" s="61">
        <f t="shared" si="50"/>
        <v>43885.19</v>
      </c>
    </row>
    <row r="120" spans="2:18" x14ac:dyDescent="0.25">
      <c r="B120" s="91"/>
      <c r="C120" s="39" t="s">
        <v>153</v>
      </c>
      <c r="D120" s="40"/>
      <c r="E120" s="39"/>
      <c r="F120" s="39"/>
      <c r="G120" s="39"/>
      <c r="H120" s="39">
        <f>SUM(H118:H119)</f>
        <v>62950.52</v>
      </c>
      <c r="I120" s="39">
        <f>SUM(I118:I119)</f>
        <v>60079.22</v>
      </c>
      <c r="J120" s="92">
        <f t="shared" si="54"/>
        <v>123029.73999999999</v>
      </c>
      <c r="K120" s="39"/>
      <c r="L120" s="39">
        <f>SUM(L118:L119)</f>
        <v>18482.400000000001</v>
      </c>
      <c r="M120" s="39">
        <f t="shared" ref="M120:P120" si="57">SUM(M118:M119)</f>
        <v>0</v>
      </c>
      <c r="N120" s="39">
        <f t="shared" si="57"/>
        <v>0</v>
      </c>
      <c r="O120" s="39">
        <f t="shared" si="57"/>
        <v>0</v>
      </c>
      <c r="P120" s="39">
        <f t="shared" si="57"/>
        <v>0</v>
      </c>
      <c r="Q120" s="92">
        <f t="shared" si="49"/>
        <v>18482.400000000001</v>
      </c>
      <c r="R120" s="95">
        <f t="shared" si="50"/>
        <v>141512.13999999998</v>
      </c>
    </row>
    <row r="121" spans="2:18" x14ac:dyDescent="0.25">
      <c r="B121" s="56" t="s">
        <v>55</v>
      </c>
      <c r="C121" s="41"/>
      <c r="D121" s="42"/>
      <c r="E121" s="41"/>
      <c r="F121" s="41"/>
      <c r="G121" s="41"/>
      <c r="H121" s="41">
        <f>H117+H120</f>
        <v>62950.52</v>
      </c>
      <c r="I121" s="41">
        <f>I117+I120</f>
        <v>60079.22</v>
      </c>
      <c r="J121" s="41">
        <f t="shared" si="54"/>
        <v>123029.73999999999</v>
      </c>
      <c r="K121" s="41"/>
      <c r="L121" s="41">
        <f>L117+L120</f>
        <v>44478.400000000001</v>
      </c>
      <c r="M121" s="41">
        <f t="shared" ref="M121:P121" si="58">M117+M120</f>
        <v>0</v>
      </c>
      <c r="N121" s="41">
        <f t="shared" si="58"/>
        <v>12473</v>
      </c>
      <c r="O121" s="41">
        <f t="shared" si="58"/>
        <v>0</v>
      </c>
      <c r="P121" s="41">
        <f t="shared" si="58"/>
        <v>0</v>
      </c>
      <c r="Q121" s="41">
        <f t="shared" si="49"/>
        <v>56951.4</v>
      </c>
      <c r="R121" s="57">
        <f t="shared" si="50"/>
        <v>179981.13999999998</v>
      </c>
    </row>
    <row r="122" spans="2:18" x14ac:dyDescent="0.25">
      <c r="B122" s="91" t="s">
        <v>56</v>
      </c>
      <c r="C122" s="93" t="s">
        <v>154</v>
      </c>
      <c r="D122" s="68" t="s">
        <v>201</v>
      </c>
      <c r="E122" s="68"/>
      <c r="F122" s="68">
        <v>14927</v>
      </c>
      <c r="G122" s="68"/>
      <c r="H122" s="68"/>
      <c r="I122" s="68">
        <v>748592</v>
      </c>
      <c r="J122" s="63">
        <f t="shared" si="54"/>
        <v>763519</v>
      </c>
      <c r="K122" s="68"/>
      <c r="L122" s="80"/>
      <c r="M122" s="80"/>
      <c r="N122" s="80"/>
      <c r="O122" s="68"/>
      <c r="P122" s="68"/>
      <c r="Q122" s="63">
        <f t="shared" si="49"/>
        <v>0</v>
      </c>
      <c r="R122" s="61">
        <f t="shared" si="50"/>
        <v>763519</v>
      </c>
    </row>
    <row r="123" spans="2:18" x14ac:dyDescent="0.25">
      <c r="B123" s="91"/>
      <c r="C123" s="93"/>
      <c r="D123" s="68" t="s">
        <v>80</v>
      </c>
      <c r="E123" s="68"/>
      <c r="F123" s="68">
        <v>75000</v>
      </c>
      <c r="G123" s="68"/>
      <c r="H123" s="68"/>
      <c r="I123" s="68">
        <v>3353850</v>
      </c>
      <c r="J123" s="63">
        <f t="shared" si="54"/>
        <v>3428850</v>
      </c>
      <c r="K123" s="68"/>
      <c r="L123" s="80">
        <v>25000</v>
      </c>
      <c r="M123" s="80"/>
      <c r="N123" s="80"/>
      <c r="O123" s="68"/>
      <c r="P123" s="68"/>
      <c r="Q123" s="63">
        <f t="shared" si="49"/>
        <v>25000</v>
      </c>
      <c r="R123" s="61">
        <f t="shared" si="50"/>
        <v>3453850</v>
      </c>
    </row>
    <row r="124" spans="2:18" x14ac:dyDescent="0.25">
      <c r="B124" s="91"/>
      <c r="C124" s="39" t="s">
        <v>155</v>
      </c>
      <c r="D124" s="40"/>
      <c r="E124" s="39"/>
      <c r="F124" s="39">
        <f>SUM(F122:F123)</f>
        <v>89927</v>
      </c>
      <c r="G124" s="39">
        <f t="shared" ref="G124:I124" si="59">SUM(G122:G123)</f>
        <v>0</v>
      </c>
      <c r="H124" s="39">
        <f t="shared" si="59"/>
        <v>0</v>
      </c>
      <c r="I124" s="39">
        <f t="shared" si="59"/>
        <v>4102442</v>
      </c>
      <c r="J124" s="92">
        <f t="shared" si="54"/>
        <v>4192369</v>
      </c>
      <c r="K124" s="39"/>
      <c r="L124" s="39">
        <f>SUM(L122:L123)</f>
        <v>25000</v>
      </c>
      <c r="M124" s="39"/>
      <c r="N124" s="39"/>
      <c r="O124" s="39"/>
      <c r="P124" s="39"/>
      <c r="Q124" s="92">
        <f t="shared" si="49"/>
        <v>25000</v>
      </c>
      <c r="R124" s="95">
        <f t="shared" si="50"/>
        <v>4217369</v>
      </c>
    </row>
    <row r="125" spans="2:18" x14ac:dyDescent="0.25">
      <c r="B125" s="91"/>
      <c r="C125" s="93" t="s">
        <v>57</v>
      </c>
      <c r="D125" s="68" t="s">
        <v>201</v>
      </c>
      <c r="E125" s="68"/>
      <c r="F125" s="68">
        <v>1408683</v>
      </c>
      <c r="G125" s="68"/>
      <c r="H125" s="68"/>
      <c r="I125" s="68">
        <v>541556</v>
      </c>
      <c r="J125" s="63">
        <f t="shared" si="54"/>
        <v>1950239</v>
      </c>
      <c r="K125" s="68"/>
      <c r="L125" s="80">
        <v>30000</v>
      </c>
      <c r="M125" s="80"/>
      <c r="N125" s="80"/>
      <c r="O125" s="68"/>
      <c r="P125" s="68"/>
      <c r="Q125" s="63">
        <f t="shared" si="49"/>
        <v>30000</v>
      </c>
      <c r="R125" s="61">
        <f t="shared" si="50"/>
        <v>1980239</v>
      </c>
    </row>
    <row r="126" spans="2:18" x14ac:dyDescent="0.25">
      <c r="B126" s="91"/>
      <c r="C126" s="93"/>
      <c r="D126" s="68" t="s">
        <v>80</v>
      </c>
      <c r="E126" s="68"/>
      <c r="F126" s="68">
        <v>170000</v>
      </c>
      <c r="G126" s="68"/>
      <c r="H126" s="68"/>
      <c r="I126" s="68">
        <v>1514189</v>
      </c>
      <c r="J126" s="63">
        <f t="shared" si="54"/>
        <v>1684189</v>
      </c>
      <c r="K126" s="68"/>
      <c r="L126" s="80"/>
      <c r="M126" s="80"/>
      <c r="N126" s="80"/>
      <c r="O126" s="68"/>
      <c r="P126" s="68"/>
      <c r="Q126" s="63">
        <f t="shared" si="49"/>
        <v>0</v>
      </c>
      <c r="R126" s="61">
        <f t="shared" si="50"/>
        <v>1684189</v>
      </c>
    </row>
    <row r="127" spans="2:18" x14ac:dyDescent="0.25">
      <c r="B127" s="91"/>
      <c r="C127" s="39" t="s">
        <v>156</v>
      </c>
      <c r="D127" s="40"/>
      <c r="E127" s="39"/>
      <c r="F127" s="39">
        <f>SUM(F125:F126)</f>
        <v>1578683</v>
      </c>
      <c r="G127" s="39">
        <f t="shared" ref="G127:I127" si="60">SUM(G125:G126)</f>
        <v>0</v>
      </c>
      <c r="H127" s="39">
        <f t="shared" si="60"/>
        <v>0</v>
      </c>
      <c r="I127" s="39">
        <f t="shared" si="60"/>
        <v>2055745</v>
      </c>
      <c r="J127" s="92">
        <f t="shared" si="54"/>
        <v>3634428</v>
      </c>
      <c r="K127" s="39"/>
      <c r="L127" s="39">
        <f>SUM(L125:L126)</f>
        <v>30000</v>
      </c>
      <c r="M127" s="39"/>
      <c r="N127" s="39"/>
      <c r="O127" s="39"/>
      <c r="P127" s="39"/>
      <c r="Q127" s="92">
        <f t="shared" si="49"/>
        <v>30000</v>
      </c>
      <c r="R127" s="95">
        <f t="shared" si="50"/>
        <v>3664428</v>
      </c>
    </row>
    <row r="128" spans="2:18" x14ac:dyDescent="0.25">
      <c r="B128" s="91"/>
      <c r="C128" s="93" t="s">
        <v>157</v>
      </c>
      <c r="D128" s="68" t="s">
        <v>201</v>
      </c>
      <c r="E128" s="68"/>
      <c r="F128" s="68">
        <v>322185</v>
      </c>
      <c r="G128" s="68"/>
      <c r="H128" s="68"/>
      <c r="I128" s="68">
        <v>130000</v>
      </c>
      <c r="J128" s="63">
        <f t="shared" si="54"/>
        <v>452185</v>
      </c>
      <c r="K128" s="68"/>
      <c r="L128" s="80">
        <v>30000</v>
      </c>
      <c r="M128" s="80"/>
      <c r="N128" s="80"/>
      <c r="O128" s="68"/>
      <c r="P128" s="68"/>
      <c r="Q128" s="63">
        <f t="shared" si="49"/>
        <v>30000</v>
      </c>
      <c r="R128" s="61">
        <f t="shared" si="50"/>
        <v>482185</v>
      </c>
    </row>
    <row r="129" spans="2:18" x14ac:dyDescent="0.25">
      <c r="B129" s="91"/>
      <c r="C129" s="93"/>
      <c r="D129" s="68" t="s">
        <v>80</v>
      </c>
      <c r="E129" s="68"/>
      <c r="F129" s="68">
        <v>6667</v>
      </c>
      <c r="G129" s="68"/>
      <c r="H129" s="68"/>
      <c r="I129" s="68">
        <v>80166</v>
      </c>
      <c r="J129" s="63">
        <f t="shared" si="54"/>
        <v>86833</v>
      </c>
      <c r="K129" s="68"/>
      <c r="L129" s="80"/>
      <c r="M129" s="80"/>
      <c r="N129" s="80"/>
      <c r="O129" s="68"/>
      <c r="P129" s="68"/>
      <c r="Q129" s="63">
        <f t="shared" si="49"/>
        <v>0</v>
      </c>
      <c r="R129" s="61">
        <f t="shared" si="50"/>
        <v>86833</v>
      </c>
    </row>
    <row r="130" spans="2:18" x14ac:dyDescent="0.25">
      <c r="B130" s="91"/>
      <c r="C130" s="39" t="s">
        <v>159</v>
      </c>
      <c r="D130" s="40"/>
      <c r="E130" s="39"/>
      <c r="F130" s="39">
        <f>SUM(F128:F129)</f>
        <v>328852</v>
      </c>
      <c r="G130" s="39">
        <f t="shared" ref="G130:I130" si="61">SUM(G128:G129)</f>
        <v>0</v>
      </c>
      <c r="H130" s="39">
        <f t="shared" si="61"/>
        <v>0</v>
      </c>
      <c r="I130" s="39">
        <f t="shared" si="61"/>
        <v>210166</v>
      </c>
      <c r="J130" s="92">
        <f t="shared" si="54"/>
        <v>539018</v>
      </c>
      <c r="K130" s="39"/>
      <c r="L130" s="39">
        <f>SUM(L128:L129)</f>
        <v>30000</v>
      </c>
      <c r="M130" s="39"/>
      <c r="N130" s="39"/>
      <c r="O130" s="39"/>
      <c r="P130" s="39"/>
      <c r="Q130" s="92">
        <f t="shared" si="49"/>
        <v>30000</v>
      </c>
      <c r="R130" s="95">
        <f t="shared" si="50"/>
        <v>569018</v>
      </c>
    </row>
    <row r="131" spans="2:18" x14ac:dyDescent="0.25">
      <c r="B131" s="91"/>
      <c r="C131" s="93" t="s">
        <v>58</v>
      </c>
      <c r="D131" s="68" t="s">
        <v>201</v>
      </c>
      <c r="E131" s="68"/>
      <c r="F131" s="68">
        <v>295000</v>
      </c>
      <c r="G131" s="68"/>
      <c r="H131" s="68"/>
      <c r="I131" s="68">
        <v>272213</v>
      </c>
      <c r="J131" s="63">
        <f t="shared" si="54"/>
        <v>567213</v>
      </c>
      <c r="K131" s="68"/>
      <c r="L131" s="80">
        <v>21022</v>
      </c>
      <c r="M131" s="80"/>
      <c r="N131" s="80"/>
      <c r="O131" s="68"/>
      <c r="P131" s="68"/>
      <c r="Q131" s="63">
        <f t="shared" si="49"/>
        <v>21022</v>
      </c>
      <c r="R131" s="61">
        <f t="shared" si="50"/>
        <v>588235</v>
      </c>
    </row>
    <row r="132" spans="2:18" x14ac:dyDescent="0.25">
      <c r="B132" s="91"/>
      <c r="C132" s="93"/>
      <c r="D132" s="68" t="s">
        <v>80</v>
      </c>
      <c r="E132" s="68"/>
      <c r="F132" s="68">
        <v>330000</v>
      </c>
      <c r="G132" s="68"/>
      <c r="H132" s="68"/>
      <c r="I132" s="68">
        <v>379183</v>
      </c>
      <c r="J132" s="63">
        <f t="shared" si="54"/>
        <v>709183</v>
      </c>
      <c r="K132" s="68"/>
      <c r="L132" s="80"/>
      <c r="M132" s="80"/>
      <c r="N132" s="80"/>
      <c r="O132" s="68"/>
      <c r="P132" s="68"/>
      <c r="Q132" s="63">
        <f t="shared" si="49"/>
        <v>0</v>
      </c>
      <c r="R132" s="61">
        <f t="shared" si="50"/>
        <v>709183</v>
      </c>
    </row>
    <row r="133" spans="2:18" x14ac:dyDescent="0.25">
      <c r="B133" s="91"/>
      <c r="C133" s="39" t="s">
        <v>160</v>
      </c>
      <c r="D133" s="40"/>
      <c r="E133" s="39"/>
      <c r="F133" s="39">
        <f>SUM(F131:F132)</f>
        <v>625000</v>
      </c>
      <c r="G133" s="39">
        <f t="shared" ref="G133:I133" si="62">SUM(G131:G132)</f>
        <v>0</v>
      </c>
      <c r="H133" s="39">
        <f t="shared" si="62"/>
        <v>0</v>
      </c>
      <c r="I133" s="39">
        <f t="shared" si="62"/>
        <v>651396</v>
      </c>
      <c r="J133" s="92">
        <f t="shared" si="54"/>
        <v>1276396</v>
      </c>
      <c r="K133" s="39"/>
      <c r="L133" s="39">
        <f>SUM(L131:L132)</f>
        <v>21022</v>
      </c>
      <c r="M133" s="39"/>
      <c r="N133" s="39"/>
      <c r="O133" s="39"/>
      <c r="P133" s="39"/>
      <c r="Q133" s="92">
        <f t="shared" si="49"/>
        <v>21022</v>
      </c>
      <c r="R133" s="95">
        <f t="shared" si="50"/>
        <v>1297418</v>
      </c>
    </row>
    <row r="134" spans="2:18" x14ac:dyDescent="0.25">
      <c r="B134" s="56" t="s">
        <v>59</v>
      </c>
      <c r="C134" s="41"/>
      <c r="D134" s="42"/>
      <c r="E134" s="41"/>
      <c r="F134" s="41">
        <f>F124+F127+F130+F133</f>
        <v>2622462</v>
      </c>
      <c r="G134" s="41">
        <f t="shared" ref="G134:I134" si="63">G124+G127+G130+G133</f>
        <v>0</v>
      </c>
      <c r="H134" s="41">
        <f t="shared" si="63"/>
        <v>0</v>
      </c>
      <c r="I134" s="41">
        <f t="shared" si="63"/>
        <v>7019749</v>
      </c>
      <c r="J134" s="41">
        <f t="shared" si="54"/>
        <v>9642211</v>
      </c>
      <c r="K134" s="41"/>
      <c r="L134" s="41">
        <f>L124+L127+L130+L133</f>
        <v>106022</v>
      </c>
      <c r="M134" s="41">
        <f t="shared" ref="M134:P134" si="64">M124+M127+M130+M133</f>
        <v>0</v>
      </c>
      <c r="N134" s="41">
        <f t="shared" si="64"/>
        <v>0</v>
      </c>
      <c r="O134" s="41">
        <f t="shared" si="64"/>
        <v>0</v>
      </c>
      <c r="P134" s="41">
        <f t="shared" si="64"/>
        <v>0</v>
      </c>
      <c r="Q134" s="41">
        <f t="shared" si="49"/>
        <v>106022</v>
      </c>
      <c r="R134" s="57">
        <f t="shared" si="50"/>
        <v>9748233</v>
      </c>
    </row>
    <row r="135" spans="2:18" x14ac:dyDescent="0.25">
      <c r="B135" s="91" t="s">
        <v>60</v>
      </c>
      <c r="C135" s="93" t="s">
        <v>60</v>
      </c>
      <c r="D135" s="68" t="s">
        <v>201</v>
      </c>
      <c r="E135" s="68"/>
      <c r="F135" s="68"/>
      <c r="G135" s="68">
        <v>1881</v>
      </c>
      <c r="H135" s="68"/>
      <c r="I135" s="68"/>
      <c r="J135" s="63">
        <f t="shared" si="54"/>
        <v>1881</v>
      </c>
      <c r="K135" s="68"/>
      <c r="L135" s="80">
        <v>110602.94</v>
      </c>
      <c r="M135" s="80"/>
      <c r="N135" s="80">
        <v>2182.06</v>
      </c>
      <c r="O135" s="68"/>
      <c r="P135" s="68"/>
      <c r="Q135" s="63">
        <f t="shared" si="49"/>
        <v>112785</v>
      </c>
      <c r="R135" s="61">
        <f t="shared" si="50"/>
        <v>114666</v>
      </c>
    </row>
    <row r="136" spans="2:18" x14ac:dyDescent="0.25">
      <c r="B136" s="91"/>
      <c r="C136" s="93"/>
      <c r="D136" s="68" t="s">
        <v>80</v>
      </c>
      <c r="E136" s="68"/>
      <c r="F136" s="68"/>
      <c r="G136" s="68">
        <v>7232</v>
      </c>
      <c r="H136" s="68"/>
      <c r="I136" s="68"/>
      <c r="J136" s="63">
        <f t="shared" si="54"/>
        <v>7232</v>
      </c>
      <c r="K136" s="68"/>
      <c r="L136" s="80">
        <v>11361</v>
      </c>
      <c r="M136" s="80">
        <v>1593</v>
      </c>
      <c r="N136" s="80"/>
      <c r="O136" s="68"/>
      <c r="P136" s="68"/>
      <c r="Q136" s="63">
        <f t="shared" si="49"/>
        <v>12954</v>
      </c>
      <c r="R136" s="61">
        <f t="shared" si="50"/>
        <v>20186</v>
      </c>
    </row>
    <row r="137" spans="2:18" x14ac:dyDescent="0.25">
      <c r="B137" s="91"/>
      <c r="C137" s="39" t="s">
        <v>61</v>
      </c>
      <c r="D137" s="40"/>
      <c r="E137" s="39"/>
      <c r="F137" s="39"/>
      <c r="G137" s="39">
        <f>SUM(G135:G136)</f>
        <v>9113</v>
      </c>
      <c r="H137" s="39"/>
      <c r="I137" s="39"/>
      <c r="J137" s="92">
        <f t="shared" si="54"/>
        <v>9113</v>
      </c>
      <c r="K137" s="39"/>
      <c r="L137" s="39">
        <f>SUM(L135:L136)</f>
        <v>121963.94</v>
      </c>
      <c r="M137" s="39">
        <f t="shared" ref="M137:P137" si="65">SUM(M135:M136)</f>
        <v>1593</v>
      </c>
      <c r="N137" s="39">
        <f t="shared" si="65"/>
        <v>2182.06</v>
      </c>
      <c r="O137" s="39">
        <f t="shared" si="65"/>
        <v>0</v>
      </c>
      <c r="P137" s="39">
        <f t="shared" si="65"/>
        <v>0</v>
      </c>
      <c r="Q137" s="92">
        <f t="shared" si="49"/>
        <v>125739</v>
      </c>
      <c r="R137" s="95">
        <f t="shared" si="50"/>
        <v>134852</v>
      </c>
    </row>
    <row r="138" spans="2:18" x14ac:dyDescent="0.25">
      <c r="B138" s="56" t="s">
        <v>61</v>
      </c>
      <c r="C138" s="41"/>
      <c r="D138" s="42"/>
      <c r="E138" s="41"/>
      <c r="F138" s="41"/>
      <c r="G138" s="41">
        <f>G137</f>
        <v>9113</v>
      </c>
      <c r="H138" s="41"/>
      <c r="I138" s="41"/>
      <c r="J138" s="41">
        <f t="shared" si="54"/>
        <v>9113</v>
      </c>
      <c r="K138" s="41"/>
      <c r="L138" s="41">
        <f>L137</f>
        <v>121963.94</v>
      </c>
      <c r="M138" s="41">
        <f t="shared" ref="M138:P138" si="66">M137</f>
        <v>1593</v>
      </c>
      <c r="N138" s="41">
        <f t="shared" si="66"/>
        <v>2182.06</v>
      </c>
      <c r="O138" s="41">
        <f t="shared" si="66"/>
        <v>0</v>
      </c>
      <c r="P138" s="41">
        <f t="shared" si="66"/>
        <v>0</v>
      </c>
      <c r="Q138" s="41">
        <f t="shared" si="49"/>
        <v>125739</v>
      </c>
      <c r="R138" s="57">
        <f t="shared" si="50"/>
        <v>134852</v>
      </c>
    </row>
    <row r="139" spans="2:18" x14ac:dyDescent="0.25">
      <c r="B139" s="91" t="s">
        <v>62</v>
      </c>
      <c r="C139" s="93" t="s">
        <v>62</v>
      </c>
      <c r="D139" s="68" t="s">
        <v>201</v>
      </c>
      <c r="E139" s="68"/>
      <c r="F139" s="68"/>
      <c r="G139" s="68">
        <v>1176.45</v>
      </c>
      <c r="H139" s="68"/>
      <c r="I139" s="68"/>
      <c r="J139" s="63">
        <f t="shared" si="54"/>
        <v>1176.45</v>
      </c>
      <c r="K139" s="68">
        <v>320</v>
      </c>
      <c r="L139" s="80">
        <v>8957.35</v>
      </c>
      <c r="M139" s="80">
        <v>123.23</v>
      </c>
      <c r="N139" s="80">
        <v>10603.9</v>
      </c>
      <c r="O139" s="68">
        <v>23.49</v>
      </c>
      <c r="P139" s="68"/>
      <c r="Q139" s="63">
        <f t="shared" si="49"/>
        <v>20027.97</v>
      </c>
      <c r="R139" s="61">
        <f t="shared" si="50"/>
        <v>21204.420000000002</v>
      </c>
    </row>
    <row r="140" spans="2:18" x14ac:dyDescent="0.25">
      <c r="B140" s="91"/>
      <c r="C140" s="93"/>
      <c r="D140" s="68" t="s">
        <v>80</v>
      </c>
      <c r="E140" s="68"/>
      <c r="F140" s="68"/>
      <c r="G140" s="68">
        <v>1029.5</v>
      </c>
      <c r="H140" s="68"/>
      <c r="I140" s="68"/>
      <c r="J140" s="63">
        <f t="shared" si="54"/>
        <v>1029.5</v>
      </c>
      <c r="K140" s="68"/>
      <c r="L140" s="80"/>
      <c r="M140" s="80">
        <v>1364.48</v>
      </c>
      <c r="N140" s="80"/>
      <c r="O140" s="68">
        <v>222.8</v>
      </c>
      <c r="P140" s="68"/>
      <c r="Q140" s="63">
        <f t="shared" si="49"/>
        <v>1587.28</v>
      </c>
      <c r="R140" s="61">
        <f t="shared" si="50"/>
        <v>2616.7799999999997</v>
      </c>
    </row>
    <row r="141" spans="2:18" x14ac:dyDescent="0.25">
      <c r="B141" s="91"/>
      <c r="C141" s="39" t="s">
        <v>63</v>
      </c>
      <c r="D141" s="40"/>
      <c r="E141" s="39"/>
      <c r="F141" s="39"/>
      <c r="G141" s="39">
        <f>SUM(G139:G140)</f>
        <v>2205.9499999999998</v>
      </c>
      <c r="H141" s="39"/>
      <c r="I141" s="39"/>
      <c r="J141" s="92">
        <f t="shared" si="54"/>
        <v>2205.9499999999998</v>
      </c>
      <c r="K141" s="39">
        <f>SUM(K139:K140)</f>
        <v>320</v>
      </c>
      <c r="L141" s="39">
        <f t="shared" ref="L141:P141" si="67">SUM(L139:L140)</f>
        <v>8957.35</v>
      </c>
      <c r="M141" s="39">
        <f t="shared" si="67"/>
        <v>1487.71</v>
      </c>
      <c r="N141" s="39">
        <f t="shared" si="67"/>
        <v>10603.9</v>
      </c>
      <c r="O141" s="39">
        <f t="shared" si="67"/>
        <v>246.29000000000002</v>
      </c>
      <c r="P141" s="39">
        <f t="shared" si="67"/>
        <v>0</v>
      </c>
      <c r="Q141" s="92">
        <f t="shared" si="49"/>
        <v>21615.25</v>
      </c>
      <c r="R141" s="95">
        <f t="shared" si="50"/>
        <v>23821.200000000001</v>
      </c>
    </row>
    <row r="142" spans="2:18" x14ac:dyDescent="0.25">
      <c r="B142" s="56" t="s">
        <v>63</v>
      </c>
      <c r="C142" s="41"/>
      <c r="D142" s="42"/>
      <c r="E142" s="41"/>
      <c r="F142" s="41"/>
      <c r="G142" s="41">
        <f>G141</f>
        <v>2205.9499999999998</v>
      </c>
      <c r="H142" s="41"/>
      <c r="I142" s="41"/>
      <c r="J142" s="41">
        <f t="shared" si="54"/>
        <v>2205.9499999999998</v>
      </c>
      <c r="K142" s="41">
        <f>K141</f>
        <v>320</v>
      </c>
      <c r="L142" s="41">
        <f t="shared" ref="L142:P142" si="68">L141</f>
        <v>8957.35</v>
      </c>
      <c r="M142" s="41">
        <f t="shared" si="68"/>
        <v>1487.71</v>
      </c>
      <c r="N142" s="41">
        <f t="shared" si="68"/>
        <v>10603.9</v>
      </c>
      <c r="O142" s="41">
        <f t="shared" si="68"/>
        <v>246.29000000000002</v>
      </c>
      <c r="P142" s="41">
        <f t="shared" si="68"/>
        <v>0</v>
      </c>
      <c r="Q142" s="41">
        <f t="shared" si="49"/>
        <v>21615.25</v>
      </c>
      <c r="R142" s="57">
        <f t="shared" si="50"/>
        <v>23821.200000000001</v>
      </c>
    </row>
    <row r="143" spans="2:18" x14ac:dyDescent="0.25">
      <c r="B143" s="91" t="s">
        <v>64</v>
      </c>
      <c r="C143" s="93" t="s">
        <v>64</v>
      </c>
      <c r="D143" s="68" t="s">
        <v>201</v>
      </c>
      <c r="E143" s="68"/>
      <c r="F143" s="68"/>
      <c r="G143" s="68">
        <v>973.59</v>
      </c>
      <c r="H143" s="68"/>
      <c r="I143" s="68"/>
      <c r="J143" s="63">
        <f t="shared" si="54"/>
        <v>973.59</v>
      </c>
      <c r="K143" s="68"/>
      <c r="L143" s="80"/>
      <c r="M143" s="80"/>
      <c r="N143" s="80"/>
      <c r="O143" s="68"/>
      <c r="P143" s="68"/>
      <c r="Q143" s="63">
        <f t="shared" si="49"/>
        <v>0</v>
      </c>
      <c r="R143" s="61">
        <f t="shared" si="50"/>
        <v>973.59</v>
      </c>
    </row>
    <row r="144" spans="2:18" x14ac:dyDescent="0.25">
      <c r="B144" s="91"/>
      <c r="C144" s="39" t="s">
        <v>65</v>
      </c>
      <c r="D144" s="40"/>
      <c r="E144" s="39"/>
      <c r="F144" s="39"/>
      <c r="G144" s="39">
        <f>G143</f>
        <v>973.59</v>
      </c>
      <c r="H144" s="39"/>
      <c r="I144" s="39"/>
      <c r="J144" s="92">
        <f t="shared" si="54"/>
        <v>973.59</v>
      </c>
      <c r="K144" s="39"/>
      <c r="L144" s="39"/>
      <c r="M144" s="39"/>
      <c r="N144" s="39"/>
      <c r="O144" s="39"/>
      <c r="P144" s="39"/>
      <c r="Q144" s="92">
        <f t="shared" si="49"/>
        <v>0</v>
      </c>
      <c r="R144" s="95">
        <f t="shared" si="50"/>
        <v>973.59</v>
      </c>
    </row>
    <row r="145" spans="2:18" x14ac:dyDescent="0.25">
      <c r="B145" s="56" t="s">
        <v>65</v>
      </c>
      <c r="C145" s="41"/>
      <c r="D145" s="42"/>
      <c r="E145" s="41"/>
      <c r="F145" s="41"/>
      <c r="G145" s="41">
        <f>G144</f>
        <v>973.59</v>
      </c>
      <c r="H145" s="41"/>
      <c r="I145" s="41"/>
      <c r="J145" s="41">
        <f t="shared" si="54"/>
        <v>973.59</v>
      </c>
      <c r="K145" s="41"/>
      <c r="L145" s="41"/>
      <c r="M145" s="41"/>
      <c r="N145" s="41"/>
      <c r="O145" s="41"/>
      <c r="P145" s="41"/>
      <c r="Q145" s="41">
        <f t="shared" si="49"/>
        <v>0</v>
      </c>
      <c r="R145" s="57">
        <f t="shared" si="50"/>
        <v>973.59</v>
      </c>
    </row>
    <row r="146" spans="2:18" x14ac:dyDescent="0.25">
      <c r="B146" s="91" t="s">
        <v>66</v>
      </c>
      <c r="C146" s="93" t="s">
        <v>66</v>
      </c>
      <c r="D146" s="68" t="s">
        <v>201</v>
      </c>
      <c r="E146" s="68"/>
      <c r="F146" s="68"/>
      <c r="G146" s="68">
        <v>66984</v>
      </c>
      <c r="H146" s="68"/>
      <c r="I146" s="68"/>
      <c r="J146" s="63">
        <f t="shared" si="54"/>
        <v>66984</v>
      </c>
      <c r="K146" s="68"/>
      <c r="L146" s="80">
        <v>87996</v>
      </c>
      <c r="M146" s="80">
        <v>14890</v>
      </c>
      <c r="N146" s="80">
        <v>966</v>
      </c>
      <c r="O146" s="68">
        <v>818</v>
      </c>
      <c r="P146" s="68"/>
      <c r="Q146" s="63">
        <f t="shared" si="49"/>
        <v>104670</v>
      </c>
      <c r="R146" s="61">
        <f t="shared" si="50"/>
        <v>171654</v>
      </c>
    </row>
    <row r="147" spans="2:18" x14ac:dyDescent="0.25">
      <c r="B147" s="91"/>
      <c r="C147" s="93"/>
      <c r="D147" s="68" t="s">
        <v>80</v>
      </c>
      <c r="E147" s="68"/>
      <c r="F147" s="68"/>
      <c r="G147" s="68">
        <v>24902</v>
      </c>
      <c r="H147" s="68"/>
      <c r="I147" s="68"/>
      <c r="J147" s="63">
        <f t="shared" si="54"/>
        <v>24902</v>
      </c>
      <c r="K147" s="68"/>
      <c r="L147" s="80">
        <v>64681</v>
      </c>
      <c r="M147" s="80">
        <v>20648</v>
      </c>
      <c r="N147" s="80">
        <v>8217</v>
      </c>
      <c r="O147" s="68">
        <v>748</v>
      </c>
      <c r="P147" s="68"/>
      <c r="Q147" s="63">
        <f t="shared" si="49"/>
        <v>94294</v>
      </c>
      <c r="R147" s="61">
        <f t="shared" si="50"/>
        <v>119196</v>
      </c>
    </row>
    <row r="148" spans="2:18" x14ac:dyDescent="0.25">
      <c r="B148" s="91"/>
      <c r="C148" s="39" t="s">
        <v>67</v>
      </c>
      <c r="D148" s="40"/>
      <c r="E148" s="39"/>
      <c r="F148" s="39"/>
      <c r="G148" s="39">
        <f>SUM(G146:G147)</f>
        <v>91886</v>
      </c>
      <c r="H148" s="39"/>
      <c r="I148" s="39"/>
      <c r="J148" s="92">
        <f t="shared" si="54"/>
        <v>91886</v>
      </c>
      <c r="K148" s="39"/>
      <c r="L148" s="39">
        <f>SUM(L146:L147)</f>
        <v>152677</v>
      </c>
      <c r="M148" s="39">
        <f t="shared" ref="M148:P148" si="69">SUM(M146:M147)</f>
        <v>35538</v>
      </c>
      <c r="N148" s="39">
        <f t="shared" si="69"/>
        <v>9183</v>
      </c>
      <c r="O148" s="39">
        <f t="shared" si="69"/>
        <v>1566</v>
      </c>
      <c r="P148" s="39">
        <f t="shared" si="69"/>
        <v>0</v>
      </c>
      <c r="Q148" s="92">
        <f t="shared" si="49"/>
        <v>198964</v>
      </c>
      <c r="R148" s="95">
        <f t="shared" si="50"/>
        <v>290850</v>
      </c>
    </row>
    <row r="149" spans="2:18" x14ac:dyDescent="0.25">
      <c r="B149" s="56" t="s">
        <v>67</v>
      </c>
      <c r="C149" s="41"/>
      <c r="D149" s="42"/>
      <c r="E149" s="41"/>
      <c r="F149" s="41"/>
      <c r="G149" s="41">
        <f>G148</f>
        <v>91886</v>
      </c>
      <c r="H149" s="41"/>
      <c r="I149" s="41"/>
      <c r="J149" s="41">
        <f t="shared" si="54"/>
        <v>91886</v>
      </c>
      <c r="K149" s="41"/>
      <c r="L149" s="41">
        <f>L148</f>
        <v>152677</v>
      </c>
      <c r="M149" s="41">
        <f t="shared" ref="M149:P149" si="70">M148</f>
        <v>35538</v>
      </c>
      <c r="N149" s="41">
        <f t="shared" si="70"/>
        <v>9183</v>
      </c>
      <c r="O149" s="41">
        <f t="shared" si="70"/>
        <v>1566</v>
      </c>
      <c r="P149" s="41">
        <f t="shared" si="70"/>
        <v>0</v>
      </c>
      <c r="Q149" s="41">
        <f t="shared" si="49"/>
        <v>198964</v>
      </c>
      <c r="R149" s="57">
        <f t="shared" si="50"/>
        <v>290850</v>
      </c>
    </row>
    <row r="150" spans="2:18" x14ac:dyDescent="0.25">
      <c r="B150" s="91" t="s">
        <v>68</v>
      </c>
      <c r="C150" s="93" t="s">
        <v>69</v>
      </c>
      <c r="D150" s="68" t="s">
        <v>201</v>
      </c>
      <c r="E150" s="68"/>
      <c r="F150" s="68"/>
      <c r="G150" s="68"/>
      <c r="H150" s="68"/>
      <c r="I150" s="68">
        <v>109620.4</v>
      </c>
      <c r="J150" s="63">
        <f t="shared" si="54"/>
        <v>109620.4</v>
      </c>
      <c r="K150" s="68"/>
      <c r="L150" s="80">
        <v>1643.55</v>
      </c>
      <c r="M150" s="80"/>
      <c r="N150" s="80"/>
      <c r="O150" s="68">
        <v>23.419999999999998</v>
      </c>
      <c r="P150" s="68"/>
      <c r="Q150" s="63">
        <f t="shared" si="49"/>
        <v>1666.97</v>
      </c>
      <c r="R150" s="61">
        <f t="shared" si="50"/>
        <v>111287.37</v>
      </c>
    </row>
    <row r="151" spans="2:18" x14ac:dyDescent="0.25">
      <c r="B151" s="91"/>
      <c r="C151" s="93"/>
      <c r="D151" s="68" t="s">
        <v>80</v>
      </c>
      <c r="E151" s="68"/>
      <c r="F151" s="68"/>
      <c r="G151" s="68"/>
      <c r="H151" s="68"/>
      <c r="I151" s="68">
        <v>6096.38</v>
      </c>
      <c r="J151" s="63">
        <f t="shared" si="54"/>
        <v>6096.38</v>
      </c>
      <c r="K151" s="68"/>
      <c r="L151" s="80">
        <v>276.51000000000005</v>
      </c>
      <c r="M151" s="80"/>
      <c r="N151" s="80"/>
      <c r="O151" s="68">
        <v>4.29</v>
      </c>
      <c r="P151" s="68"/>
      <c r="Q151" s="63">
        <f t="shared" si="49"/>
        <v>280.80000000000007</v>
      </c>
      <c r="R151" s="61">
        <f t="shared" si="50"/>
        <v>6377.18</v>
      </c>
    </row>
    <row r="152" spans="2:18" x14ac:dyDescent="0.25">
      <c r="B152" s="91"/>
      <c r="C152" s="39" t="s">
        <v>168</v>
      </c>
      <c r="D152" s="40"/>
      <c r="E152" s="39"/>
      <c r="F152" s="39"/>
      <c r="G152" s="39"/>
      <c r="H152" s="39"/>
      <c r="I152" s="39">
        <f>SUM(I150:I151)</f>
        <v>115716.78</v>
      </c>
      <c r="J152" s="92">
        <f t="shared" si="54"/>
        <v>115716.78</v>
      </c>
      <c r="K152" s="39"/>
      <c r="L152" s="39">
        <f>SUM(L150:L151)</f>
        <v>1920.06</v>
      </c>
      <c r="M152" s="39">
        <f t="shared" ref="M152:P152" si="71">SUM(M150:M151)</f>
        <v>0</v>
      </c>
      <c r="N152" s="39">
        <f t="shared" si="71"/>
        <v>0</v>
      </c>
      <c r="O152" s="39">
        <f t="shared" si="71"/>
        <v>27.709999999999997</v>
      </c>
      <c r="P152" s="39">
        <f t="shared" si="71"/>
        <v>0</v>
      </c>
      <c r="Q152" s="92">
        <f t="shared" si="49"/>
        <v>1947.77</v>
      </c>
      <c r="R152" s="95">
        <f t="shared" si="50"/>
        <v>117664.55</v>
      </c>
    </row>
    <row r="153" spans="2:18" x14ac:dyDescent="0.25">
      <c r="B153" s="91"/>
      <c r="C153" s="93" t="s">
        <v>169</v>
      </c>
      <c r="D153" s="68" t="s">
        <v>201</v>
      </c>
      <c r="E153" s="68"/>
      <c r="F153" s="68"/>
      <c r="G153" s="68"/>
      <c r="H153" s="68"/>
      <c r="I153" s="68">
        <v>582188</v>
      </c>
      <c r="J153" s="63">
        <f t="shared" si="54"/>
        <v>582188</v>
      </c>
      <c r="K153" s="68"/>
      <c r="L153" s="80">
        <v>10950</v>
      </c>
      <c r="M153" s="80"/>
      <c r="N153" s="80"/>
      <c r="O153" s="68"/>
      <c r="P153" s="68"/>
      <c r="Q153" s="63">
        <f t="shared" si="49"/>
        <v>10950</v>
      </c>
      <c r="R153" s="61">
        <f t="shared" si="50"/>
        <v>593138</v>
      </c>
    </row>
    <row r="154" spans="2:18" x14ac:dyDescent="0.25">
      <c r="B154" s="91"/>
      <c r="C154" s="93"/>
      <c r="D154" s="68" t="s">
        <v>80</v>
      </c>
      <c r="E154" s="68"/>
      <c r="F154" s="68"/>
      <c r="G154" s="68"/>
      <c r="H154" s="68"/>
      <c r="I154" s="68">
        <v>11791</v>
      </c>
      <c r="J154" s="63">
        <f t="shared" si="54"/>
        <v>11791</v>
      </c>
      <c r="K154" s="68"/>
      <c r="L154" s="80"/>
      <c r="M154" s="80"/>
      <c r="N154" s="80"/>
      <c r="O154" s="68"/>
      <c r="P154" s="68"/>
      <c r="Q154" s="63">
        <f t="shared" si="49"/>
        <v>0</v>
      </c>
      <c r="R154" s="61">
        <f t="shared" si="50"/>
        <v>11791</v>
      </c>
    </row>
    <row r="155" spans="2:18" x14ac:dyDescent="0.25">
      <c r="B155" s="91"/>
      <c r="C155" s="39" t="s">
        <v>170</v>
      </c>
      <c r="D155" s="40"/>
      <c r="E155" s="39"/>
      <c r="F155" s="39"/>
      <c r="G155" s="39"/>
      <c r="H155" s="39"/>
      <c r="I155" s="39">
        <f>SUM(I153:I154)</f>
        <v>593979</v>
      </c>
      <c r="J155" s="92">
        <f t="shared" si="54"/>
        <v>593979</v>
      </c>
      <c r="K155" s="39"/>
      <c r="L155" s="39">
        <f>SUM(L153:L154)</f>
        <v>10950</v>
      </c>
      <c r="M155" s="39"/>
      <c r="N155" s="39"/>
      <c r="O155" s="39"/>
      <c r="P155" s="39"/>
      <c r="Q155" s="92">
        <f t="shared" si="49"/>
        <v>10950</v>
      </c>
      <c r="R155" s="95">
        <f t="shared" si="50"/>
        <v>604929</v>
      </c>
    </row>
    <row r="156" spans="2:18" x14ac:dyDescent="0.25">
      <c r="B156" s="91"/>
      <c r="C156" s="93" t="s">
        <v>171</v>
      </c>
      <c r="D156" s="68" t="s">
        <v>201</v>
      </c>
      <c r="E156" s="68"/>
      <c r="F156" s="68"/>
      <c r="G156" s="68"/>
      <c r="H156" s="68"/>
      <c r="I156" s="68">
        <v>446476.33999999997</v>
      </c>
      <c r="J156" s="63">
        <f t="shared" si="54"/>
        <v>446476.33999999997</v>
      </c>
      <c r="K156" s="68"/>
      <c r="L156" s="80">
        <v>72220.320000000022</v>
      </c>
      <c r="M156" s="80"/>
      <c r="N156" s="80"/>
      <c r="O156" s="68"/>
      <c r="P156" s="68"/>
      <c r="Q156" s="63">
        <f t="shared" si="49"/>
        <v>72220.320000000022</v>
      </c>
      <c r="R156" s="61">
        <f t="shared" si="50"/>
        <v>518696.66</v>
      </c>
    </row>
    <row r="157" spans="2:18" x14ac:dyDescent="0.25">
      <c r="B157" s="91"/>
      <c r="C157" s="93"/>
      <c r="D157" s="68" t="s">
        <v>80</v>
      </c>
      <c r="E157" s="68"/>
      <c r="F157" s="68"/>
      <c r="G157" s="68"/>
      <c r="H157" s="68">
        <v>66</v>
      </c>
      <c r="I157" s="68">
        <v>102850.56999999999</v>
      </c>
      <c r="J157" s="63">
        <f t="shared" si="54"/>
        <v>102916.56999999999</v>
      </c>
      <c r="K157" s="68"/>
      <c r="L157" s="80">
        <v>17156.04</v>
      </c>
      <c r="M157" s="80"/>
      <c r="N157" s="80"/>
      <c r="O157" s="68"/>
      <c r="P157" s="68"/>
      <c r="Q157" s="63">
        <f t="shared" si="49"/>
        <v>17156.04</v>
      </c>
      <c r="R157" s="61">
        <f t="shared" si="50"/>
        <v>120072.60999999999</v>
      </c>
    </row>
    <row r="158" spans="2:18" x14ac:dyDescent="0.25">
      <c r="B158" s="91"/>
      <c r="C158" s="39" t="s">
        <v>173</v>
      </c>
      <c r="D158" s="40"/>
      <c r="E158" s="39"/>
      <c r="F158" s="39"/>
      <c r="G158" s="39"/>
      <c r="H158" s="39">
        <f>SUM(H156:H157)</f>
        <v>66</v>
      </c>
      <c r="I158" s="39">
        <f>SUM(I156:I157)</f>
        <v>549326.90999999992</v>
      </c>
      <c r="J158" s="92">
        <f t="shared" si="54"/>
        <v>549392.90999999992</v>
      </c>
      <c r="K158" s="39"/>
      <c r="L158" s="39">
        <f>SUM(L156:L157)</f>
        <v>89376.360000000015</v>
      </c>
      <c r="M158" s="39"/>
      <c r="N158" s="39"/>
      <c r="O158" s="39"/>
      <c r="P158" s="39"/>
      <c r="Q158" s="92">
        <f t="shared" si="49"/>
        <v>89376.360000000015</v>
      </c>
      <c r="R158" s="95">
        <f t="shared" si="50"/>
        <v>638769.2699999999</v>
      </c>
    </row>
    <row r="159" spans="2:18" x14ac:dyDescent="0.25">
      <c r="B159" s="56" t="s">
        <v>70</v>
      </c>
      <c r="C159" s="41"/>
      <c r="D159" s="42"/>
      <c r="E159" s="41"/>
      <c r="F159" s="41"/>
      <c r="G159" s="41"/>
      <c r="H159" s="41">
        <f>H152+H155+H158</f>
        <v>66</v>
      </c>
      <c r="I159" s="41">
        <f>I152+I155+I158</f>
        <v>1259022.69</v>
      </c>
      <c r="J159" s="41">
        <f t="shared" si="54"/>
        <v>1259088.69</v>
      </c>
      <c r="K159" s="41"/>
      <c r="L159" s="41">
        <f>L152+L155+L158</f>
        <v>102246.42000000001</v>
      </c>
      <c r="M159" s="41">
        <f t="shared" ref="M159:P159" si="72">M152+M155+M158</f>
        <v>0</v>
      </c>
      <c r="N159" s="41">
        <f t="shared" si="72"/>
        <v>0</v>
      </c>
      <c r="O159" s="41">
        <f t="shared" si="72"/>
        <v>27.709999999999997</v>
      </c>
      <c r="P159" s="41">
        <f t="shared" si="72"/>
        <v>0</v>
      </c>
      <c r="Q159" s="41">
        <f t="shared" si="49"/>
        <v>102274.13000000002</v>
      </c>
      <c r="R159" s="57">
        <f t="shared" si="50"/>
        <v>1361362.82</v>
      </c>
    </row>
    <row r="160" spans="2:18" ht="15.75" thickBot="1" x14ac:dyDescent="0.3">
      <c r="B160" s="83" t="s">
        <v>202</v>
      </c>
      <c r="C160" s="84"/>
      <c r="D160" s="85"/>
      <c r="E160" s="84">
        <f>E159+E149+E145+E142+E138+E134+E121+E114+E102+E87+E59+E55+E49+E41+E38+E34+E26</f>
        <v>30.93</v>
      </c>
      <c r="F160" s="84">
        <f t="shared" ref="F160:Q160" si="73">F159+F149+F145+F142+F138+F134+F121+F114+F102+F87+F59+F55+F49+F41+F38+F34+F26</f>
        <v>2622462</v>
      </c>
      <c r="G160" s="84">
        <f t="shared" si="73"/>
        <v>1082680.28</v>
      </c>
      <c r="H160" s="84">
        <f t="shared" si="73"/>
        <v>68967.37999999999</v>
      </c>
      <c r="I160" s="84">
        <f t="shared" si="73"/>
        <v>10171904.300000001</v>
      </c>
      <c r="J160" s="84">
        <f t="shared" si="73"/>
        <v>13946044.890000002</v>
      </c>
      <c r="K160" s="84">
        <f t="shared" si="73"/>
        <v>159974.39999999999</v>
      </c>
      <c r="L160" s="84">
        <f t="shared" si="73"/>
        <v>2020094.5199999998</v>
      </c>
      <c r="M160" s="84">
        <f t="shared" si="73"/>
        <v>39535.089999999997</v>
      </c>
      <c r="N160" s="84">
        <f t="shared" si="73"/>
        <v>445008.97000000003</v>
      </c>
      <c r="O160" s="84">
        <f t="shared" si="73"/>
        <v>9230.08</v>
      </c>
      <c r="P160" s="84">
        <f t="shared" si="73"/>
        <v>130738.6</v>
      </c>
      <c r="Q160" s="84">
        <f t="shared" si="73"/>
        <v>2804581.66</v>
      </c>
      <c r="R160" s="86">
        <f t="shared" si="50"/>
        <v>16750626.550000003</v>
      </c>
    </row>
    <row r="161" spans="7:7" x14ac:dyDescent="0.25">
      <c r="G161" s="1"/>
    </row>
    <row r="162" spans="7:7" x14ac:dyDescent="0.25">
      <c r="G162" s="1"/>
    </row>
    <row r="163" spans="7:7" x14ac:dyDescent="0.25">
      <c r="G163" s="1"/>
    </row>
    <row r="164" spans="7:7" x14ac:dyDescent="0.25">
      <c r="G164" s="1"/>
    </row>
    <row r="165" spans="7:7" x14ac:dyDescent="0.25">
      <c r="G165" s="1"/>
    </row>
    <row r="166" spans="7:7" x14ac:dyDescent="0.25">
      <c r="G166" s="1"/>
    </row>
    <row r="167" spans="7:7" x14ac:dyDescent="0.25">
      <c r="G167" s="1"/>
    </row>
    <row r="168" spans="7:7" x14ac:dyDescent="0.25">
      <c r="G168" s="1"/>
    </row>
    <row r="169" spans="7:7" x14ac:dyDescent="0.25">
      <c r="G169" s="1"/>
    </row>
    <row r="170" spans="7:7" x14ac:dyDescent="0.25">
      <c r="G170" s="1"/>
    </row>
    <row r="171" spans="7:7" x14ac:dyDescent="0.25">
      <c r="G171" s="1"/>
    </row>
    <row r="172" spans="7:7" x14ac:dyDescent="0.25">
      <c r="G172" s="1"/>
    </row>
    <row r="173" spans="7:7" x14ac:dyDescent="0.25">
      <c r="G173" s="1"/>
    </row>
    <row r="174" spans="7:7" x14ac:dyDescent="0.25">
      <c r="G174" s="1"/>
    </row>
    <row r="175" spans="7:7" x14ac:dyDescent="0.25">
      <c r="G175" s="1"/>
    </row>
    <row r="176" spans="7:7" x14ac:dyDescent="0.25">
      <c r="G176" s="1"/>
    </row>
    <row r="177" spans="7:7" x14ac:dyDescent="0.25">
      <c r="G177" s="1"/>
    </row>
    <row r="178" spans="7:7" x14ac:dyDescent="0.25">
      <c r="G178" s="1"/>
    </row>
    <row r="179" spans="7:7" x14ac:dyDescent="0.25">
      <c r="G179" s="1"/>
    </row>
    <row r="180" spans="7:7" x14ac:dyDescent="0.25">
      <c r="G180" s="1"/>
    </row>
    <row r="181" spans="7:7" x14ac:dyDescent="0.25">
      <c r="G181" s="1"/>
    </row>
    <row r="182" spans="7:7" x14ac:dyDescent="0.25">
      <c r="G182" s="1"/>
    </row>
    <row r="183" spans="7:7" x14ac:dyDescent="0.25">
      <c r="G183" s="1"/>
    </row>
    <row r="184" spans="7:7" x14ac:dyDescent="0.25">
      <c r="G184" s="1"/>
    </row>
    <row r="185" spans="7:7" x14ac:dyDescent="0.25">
      <c r="G185" s="1"/>
    </row>
    <row r="186" spans="7:7" x14ac:dyDescent="0.25">
      <c r="G186" s="1"/>
    </row>
    <row r="187" spans="7:7" x14ac:dyDescent="0.25">
      <c r="G187" s="1"/>
    </row>
    <row r="188" spans="7:7" x14ac:dyDescent="0.25">
      <c r="G188" s="1"/>
    </row>
    <row r="189" spans="7:7" x14ac:dyDescent="0.25">
      <c r="G189" s="1"/>
    </row>
    <row r="190" spans="7:7" x14ac:dyDescent="0.25">
      <c r="G190" s="1"/>
    </row>
    <row r="191" spans="7:7" x14ac:dyDescent="0.25">
      <c r="G191" s="1"/>
    </row>
    <row r="192" spans="7:7" x14ac:dyDescent="0.25">
      <c r="G192" s="1"/>
    </row>
    <row r="193" spans="7:7" x14ac:dyDescent="0.25">
      <c r="G193" s="1"/>
    </row>
    <row r="194" spans="7:7" x14ac:dyDescent="0.25">
      <c r="G194" s="1"/>
    </row>
    <row r="195" spans="7:7" x14ac:dyDescent="0.25">
      <c r="G195" s="1"/>
    </row>
    <row r="196" spans="7:7" x14ac:dyDescent="0.25">
      <c r="G196" s="1"/>
    </row>
    <row r="197" spans="7:7" x14ac:dyDescent="0.25">
      <c r="G197" s="1"/>
    </row>
    <row r="198" spans="7:7" x14ac:dyDescent="0.25">
      <c r="G198" s="1"/>
    </row>
    <row r="199" spans="7:7" x14ac:dyDescent="0.25">
      <c r="G199" s="1"/>
    </row>
    <row r="200" spans="7:7" x14ac:dyDescent="0.25">
      <c r="G200" s="1"/>
    </row>
    <row r="201" spans="7:7" x14ac:dyDescent="0.25">
      <c r="G201" s="1"/>
    </row>
    <row r="202" spans="7:7" x14ac:dyDescent="0.25">
      <c r="G202" s="1"/>
    </row>
    <row r="203" spans="7:7" x14ac:dyDescent="0.25">
      <c r="G203" s="1"/>
    </row>
    <row r="204" spans="7:7" x14ac:dyDescent="0.25">
      <c r="G204" s="1"/>
    </row>
    <row r="205" spans="7:7" x14ac:dyDescent="0.25">
      <c r="G205" s="1"/>
    </row>
    <row r="206" spans="7:7" x14ac:dyDescent="0.25">
      <c r="G206" s="1"/>
    </row>
    <row r="207" spans="7:7" x14ac:dyDescent="0.25">
      <c r="G207" s="1"/>
    </row>
    <row r="208" spans="7:7" x14ac:dyDescent="0.25">
      <c r="G208" s="1"/>
    </row>
    <row r="209" spans="7:7" x14ac:dyDescent="0.25">
      <c r="G209" s="1"/>
    </row>
    <row r="210" spans="7:7" x14ac:dyDescent="0.25">
      <c r="G210" s="1"/>
    </row>
    <row r="211" spans="7:7" x14ac:dyDescent="0.25">
      <c r="G211" s="1"/>
    </row>
    <row r="212" spans="7:7" x14ac:dyDescent="0.25">
      <c r="G212" s="1"/>
    </row>
    <row r="213" spans="7:7" x14ac:dyDescent="0.25">
      <c r="G213" s="1"/>
    </row>
    <row r="214" spans="7:7" x14ac:dyDescent="0.25">
      <c r="G214" s="1"/>
    </row>
    <row r="215" spans="7:7" x14ac:dyDescent="0.25">
      <c r="G215" s="1"/>
    </row>
    <row r="216" spans="7:7" x14ac:dyDescent="0.25">
      <c r="G216" s="1"/>
    </row>
    <row r="217" spans="7:7" x14ac:dyDescent="0.25">
      <c r="G217" s="1"/>
    </row>
    <row r="218" spans="7:7" x14ac:dyDescent="0.25">
      <c r="G218" s="1"/>
    </row>
    <row r="219" spans="7:7" x14ac:dyDescent="0.25">
      <c r="G219" s="1"/>
    </row>
    <row r="220" spans="7:7" x14ac:dyDescent="0.25">
      <c r="G220" s="1"/>
    </row>
    <row r="221" spans="7:7" x14ac:dyDescent="0.25">
      <c r="G221" s="1"/>
    </row>
    <row r="222" spans="7:7" x14ac:dyDescent="0.25">
      <c r="G222" s="1"/>
    </row>
    <row r="223" spans="7:7" x14ac:dyDescent="0.25">
      <c r="G223" s="1"/>
    </row>
    <row r="224" spans="7:7" x14ac:dyDescent="0.25">
      <c r="G224" s="1"/>
    </row>
    <row r="225" spans="7:7" x14ac:dyDescent="0.25">
      <c r="G225" s="1"/>
    </row>
    <row r="226" spans="7:7" x14ac:dyDescent="0.25">
      <c r="G226" s="1"/>
    </row>
    <row r="227" spans="7:7" x14ac:dyDescent="0.25">
      <c r="G227" s="1"/>
    </row>
    <row r="228" spans="7:7" x14ac:dyDescent="0.25">
      <c r="G228" s="1"/>
    </row>
    <row r="229" spans="7:7" x14ac:dyDescent="0.25">
      <c r="G229" s="1"/>
    </row>
    <row r="230" spans="7:7" x14ac:dyDescent="0.25">
      <c r="G230" s="1"/>
    </row>
    <row r="231" spans="7:7" x14ac:dyDescent="0.25">
      <c r="G231" s="1"/>
    </row>
    <row r="232" spans="7:7" x14ac:dyDescent="0.25">
      <c r="G232" s="1"/>
    </row>
    <row r="233" spans="7:7" x14ac:dyDescent="0.25">
      <c r="G233" s="1"/>
    </row>
    <row r="234" spans="7:7" x14ac:dyDescent="0.25">
      <c r="G234" s="1"/>
    </row>
    <row r="235" spans="7:7" x14ac:dyDescent="0.25">
      <c r="G235" s="1"/>
    </row>
    <row r="236" spans="7:7" x14ac:dyDescent="0.25">
      <c r="G236" s="1"/>
    </row>
    <row r="237" spans="7:7" x14ac:dyDescent="0.25">
      <c r="G237" s="1"/>
    </row>
    <row r="238" spans="7:7" x14ac:dyDescent="0.25">
      <c r="G238" s="1"/>
    </row>
    <row r="239" spans="7:7" x14ac:dyDescent="0.25">
      <c r="G239" s="1"/>
    </row>
    <row r="240" spans="7:7" x14ac:dyDescent="0.25">
      <c r="G240" s="1"/>
    </row>
    <row r="241" spans="7:7" x14ac:dyDescent="0.25">
      <c r="G241" s="1"/>
    </row>
    <row r="242" spans="7:7" x14ac:dyDescent="0.25">
      <c r="G242" s="1"/>
    </row>
    <row r="243" spans="7:7" x14ac:dyDescent="0.25">
      <c r="G243" s="1"/>
    </row>
    <row r="244" spans="7:7" x14ac:dyDescent="0.25">
      <c r="G244" s="1"/>
    </row>
    <row r="245" spans="7:7" x14ac:dyDescent="0.25">
      <c r="G245" s="1"/>
    </row>
    <row r="246" spans="7:7" x14ac:dyDescent="0.25">
      <c r="G246" s="1"/>
    </row>
    <row r="247" spans="7:7" x14ac:dyDescent="0.25">
      <c r="G247" s="1"/>
    </row>
    <row r="248" spans="7:7" x14ac:dyDescent="0.25">
      <c r="G248" s="1"/>
    </row>
    <row r="249" spans="7:7" x14ac:dyDescent="0.25">
      <c r="G249" s="1"/>
    </row>
    <row r="250" spans="7:7" x14ac:dyDescent="0.25">
      <c r="G250" s="1"/>
    </row>
    <row r="251" spans="7:7" x14ac:dyDescent="0.25">
      <c r="G251" s="1"/>
    </row>
    <row r="252" spans="7:7" x14ac:dyDescent="0.25">
      <c r="G252" s="1"/>
    </row>
    <row r="253" spans="7:7" x14ac:dyDescent="0.25">
      <c r="G253" s="1"/>
    </row>
    <row r="254" spans="7:7" x14ac:dyDescent="0.25">
      <c r="G254" s="1"/>
    </row>
    <row r="255" spans="7:7" x14ac:dyDescent="0.25">
      <c r="G255" s="1"/>
    </row>
    <row r="256" spans="7:7" x14ac:dyDescent="0.25">
      <c r="G256" s="1"/>
    </row>
    <row r="257" spans="7:7" x14ac:dyDescent="0.25">
      <c r="G257" s="1"/>
    </row>
    <row r="258" spans="7:7" x14ac:dyDescent="0.25">
      <c r="G258" s="1"/>
    </row>
    <row r="259" spans="7:7" x14ac:dyDescent="0.25">
      <c r="G259" s="1"/>
    </row>
    <row r="260" spans="7:7" x14ac:dyDescent="0.25">
      <c r="G260" s="1"/>
    </row>
    <row r="261" spans="7:7" x14ac:dyDescent="0.25">
      <c r="G261" s="1"/>
    </row>
    <row r="262" spans="7:7" x14ac:dyDescent="0.25">
      <c r="G262" s="1"/>
    </row>
    <row r="263" spans="7:7" x14ac:dyDescent="0.25">
      <c r="G263" s="1"/>
    </row>
    <row r="264" spans="7:7" x14ac:dyDescent="0.25">
      <c r="G264" s="1"/>
    </row>
    <row r="265" spans="7:7" x14ac:dyDescent="0.25">
      <c r="G265" s="1"/>
    </row>
    <row r="266" spans="7:7" x14ac:dyDescent="0.25">
      <c r="G266" s="1"/>
    </row>
    <row r="267" spans="7:7" x14ac:dyDescent="0.25">
      <c r="G267" s="1"/>
    </row>
    <row r="268" spans="7:7" x14ac:dyDescent="0.25">
      <c r="G268" s="1"/>
    </row>
    <row r="269" spans="7:7" x14ac:dyDescent="0.25">
      <c r="G269" s="1"/>
    </row>
    <row r="270" spans="7:7" x14ac:dyDescent="0.25">
      <c r="G270" s="1"/>
    </row>
    <row r="271" spans="7:7" x14ac:dyDescent="0.25">
      <c r="G271" s="1"/>
    </row>
    <row r="272" spans="7:7" x14ac:dyDescent="0.25">
      <c r="G272" s="1"/>
    </row>
    <row r="273" spans="7:7" x14ac:dyDescent="0.25">
      <c r="G273" s="1"/>
    </row>
    <row r="274" spans="7:7" x14ac:dyDescent="0.25">
      <c r="G274" s="1"/>
    </row>
    <row r="275" spans="7:7" x14ac:dyDescent="0.25">
      <c r="G275" s="1"/>
    </row>
    <row r="276" spans="7:7" x14ac:dyDescent="0.25">
      <c r="G276" s="1"/>
    </row>
    <row r="277" spans="7:7" x14ac:dyDescent="0.25">
      <c r="G277" s="1"/>
    </row>
    <row r="278" spans="7:7" x14ac:dyDescent="0.25">
      <c r="G278" s="1"/>
    </row>
    <row r="279" spans="7:7" x14ac:dyDescent="0.25">
      <c r="G279" s="1"/>
    </row>
    <row r="280" spans="7:7" x14ac:dyDescent="0.25">
      <c r="G280" s="1"/>
    </row>
    <row r="281" spans="7:7" x14ac:dyDescent="0.25">
      <c r="G281" s="1"/>
    </row>
    <row r="282" spans="7:7" x14ac:dyDescent="0.25">
      <c r="G282" s="1"/>
    </row>
    <row r="283" spans="7:7" x14ac:dyDescent="0.25">
      <c r="G283" s="1"/>
    </row>
    <row r="284" spans="7:7" x14ac:dyDescent="0.25">
      <c r="G284" s="1"/>
    </row>
    <row r="285" spans="7:7" x14ac:dyDescent="0.25">
      <c r="G285" s="1"/>
    </row>
    <row r="286" spans="7:7" x14ac:dyDescent="0.25">
      <c r="G286" s="1"/>
    </row>
    <row r="287" spans="7:7" x14ac:dyDescent="0.25">
      <c r="G287" s="1"/>
    </row>
    <row r="288" spans="7:7" x14ac:dyDescent="0.25">
      <c r="G288" s="1"/>
    </row>
    <row r="289" spans="7:7" x14ac:dyDescent="0.25">
      <c r="G289" s="1"/>
    </row>
    <row r="290" spans="7:7" x14ac:dyDescent="0.25">
      <c r="G290" s="1"/>
    </row>
    <row r="291" spans="7:7" x14ac:dyDescent="0.25">
      <c r="G291" s="1"/>
    </row>
    <row r="292" spans="7:7" x14ac:dyDescent="0.25">
      <c r="G292" s="1"/>
    </row>
    <row r="293" spans="7:7" x14ac:dyDescent="0.25">
      <c r="G293" s="1"/>
    </row>
    <row r="294" spans="7:7" x14ac:dyDescent="0.25">
      <c r="G294" s="1"/>
    </row>
    <row r="295" spans="7:7" x14ac:dyDescent="0.25">
      <c r="G295" s="1"/>
    </row>
    <row r="296" spans="7:7" x14ac:dyDescent="0.25">
      <c r="G296" s="1"/>
    </row>
    <row r="297" spans="7:7" x14ac:dyDescent="0.25">
      <c r="G297" s="1"/>
    </row>
    <row r="298" spans="7:7" x14ac:dyDescent="0.25">
      <c r="G298" s="1"/>
    </row>
    <row r="299" spans="7:7" x14ac:dyDescent="0.25">
      <c r="G299" s="1"/>
    </row>
    <row r="300" spans="7:7" x14ac:dyDescent="0.25">
      <c r="G300" s="1"/>
    </row>
    <row r="301" spans="7:7" x14ac:dyDescent="0.25">
      <c r="G301" s="1"/>
    </row>
    <row r="302" spans="7:7" x14ac:dyDescent="0.25">
      <c r="G302" s="1"/>
    </row>
    <row r="303" spans="7:7" x14ac:dyDescent="0.25">
      <c r="G303" s="1"/>
    </row>
    <row r="304" spans="7:7" x14ac:dyDescent="0.25">
      <c r="G304" s="1"/>
    </row>
    <row r="305" spans="7:7" x14ac:dyDescent="0.25">
      <c r="G305" s="1"/>
    </row>
    <row r="306" spans="7:7" x14ac:dyDescent="0.25">
      <c r="G306" s="1"/>
    </row>
    <row r="307" spans="7:7" x14ac:dyDescent="0.25">
      <c r="G307" s="1"/>
    </row>
    <row r="308" spans="7:7" x14ac:dyDescent="0.25">
      <c r="G308" s="1"/>
    </row>
    <row r="309" spans="7:7" x14ac:dyDescent="0.25">
      <c r="G309" s="1"/>
    </row>
    <row r="310" spans="7:7" x14ac:dyDescent="0.25">
      <c r="G310" s="1"/>
    </row>
    <row r="311" spans="7:7" x14ac:dyDescent="0.25">
      <c r="G311" s="1"/>
    </row>
    <row r="312" spans="7:7" x14ac:dyDescent="0.25">
      <c r="G312" s="1"/>
    </row>
    <row r="313" spans="7:7" x14ac:dyDescent="0.25">
      <c r="G313" s="1"/>
    </row>
    <row r="314" spans="7:7" x14ac:dyDescent="0.25">
      <c r="G314" s="1"/>
    </row>
    <row r="315" spans="7:7" x14ac:dyDescent="0.25">
      <c r="G315" s="1"/>
    </row>
    <row r="316" spans="7:7" x14ac:dyDescent="0.25">
      <c r="G316" s="1"/>
    </row>
    <row r="317" spans="7:7" x14ac:dyDescent="0.25">
      <c r="G317" s="1"/>
    </row>
    <row r="318" spans="7:7" x14ac:dyDescent="0.25">
      <c r="G318" s="1"/>
    </row>
    <row r="319" spans="7:7" x14ac:dyDescent="0.25">
      <c r="G319" s="1"/>
    </row>
    <row r="320" spans="7:7" x14ac:dyDescent="0.25">
      <c r="G320" s="1"/>
    </row>
    <row r="321" spans="7:7" x14ac:dyDescent="0.25">
      <c r="G321" s="1"/>
    </row>
    <row r="322" spans="7:7" x14ac:dyDescent="0.25">
      <c r="G322" s="1"/>
    </row>
    <row r="323" spans="7:7" x14ac:dyDescent="0.25">
      <c r="G323" s="1"/>
    </row>
    <row r="324" spans="7:7" x14ac:dyDescent="0.25">
      <c r="G324" s="1"/>
    </row>
    <row r="325" spans="7:7" x14ac:dyDescent="0.25">
      <c r="G325" s="1"/>
    </row>
    <row r="326" spans="7:7" x14ac:dyDescent="0.25">
      <c r="G326" s="1"/>
    </row>
    <row r="327" spans="7:7" x14ac:dyDescent="0.25">
      <c r="G327" s="1"/>
    </row>
    <row r="328" spans="7:7" x14ac:dyDescent="0.25">
      <c r="G328" s="1"/>
    </row>
    <row r="329" spans="7:7" x14ac:dyDescent="0.25">
      <c r="G329" s="1"/>
    </row>
    <row r="330" spans="7:7" x14ac:dyDescent="0.25">
      <c r="G330" s="1"/>
    </row>
    <row r="331" spans="7:7" x14ac:dyDescent="0.25">
      <c r="G331" s="1"/>
    </row>
    <row r="332" spans="7:7" x14ac:dyDescent="0.25">
      <c r="G332" s="1"/>
    </row>
    <row r="333" spans="7:7" x14ac:dyDescent="0.25">
      <c r="G333" s="1"/>
    </row>
    <row r="334" spans="7:7" x14ac:dyDescent="0.25">
      <c r="G334" s="1"/>
    </row>
    <row r="335" spans="7:7" x14ac:dyDescent="0.25">
      <c r="G335" s="1"/>
    </row>
    <row r="336" spans="7:7" x14ac:dyDescent="0.25">
      <c r="G336" s="1"/>
    </row>
    <row r="337" spans="7:7" x14ac:dyDescent="0.25">
      <c r="G337" s="1"/>
    </row>
    <row r="338" spans="7:7" x14ac:dyDescent="0.25">
      <c r="G338" s="1"/>
    </row>
    <row r="339" spans="7:7" x14ac:dyDescent="0.25">
      <c r="G339" s="1"/>
    </row>
    <row r="340" spans="7:7" x14ac:dyDescent="0.25">
      <c r="G340" s="1"/>
    </row>
    <row r="341" spans="7:7" x14ac:dyDescent="0.25">
      <c r="G341" s="1"/>
    </row>
    <row r="342" spans="7:7" x14ac:dyDescent="0.25">
      <c r="G342" s="1"/>
    </row>
    <row r="343" spans="7:7" x14ac:dyDescent="0.25">
      <c r="G343" s="1"/>
    </row>
    <row r="344" spans="7:7" x14ac:dyDescent="0.25">
      <c r="G344" s="1"/>
    </row>
    <row r="345" spans="7:7" x14ac:dyDescent="0.25">
      <c r="G345" s="1"/>
    </row>
    <row r="346" spans="7:7" x14ac:dyDescent="0.25">
      <c r="G346" s="1"/>
    </row>
    <row r="347" spans="7:7" x14ac:dyDescent="0.25">
      <c r="G347" s="1"/>
    </row>
    <row r="348" spans="7:7" x14ac:dyDescent="0.25">
      <c r="G348" s="1"/>
    </row>
    <row r="349" spans="7:7" x14ac:dyDescent="0.25">
      <c r="G349" s="1"/>
    </row>
    <row r="350" spans="7:7" x14ac:dyDescent="0.25">
      <c r="G350" s="1"/>
    </row>
    <row r="351" spans="7:7" x14ac:dyDescent="0.25">
      <c r="G351" s="1"/>
    </row>
    <row r="352" spans="7:7" x14ac:dyDescent="0.25">
      <c r="G352" s="1"/>
    </row>
    <row r="353" spans="7:7" x14ac:dyDescent="0.25">
      <c r="G353" s="1"/>
    </row>
    <row r="354" spans="7:7" x14ac:dyDescent="0.25">
      <c r="G354" s="1"/>
    </row>
    <row r="355" spans="7:7" x14ac:dyDescent="0.25">
      <c r="G355" s="1"/>
    </row>
    <row r="356" spans="7:7" x14ac:dyDescent="0.25">
      <c r="G356" s="1"/>
    </row>
    <row r="357" spans="7:7" x14ac:dyDescent="0.25">
      <c r="G357" s="1"/>
    </row>
    <row r="358" spans="7:7" x14ac:dyDescent="0.25">
      <c r="G358" s="1"/>
    </row>
    <row r="359" spans="7:7" x14ac:dyDescent="0.25">
      <c r="G359" s="1"/>
    </row>
    <row r="360" spans="7:7" x14ac:dyDescent="0.25">
      <c r="G360" s="1"/>
    </row>
    <row r="361" spans="7:7" x14ac:dyDescent="0.25">
      <c r="G361" s="1"/>
    </row>
    <row r="362" spans="7:7" x14ac:dyDescent="0.25">
      <c r="G362" s="1"/>
    </row>
    <row r="363" spans="7:7" x14ac:dyDescent="0.25">
      <c r="G363" s="1"/>
    </row>
    <row r="364" spans="7:7" x14ac:dyDescent="0.25">
      <c r="G364" s="1"/>
    </row>
    <row r="365" spans="7:7" x14ac:dyDescent="0.25">
      <c r="G365" s="1"/>
    </row>
    <row r="366" spans="7:7" x14ac:dyDescent="0.25">
      <c r="G366" s="1"/>
    </row>
    <row r="367" spans="7:7" x14ac:dyDescent="0.25">
      <c r="G367" s="1"/>
    </row>
    <row r="368" spans="7:7" x14ac:dyDescent="0.25">
      <c r="G368" s="1"/>
    </row>
    <row r="369" spans="7:7" x14ac:dyDescent="0.25">
      <c r="G369" s="1"/>
    </row>
    <row r="370" spans="7:7" x14ac:dyDescent="0.25">
      <c r="G370" s="1"/>
    </row>
    <row r="371" spans="7:7" x14ac:dyDescent="0.25">
      <c r="G371" s="1"/>
    </row>
    <row r="372" spans="7:7" x14ac:dyDescent="0.25">
      <c r="G372" s="1"/>
    </row>
    <row r="373" spans="7:7" x14ac:dyDescent="0.25">
      <c r="G373" s="1"/>
    </row>
    <row r="374" spans="7:7" x14ac:dyDescent="0.25">
      <c r="G374" s="1"/>
    </row>
    <row r="375" spans="7:7" x14ac:dyDescent="0.25">
      <c r="G375" s="1"/>
    </row>
    <row r="376" spans="7:7" x14ac:dyDescent="0.25">
      <c r="G376" s="1"/>
    </row>
    <row r="377" spans="7:7" x14ac:dyDescent="0.25">
      <c r="G377" s="1"/>
    </row>
    <row r="378" spans="7:7" x14ac:dyDescent="0.25">
      <c r="G378" s="1"/>
    </row>
    <row r="379" spans="7:7" x14ac:dyDescent="0.25">
      <c r="G379" s="1"/>
    </row>
    <row r="380" spans="7:7" x14ac:dyDescent="0.25">
      <c r="G380" s="1"/>
    </row>
    <row r="381" spans="7:7" x14ac:dyDescent="0.25">
      <c r="G381" s="1"/>
    </row>
    <row r="382" spans="7:7" x14ac:dyDescent="0.25">
      <c r="G382" s="1"/>
    </row>
    <row r="383" spans="7:7" x14ac:dyDescent="0.25">
      <c r="G383" s="1"/>
    </row>
    <row r="384" spans="7:7" x14ac:dyDescent="0.25">
      <c r="G384" s="1"/>
    </row>
    <row r="385" spans="7:7" x14ac:dyDescent="0.25">
      <c r="G385" s="1"/>
    </row>
    <row r="386" spans="7:7" x14ac:dyDescent="0.25">
      <c r="G386" s="1"/>
    </row>
    <row r="387" spans="7:7" x14ac:dyDescent="0.25">
      <c r="G387" s="1"/>
    </row>
    <row r="388" spans="7:7" x14ac:dyDescent="0.25">
      <c r="G388" s="1"/>
    </row>
    <row r="389" spans="7:7" x14ac:dyDescent="0.25">
      <c r="G389" s="1"/>
    </row>
    <row r="390" spans="7:7" x14ac:dyDescent="0.25">
      <c r="G390" s="1"/>
    </row>
    <row r="391" spans="7:7" x14ac:dyDescent="0.25">
      <c r="G391" s="1"/>
    </row>
    <row r="392" spans="7:7" x14ac:dyDescent="0.25">
      <c r="G392" s="1"/>
    </row>
    <row r="393" spans="7:7" x14ac:dyDescent="0.25">
      <c r="G393" s="1"/>
    </row>
    <row r="394" spans="7:7" x14ac:dyDescent="0.25">
      <c r="G394" s="1"/>
    </row>
    <row r="395" spans="7:7" x14ac:dyDescent="0.25">
      <c r="G395" s="1"/>
    </row>
    <row r="396" spans="7:7" x14ac:dyDescent="0.25">
      <c r="G396" s="1"/>
    </row>
    <row r="397" spans="7:7" x14ac:dyDescent="0.25">
      <c r="G397" s="1"/>
    </row>
    <row r="398" spans="7:7" x14ac:dyDescent="0.25">
      <c r="G398" s="1"/>
    </row>
    <row r="399" spans="7:7" x14ac:dyDescent="0.25">
      <c r="G399" s="1"/>
    </row>
    <row r="400" spans="7:7" x14ac:dyDescent="0.25">
      <c r="G400" s="1"/>
    </row>
    <row r="401" spans="7:7" x14ac:dyDescent="0.25">
      <c r="G401" s="1"/>
    </row>
    <row r="402" spans="7:7" x14ac:dyDescent="0.25">
      <c r="G402" s="1"/>
    </row>
    <row r="403" spans="7:7" x14ac:dyDescent="0.25">
      <c r="G403" s="1"/>
    </row>
    <row r="404" spans="7:7" x14ac:dyDescent="0.25">
      <c r="G404" s="1"/>
    </row>
    <row r="405" spans="7:7" x14ac:dyDescent="0.25">
      <c r="G405" s="1"/>
    </row>
    <row r="406" spans="7:7" x14ac:dyDescent="0.25">
      <c r="G406" s="1"/>
    </row>
    <row r="407" spans="7:7" x14ac:dyDescent="0.25">
      <c r="G407" s="1"/>
    </row>
    <row r="408" spans="7:7" x14ac:dyDescent="0.25">
      <c r="G408" s="1"/>
    </row>
    <row r="409" spans="7:7" x14ac:dyDescent="0.25">
      <c r="G409" s="1"/>
    </row>
    <row r="410" spans="7:7" x14ac:dyDescent="0.25">
      <c r="G410" s="1"/>
    </row>
    <row r="411" spans="7:7" x14ac:dyDescent="0.25">
      <c r="G411" s="1"/>
    </row>
    <row r="412" spans="7:7" x14ac:dyDescent="0.25">
      <c r="G412" s="1"/>
    </row>
    <row r="413" spans="7:7" x14ac:dyDescent="0.25">
      <c r="G413" s="1"/>
    </row>
    <row r="414" spans="7:7" x14ac:dyDescent="0.25">
      <c r="G414" s="1"/>
    </row>
    <row r="415" spans="7:7" x14ac:dyDescent="0.25">
      <c r="G415" s="1"/>
    </row>
    <row r="416" spans="7:7" x14ac:dyDescent="0.25">
      <c r="G416" s="1"/>
    </row>
    <row r="417" spans="7:7" x14ac:dyDescent="0.25">
      <c r="G417" s="1"/>
    </row>
    <row r="418" spans="7:7" x14ac:dyDescent="0.25">
      <c r="G418" s="1"/>
    </row>
    <row r="419" spans="7:7" x14ac:dyDescent="0.25">
      <c r="G419" s="1"/>
    </row>
    <row r="420" spans="7:7" x14ac:dyDescent="0.25">
      <c r="G420" s="1"/>
    </row>
    <row r="421" spans="7:7" x14ac:dyDescent="0.25">
      <c r="G421" s="1"/>
    </row>
    <row r="422" spans="7:7" x14ac:dyDescent="0.25">
      <c r="G422" s="1"/>
    </row>
    <row r="423" spans="7:7" x14ac:dyDescent="0.25">
      <c r="G423" s="1"/>
    </row>
    <row r="424" spans="7:7" x14ac:dyDescent="0.25">
      <c r="G424" s="1"/>
    </row>
    <row r="425" spans="7:7" x14ac:dyDescent="0.25">
      <c r="G425" s="1"/>
    </row>
    <row r="426" spans="7:7" x14ac:dyDescent="0.25">
      <c r="G426" s="1"/>
    </row>
    <row r="427" spans="7:7" x14ac:dyDescent="0.25">
      <c r="G427" s="1"/>
    </row>
    <row r="428" spans="7:7" x14ac:dyDescent="0.25">
      <c r="G428" s="1"/>
    </row>
    <row r="429" spans="7:7" x14ac:dyDescent="0.25">
      <c r="G429" s="1"/>
    </row>
    <row r="430" spans="7:7" x14ac:dyDescent="0.25">
      <c r="G430" s="1"/>
    </row>
    <row r="431" spans="7:7" x14ac:dyDescent="0.25">
      <c r="G431" s="1"/>
    </row>
    <row r="432" spans="7:7" x14ac:dyDescent="0.25">
      <c r="G432" s="1"/>
    </row>
    <row r="433" spans="7:7" x14ac:dyDescent="0.25">
      <c r="G433" s="1"/>
    </row>
    <row r="434" spans="7:7" x14ac:dyDescent="0.25">
      <c r="G434" s="1"/>
    </row>
    <row r="435" spans="7:7" x14ac:dyDescent="0.25">
      <c r="G435" s="1"/>
    </row>
    <row r="436" spans="7:7" x14ac:dyDescent="0.25">
      <c r="G436" s="1"/>
    </row>
    <row r="437" spans="7:7" x14ac:dyDescent="0.25">
      <c r="G437" s="1"/>
    </row>
    <row r="438" spans="7:7" x14ac:dyDescent="0.25">
      <c r="G438" s="1"/>
    </row>
    <row r="439" spans="7:7" x14ac:dyDescent="0.25">
      <c r="G439" s="1"/>
    </row>
    <row r="440" spans="7:7" x14ac:dyDescent="0.25">
      <c r="G440" s="1"/>
    </row>
    <row r="441" spans="7:7" x14ac:dyDescent="0.25">
      <c r="G441" s="1"/>
    </row>
    <row r="442" spans="7:7" x14ac:dyDescent="0.25">
      <c r="G442" s="1"/>
    </row>
    <row r="443" spans="7:7" x14ac:dyDescent="0.25">
      <c r="G443" s="1"/>
    </row>
    <row r="444" spans="7:7" x14ac:dyDescent="0.25">
      <c r="G444" s="1"/>
    </row>
    <row r="445" spans="7:7" x14ac:dyDescent="0.25">
      <c r="G445" s="1"/>
    </row>
    <row r="446" spans="7:7" x14ac:dyDescent="0.25">
      <c r="G446" s="1"/>
    </row>
    <row r="447" spans="7:7" x14ac:dyDescent="0.25">
      <c r="G447" s="1"/>
    </row>
    <row r="448" spans="7:7" x14ac:dyDescent="0.25">
      <c r="G448" s="1"/>
    </row>
    <row r="449" spans="7:7" x14ac:dyDescent="0.25">
      <c r="G449" s="1"/>
    </row>
    <row r="450" spans="7:7" x14ac:dyDescent="0.25">
      <c r="G450" s="1"/>
    </row>
    <row r="451" spans="7:7" x14ac:dyDescent="0.25">
      <c r="G451" s="1"/>
    </row>
    <row r="452" spans="7:7" x14ac:dyDescent="0.25">
      <c r="G452" s="1"/>
    </row>
    <row r="453" spans="7:7" x14ac:dyDescent="0.25">
      <c r="G453" s="1"/>
    </row>
    <row r="454" spans="7:7" x14ac:dyDescent="0.25">
      <c r="G454" s="1"/>
    </row>
    <row r="455" spans="7:7" x14ac:dyDescent="0.25">
      <c r="G455" s="1"/>
    </row>
    <row r="456" spans="7:7" x14ac:dyDescent="0.25">
      <c r="G456" s="1"/>
    </row>
    <row r="457" spans="7:7" x14ac:dyDescent="0.25">
      <c r="G457" s="1"/>
    </row>
    <row r="458" spans="7:7" x14ac:dyDescent="0.25">
      <c r="G458" s="1"/>
    </row>
    <row r="459" spans="7:7" x14ac:dyDescent="0.25">
      <c r="G459" s="1"/>
    </row>
    <row r="460" spans="7:7" x14ac:dyDescent="0.25">
      <c r="G460" s="1"/>
    </row>
    <row r="461" spans="7:7" x14ac:dyDescent="0.25">
      <c r="G461" s="1"/>
    </row>
    <row r="462" spans="7:7" x14ac:dyDescent="0.25">
      <c r="G462" s="1"/>
    </row>
    <row r="463" spans="7:7" x14ac:dyDescent="0.25">
      <c r="G463" s="1"/>
    </row>
    <row r="464" spans="7:7" x14ac:dyDescent="0.25">
      <c r="G464" s="1"/>
    </row>
    <row r="465" spans="7:7" x14ac:dyDescent="0.25">
      <c r="G465" s="1"/>
    </row>
    <row r="466" spans="7:7" x14ac:dyDescent="0.25">
      <c r="G466" s="1"/>
    </row>
    <row r="467" spans="7:7" x14ac:dyDescent="0.25">
      <c r="G467" s="1"/>
    </row>
    <row r="468" spans="7:7" x14ac:dyDescent="0.25">
      <c r="G468" s="1"/>
    </row>
    <row r="469" spans="7:7" x14ac:dyDescent="0.25">
      <c r="G469" s="1"/>
    </row>
    <row r="470" spans="7:7" x14ac:dyDescent="0.25">
      <c r="G470" s="1"/>
    </row>
    <row r="471" spans="7:7" x14ac:dyDescent="0.25">
      <c r="G471" s="1"/>
    </row>
    <row r="472" spans="7:7" x14ac:dyDescent="0.25">
      <c r="G472" s="1"/>
    </row>
    <row r="473" spans="7:7" x14ac:dyDescent="0.25">
      <c r="G473" s="1"/>
    </row>
    <row r="474" spans="7:7" x14ac:dyDescent="0.25">
      <c r="G474" s="1"/>
    </row>
    <row r="475" spans="7:7" x14ac:dyDescent="0.25">
      <c r="G475" s="1"/>
    </row>
    <row r="476" spans="7:7" x14ac:dyDescent="0.25">
      <c r="G476" s="1"/>
    </row>
    <row r="477" spans="7:7" x14ac:dyDescent="0.25">
      <c r="G477" s="1"/>
    </row>
    <row r="478" spans="7:7" x14ac:dyDescent="0.25">
      <c r="G478" s="1"/>
    </row>
    <row r="479" spans="7:7" x14ac:dyDescent="0.25">
      <c r="G479" s="1"/>
    </row>
    <row r="480" spans="7:7" x14ac:dyDescent="0.25">
      <c r="G480" s="1"/>
    </row>
    <row r="481" spans="7:7" x14ac:dyDescent="0.25">
      <c r="G481" s="1"/>
    </row>
    <row r="482" spans="7:7" x14ac:dyDescent="0.25">
      <c r="G482" s="1"/>
    </row>
    <row r="483" spans="7:7" x14ac:dyDescent="0.25">
      <c r="G483" s="1"/>
    </row>
    <row r="484" spans="7:7" x14ac:dyDescent="0.25">
      <c r="G484" s="1"/>
    </row>
    <row r="485" spans="7:7" x14ac:dyDescent="0.25">
      <c r="G485" s="1"/>
    </row>
    <row r="486" spans="7:7" x14ac:dyDescent="0.25">
      <c r="G486" s="1"/>
    </row>
    <row r="487" spans="7:7" x14ac:dyDescent="0.25">
      <c r="G487" s="1"/>
    </row>
    <row r="488" spans="7:7" x14ac:dyDescent="0.25">
      <c r="G488" s="1"/>
    </row>
    <row r="489" spans="7:7" x14ac:dyDescent="0.25">
      <c r="G489" s="1"/>
    </row>
    <row r="490" spans="7:7" x14ac:dyDescent="0.25">
      <c r="G490" s="1"/>
    </row>
    <row r="491" spans="7:7" x14ac:dyDescent="0.25">
      <c r="G491" s="1"/>
    </row>
    <row r="492" spans="7:7" x14ac:dyDescent="0.25">
      <c r="G492" s="1"/>
    </row>
    <row r="493" spans="7:7" x14ac:dyDescent="0.25">
      <c r="G493" s="1"/>
    </row>
    <row r="494" spans="7:7" x14ac:dyDescent="0.25">
      <c r="G494" s="1"/>
    </row>
    <row r="495" spans="7:7" x14ac:dyDescent="0.25">
      <c r="G495" s="1"/>
    </row>
    <row r="496" spans="7:7" x14ac:dyDescent="0.25">
      <c r="G496" s="1"/>
    </row>
    <row r="497" spans="7:7" x14ac:dyDescent="0.25">
      <c r="G497" s="1"/>
    </row>
    <row r="498" spans="7:7" x14ac:dyDescent="0.25">
      <c r="G498" s="1"/>
    </row>
    <row r="499" spans="7:7" x14ac:dyDescent="0.25">
      <c r="G499" s="1"/>
    </row>
    <row r="500" spans="7:7" x14ac:dyDescent="0.25">
      <c r="G500" s="1"/>
    </row>
    <row r="501" spans="7:7" x14ac:dyDescent="0.25">
      <c r="G501" s="1"/>
    </row>
    <row r="502" spans="7:7" x14ac:dyDescent="0.25">
      <c r="G502" s="1"/>
    </row>
    <row r="503" spans="7:7" x14ac:dyDescent="0.25">
      <c r="G503" s="1"/>
    </row>
    <row r="504" spans="7:7" x14ac:dyDescent="0.25">
      <c r="G504" s="1"/>
    </row>
    <row r="505" spans="7:7" x14ac:dyDescent="0.25">
      <c r="G505" s="1"/>
    </row>
    <row r="506" spans="7:7" x14ac:dyDescent="0.25">
      <c r="G506" s="1"/>
    </row>
    <row r="507" spans="7:7" x14ac:dyDescent="0.25">
      <c r="G507" s="1"/>
    </row>
    <row r="508" spans="7:7" x14ac:dyDescent="0.25">
      <c r="G508" s="1"/>
    </row>
    <row r="509" spans="7:7" x14ac:dyDescent="0.25">
      <c r="G509" s="1"/>
    </row>
    <row r="510" spans="7:7" x14ac:dyDescent="0.25">
      <c r="G510" s="1"/>
    </row>
    <row r="511" spans="7:7" x14ac:dyDescent="0.25">
      <c r="G511" s="1"/>
    </row>
    <row r="512" spans="7:7" x14ac:dyDescent="0.25">
      <c r="G512" s="1"/>
    </row>
    <row r="513" spans="7:7" x14ac:dyDescent="0.25">
      <c r="G513" s="1"/>
    </row>
    <row r="514" spans="7:7" x14ac:dyDescent="0.25">
      <c r="G514" s="1"/>
    </row>
    <row r="515" spans="7:7" x14ac:dyDescent="0.25">
      <c r="G515" s="1"/>
    </row>
    <row r="516" spans="7:7" x14ac:dyDescent="0.25">
      <c r="G516" s="1"/>
    </row>
    <row r="517" spans="7:7" x14ac:dyDescent="0.25">
      <c r="G517" s="1"/>
    </row>
    <row r="518" spans="7:7" x14ac:dyDescent="0.25">
      <c r="G518" s="1"/>
    </row>
    <row r="519" spans="7:7" x14ac:dyDescent="0.25">
      <c r="G519" s="1"/>
    </row>
    <row r="520" spans="7:7" x14ac:dyDescent="0.25">
      <c r="G520" s="1"/>
    </row>
    <row r="521" spans="7:7" x14ac:dyDescent="0.25">
      <c r="G521" s="1"/>
    </row>
    <row r="522" spans="7:7" x14ac:dyDescent="0.25">
      <c r="G522" s="1"/>
    </row>
    <row r="523" spans="7:7" x14ac:dyDescent="0.25">
      <c r="G523" s="1"/>
    </row>
    <row r="524" spans="7:7" x14ac:dyDescent="0.25">
      <c r="G524" s="1"/>
    </row>
    <row r="525" spans="7:7" x14ac:dyDescent="0.25">
      <c r="G525" s="1"/>
    </row>
    <row r="526" spans="7:7" x14ac:dyDescent="0.25">
      <c r="G526" s="1"/>
    </row>
    <row r="527" spans="7:7" x14ac:dyDescent="0.25">
      <c r="G527" s="1"/>
    </row>
    <row r="528" spans="7:7" x14ac:dyDescent="0.25">
      <c r="G528" s="1"/>
    </row>
    <row r="529" spans="7:7" x14ac:dyDescent="0.25">
      <c r="G529" s="1"/>
    </row>
    <row r="530" spans="7:7" x14ac:dyDescent="0.25">
      <c r="G530" s="1"/>
    </row>
    <row r="531" spans="7:7" x14ac:dyDescent="0.25">
      <c r="G531" s="1"/>
    </row>
    <row r="532" spans="7:7" x14ac:dyDescent="0.25">
      <c r="G532" s="1"/>
    </row>
    <row r="533" spans="7:7" x14ac:dyDescent="0.25">
      <c r="G533" s="1"/>
    </row>
    <row r="534" spans="7:7" x14ac:dyDescent="0.25">
      <c r="G534" s="1"/>
    </row>
    <row r="535" spans="7:7" x14ac:dyDescent="0.25">
      <c r="G535" s="1"/>
    </row>
    <row r="536" spans="7:7" x14ac:dyDescent="0.25">
      <c r="G536" s="1"/>
    </row>
    <row r="537" spans="7:7" x14ac:dyDescent="0.25">
      <c r="G537" s="1"/>
    </row>
    <row r="538" spans="7:7" x14ac:dyDescent="0.25">
      <c r="G538" s="1"/>
    </row>
    <row r="539" spans="7:7" x14ac:dyDescent="0.25">
      <c r="G539" s="1"/>
    </row>
    <row r="540" spans="7:7" x14ac:dyDescent="0.25">
      <c r="G540" s="1"/>
    </row>
    <row r="541" spans="7:7" x14ac:dyDescent="0.25">
      <c r="G541" s="1"/>
    </row>
    <row r="542" spans="7:7" x14ac:dyDescent="0.25">
      <c r="G542" s="1"/>
    </row>
    <row r="543" spans="7:7" x14ac:dyDescent="0.25">
      <c r="G543" s="1"/>
    </row>
    <row r="544" spans="7:7" x14ac:dyDescent="0.25">
      <c r="G544" s="1"/>
    </row>
    <row r="545" spans="7:7" x14ac:dyDescent="0.25">
      <c r="G545" s="1"/>
    </row>
    <row r="546" spans="7:7" x14ac:dyDescent="0.25">
      <c r="G546" s="1"/>
    </row>
    <row r="547" spans="7:7" x14ac:dyDescent="0.25">
      <c r="G547" s="1"/>
    </row>
    <row r="548" spans="7:7" x14ac:dyDescent="0.25">
      <c r="G548" s="1"/>
    </row>
    <row r="549" spans="7:7" x14ac:dyDescent="0.25">
      <c r="G549" s="1"/>
    </row>
    <row r="550" spans="7:7" x14ac:dyDescent="0.25">
      <c r="G550" s="1"/>
    </row>
    <row r="551" spans="7:7" x14ac:dyDescent="0.25">
      <c r="G551" s="1"/>
    </row>
    <row r="552" spans="7:7" x14ac:dyDescent="0.25">
      <c r="G552" s="1"/>
    </row>
    <row r="553" spans="7:7" x14ac:dyDescent="0.25">
      <c r="G553" s="1"/>
    </row>
    <row r="554" spans="7:7" x14ac:dyDescent="0.25">
      <c r="G554" s="1"/>
    </row>
    <row r="555" spans="7:7" x14ac:dyDescent="0.25">
      <c r="G555" s="1"/>
    </row>
    <row r="556" spans="7:7" x14ac:dyDescent="0.25">
      <c r="G556" s="1"/>
    </row>
    <row r="557" spans="7:7" x14ac:dyDescent="0.25">
      <c r="G557" s="1"/>
    </row>
    <row r="558" spans="7:7" x14ac:dyDescent="0.25">
      <c r="G558" s="1"/>
    </row>
    <row r="559" spans="7:7" x14ac:dyDescent="0.25">
      <c r="G559" s="1"/>
    </row>
    <row r="560" spans="7:7" x14ac:dyDescent="0.25">
      <c r="G560" s="1"/>
    </row>
    <row r="561" spans="7:7" x14ac:dyDescent="0.25">
      <c r="G561" s="1"/>
    </row>
    <row r="562" spans="7:7" x14ac:dyDescent="0.25">
      <c r="G562" s="1"/>
    </row>
    <row r="563" spans="7:7" x14ac:dyDescent="0.25">
      <c r="G563" s="1"/>
    </row>
    <row r="564" spans="7:7" x14ac:dyDescent="0.25">
      <c r="G564" s="1"/>
    </row>
    <row r="565" spans="7:7" x14ac:dyDescent="0.25">
      <c r="G565" s="1"/>
    </row>
    <row r="566" spans="7:7" x14ac:dyDescent="0.25">
      <c r="G566" s="1"/>
    </row>
    <row r="567" spans="7:7" x14ac:dyDescent="0.25">
      <c r="G567" s="1"/>
    </row>
    <row r="568" spans="7:7" x14ac:dyDescent="0.25">
      <c r="G568" s="1"/>
    </row>
    <row r="569" spans="7:7" x14ac:dyDescent="0.25">
      <c r="G569" s="1"/>
    </row>
    <row r="570" spans="7:7" x14ac:dyDescent="0.25">
      <c r="G570" s="1"/>
    </row>
    <row r="571" spans="7:7" x14ac:dyDescent="0.25">
      <c r="G571" s="1"/>
    </row>
    <row r="572" spans="7:7" x14ac:dyDescent="0.25">
      <c r="G572" s="1"/>
    </row>
    <row r="573" spans="7:7" x14ac:dyDescent="0.25">
      <c r="G573" s="1"/>
    </row>
    <row r="574" spans="7:7" x14ac:dyDescent="0.25">
      <c r="G574" s="1"/>
    </row>
    <row r="575" spans="7:7" x14ac:dyDescent="0.25">
      <c r="G575" s="1"/>
    </row>
    <row r="576" spans="7:7" x14ac:dyDescent="0.25">
      <c r="G576" s="1"/>
    </row>
    <row r="577" spans="7:7" x14ac:dyDescent="0.25">
      <c r="G577" s="1"/>
    </row>
    <row r="578" spans="7:7" x14ac:dyDescent="0.25">
      <c r="G578" s="1"/>
    </row>
    <row r="579" spans="7:7" x14ac:dyDescent="0.25">
      <c r="G579" s="1"/>
    </row>
    <row r="580" spans="7:7" x14ac:dyDescent="0.25">
      <c r="G580" s="1"/>
    </row>
    <row r="581" spans="7:7" x14ac:dyDescent="0.25">
      <c r="G581" s="1"/>
    </row>
    <row r="582" spans="7:7" x14ac:dyDescent="0.25">
      <c r="G582" s="1"/>
    </row>
    <row r="583" spans="7:7" x14ac:dyDescent="0.25">
      <c r="G583" s="1"/>
    </row>
    <row r="584" spans="7:7" x14ac:dyDescent="0.25">
      <c r="G584" s="1"/>
    </row>
    <row r="585" spans="7:7" x14ac:dyDescent="0.25">
      <c r="G585" s="1"/>
    </row>
    <row r="586" spans="7:7" x14ac:dyDescent="0.25">
      <c r="G586" s="1"/>
    </row>
    <row r="587" spans="7:7" x14ac:dyDescent="0.25">
      <c r="G587" s="1"/>
    </row>
    <row r="588" spans="7:7" x14ac:dyDescent="0.25">
      <c r="G588" s="1"/>
    </row>
  </sheetData>
  <mergeCells count="6">
    <mergeCell ref="B6:B7"/>
    <mergeCell ref="E6:J6"/>
    <mergeCell ref="K6:Q6"/>
    <mergeCell ref="R6:R7"/>
    <mergeCell ref="C6:C7"/>
    <mergeCell ref="D6:D7"/>
  </mergeCells>
  <pageMargins left="0.7" right="0.7" top="0.75" bottom="0.75" header="0.3" footer="0.3"/>
  <pageSetup paperSize="9" orientation="portrait" r:id="rId1"/>
  <ignoredErrors>
    <ignoredError sqref="K33:L33 N33 M54" formulaRange="1"/>
    <ignoredError sqref="Q34 J37 J41 J44 J86:J87 J49 J6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3"/>
  <sheetViews>
    <sheetView workbookViewId="0">
      <selection activeCell="G78" sqref="G78"/>
    </sheetView>
  </sheetViews>
  <sheetFormatPr baseColWidth="10" defaultRowHeight="15" x14ac:dyDescent="0.25"/>
  <cols>
    <col min="1" max="1" width="11.42578125" style="1"/>
    <col min="2" max="2" width="29.5703125" style="1" customWidth="1"/>
    <col min="3" max="6" width="16.85546875" style="1" customWidth="1"/>
    <col min="7" max="16384" width="11.42578125" style="1"/>
  </cols>
  <sheetData>
    <row r="2" spans="2:6" x14ac:dyDescent="0.25">
      <c r="D2" s="17" t="s">
        <v>211</v>
      </c>
    </row>
    <row r="5" spans="2:6" ht="15.75" thickBot="1" x14ac:dyDescent="0.3"/>
    <row r="6" spans="2:6" ht="46.5" customHeight="1" thickBot="1" x14ac:dyDescent="0.3">
      <c r="B6" s="30" t="s">
        <v>0</v>
      </c>
      <c r="C6" s="31" t="s">
        <v>1</v>
      </c>
      <c r="D6" s="31" t="s">
        <v>238</v>
      </c>
      <c r="E6" s="31" t="s">
        <v>185</v>
      </c>
      <c r="F6" s="32" t="s">
        <v>237</v>
      </c>
    </row>
    <row r="7" spans="2:6" x14ac:dyDescent="0.25">
      <c r="B7" s="103" t="s">
        <v>2</v>
      </c>
      <c r="C7" s="79" t="s">
        <v>3</v>
      </c>
      <c r="D7" s="80">
        <v>4855.6899999999996</v>
      </c>
      <c r="E7" s="80">
        <v>4565.04</v>
      </c>
      <c r="F7" s="7">
        <f>SUM(D7:E7)</f>
        <v>9420.73</v>
      </c>
    </row>
    <row r="8" spans="2:6" x14ac:dyDescent="0.25">
      <c r="B8" s="102"/>
      <c r="C8" s="81" t="s">
        <v>4</v>
      </c>
      <c r="D8" s="80">
        <v>4433.34</v>
      </c>
      <c r="E8" s="80">
        <v>9225.9500000000007</v>
      </c>
      <c r="F8" s="7">
        <f t="shared" ref="F8:F71" si="0">SUM(D8:E8)</f>
        <v>13659.29</v>
      </c>
    </row>
    <row r="9" spans="2:6" x14ac:dyDescent="0.25">
      <c r="B9" s="102"/>
      <c r="C9" s="81" t="s">
        <v>5</v>
      </c>
      <c r="D9" s="80">
        <v>4747.7</v>
      </c>
      <c r="E9" s="80"/>
      <c r="F9" s="7">
        <f t="shared" si="0"/>
        <v>4747.7</v>
      </c>
    </row>
    <row r="10" spans="2:6" x14ac:dyDescent="0.25">
      <c r="B10" s="102"/>
      <c r="C10" s="81" t="s">
        <v>6</v>
      </c>
      <c r="D10" s="80">
        <v>9526.61</v>
      </c>
      <c r="E10" s="80"/>
      <c r="F10" s="7">
        <f t="shared" si="0"/>
        <v>9526.61</v>
      </c>
    </row>
    <row r="11" spans="2:6" x14ac:dyDescent="0.25">
      <c r="B11" s="102"/>
      <c r="C11" s="81" t="s">
        <v>7</v>
      </c>
      <c r="D11" s="80">
        <v>48846.85</v>
      </c>
      <c r="E11" s="80">
        <v>34152.69</v>
      </c>
      <c r="F11" s="7">
        <f t="shared" si="0"/>
        <v>82999.540000000008</v>
      </c>
    </row>
    <row r="12" spans="2:6" x14ac:dyDescent="0.25">
      <c r="B12" s="102"/>
      <c r="C12" s="81" t="s">
        <v>8</v>
      </c>
      <c r="D12" s="80">
        <v>11275.26</v>
      </c>
      <c r="E12" s="80"/>
      <c r="F12" s="7">
        <f t="shared" si="0"/>
        <v>11275.26</v>
      </c>
    </row>
    <row r="13" spans="2:6" x14ac:dyDescent="0.25">
      <c r="B13" s="102"/>
      <c r="C13" s="81" t="s">
        <v>9</v>
      </c>
      <c r="D13" s="80">
        <v>670.58</v>
      </c>
      <c r="E13" s="80">
        <v>12</v>
      </c>
      <c r="F13" s="7">
        <f t="shared" si="0"/>
        <v>682.58</v>
      </c>
    </row>
    <row r="14" spans="2:6" x14ac:dyDescent="0.25">
      <c r="B14" s="102"/>
      <c r="C14" s="81" t="s">
        <v>10</v>
      </c>
      <c r="D14" s="80">
        <v>14455.23</v>
      </c>
      <c r="E14" s="80">
        <v>75</v>
      </c>
      <c r="F14" s="7">
        <f t="shared" si="0"/>
        <v>14530.23</v>
      </c>
    </row>
    <row r="15" spans="2:6" x14ac:dyDescent="0.25">
      <c r="B15" s="8" t="s">
        <v>11</v>
      </c>
      <c r="C15" s="43"/>
      <c r="D15" s="44">
        <f>SUM(D7:D14)</f>
        <v>98811.26</v>
      </c>
      <c r="E15" s="44">
        <f>SUM(E7:E14)</f>
        <v>48030.680000000008</v>
      </c>
      <c r="F15" s="9">
        <f t="shared" si="0"/>
        <v>146841.94</v>
      </c>
    </row>
    <row r="16" spans="2:6" x14ac:dyDescent="0.25">
      <c r="B16" s="102" t="s">
        <v>12</v>
      </c>
      <c r="C16" s="81" t="s">
        <v>13</v>
      </c>
      <c r="D16" s="80">
        <v>2809.66</v>
      </c>
      <c r="E16" s="80">
        <v>7360</v>
      </c>
      <c r="F16" s="7">
        <f t="shared" si="0"/>
        <v>10169.66</v>
      </c>
    </row>
    <row r="17" spans="2:6" x14ac:dyDescent="0.25">
      <c r="B17" s="102"/>
      <c r="C17" s="81" t="s">
        <v>14</v>
      </c>
      <c r="D17" s="80">
        <v>5845</v>
      </c>
      <c r="E17" s="80">
        <v>10637.5</v>
      </c>
      <c r="F17" s="7">
        <f t="shared" si="0"/>
        <v>16482.5</v>
      </c>
    </row>
    <row r="18" spans="2:6" x14ac:dyDescent="0.25">
      <c r="B18" s="102"/>
      <c r="C18" s="81" t="s">
        <v>15</v>
      </c>
      <c r="D18" s="80">
        <v>1852.5</v>
      </c>
      <c r="E18" s="80">
        <v>4623.2</v>
      </c>
      <c r="F18" s="7">
        <f t="shared" si="0"/>
        <v>6475.7</v>
      </c>
    </row>
    <row r="19" spans="2:6" x14ac:dyDescent="0.25">
      <c r="B19" s="8" t="s">
        <v>16</v>
      </c>
      <c r="C19" s="43"/>
      <c r="D19" s="44">
        <f>SUM(D16:D18)</f>
        <v>10507.16</v>
      </c>
      <c r="E19" s="44">
        <f>SUM(E16:E18)</f>
        <v>22620.7</v>
      </c>
      <c r="F19" s="9">
        <f t="shared" si="0"/>
        <v>33127.86</v>
      </c>
    </row>
    <row r="20" spans="2:6" x14ac:dyDescent="0.25">
      <c r="B20" s="102" t="s">
        <v>17</v>
      </c>
      <c r="C20" s="81" t="s">
        <v>17</v>
      </c>
      <c r="D20" s="80">
        <v>6550.35</v>
      </c>
      <c r="E20" s="80">
        <v>20876.719999999998</v>
      </c>
      <c r="F20" s="7">
        <f t="shared" si="0"/>
        <v>27427.07</v>
      </c>
    </row>
    <row r="21" spans="2:6" x14ac:dyDescent="0.25">
      <c r="B21" s="8" t="s">
        <v>18</v>
      </c>
      <c r="C21" s="43"/>
      <c r="D21" s="44">
        <f>D20</f>
        <v>6550.35</v>
      </c>
      <c r="E21" s="44">
        <f>E20</f>
        <v>20876.719999999998</v>
      </c>
      <c r="F21" s="9">
        <f t="shared" si="0"/>
        <v>27427.07</v>
      </c>
    </row>
    <row r="22" spans="2:6" x14ac:dyDescent="0.25">
      <c r="B22" s="102" t="s">
        <v>19</v>
      </c>
      <c r="C22" s="81" t="s">
        <v>19</v>
      </c>
      <c r="D22" s="80">
        <v>1759.34</v>
      </c>
      <c r="E22" s="80">
        <v>894.90000000000009</v>
      </c>
      <c r="F22" s="7">
        <f t="shared" si="0"/>
        <v>2654.24</v>
      </c>
    </row>
    <row r="23" spans="2:6" x14ac:dyDescent="0.25">
      <c r="B23" s="8" t="s">
        <v>20</v>
      </c>
      <c r="C23" s="43"/>
      <c r="D23" s="44">
        <f>D22</f>
        <v>1759.34</v>
      </c>
      <c r="E23" s="44">
        <f>E22</f>
        <v>894.90000000000009</v>
      </c>
      <c r="F23" s="9">
        <f t="shared" si="0"/>
        <v>2654.24</v>
      </c>
    </row>
    <row r="24" spans="2:6" x14ac:dyDescent="0.25">
      <c r="B24" s="102" t="s">
        <v>21</v>
      </c>
      <c r="C24" s="81" t="s">
        <v>22</v>
      </c>
      <c r="D24" s="80">
        <v>4799.04</v>
      </c>
      <c r="E24" s="80">
        <v>15.059999999999999</v>
      </c>
      <c r="F24" s="7">
        <f t="shared" si="0"/>
        <v>4814.1000000000004</v>
      </c>
    </row>
    <row r="25" spans="2:6" x14ac:dyDescent="0.25">
      <c r="B25" s="102"/>
      <c r="C25" s="81" t="s">
        <v>23</v>
      </c>
      <c r="D25" s="80">
        <v>904.93999999999994</v>
      </c>
      <c r="E25" s="80">
        <v>1637.22</v>
      </c>
      <c r="F25" s="7">
        <f t="shared" si="0"/>
        <v>2542.16</v>
      </c>
    </row>
    <row r="26" spans="2:6" x14ac:dyDescent="0.25">
      <c r="B26" s="102"/>
      <c r="C26" s="81" t="s">
        <v>24</v>
      </c>
      <c r="D26" s="80">
        <v>31346.239999999998</v>
      </c>
      <c r="E26" s="80">
        <v>200.91</v>
      </c>
      <c r="F26" s="7">
        <f t="shared" si="0"/>
        <v>31547.149999999998</v>
      </c>
    </row>
    <row r="27" spans="2:6" x14ac:dyDescent="0.25">
      <c r="B27" s="45" t="s">
        <v>25</v>
      </c>
      <c r="C27" s="43"/>
      <c r="D27" s="44">
        <f>SUM(D24:D26)</f>
        <v>37050.22</v>
      </c>
      <c r="E27" s="44">
        <f>SUM(E24:E26)</f>
        <v>1853.19</v>
      </c>
      <c r="F27" s="9">
        <f t="shared" si="0"/>
        <v>38903.410000000003</v>
      </c>
    </row>
    <row r="28" spans="2:6" x14ac:dyDescent="0.25">
      <c r="B28" s="102" t="s">
        <v>26</v>
      </c>
      <c r="C28" s="81" t="s">
        <v>212</v>
      </c>
      <c r="D28" s="80"/>
      <c r="E28" s="80">
        <v>509</v>
      </c>
      <c r="F28" s="7">
        <f t="shared" si="0"/>
        <v>509</v>
      </c>
    </row>
    <row r="29" spans="2:6" x14ac:dyDescent="0.25">
      <c r="B29" s="102"/>
      <c r="C29" s="81" t="s">
        <v>111</v>
      </c>
      <c r="D29" s="80">
        <v>823.3</v>
      </c>
      <c r="E29" s="80">
        <v>4485.41</v>
      </c>
      <c r="F29" s="7">
        <f t="shared" si="0"/>
        <v>5308.71</v>
      </c>
    </row>
    <row r="30" spans="2:6" x14ac:dyDescent="0.25">
      <c r="B30" s="8" t="s">
        <v>27</v>
      </c>
      <c r="C30" s="43"/>
      <c r="D30" s="44">
        <f>SUM(D28:D29)</f>
        <v>823.3</v>
      </c>
      <c r="E30" s="44">
        <f>SUM(E28:E29)</f>
        <v>4994.41</v>
      </c>
      <c r="F30" s="9">
        <f t="shared" si="0"/>
        <v>5817.71</v>
      </c>
    </row>
    <row r="31" spans="2:6" x14ac:dyDescent="0.25">
      <c r="B31" s="102" t="s">
        <v>28</v>
      </c>
      <c r="C31" s="81" t="s">
        <v>28</v>
      </c>
      <c r="D31" s="80"/>
      <c r="E31" s="80">
        <v>727.88</v>
      </c>
      <c r="F31" s="7">
        <f t="shared" si="0"/>
        <v>727.88</v>
      </c>
    </row>
    <row r="32" spans="2:6" x14ac:dyDescent="0.25">
      <c r="B32" s="8" t="s">
        <v>29</v>
      </c>
      <c r="C32" s="43"/>
      <c r="D32" s="44"/>
      <c r="E32" s="44">
        <f>E31</f>
        <v>727.88</v>
      </c>
      <c r="F32" s="9">
        <f t="shared" si="0"/>
        <v>727.88</v>
      </c>
    </row>
    <row r="33" spans="2:6" x14ac:dyDescent="0.25">
      <c r="B33" s="102" t="s">
        <v>30</v>
      </c>
      <c r="C33" s="81" t="s">
        <v>31</v>
      </c>
      <c r="D33" s="80">
        <v>4332.5</v>
      </c>
      <c r="E33" s="80">
        <v>18714.11</v>
      </c>
      <c r="F33" s="7">
        <f t="shared" si="0"/>
        <v>23046.61</v>
      </c>
    </row>
    <row r="34" spans="2:6" x14ac:dyDescent="0.25">
      <c r="B34" s="102"/>
      <c r="C34" s="81" t="s">
        <v>32</v>
      </c>
      <c r="D34" s="80">
        <v>1074.55</v>
      </c>
      <c r="E34" s="80">
        <v>29780.400000000001</v>
      </c>
      <c r="F34" s="7">
        <f t="shared" si="0"/>
        <v>30854.95</v>
      </c>
    </row>
    <row r="35" spans="2:6" x14ac:dyDescent="0.25">
      <c r="B35" s="102"/>
      <c r="C35" s="81" t="s">
        <v>33</v>
      </c>
      <c r="D35" s="80">
        <v>16579.5</v>
      </c>
      <c r="E35" s="80">
        <v>38712.519999999997</v>
      </c>
      <c r="F35" s="7">
        <f t="shared" si="0"/>
        <v>55292.02</v>
      </c>
    </row>
    <row r="36" spans="2:6" x14ac:dyDescent="0.25">
      <c r="B36" s="102"/>
      <c r="C36" s="81" t="s">
        <v>34</v>
      </c>
      <c r="D36" s="80">
        <v>541.21</v>
      </c>
      <c r="E36" s="80">
        <v>51295.830000000009</v>
      </c>
      <c r="F36" s="7">
        <f t="shared" si="0"/>
        <v>51837.040000000008</v>
      </c>
    </row>
    <row r="37" spans="2:6" x14ac:dyDescent="0.25">
      <c r="B37" s="102"/>
      <c r="C37" s="81" t="s">
        <v>35</v>
      </c>
      <c r="D37" s="80">
        <v>6337.9800000000005</v>
      </c>
      <c r="E37" s="80">
        <v>114496</v>
      </c>
      <c r="F37" s="7">
        <f t="shared" si="0"/>
        <v>120833.98</v>
      </c>
    </row>
    <row r="38" spans="2:6" x14ac:dyDescent="0.25">
      <c r="B38" s="102"/>
      <c r="C38" s="81" t="s">
        <v>36</v>
      </c>
      <c r="D38" s="80">
        <v>9181.76</v>
      </c>
      <c r="E38" s="80">
        <v>10767.529999999999</v>
      </c>
      <c r="F38" s="7">
        <f t="shared" si="0"/>
        <v>19949.29</v>
      </c>
    </row>
    <row r="39" spans="2:6" x14ac:dyDescent="0.25">
      <c r="B39" s="102"/>
      <c r="C39" s="81" t="s">
        <v>37</v>
      </c>
      <c r="D39" s="80">
        <v>7719.1699999999992</v>
      </c>
      <c r="E39" s="80">
        <v>12068.610000000002</v>
      </c>
      <c r="F39" s="7">
        <f t="shared" si="0"/>
        <v>19787.780000000002</v>
      </c>
    </row>
    <row r="40" spans="2:6" x14ac:dyDescent="0.25">
      <c r="B40" s="102"/>
      <c r="C40" s="81" t="s">
        <v>38</v>
      </c>
      <c r="D40" s="80">
        <v>2570.27</v>
      </c>
      <c r="E40" s="80">
        <v>3368.5800000000004</v>
      </c>
      <c r="F40" s="7">
        <f t="shared" si="0"/>
        <v>5938.85</v>
      </c>
    </row>
    <row r="41" spans="2:6" x14ac:dyDescent="0.25">
      <c r="B41" s="102"/>
      <c r="C41" s="81" t="s">
        <v>39</v>
      </c>
      <c r="D41" s="80">
        <v>5013.41</v>
      </c>
      <c r="E41" s="80">
        <v>35532.699999999997</v>
      </c>
      <c r="F41" s="7">
        <f t="shared" si="0"/>
        <v>40546.11</v>
      </c>
    </row>
    <row r="42" spans="2:6" x14ac:dyDescent="0.25">
      <c r="B42" s="8" t="s">
        <v>40</v>
      </c>
      <c r="C42" s="43"/>
      <c r="D42" s="44">
        <f>SUM(D33:D41)</f>
        <v>53350.349999999991</v>
      </c>
      <c r="E42" s="44">
        <f>SUM(E33:E41)</f>
        <v>314736.28000000003</v>
      </c>
      <c r="F42" s="9">
        <f t="shared" si="0"/>
        <v>368086.63</v>
      </c>
    </row>
    <row r="43" spans="2:6" x14ac:dyDescent="0.25">
      <c r="B43" s="102" t="s">
        <v>41</v>
      </c>
      <c r="C43" s="81" t="s">
        <v>42</v>
      </c>
      <c r="D43" s="80">
        <v>24890</v>
      </c>
      <c r="E43" s="80">
        <v>1718</v>
      </c>
      <c r="F43" s="7">
        <f t="shared" si="0"/>
        <v>26608</v>
      </c>
    </row>
    <row r="44" spans="2:6" x14ac:dyDescent="0.25">
      <c r="B44" s="102"/>
      <c r="C44" s="81" t="s">
        <v>44</v>
      </c>
      <c r="D44" s="80">
        <v>6521.7399999999989</v>
      </c>
      <c r="E44" s="80">
        <v>3729.8700000000003</v>
      </c>
      <c r="F44" s="7">
        <f t="shared" si="0"/>
        <v>10251.609999999999</v>
      </c>
    </row>
    <row r="45" spans="2:6" x14ac:dyDescent="0.25">
      <c r="B45" s="102"/>
      <c r="C45" s="81" t="s">
        <v>45</v>
      </c>
      <c r="D45" s="80">
        <v>5645.95</v>
      </c>
      <c r="E45" s="80">
        <v>17214</v>
      </c>
      <c r="F45" s="7">
        <f t="shared" si="0"/>
        <v>22859.95</v>
      </c>
    </row>
    <row r="46" spans="2:6" x14ac:dyDescent="0.25">
      <c r="B46" s="102"/>
      <c r="C46" s="81" t="s">
        <v>46</v>
      </c>
      <c r="D46" s="80">
        <v>448.87</v>
      </c>
      <c r="E46" s="80">
        <v>16932.789999999997</v>
      </c>
      <c r="F46" s="7">
        <f t="shared" si="0"/>
        <v>17381.659999999996</v>
      </c>
    </row>
    <row r="47" spans="2:6" x14ac:dyDescent="0.25">
      <c r="B47" s="8" t="s">
        <v>47</v>
      </c>
      <c r="C47" s="43"/>
      <c r="D47" s="44">
        <f>SUM(D43:D46)</f>
        <v>37506.559999999998</v>
      </c>
      <c r="E47" s="44">
        <f>SUM(E43:E46)</f>
        <v>39594.660000000003</v>
      </c>
      <c r="F47" s="9">
        <f t="shared" si="0"/>
        <v>77101.22</v>
      </c>
    </row>
    <row r="48" spans="2:6" x14ac:dyDescent="0.25">
      <c r="B48" s="102" t="s">
        <v>48</v>
      </c>
      <c r="C48" s="81" t="s">
        <v>49</v>
      </c>
      <c r="D48" s="80">
        <v>14535</v>
      </c>
      <c r="E48" s="80">
        <v>87977</v>
      </c>
      <c r="F48" s="7">
        <f t="shared" si="0"/>
        <v>102512</v>
      </c>
    </row>
    <row r="49" spans="2:6" x14ac:dyDescent="0.25">
      <c r="B49" s="102"/>
      <c r="C49" s="81" t="s">
        <v>145</v>
      </c>
      <c r="D49" s="80">
        <v>7302</v>
      </c>
      <c r="E49" s="80">
        <v>108520</v>
      </c>
      <c r="F49" s="7">
        <f t="shared" si="0"/>
        <v>115822</v>
      </c>
    </row>
    <row r="50" spans="2:6" x14ac:dyDescent="0.25">
      <c r="B50" s="102"/>
      <c r="C50" s="81" t="s">
        <v>148</v>
      </c>
      <c r="D50" s="80">
        <v>10533</v>
      </c>
      <c r="E50" s="80">
        <v>20417</v>
      </c>
      <c r="F50" s="7">
        <f t="shared" si="0"/>
        <v>30950</v>
      </c>
    </row>
    <row r="51" spans="2:6" x14ac:dyDescent="0.25">
      <c r="B51" s="102"/>
      <c r="C51" s="81" t="s">
        <v>50</v>
      </c>
      <c r="D51" s="80">
        <v>2005</v>
      </c>
      <c r="E51" s="80">
        <v>6928</v>
      </c>
      <c r="F51" s="7">
        <f t="shared" si="0"/>
        <v>8933</v>
      </c>
    </row>
    <row r="52" spans="2:6" x14ac:dyDescent="0.25">
      <c r="B52" s="8" t="s">
        <v>51</v>
      </c>
      <c r="C52" s="43"/>
      <c r="D52" s="44">
        <f>SUM(D48:D51)</f>
        <v>34375</v>
      </c>
      <c r="E52" s="44">
        <f>SUM(E48:E51)</f>
        <v>223842</v>
      </c>
      <c r="F52" s="9">
        <f t="shared" si="0"/>
        <v>258217</v>
      </c>
    </row>
    <row r="53" spans="2:6" x14ac:dyDescent="0.25">
      <c r="B53" s="102" t="s">
        <v>52</v>
      </c>
      <c r="C53" s="81" t="s">
        <v>53</v>
      </c>
      <c r="D53" s="80">
        <v>559</v>
      </c>
      <c r="E53" s="80">
        <v>9520.43</v>
      </c>
      <c r="F53" s="7">
        <f t="shared" si="0"/>
        <v>10079.43</v>
      </c>
    </row>
    <row r="54" spans="2:6" x14ac:dyDescent="0.25">
      <c r="B54" s="102"/>
      <c r="C54" s="81" t="s">
        <v>54</v>
      </c>
      <c r="D54" s="80">
        <v>13758.71</v>
      </c>
      <c r="E54" s="80">
        <v>73585.990000000005</v>
      </c>
      <c r="F54" s="7">
        <f t="shared" si="0"/>
        <v>87344.700000000012</v>
      </c>
    </row>
    <row r="55" spans="2:6" x14ac:dyDescent="0.25">
      <c r="B55" s="8" t="s">
        <v>55</v>
      </c>
      <c r="C55" s="43"/>
      <c r="D55" s="44">
        <f>SUM(D53:D54)</f>
        <v>14317.71</v>
      </c>
      <c r="E55" s="44">
        <f>SUM(E53:E54)</f>
        <v>83106.420000000013</v>
      </c>
      <c r="F55" s="9">
        <f t="shared" si="0"/>
        <v>97424.13</v>
      </c>
    </row>
    <row r="56" spans="2:6" x14ac:dyDescent="0.25">
      <c r="B56" s="102" t="s">
        <v>56</v>
      </c>
      <c r="C56" s="81" t="s">
        <v>154</v>
      </c>
      <c r="D56" s="80"/>
      <c r="E56" s="80">
        <v>10143</v>
      </c>
      <c r="F56" s="7">
        <f t="shared" si="0"/>
        <v>10143</v>
      </c>
    </row>
    <row r="57" spans="2:6" x14ac:dyDescent="0.25">
      <c r="B57" s="102"/>
      <c r="C57" s="81" t="s">
        <v>57</v>
      </c>
      <c r="D57" s="80"/>
      <c r="E57" s="80">
        <v>3058</v>
      </c>
      <c r="F57" s="7">
        <f t="shared" si="0"/>
        <v>3058</v>
      </c>
    </row>
    <row r="58" spans="2:6" x14ac:dyDescent="0.25">
      <c r="B58" s="102"/>
      <c r="C58" s="81" t="s">
        <v>157</v>
      </c>
      <c r="D58" s="80"/>
      <c r="E58" s="80">
        <v>11160</v>
      </c>
      <c r="F58" s="7">
        <f t="shared" si="0"/>
        <v>11160</v>
      </c>
    </row>
    <row r="59" spans="2:6" x14ac:dyDescent="0.25">
      <c r="B59" s="102"/>
      <c r="C59" s="81" t="s">
        <v>58</v>
      </c>
      <c r="D59" s="80"/>
      <c r="E59" s="80">
        <v>26507</v>
      </c>
      <c r="F59" s="7">
        <f t="shared" si="0"/>
        <v>26507</v>
      </c>
    </row>
    <row r="60" spans="2:6" x14ac:dyDescent="0.25">
      <c r="B60" s="8" t="s">
        <v>59</v>
      </c>
      <c r="C60" s="43"/>
      <c r="D60" s="44"/>
      <c r="E60" s="44">
        <f>SUM(E56:E59)</f>
        <v>50868</v>
      </c>
      <c r="F60" s="9">
        <f t="shared" si="0"/>
        <v>50868</v>
      </c>
    </row>
    <row r="61" spans="2:6" x14ac:dyDescent="0.25">
      <c r="B61" s="102" t="s">
        <v>60</v>
      </c>
      <c r="C61" s="81" t="s">
        <v>60</v>
      </c>
      <c r="D61" s="82"/>
      <c r="E61" s="80">
        <v>7041</v>
      </c>
      <c r="F61" s="7">
        <f t="shared" si="0"/>
        <v>7041</v>
      </c>
    </row>
    <row r="62" spans="2:6" x14ac:dyDescent="0.25">
      <c r="B62" s="8" t="s">
        <v>61</v>
      </c>
      <c r="C62" s="43"/>
      <c r="D62" s="44"/>
      <c r="E62" s="44">
        <f>E61</f>
        <v>7041</v>
      </c>
      <c r="F62" s="9">
        <f t="shared" si="0"/>
        <v>7041</v>
      </c>
    </row>
    <row r="63" spans="2:6" x14ac:dyDescent="0.25">
      <c r="B63" s="102" t="s">
        <v>62</v>
      </c>
      <c r="C63" s="81" t="s">
        <v>62</v>
      </c>
      <c r="D63" s="80">
        <v>4362.8100000000004</v>
      </c>
      <c r="E63" s="80">
        <v>15220.080000000002</v>
      </c>
      <c r="F63" s="7">
        <f t="shared" si="0"/>
        <v>19582.890000000003</v>
      </c>
    </row>
    <row r="64" spans="2:6" x14ac:dyDescent="0.25">
      <c r="B64" s="8" t="s">
        <v>63</v>
      </c>
      <c r="C64" s="43"/>
      <c r="D64" s="44">
        <f>D63</f>
        <v>4362.8100000000004</v>
      </c>
      <c r="E64" s="44">
        <f>E63</f>
        <v>15220.080000000002</v>
      </c>
      <c r="F64" s="9">
        <f t="shared" si="0"/>
        <v>19582.890000000003</v>
      </c>
    </row>
    <row r="65" spans="2:6" x14ac:dyDescent="0.25">
      <c r="B65" s="102" t="s">
        <v>64</v>
      </c>
      <c r="C65" s="81" t="s">
        <v>64</v>
      </c>
      <c r="D65" s="80">
        <v>10280.26</v>
      </c>
      <c r="E65" s="80"/>
      <c r="F65" s="7">
        <f t="shared" si="0"/>
        <v>10280.26</v>
      </c>
    </row>
    <row r="66" spans="2:6" x14ac:dyDescent="0.25">
      <c r="B66" s="8" t="s">
        <v>65</v>
      </c>
      <c r="C66" s="43"/>
      <c r="D66" s="44">
        <f>D65</f>
        <v>10280.26</v>
      </c>
      <c r="E66" s="44"/>
      <c r="F66" s="9">
        <f t="shared" si="0"/>
        <v>10280.26</v>
      </c>
    </row>
    <row r="67" spans="2:6" x14ac:dyDescent="0.25">
      <c r="B67" s="102" t="s">
        <v>66</v>
      </c>
      <c r="C67" s="81" t="s">
        <v>66</v>
      </c>
      <c r="D67" s="80">
        <v>23378</v>
      </c>
      <c r="E67" s="80">
        <v>63876</v>
      </c>
      <c r="F67" s="7">
        <f t="shared" si="0"/>
        <v>87254</v>
      </c>
    </row>
    <row r="68" spans="2:6" x14ac:dyDescent="0.25">
      <c r="B68" s="45" t="s">
        <v>67</v>
      </c>
      <c r="C68" s="4"/>
      <c r="D68" s="44">
        <f>D67</f>
        <v>23378</v>
      </c>
      <c r="E68" s="44">
        <f>E67</f>
        <v>63876</v>
      </c>
      <c r="F68" s="9">
        <f t="shared" si="0"/>
        <v>87254</v>
      </c>
    </row>
    <row r="69" spans="2:6" x14ac:dyDescent="0.25">
      <c r="B69" s="102" t="s">
        <v>68</v>
      </c>
      <c r="C69" s="81" t="s">
        <v>69</v>
      </c>
      <c r="D69" s="80">
        <v>5233.97</v>
      </c>
      <c r="E69" s="80">
        <v>1610.6799999999998</v>
      </c>
      <c r="F69" s="7">
        <f t="shared" si="0"/>
        <v>6844.65</v>
      </c>
    </row>
    <row r="70" spans="2:6" x14ac:dyDescent="0.25">
      <c r="B70" s="102"/>
      <c r="C70" s="81" t="s">
        <v>169</v>
      </c>
      <c r="D70" s="80"/>
      <c r="E70" s="80">
        <v>858.75</v>
      </c>
      <c r="F70" s="7">
        <f t="shared" si="0"/>
        <v>858.75</v>
      </c>
    </row>
    <row r="71" spans="2:6" x14ac:dyDescent="0.25">
      <c r="B71" s="102"/>
      <c r="C71" s="81" t="s">
        <v>171</v>
      </c>
      <c r="D71" s="80"/>
      <c r="E71" s="80">
        <v>58.050000000000004</v>
      </c>
      <c r="F71" s="7">
        <f t="shared" si="0"/>
        <v>58.050000000000004</v>
      </c>
    </row>
    <row r="72" spans="2:6" x14ac:dyDescent="0.25">
      <c r="B72" s="8" t="s">
        <v>70</v>
      </c>
      <c r="C72" s="43"/>
      <c r="D72" s="44">
        <f>SUM(D69:D71)</f>
        <v>5233.97</v>
      </c>
      <c r="E72" s="44">
        <f>SUM(E69:E71)</f>
        <v>2527.48</v>
      </c>
      <c r="F72" s="9">
        <f t="shared" ref="F72:F73" si="1">SUM(D72:E72)</f>
        <v>7761.4500000000007</v>
      </c>
    </row>
    <row r="73" spans="2:6" ht="15.75" thickBot="1" x14ac:dyDescent="0.3">
      <c r="B73" s="10" t="s">
        <v>202</v>
      </c>
      <c r="C73" s="11"/>
      <c r="D73" s="46">
        <f>D72+D68+D66+D64+D62+D60+D55+D52+D47+D42+D32+D30+D27+D23+D21+D19+D15</f>
        <v>338306.29</v>
      </c>
      <c r="E73" s="46">
        <f>E72+E68+E66+E64+E62+E60+E55+E52+E47+E42+E32+E30+E27+E23+E21+E19+E15</f>
        <v>900810.4</v>
      </c>
      <c r="F73" s="13">
        <f t="shared" si="1"/>
        <v>1239116.69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85"/>
  <sheetViews>
    <sheetView workbookViewId="0">
      <selection activeCell="E692" sqref="E692"/>
    </sheetView>
  </sheetViews>
  <sheetFormatPr baseColWidth="10" defaultRowHeight="15" x14ac:dyDescent="0.25"/>
  <cols>
    <col min="1" max="1" width="11.42578125" style="1"/>
    <col min="2" max="2" width="24.85546875" style="1" bestFit="1" customWidth="1"/>
    <col min="3" max="3" width="17.42578125" style="1" bestFit="1" customWidth="1"/>
    <col min="4" max="4" width="20.7109375" style="1" customWidth="1"/>
    <col min="5" max="5" width="30.42578125" style="1" bestFit="1" customWidth="1"/>
    <col min="6" max="6" width="14.28515625" style="2" customWidth="1"/>
    <col min="7" max="7" width="18.28515625" style="1" bestFit="1" customWidth="1"/>
    <col min="8" max="8" width="14.5703125" style="1" customWidth="1"/>
    <col min="9" max="11" width="11.42578125" style="1"/>
    <col min="12" max="12" width="13.28515625" style="1" customWidth="1"/>
    <col min="13" max="16384" width="11.42578125" style="1"/>
  </cols>
  <sheetData>
    <row r="2" spans="2:6" x14ac:dyDescent="0.25">
      <c r="D2" s="18"/>
      <c r="F2" s="16" t="s">
        <v>211</v>
      </c>
    </row>
    <row r="3" spans="2:6" x14ac:dyDescent="0.25">
      <c r="F3" s="1"/>
    </row>
    <row r="4" spans="2:6" ht="15.75" thickBot="1" x14ac:dyDescent="0.3">
      <c r="F4" s="1"/>
    </row>
    <row r="5" spans="2:6" ht="43.5" thickBot="1" x14ac:dyDescent="0.3">
      <c r="B5" s="30" t="s">
        <v>0</v>
      </c>
      <c r="C5" s="31" t="s">
        <v>1</v>
      </c>
      <c r="D5" s="31" t="s">
        <v>71</v>
      </c>
      <c r="E5" s="31" t="s">
        <v>72</v>
      </c>
      <c r="F5" s="51" t="s">
        <v>237</v>
      </c>
    </row>
    <row r="6" spans="2:6" x14ac:dyDescent="0.25">
      <c r="B6" s="66" t="s">
        <v>2</v>
      </c>
      <c r="C6" s="67" t="s">
        <v>3</v>
      </c>
      <c r="D6" s="67" t="s">
        <v>201</v>
      </c>
      <c r="E6" s="67" t="s">
        <v>203</v>
      </c>
      <c r="F6" s="76">
        <v>4855.6899999999996</v>
      </c>
    </row>
    <row r="7" spans="2:6" x14ac:dyDescent="0.25">
      <c r="B7" s="66"/>
      <c r="C7" s="67"/>
      <c r="D7" s="21" t="s">
        <v>204</v>
      </c>
      <c r="E7" s="21"/>
      <c r="F7" s="23">
        <v>4855.6899999999996</v>
      </c>
    </row>
    <row r="8" spans="2:6" x14ac:dyDescent="0.25">
      <c r="B8" s="66"/>
      <c r="C8" s="75"/>
      <c r="D8" s="67" t="s">
        <v>80</v>
      </c>
      <c r="E8" s="67" t="s">
        <v>206</v>
      </c>
      <c r="F8" s="76">
        <v>4565.04</v>
      </c>
    </row>
    <row r="9" spans="2:6" x14ac:dyDescent="0.25">
      <c r="B9" s="66"/>
      <c r="C9" s="67"/>
      <c r="D9" s="21" t="s">
        <v>83</v>
      </c>
      <c r="E9" s="21"/>
      <c r="F9" s="23">
        <v>4565.04</v>
      </c>
    </row>
    <row r="10" spans="2:6" x14ac:dyDescent="0.25">
      <c r="B10" s="66"/>
      <c r="C10" s="3" t="s">
        <v>73</v>
      </c>
      <c r="D10" s="28"/>
      <c r="E10" s="28"/>
      <c r="F10" s="29">
        <f>F7+F9</f>
        <v>9420.73</v>
      </c>
    </row>
    <row r="11" spans="2:6" x14ac:dyDescent="0.25">
      <c r="B11" s="66"/>
      <c r="C11" s="67" t="s">
        <v>4</v>
      </c>
      <c r="D11" s="67" t="s">
        <v>201</v>
      </c>
      <c r="E11" s="67" t="s">
        <v>203</v>
      </c>
      <c r="F11" s="76">
        <v>4433.34</v>
      </c>
    </row>
    <row r="12" spans="2:6" x14ac:dyDescent="0.25">
      <c r="B12" s="66"/>
      <c r="C12" s="67"/>
      <c r="D12" s="21" t="s">
        <v>204</v>
      </c>
      <c r="E12" s="21"/>
      <c r="F12" s="23">
        <v>4433.34</v>
      </c>
    </row>
    <row r="13" spans="2:6" x14ac:dyDescent="0.25">
      <c r="B13" s="66"/>
      <c r="C13" s="75"/>
      <c r="D13" s="67" t="s">
        <v>80</v>
      </c>
      <c r="E13" s="67" t="s">
        <v>205</v>
      </c>
      <c r="F13" s="76">
        <v>9225.9500000000007</v>
      </c>
    </row>
    <row r="14" spans="2:6" x14ac:dyDescent="0.25">
      <c r="B14" s="66"/>
      <c r="C14" s="67"/>
      <c r="D14" s="21" t="s">
        <v>83</v>
      </c>
      <c r="E14" s="21"/>
      <c r="F14" s="23">
        <v>9225.9500000000007</v>
      </c>
    </row>
    <row r="15" spans="2:6" x14ac:dyDescent="0.25">
      <c r="B15" s="66"/>
      <c r="C15" s="3" t="s">
        <v>186</v>
      </c>
      <c r="D15" s="28"/>
      <c r="E15" s="28"/>
      <c r="F15" s="29">
        <f>F12+F14</f>
        <v>13659.29</v>
      </c>
    </row>
    <row r="16" spans="2:6" x14ac:dyDescent="0.25">
      <c r="B16" s="66"/>
      <c r="C16" s="67" t="s">
        <v>5</v>
      </c>
      <c r="D16" s="67" t="s">
        <v>201</v>
      </c>
      <c r="E16" s="67" t="s">
        <v>203</v>
      </c>
      <c r="F16" s="76">
        <v>4747.7</v>
      </c>
    </row>
    <row r="17" spans="2:6" x14ac:dyDescent="0.25">
      <c r="B17" s="66"/>
      <c r="C17" s="67"/>
      <c r="D17" s="21" t="s">
        <v>204</v>
      </c>
      <c r="E17" s="21"/>
      <c r="F17" s="23">
        <v>4747.7</v>
      </c>
    </row>
    <row r="18" spans="2:6" x14ac:dyDescent="0.25">
      <c r="B18" s="66"/>
      <c r="C18" s="3" t="s">
        <v>74</v>
      </c>
      <c r="D18" s="28"/>
      <c r="E18" s="28"/>
      <c r="F18" s="29">
        <f>F17</f>
        <v>4747.7</v>
      </c>
    </row>
    <row r="19" spans="2:6" x14ac:dyDescent="0.25">
      <c r="B19" s="66"/>
      <c r="C19" s="67" t="s">
        <v>6</v>
      </c>
      <c r="D19" s="67" t="s">
        <v>201</v>
      </c>
      <c r="E19" s="67" t="s">
        <v>203</v>
      </c>
      <c r="F19" s="76">
        <v>9526.61</v>
      </c>
    </row>
    <row r="20" spans="2:6" x14ac:dyDescent="0.25">
      <c r="B20" s="66"/>
      <c r="C20" s="67"/>
      <c r="D20" s="21" t="s">
        <v>204</v>
      </c>
      <c r="E20" s="21"/>
      <c r="F20" s="23">
        <v>9526.61</v>
      </c>
    </row>
    <row r="21" spans="2:6" x14ac:dyDescent="0.25">
      <c r="B21" s="66"/>
      <c r="C21" s="3" t="s">
        <v>75</v>
      </c>
      <c r="D21" s="28"/>
      <c r="E21" s="28"/>
      <c r="F21" s="29">
        <f>F20</f>
        <v>9526.61</v>
      </c>
    </row>
    <row r="22" spans="2:6" x14ac:dyDescent="0.25">
      <c r="B22" s="66"/>
      <c r="C22" s="67" t="s">
        <v>7</v>
      </c>
      <c r="D22" s="67" t="s">
        <v>201</v>
      </c>
      <c r="E22" s="67" t="s">
        <v>203</v>
      </c>
      <c r="F22" s="76">
        <v>48846.85</v>
      </c>
    </row>
    <row r="23" spans="2:6" x14ac:dyDescent="0.25">
      <c r="B23" s="66"/>
      <c r="C23" s="67"/>
      <c r="D23" s="21" t="s">
        <v>204</v>
      </c>
      <c r="E23" s="21"/>
      <c r="F23" s="23">
        <v>48846.85</v>
      </c>
    </row>
    <row r="24" spans="2:6" x14ac:dyDescent="0.25">
      <c r="B24" s="66"/>
      <c r="C24" s="67"/>
      <c r="D24" s="67" t="s">
        <v>80</v>
      </c>
      <c r="E24" s="67" t="s">
        <v>205</v>
      </c>
      <c r="F24" s="76">
        <v>34152.69</v>
      </c>
    </row>
    <row r="25" spans="2:6" x14ac:dyDescent="0.25">
      <c r="B25" s="66"/>
      <c r="C25" s="67"/>
      <c r="D25" s="21" t="s">
        <v>83</v>
      </c>
      <c r="E25" s="21"/>
      <c r="F25" s="23">
        <v>34152.69</v>
      </c>
    </row>
    <row r="26" spans="2:6" x14ac:dyDescent="0.25">
      <c r="B26" s="66"/>
      <c r="C26" s="3" t="s">
        <v>76</v>
      </c>
      <c r="D26" s="28"/>
      <c r="E26" s="28"/>
      <c r="F26" s="29">
        <f>F23+F25</f>
        <v>82999.540000000008</v>
      </c>
    </row>
    <row r="27" spans="2:6" x14ac:dyDescent="0.25">
      <c r="B27" s="66"/>
      <c r="C27" s="67" t="s">
        <v>8</v>
      </c>
      <c r="D27" s="67" t="s">
        <v>201</v>
      </c>
      <c r="E27" s="67" t="s">
        <v>203</v>
      </c>
      <c r="F27" s="76">
        <v>11275.26</v>
      </c>
    </row>
    <row r="28" spans="2:6" x14ac:dyDescent="0.25">
      <c r="B28" s="66"/>
      <c r="C28" s="67"/>
      <c r="D28" s="21" t="s">
        <v>204</v>
      </c>
      <c r="E28" s="21"/>
      <c r="F28" s="23">
        <v>11275.26</v>
      </c>
    </row>
    <row r="29" spans="2:6" x14ac:dyDescent="0.25">
      <c r="B29" s="66"/>
      <c r="C29" s="3" t="s">
        <v>77</v>
      </c>
      <c r="D29" s="28"/>
      <c r="E29" s="28"/>
      <c r="F29" s="29">
        <f>F28</f>
        <v>11275.26</v>
      </c>
    </row>
    <row r="30" spans="2:6" x14ac:dyDescent="0.25">
      <c r="B30" s="66"/>
      <c r="C30" s="67" t="s">
        <v>9</v>
      </c>
      <c r="D30" s="67" t="s">
        <v>201</v>
      </c>
      <c r="E30" s="67" t="s">
        <v>203</v>
      </c>
      <c r="F30" s="76">
        <v>670.58</v>
      </c>
    </row>
    <row r="31" spans="2:6" x14ac:dyDescent="0.25">
      <c r="B31" s="66"/>
      <c r="C31" s="67"/>
      <c r="D31" s="21" t="s">
        <v>204</v>
      </c>
      <c r="E31" s="21"/>
      <c r="F31" s="23">
        <v>670.58</v>
      </c>
    </row>
    <row r="32" spans="2:6" x14ac:dyDescent="0.25">
      <c r="B32" s="66"/>
      <c r="C32" s="67"/>
      <c r="D32" s="67" t="s">
        <v>80</v>
      </c>
      <c r="E32" s="67" t="s">
        <v>205</v>
      </c>
      <c r="F32" s="76">
        <v>12</v>
      </c>
    </row>
    <row r="33" spans="2:6" x14ac:dyDescent="0.25">
      <c r="B33" s="66"/>
      <c r="C33" s="67"/>
      <c r="D33" s="21" t="s">
        <v>83</v>
      </c>
      <c r="E33" s="21"/>
      <c r="F33" s="23">
        <v>12</v>
      </c>
    </row>
    <row r="34" spans="2:6" x14ac:dyDescent="0.25">
      <c r="B34" s="66"/>
      <c r="C34" s="3" t="s">
        <v>207</v>
      </c>
      <c r="D34" s="28"/>
      <c r="E34" s="28"/>
      <c r="F34" s="29">
        <f>F31+F33</f>
        <v>682.58</v>
      </c>
    </row>
    <row r="35" spans="2:6" x14ac:dyDescent="0.25">
      <c r="B35" s="66"/>
      <c r="C35" s="67" t="s">
        <v>10</v>
      </c>
      <c r="D35" s="67"/>
      <c r="E35" s="67" t="s">
        <v>203</v>
      </c>
      <c r="F35" s="76">
        <v>14455.23</v>
      </c>
    </row>
    <row r="36" spans="2:6" x14ac:dyDescent="0.25">
      <c r="B36" s="66"/>
      <c r="C36" s="67"/>
      <c r="D36" s="21"/>
      <c r="E36" s="21"/>
      <c r="F36" s="23">
        <v>14455.23</v>
      </c>
    </row>
    <row r="37" spans="2:6" x14ac:dyDescent="0.25">
      <c r="B37" s="66"/>
      <c r="C37" s="67"/>
      <c r="D37" s="67" t="s">
        <v>80</v>
      </c>
      <c r="E37" s="67" t="s">
        <v>205</v>
      </c>
      <c r="F37" s="76">
        <v>75</v>
      </c>
    </row>
    <row r="38" spans="2:6" x14ac:dyDescent="0.25">
      <c r="B38" s="66"/>
      <c r="C38" s="67"/>
      <c r="D38" s="21" t="s">
        <v>83</v>
      </c>
      <c r="E38" s="21"/>
      <c r="F38" s="23">
        <v>75</v>
      </c>
    </row>
    <row r="39" spans="2:6" x14ac:dyDescent="0.25">
      <c r="B39" s="66"/>
      <c r="C39" s="3" t="s">
        <v>187</v>
      </c>
      <c r="D39" s="28"/>
      <c r="E39" s="28"/>
      <c r="F39" s="29">
        <f>F36+F38</f>
        <v>14530.23</v>
      </c>
    </row>
    <row r="40" spans="2:6" s="47" customFormat="1" x14ac:dyDescent="0.25">
      <c r="B40" s="25" t="s">
        <v>11</v>
      </c>
      <c r="C40" s="22"/>
      <c r="D40" s="22"/>
      <c r="E40" s="22"/>
      <c r="F40" s="26">
        <f>F39+F34+F29+F26+F21+F18+F15+F10</f>
        <v>146841.94000000003</v>
      </c>
    </row>
    <row r="41" spans="2:6" x14ac:dyDescent="0.25">
      <c r="B41" s="66" t="s">
        <v>12</v>
      </c>
      <c r="C41" s="67" t="s">
        <v>13</v>
      </c>
      <c r="D41" s="67" t="s">
        <v>201</v>
      </c>
      <c r="E41" s="77" t="s">
        <v>146</v>
      </c>
      <c r="F41" s="76">
        <v>779</v>
      </c>
    </row>
    <row r="42" spans="2:6" x14ac:dyDescent="0.25">
      <c r="B42" s="66"/>
      <c r="C42" s="67"/>
      <c r="D42" s="67"/>
      <c r="E42" s="77" t="s">
        <v>85</v>
      </c>
      <c r="F42" s="76">
        <v>265.15999999999997</v>
      </c>
    </row>
    <row r="43" spans="2:6" x14ac:dyDescent="0.25">
      <c r="B43" s="66"/>
      <c r="C43" s="67"/>
      <c r="D43" s="67"/>
      <c r="E43" s="77" t="s">
        <v>78</v>
      </c>
      <c r="F43" s="76">
        <v>100</v>
      </c>
    </row>
    <row r="44" spans="2:6" x14ac:dyDescent="0.25">
      <c r="B44" s="66"/>
      <c r="C44" s="67"/>
      <c r="D44" s="67"/>
      <c r="E44" s="67" t="s">
        <v>241</v>
      </c>
      <c r="F44" s="76">
        <v>77</v>
      </c>
    </row>
    <row r="45" spans="2:6" x14ac:dyDescent="0.25">
      <c r="B45" s="66"/>
      <c r="C45" s="67"/>
      <c r="D45" s="67"/>
      <c r="E45" s="77" t="s">
        <v>79</v>
      </c>
      <c r="F45" s="76">
        <v>1588.5</v>
      </c>
    </row>
    <row r="46" spans="2:6" x14ac:dyDescent="0.25">
      <c r="B46" s="66"/>
      <c r="C46" s="67"/>
      <c r="D46" s="21" t="s">
        <v>204</v>
      </c>
      <c r="E46" s="21"/>
      <c r="F46" s="23">
        <f>SUM(F41:F45)</f>
        <v>2809.66</v>
      </c>
    </row>
    <row r="47" spans="2:6" x14ac:dyDescent="0.25">
      <c r="B47" s="66"/>
      <c r="C47" s="67"/>
      <c r="D47" s="67" t="s">
        <v>80</v>
      </c>
      <c r="E47" s="77" t="s">
        <v>149</v>
      </c>
      <c r="F47" s="76">
        <v>60</v>
      </c>
    </row>
    <row r="48" spans="2:6" x14ac:dyDescent="0.25">
      <c r="B48" s="66"/>
      <c r="C48" s="67"/>
      <c r="D48" s="67"/>
      <c r="E48" s="77" t="s">
        <v>196</v>
      </c>
      <c r="F48" s="76">
        <v>2.5</v>
      </c>
    </row>
    <row r="49" spans="2:6" x14ac:dyDescent="0.25">
      <c r="B49" s="66"/>
      <c r="C49" s="67"/>
      <c r="D49" s="67"/>
      <c r="E49" s="77" t="s">
        <v>100</v>
      </c>
      <c r="F49" s="76">
        <v>760</v>
      </c>
    </row>
    <row r="50" spans="2:6" x14ac:dyDescent="0.25">
      <c r="B50" s="66"/>
      <c r="C50" s="67"/>
      <c r="D50" s="67"/>
      <c r="E50" s="77" t="s">
        <v>82</v>
      </c>
      <c r="F50" s="76">
        <v>8</v>
      </c>
    </row>
    <row r="51" spans="2:6" x14ac:dyDescent="0.25">
      <c r="B51" s="66"/>
      <c r="C51" s="67"/>
      <c r="D51" s="67"/>
      <c r="E51" s="77" t="s">
        <v>140</v>
      </c>
      <c r="F51" s="76">
        <v>703</v>
      </c>
    </row>
    <row r="52" spans="2:6" x14ac:dyDescent="0.25">
      <c r="B52" s="66"/>
      <c r="C52" s="67"/>
      <c r="D52" s="67"/>
      <c r="E52" s="77" t="s">
        <v>141</v>
      </c>
      <c r="F52" s="76">
        <v>846</v>
      </c>
    </row>
    <row r="53" spans="2:6" x14ac:dyDescent="0.25">
      <c r="B53" s="66"/>
      <c r="C53" s="67"/>
      <c r="D53" s="67"/>
      <c r="E53" s="77" t="s">
        <v>189</v>
      </c>
      <c r="F53" s="76">
        <v>90</v>
      </c>
    </row>
    <row r="54" spans="2:6" x14ac:dyDescent="0.25">
      <c r="B54" s="66"/>
      <c r="C54" s="67"/>
      <c r="D54" s="67"/>
      <c r="E54" s="77" t="s">
        <v>103</v>
      </c>
      <c r="F54" s="76">
        <v>435</v>
      </c>
    </row>
    <row r="55" spans="2:6" x14ac:dyDescent="0.25">
      <c r="B55" s="66"/>
      <c r="C55" s="67"/>
      <c r="D55" s="67"/>
      <c r="E55" s="77" t="s">
        <v>190</v>
      </c>
      <c r="F55" s="76">
        <v>190</v>
      </c>
    </row>
    <row r="56" spans="2:6" x14ac:dyDescent="0.25">
      <c r="B56" s="66"/>
      <c r="C56" s="67"/>
      <c r="D56" s="67"/>
      <c r="E56" s="77" t="s">
        <v>240</v>
      </c>
      <c r="F56" s="76">
        <v>4265.5</v>
      </c>
    </row>
    <row r="57" spans="2:6" x14ac:dyDescent="0.25">
      <c r="B57" s="66"/>
      <c r="C57" s="48"/>
      <c r="D57" s="21" t="s">
        <v>83</v>
      </c>
      <c r="E57" s="21"/>
      <c r="F57" s="23">
        <f>SUM(F47:F56)</f>
        <v>7360</v>
      </c>
    </row>
    <row r="58" spans="2:6" x14ac:dyDescent="0.25">
      <c r="B58" s="66"/>
      <c r="C58" s="3" t="s">
        <v>84</v>
      </c>
      <c r="D58" s="28"/>
      <c r="E58" s="28"/>
      <c r="F58" s="29">
        <f>F46+F57</f>
        <v>10169.66</v>
      </c>
    </row>
    <row r="59" spans="2:6" x14ac:dyDescent="0.25">
      <c r="B59" s="66"/>
      <c r="C59" s="67" t="s">
        <v>14</v>
      </c>
      <c r="D59" s="67" t="s">
        <v>201</v>
      </c>
      <c r="E59" s="77" t="s">
        <v>85</v>
      </c>
      <c r="F59" s="76">
        <v>365</v>
      </c>
    </row>
    <row r="60" spans="2:6" x14ac:dyDescent="0.25">
      <c r="B60" s="66"/>
      <c r="C60" s="67"/>
      <c r="D60" s="67"/>
      <c r="E60" s="77" t="s">
        <v>86</v>
      </c>
      <c r="F60" s="76">
        <v>150</v>
      </c>
    </row>
    <row r="61" spans="2:6" x14ac:dyDescent="0.25">
      <c r="B61" s="66"/>
      <c r="C61" s="67"/>
      <c r="D61" s="67"/>
      <c r="E61" s="77" t="s">
        <v>79</v>
      </c>
      <c r="F61" s="76">
        <v>5330</v>
      </c>
    </row>
    <row r="62" spans="2:6" s="17" customFormat="1" x14ac:dyDescent="0.25">
      <c r="B62" s="66"/>
      <c r="C62" s="67"/>
      <c r="D62" s="21" t="s">
        <v>204</v>
      </c>
      <c r="E62" s="21"/>
      <c r="F62" s="23">
        <f>SUM(F59:F61)</f>
        <v>5845</v>
      </c>
    </row>
    <row r="63" spans="2:6" x14ac:dyDescent="0.25">
      <c r="B63" s="66"/>
      <c r="C63" s="67"/>
      <c r="D63" s="67" t="s">
        <v>80</v>
      </c>
      <c r="E63" s="77" t="s">
        <v>140</v>
      </c>
      <c r="F63" s="76">
        <v>3.75</v>
      </c>
    </row>
    <row r="64" spans="2:6" x14ac:dyDescent="0.25">
      <c r="B64" s="66"/>
      <c r="C64" s="67"/>
      <c r="D64" s="67"/>
      <c r="E64" s="77" t="s">
        <v>141</v>
      </c>
      <c r="F64" s="76">
        <v>3098.75</v>
      </c>
    </row>
    <row r="65" spans="2:6" x14ac:dyDescent="0.25">
      <c r="B65" s="66"/>
      <c r="C65" s="67"/>
      <c r="D65" s="67"/>
      <c r="E65" s="77" t="s">
        <v>121</v>
      </c>
      <c r="F65" s="76">
        <v>352.5</v>
      </c>
    </row>
    <row r="66" spans="2:6" x14ac:dyDescent="0.25">
      <c r="B66" s="66"/>
      <c r="C66" s="67"/>
      <c r="D66" s="75"/>
      <c r="E66" s="77" t="s">
        <v>240</v>
      </c>
      <c r="F66" s="76">
        <v>7182.5</v>
      </c>
    </row>
    <row r="67" spans="2:6" s="17" customFormat="1" x14ac:dyDescent="0.25">
      <c r="B67" s="66"/>
      <c r="C67" s="67"/>
      <c r="D67" s="21" t="s">
        <v>83</v>
      </c>
      <c r="E67" s="21"/>
      <c r="F67" s="23">
        <f>SUM(F63:F66)</f>
        <v>10637.5</v>
      </c>
    </row>
    <row r="68" spans="2:6" x14ac:dyDescent="0.25">
      <c r="B68" s="66"/>
      <c r="C68" s="3" t="s">
        <v>88</v>
      </c>
      <c r="D68" s="28"/>
      <c r="E68" s="28"/>
      <c r="F68" s="29">
        <f>F62+F67</f>
        <v>16482.5</v>
      </c>
    </row>
    <row r="69" spans="2:6" x14ac:dyDescent="0.25">
      <c r="B69" s="66"/>
      <c r="C69" s="67" t="s">
        <v>15</v>
      </c>
      <c r="D69" s="67" t="s">
        <v>201</v>
      </c>
      <c r="E69" s="77" t="s">
        <v>91</v>
      </c>
      <c r="F69" s="76">
        <v>130</v>
      </c>
    </row>
    <row r="70" spans="2:6" x14ac:dyDescent="0.25">
      <c r="B70" s="66"/>
      <c r="C70" s="67"/>
      <c r="D70" s="67"/>
      <c r="E70" s="77" t="s">
        <v>85</v>
      </c>
      <c r="F70" s="76">
        <v>1722.5</v>
      </c>
    </row>
    <row r="71" spans="2:6" x14ac:dyDescent="0.25">
      <c r="B71" s="66"/>
      <c r="C71" s="67"/>
      <c r="D71" s="21" t="s">
        <v>204</v>
      </c>
      <c r="E71" s="21"/>
      <c r="F71" s="23">
        <f>SUM(F69:F70)</f>
        <v>1852.5</v>
      </c>
    </row>
    <row r="72" spans="2:6" x14ac:dyDescent="0.25">
      <c r="B72" s="66"/>
      <c r="C72" s="67"/>
      <c r="D72" s="67" t="s">
        <v>80</v>
      </c>
      <c r="E72" s="77" t="s">
        <v>140</v>
      </c>
      <c r="F72" s="76">
        <v>25</v>
      </c>
    </row>
    <row r="73" spans="2:6" x14ac:dyDescent="0.25">
      <c r="B73" s="66"/>
      <c r="C73" s="67"/>
      <c r="D73" s="67"/>
      <c r="E73" s="77" t="s">
        <v>141</v>
      </c>
      <c r="F73" s="76">
        <v>3064.2</v>
      </c>
    </row>
    <row r="74" spans="2:6" x14ac:dyDescent="0.25">
      <c r="B74" s="66"/>
      <c r="C74" s="67"/>
      <c r="D74" s="67"/>
      <c r="E74" s="77" t="s">
        <v>189</v>
      </c>
      <c r="F74" s="76">
        <v>90</v>
      </c>
    </row>
    <row r="75" spans="2:6" x14ac:dyDescent="0.25">
      <c r="B75" s="66"/>
      <c r="C75" s="67"/>
      <c r="D75" s="67"/>
      <c r="E75" s="77" t="s">
        <v>103</v>
      </c>
      <c r="F75" s="76">
        <v>45</v>
      </c>
    </row>
    <row r="76" spans="2:6" x14ac:dyDescent="0.25">
      <c r="B76" s="66"/>
      <c r="C76" s="67"/>
      <c r="D76" s="67"/>
      <c r="E76" s="77" t="s">
        <v>190</v>
      </c>
      <c r="F76" s="76">
        <v>25</v>
      </c>
    </row>
    <row r="77" spans="2:6" x14ac:dyDescent="0.25">
      <c r="B77" s="66"/>
      <c r="C77" s="67"/>
      <c r="D77" s="67"/>
      <c r="E77" s="77" t="s">
        <v>121</v>
      </c>
      <c r="F77" s="76">
        <v>285</v>
      </c>
    </row>
    <row r="78" spans="2:6" x14ac:dyDescent="0.25">
      <c r="B78" s="66"/>
      <c r="C78" s="67"/>
      <c r="D78" s="67"/>
      <c r="E78" s="77" t="s">
        <v>240</v>
      </c>
      <c r="F78" s="76">
        <v>1089</v>
      </c>
    </row>
    <row r="79" spans="2:6" s="17" customFormat="1" x14ac:dyDescent="0.25">
      <c r="B79" s="66"/>
      <c r="C79" s="67"/>
      <c r="D79" s="21" t="s">
        <v>83</v>
      </c>
      <c r="E79" s="21"/>
      <c r="F79" s="23">
        <f>SUM(F72:F78)</f>
        <v>4623.2</v>
      </c>
    </row>
    <row r="80" spans="2:6" x14ac:dyDescent="0.25">
      <c r="B80" s="66"/>
      <c r="C80" s="3" t="s">
        <v>90</v>
      </c>
      <c r="D80" s="28"/>
      <c r="E80" s="28"/>
      <c r="F80" s="29">
        <f>F71+F79</f>
        <v>6475.7</v>
      </c>
    </row>
    <row r="81" spans="2:6" s="47" customFormat="1" x14ac:dyDescent="0.25">
      <c r="B81" s="25" t="s">
        <v>16</v>
      </c>
      <c r="C81" s="22"/>
      <c r="D81" s="22"/>
      <c r="E81" s="22"/>
      <c r="F81" s="26">
        <f>F80+F68+F58</f>
        <v>33127.86</v>
      </c>
    </row>
    <row r="82" spans="2:6" x14ac:dyDescent="0.25">
      <c r="B82" s="66" t="s">
        <v>17</v>
      </c>
      <c r="C82" s="67" t="s">
        <v>17</v>
      </c>
      <c r="D82" s="67" t="s">
        <v>201</v>
      </c>
      <c r="E82" s="77" t="s">
        <v>86</v>
      </c>
      <c r="F82" s="76">
        <v>1340</v>
      </c>
    </row>
    <row r="83" spans="2:6" x14ac:dyDescent="0.25">
      <c r="B83" s="66"/>
      <c r="C83" s="67"/>
      <c r="D83" s="67"/>
      <c r="E83" s="77" t="s">
        <v>92</v>
      </c>
      <c r="F83" s="76">
        <v>5115</v>
      </c>
    </row>
    <row r="84" spans="2:6" x14ac:dyDescent="0.25">
      <c r="B84" s="66"/>
      <c r="C84" s="67"/>
      <c r="D84" s="67"/>
      <c r="E84" s="77" t="s">
        <v>79</v>
      </c>
      <c r="F84" s="76">
        <v>95.35</v>
      </c>
    </row>
    <row r="85" spans="2:6" x14ac:dyDescent="0.25">
      <c r="B85" s="66"/>
      <c r="C85" s="67"/>
      <c r="D85" s="21" t="s">
        <v>204</v>
      </c>
      <c r="E85" s="21"/>
      <c r="F85" s="23">
        <f>SUM(F82:F84)</f>
        <v>6550.35</v>
      </c>
    </row>
    <row r="86" spans="2:6" x14ac:dyDescent="0.25">
      <c r="B86" s="66"/>
      <c r="C86" s="67"/>
      <c r="D86" s="67" t="s">
        <v>80</v>
      </c>
      <c r="E86" s="77" t="s">
        <v>234</v>
      </c>
      <c r="F86" s="76">
        <v>675</v>
      </c>
    </row>
    <row r="87" spans="2:6" s="17" customFormat="1" x14ac:dyDescent="0.25">
      <c r="B87" s="66"/>
      <c r="C87" s="67"/>
      <c r="D87" s="67"/>
      <c r="E87" s="77" t="s">
        <v>94</v>
      </c>
      <c r="F87" s="76">
        <v>26.3</v>
      </c>
    </row>
    <row r="88" spans="2:6" x14ac:dyDescent="0.25">
      <c r="B88" s="66"/>
      <c r="C88" s="67"/>
      <c r="D88" s="67"/>
      <c r="E88" s="77" t="s">
        <v>95</v>
      </c>
      <c r="F88" s="76">
        <v>1</v>
      </c>
    </row>
    <row r="89" spans="2:6" x14ac:dyDescent="0.25">
      <c r="B89" s="66"/>
      <c r="C89" s="67"/>
      <c r="D89" s="67"/>
      <c r="E89" s="77" t="s">
        <v>96</v>
      </c>
      <c r="F89" s="76">
        <v>2302.09</v>
      </c>
    </row>
    <row r="90" spans="2:6" x14ac:dyDescent="0.25">
      <c r="B90" s="66"/>
      <c r="C90" s="67"/>
      <c r="D90" s="67"/>
      <c r="E90" s="77" t="s">
        <v>97</v>
      </c>
      <c r="F90" s="76">
        <v>5113.08</v>
      </c>
    </row>
    <row r="91" spans="2:6" x14ac:dyDescent="0.25">
      <c r="B91" s="66"/>
      <c r="C91" s="67"/>
      <c r="D91" s="67"/>
      <c r="E91" s="77" t="s">
        <v>166</v>
      </c>
      <c r="F91" s="76">
        <v>33.22</v>
      </c>
    </row>
    <row r="92" spans="2:6" x14ac:dyDescent="0.25">
      <c r="B92" s="66"/>
      <c r="C92" s="67"/>
      <c r="D92" s="67"/>
      <c r="E92" s="77" t="s">
        <v>98</v>
      </c>
      <c r="F92" s="76">
        <v>1229</v>
      </c>
    </row>
    <row r="93" spans="2:6" x14ac:dyDescent="0.25">
      <c r="B93" s="66"/>
      <c r="C93" s="67"/>
      <c r="D93" s="67"/>
      <c r="E93" s="77" t="s">
        <v>99</v>
      </c>
      <c r="F93" s="76">
        <v>249</v>
      </c>
    </row>
    <row r="94" spans="2:6" x14ac:dyDescent="0.25">
      <c r="B94" s="66"/>
      <c r="C94" s="67"/>
      <c r="D94" s="67"/>
      <c r="E94" s="77" t="s">
        <v>100</v>
      </c>
      <c r="F94" s="76">
        <v>47.45</v>
      </c>
    </row>
    <row r="95" spans="2:6" x14ac:dyDescent="0.25">
      <c r="B95" s="66"/>
      <c r="C95" s="67"/>
      <c r="D95" s="67"/>
      <c r="E95" s="77" t="s">
        <v>101</v>
      </c>
      <c r="F95" s="76">
        <v>15.74</v>
      </c>
    </row>
    <row r="96" spans="2:6" x14ac:dyDescent="0.25">
      <c r="B96" s="66"/>
      <c r="C96" s="67"/>
      <c r="D96" s="67"/>
      <c r="E96" s="77" t="s">
        <v>208</v>
      </c>
      <c r="F96" s="76">
        <v>17</v>
      </c>
    </row>
    <row r="97" spans="2:6" x14ac:dyDescent="0.25">
      <c r="B97" s="66"/>
      <c r="C97" s="67"/>
      <c r="D97" s="67"/>
      <c r="E97" s="77" t="s">
        <v>195</v>
      </c>
      <c r="F97" s="76">
        <v>0.25</v>
      </c>
    </row>
    <row r="98" spans="2:6" x14ac:dyDescent="0.25">
      <c r="B98" s="66"/>
      <c r="C98" s="67"/>
      <c r="D98" s="67"/>
      <c r="E98" s="67" t="s">
        <v>114</v>
      </c>
      <c r="F98" s="76">
        <v>8462</v>
      </c>
    </row>
    <row r="99" spans="2:6" x14ac:dyDescent="0.25">
      <c r="B99" s="66"/>
      <c r="C99" s="67"/>
      <c r="D99" s="67"/>
      <c r="E99" s="67" t="s">
        <v>164</v>
      </c>
      <c r="F99" s="76">
        <v>12.4</v>
      </c>
    </row>
    <row r="100" spans="2:6" x14ac:dyDescent="0.25">
      <c r="B100" s="66"/>
      <c r="C100" s="67"/>
      <c r="D100" s="67"/>
      <c r="E100" s="77" t="s">
        <v>139</v>
      </c>
      <c r="F100" s="76">
        <v>4</v>
      </c>
    </row>
    <row r="101" spans="2:6" x14ac:dyDescent="0.25">
      <c r="B101" s="66"/>
      <c r="C101" s="67"/>
      <c r="D101" s="67"/>
      <c r="E101" s="77" t="s">
        <v>231</v>
      </c>
      <c r="F101" s="76">
        <v>14</v>
      </c>
    </row>
    <row r="102" spans="2:6" x14ac:dyDescent="0.25">
      <c r="B102" s="66"/>
      <c r="C102" s="67"/>
      <c r="D102" s="67"/>
      <c r="E102" s="77" t="s">
        <v>102</v>
      </c>
      <c r="F102" s="76">
        <v>10.28</v>
      </c>
    </row>
    <row r="103" spans="2:6" x14ac:dyDescent="0.25">
      <c r="B103" s="66"/>
      <c r="C103" s="67"/>
      <c r="D103" s="67"/>
      <c r="E103" s="77" t="s">
        <v>103</v>
      </c>
      <c r="F103" s="76">
        <v>15.5</v>
      </c>
    </row>
    <row r="104" spans="2:6" x14ac:dyDescent="0.25">
      <c r="B104" s="66"/>
      <c r="C104" s="67"/>
      <c r="D104" s="67"/>
      <c r="E104" s="77" t="s">
        <v>104</v>
      </c>
      <c r="F104" s="76">
        <v>2599.58</v>
      </c>
    </row>
    <row r="105" spans="2:6" x14ac:dyDescent="0.25">
      <c r="B105" s="66"/>
      <c r="C105" s="67"/>
      <c r="D105" s="67"/>
      <c r="E105" s="77" t="s">
        <v>105</v>
      </c>
      <c r="F105" s="76">
        <v>16.5</v>
      </c>
    </row>
    <row r="106" spans="2:6" x14ac:dyDescent="0.25">
      <c r="B106" s="66"/>
      <c r="C106" s="67"/>
      <c r="D106" s="67"/>
      <c r="E106" s="77" t="s">
        <v>236</v>
      </c>
      <c r="F106" s="76">
        <v>31.07</v>
      </c>
    </row>
    <row r="107" spans="2:6" x14ac:dyDescent="0.25">
      <c r="B107" s="66"/>
      <c r="C107" s="67"/>
      <c r="D107" s="67"/>
      <c r="E107" s="77" t="s">
        <v>242</v>
      </c>
      <c r="F107" s="76">
        <v>2.21</v>
      </c>
    </row>
    <row r="108" spans="2:6" x14ac:dyDescent="0.25">
      <c r="B108" s="66"/>
      <c r="C108" s="67"/>
      <c r="D108" s="75"/>
      <c r="E108" s="77" t="s">
        <v>216</v>
      </c>
      <c r="F108" s="76">
        <v>0.05</v>
      </c>
    </row>
    <row r="109" spans="2:6" x14ac:dyDescent="0.25">
      <c r="B109" s="66"/>
      <c r="C109" s="67"/>
      <c r="D109" s="21" t="s">
        <v>83</v>
      </c>
      <c r="E109" s="21"/>
      <c r="F109" s="23">
        <f>SUM(F86:F108)</f>
        <v>20876.719999999998</v>
      </c>
    </row>
    <row r="110" spans="2:6" x14ac:dyDescent="0.25">
      <c r="B110" s="66"/>
      <c r="C110" s="3" t="s">
        <v>18</v>
      </c>
      <c r="D110" s="28"/>
      <c r="E110" s="28"/>
      <c r="F110" s="29">
        <f>F109+F85</f>
        <v>27427.07</v>
      </c>
    </row>
    <row r="111" spans="2:6" s="47" customFormat="1" x14ac:dyDescent="0.25">
      <c r="B111" s="25" t="s">
        <v>18</v>
      </c>
      <c r="C111" s="22"/>
      <c r="D111" s="22"/>
      <c r="E111" s="22"/>
      <c r="F111" s="26">
        <f>F110</f>
        <v>27427.07</v>
      </c>
    </row>
    <row r="112" spans="2:6" s="17" customFormat="1" x14ac:dyDescent="0.25">
      <c r="B112" s="66" t="s">
        <v>19</v>
      </c>
      <c r="C112" s="67" t="s">
        <v>19</v>
      </c>
      <c r="D112" s="67" t="s">
        <v>201</v>
      </c>
      <c r="E112" s="77" t="s">
        <v>191</v>
      </c>
      <c r="F112" s="76">
        <v>12.13</v>
      </c>
    </row>
    <row r="113" spans="2:6" x14ac:dyDescent="0.25">
      <c r="B113" s="66"/>
      <c r="C113" s="67"/>
      <c r="D113" s="67"/>
      <c r="E113" s="77" t="s">
        <v>85</v>
      </c>
      <c r="F113" s="76">
        <v>1747.21</v>
      </c>
    </row>
    <row r="114" spans="2:6" x14ac:dyDescent="0.25">
      <c r="B114" s="66"/>
      <c r="C114" s="67"/>
      <c r="D114" s="21" t="s">
        <v>204</v>
      </c>
      <c r="E114" s="21"/>
      <c r="F114" s="23">
        <f>SUM(F112:F113)</f>
        <v>1759.3400000000001</v>
      </c>
    </row>
    <row r="115" spans="2:6" x14ac:dyDescent="0.25">
      <c r="B115" s="66"/>
      <c r="C115" s="67"/>
      <c r="D115" s="67" t="s">
        <v>80</v>
      </c>
      <c r="E115" s="77" t="s">
        <v>192</v>
      </c>
      <c r="F115" s="76">
        <v>522.6099999999999</v>
      </c>
    </row>
    <row r="116" spans="2:6" x14ac:dyDescent="0.25">
      <c r="B116" s="66"/>
      <c r="C116" s="67"/>
      <c r="D116" s="67"/>
      <c r="E116" s="77" t="s">
        <v>164</v>
      </c>
      <c r="F116" s="76">
        <v>23.98</v>
      </c>
    </row>
    <row r="117" spans="2:6" x14ac:dyDescent="0.25">
      <c r="B117" s="66"/>
      <c r="C117" s="67"/>
      <c r="D117" s="67"/>
      <c r="E117" s="77" t="s">
        <v>141</v>
      </c>
      <c r="F117" s="76">
        <v>348.31</v>
      </c>
    </row>
    <row r="118" spans="2:6" x14ac:dyDescent="0.25">
      <c r="B118" s="66"/>
      <c r="C118" s="67"/>
      <c r="D118" s="21" t="s">
        <v>83</v>
      </c>
      <c r="E118" s="21"/>
      <c r="F118" s="23">
        <f>SUM(F115:F117)</f>
        <v>894.89999999999986</v>
      </c>
    </row>
    <row r="119" spans="2:6" x14ac:dyDescent="0.25">
      <c r="B119" s="66"/>
      <c r="C119" s="3" t="s">
        <v>20</v>
      </c>
      <c r="D119" s="28"/>
      <c r="E119" s="28"/>
      <c r="F119" s="29">
        <f>F114+F118</f>
        <v>2654.24</v>
      </c>
    </row>
    <row r="120" spans="2:6" s="47" customFormat="1" x14ac:dyDescent="0.25">
      <c r="B120" s="25" t="s">
        <v>20</v>
      </c>
      <c r="C120" s="22"/>
      <c r="D120" s="22"/>
      <c r="E120" s="22"/>
      <c r="F120" s="26">
        <f>F119</f>
        <v>2654.24</v>
      </c>
    </row>
    <row r="121" spans="2:6" x14ac:dyDescent="0.25">
      <c r="B121" s="66" t="s">
        <v>21</v>
      </c>
      <c r="C121" s="67" t="s">
        <v>22</v>
      </c>
      <c r="D121" s="67" t="s">
        <v>201</v>
      </c>
      <c r="E121" s="77" t="s">
        <v>85</v>
      </c>
      <c r="F121" s="76">
        <v>4799.04</v>
      </c>
    </row>
    <row r="122" spans="2:6" x14ac:dyDescent="0.25">
      <c r="B122" s="66"/>
      <c r="C122" s="67"/>
      <c r="D122" s="21" t="s">
        <v>204</v>
      </c>
      <c r="E122" s="21"/>
      <c r="F122" s="23">
        <f>F121</f>
        <v>4799.04</v>
      </c>
    </row>
    <row r="123" spans="2:6" x14ac:dyDescent="0.25">
      <c r="B123" s="66"/>
      <c r="C123" s="67"/>
      <c r="D123" s="67" t="s">
        <v>80</v>
      </c>
      <c r="E123" s="77" t="s">
        <v>231</v>
      </c>
      <c r="F123" s="76">
        <v>2.46</v>
      </c>
    </row>
    <row r="124" spans="2:6" x14ac:dyDescent="0.25">
      <c r="B124" s="66"/>
      <c r="C124" s="67"/>
      <c r="D124" s="67"/>
      <c r="E124" s="77" t="s">
        <v>141</v>
      </c>
      <c r="F124" s="76">
        <v>12.6</v>
      </c>
    </row>
    <row r="125" spans="2:6" x14ac:dyDescent="0.25">
      <c r="B125" s="66"/>
      <c r="C125" s="67"/>
      <c r="D125" s="21" t="s">
        <v>83</v>
      </c>
      <c r="E125" s="21"/>
      <c r="F125" s="23">
        <f>SUM(F123:F124)</f>
        <v>15.059999999999999</v>
      </c>
    </row>
    <row r="126" spans="2:6" x14ac:dyDescent="0.25">
      <c r="B126" s="66"/>
      <c r="C126" s="3" t="s">
        <v>107</v>
      </c>
      <c r="D126" s="28"/>
      <c r="E126" s="28"/>
      <c r="F126" s="29">
        <f>F122+F125</f>
        <v>4814.1000000000004</v>
      </c>
    </row>
    <row r="127" spans="2:6" x14ac:dyDescent="0.25">
      <c r="B127" s="66"/>
      <c r="C127" s="67" t="s">
        <v>23</v>
      </c>
      <c r="D127" s="67" t="s">
        <v>201</v>
      </c>
      <c r="E127" s="77" t="s">
        <v>91</v>
      </c>
      <c r="F127" s="76">
        <v>3.44</v>
      </c>
    </row>
    <row r="128" spans="2:6" s="17" customFormat="1" x14ac:dyDescent="0.25">
      <c r="B128" s="66"/>
      <c r="C128" s="67"/>
      <c r="D128" s="67"/>
      <c r="E128" s="77" t="s">
        <v>127</v>
      </c>
      <c r="F128" s="76">
        <v>8</v>
      </c>
    </row>
    <row r="129" spans="2:6" x14ac:dyDescent="0.25">
      <c r="B129" s="66"/>
      <c r="C129" s="67"/>
      <c r="D129" s="67"/>
      <c r="E129" s="77" t="s">
        <v>191</v>
      </c>
      <c r="F129" s="76">
        <v>2</v>
      </c>
    </row>
    <row r="130" spans="2:6" x14ac:dyDescent="0.25">
      <c r="B130" s="66"/>
      <c r="C130" s="67"/>
      <c r="D130" s="67"/>
      <c r="E130" s="77" t="s">
        <v>85</v>
      </c>
      <c r="F130" s="76">
        <v>552.80999999999995</v>
      </c>
    </row>
    <row r="131" spans="2:6" x14ac:dyDescent="0.25">
      <c r="B131" s="66"/>
      <c r="C131" s="67"/>
      <c r="D131" s="67"/>
      <c r="E131" s="77" t="s">
        <v>78</v>
      </c>
      <c r="F131" s="76">
        <v>181</v>
      </c>
    </row>
    <row r="132" spans="2:6" x14ac:dyDescent="0.25">
      <c r="B132" s="66"/>
      <c r="C132" s="67"/>
      <c r="D132" s="67"/>
      <c r="E132" s="77" t="s">
        <v>86</v>
      </c>
      <c r="F132" s="76">
        <v>48.18</v>
      </c>
    </row>
    <row r="133" spans="2:6" x14ac:dyDescent="0.25">
      <c r="B133" s="66"/>
      <c r="C133" s="67"/>
      <c r="D133" s="75"/>
      <c r="E133" s="77" t="s">
        <v>79</v>
      </c>
      <c r="F133" s="76">
        <v>109.51</v>
      </c>
    </row>
    <row r="134" spans="2:6" x14ac:dyDescent="0.25">
      <c r="B134" s="66"/>
      <c r="C134" s="67"/>
      <c r="D134" s="21" t="s">
        <v>204</v>
      </c>
      <c r="E134" s="21"/>
      <c r="F134" s="23">
        <f>SUM(F127:F133)</f>
        <v>904.93999999999994</v>
      </c>
    </row>
    <row r="135" spans="2:6" x14ac:dyDescent="0.25">
      <c r="B135" s="66"/>
      <c r="C135" s="67"/>
      <c r="D135" s="67" t="s">
        <v>80</v>
      </c>
      <c r="E135" s="77" t="s">
        <v>109</v>
      </c>
      <c r="F135" s="76">
        <v>5</v>
      </c>
    </row>
    <row r="136" spans="2:6" s="17" customFormat="1" x14ac:dyDescent="0.25">
      <c r="B136" s="66"/>
      <c r="C136" s="67"/>
      <c r="D136" s="67"/>
      <c r="E136" s="77" t="s">
        <v>82</v>
      </c>
      <c r="F136" s="76">
        <v>2</v>
      </c>
    </row>
    <row r="137" spans="2:6" s="17" customFormat="1" x14ac:dyDescent="0.25">
      <c r="B137" s="66"/>
      <c r="C137" s="67"/>
      <c r="D137" s="67"/>
      <c r="E137" s="77" t="s">
        <v>244</v>
      </c>
      <c r="F137" s="76">
        <v>1</v>
      </c>
    </row>
    <row r="138" spans="2:6" s="17" customFormat="1" x14ac:dyDescent="0.25">
      <c r="B138" s="66"/>
      <c r="C138" s="67"/>
      <c r="D138" s="67"/>
      <c r="E138" s="77" t="s">
        <v>243</v>
      </c>
      <c r="F138" s="76">
        <v>4</v>
      </c>
    </row>
    <row r="139" spans="2:6" s="17" customFormat="1" x14ac:dyDescent="0.25">
      <c r="B139" s="66"/>
      <c r="C139" s="67"/>
      <c r="D139" s="67"/>
      <c r="E139" s="77" t="s">
        <v>140</v>
      </c>
      <c r="F139" s="76">
        <v>39</v>
      </c>
    </row>
    <row r="140" spans="2:6" s="17" customFormat="1" x14ac:dyDescent="0.25">
      <c r="B140" s="66"/>
      <c r="C140" s="67"/>
      <c r="D140" s="67"/>
      <c r="E140" s="77" t="s">
        <v>141</v>
      </c>
      <c r="F140" s="76">
        <v>1586.22</v>
      </c>
    </row>
    <row r="141" spans="2:6" x14ac:dyDescent="0.25">
      <c r="B141" s="66"/>
      <c r="C141" s="67"/>
      <c r="D141" s="21" t="s">
        <v>83</v>
      </c>
      <c r="E141" s="21"/>
      <c r="F141" s="23">
        <f>SUM(F135:F140)</f>
        <v>1637.22</v>
      </c>
    </row>
    <row r="142" spans="2:6" x14ac:dyDescent="0.25">
      <c r="B142" s="66"/>
      <c r="C142" s="3" t="s">
        <v>108</v>
      </c>
      <c r="D142" s="28"/>
      <c r="E142" s="28"/>
      <c r="F142" s="29">
        <f>F134+F141</f>
        <v>2542.16</v>
      </c>
    </row>
    <row r="143" spans="2:6" x14ac:dyDescent="0.25">
      <c r="B143" s="66"/>
      <c r="C143" s="67" t="s">
        <v>24</v>
      </c>
      <c r="D143" s="67" t="s">
        <v>201</v>
      </c>
      <c r="E143" s="77" t="s">
        <v>85</v>
      </c>
      <c r="F143" s="76">
        <v>31338.21</v>
      </c>
    </row>
    <row r="144" spans="2:6" x14ac:dyDescent="0.25">
      <c r="B144" s="66"/>
      <c r="C144" s="67"/>
      <c r="D144" s="67"/>
      <c r="E144" s="77" t="s">
        <v>86</v>
      </c>
      <c r="F144" s="76">
        <v>8.0299999999999994</v>
      </c>
    </row>
    <row r="145" spans="2:6" x14ac:dyDescent="0.25">
      <c r="B145" s="66"/>
      <c r="C145" s="67"/>
      <c r="D145" s="21" t="s">
        <v>204</v>
      </c>
      <c r="E145" s="21"/>
      <c r="F145" s="23">
        <f>SUM(F143:F144)</f>
        <v>31346.239999999998</v>
      </c>
    </row>
    <row r="146" spans="2:6" x14ac:dyDescent="0.25">
      <c r="B146" s="66"/>
      <c r="C146" s="67"/>
      <c r="D146" s="67" t="s">
        <v>80</v>
      </c>
      <c r="E146" s="77" t="s">
        <v>109</v>
      </c>
      <c r="F146" s="76">
        <v>143.12</v>
      </c>
    </row>
    <row r="147" spans="2:6" x14ac:dyDescent="0.25">
      <c r="B147" s="66"/>
      <c r="C147" s="67"/>
      <c r="D147" s="67"/>
      <c r="E147" s="77" t="s">
        <v>141</v>
      </c>
      <c r="F147" s="76">
        <v>57.79</v>
      </c>
    </row>
    <row r="148" spans="2:6" x14ac:dyDescent="0.25">
      <c r="B148" s="66"/>
      <c r="C148" s="67"/>
      <c r="D148" s="21" t="s">
        <v>83</v>
      </c>
      <c r="E148" s="21"/>
      <c r="F148" s="23">
        <f>SUM(F146:F147)</f>
        <v>200.91</v>
      </c>
    </row>
    <row r="149" spans="2:6" x14ac:dyDescent="0.25">
      <c r="B149" s="66"/>
      <c r="C149" s="3" t="s">
        <v>110</v>
      </c>
      <c r="D149" s="28"/>
      <c r="E149" s="28"/>
      <c r="F149" s="29">
        <f>F145+F148</f>
        <v>31547.149999999998</v>
      </c>
    </row>
    <row r="150" spans="2:6" s="47" customFormat="1" x14ac:dyDescent="0.25">
      <c r="B150" s="25" t="s">
        <v>25</v>
      </c>
      <c r="C150" s="22"/>
      <c r="D150" s="22"/>
      <c r="E150" s="22"/>
      <c r="F150" s="26">
        <f>F149+F142+F126</f>
        <v>38903.409999999996</v>
      </c>
    </row>
    <row r="151" spans="2:6" x14ac:dyDescent="0.25">
      <c r="B151" s="66" t="s">
        <v>26</v>
      </c>
      <c r="C151" s="67" t="s">
        <v>212</v>
      </c>
      <c r="D151" s="67" t="s">
        <v>80</v>
      </c>
      <c r="E151" s="77" t="s">
        <v>97</v>
      </c>
      <c r="F151" s="76">
        <v>5</v>
      </c>
    </row>
    <row r="152" spans="2:6" x14ac:dyDescent="0.25">
      <c r="B152" s="66"/>
      <c r="C152" s="67"/>
      <c r="D152" s="67"/>
      <c r="E152" s="77" t="s">
        <v>98</v>
      </c>
      <c r="F152" s="76">
        <v>484</v>
      </c>
    </row>
    <row r="153" spans="2:6" x14ac:dyDescent="0.25">
      <c r="B153" s="66"/>
      <c r="C153" s="67"/>
      <c r="D153" s="67"/>
      <c r="E153" s="77" t="s">
        <v>194</v>
      </c>
      <c r="F153" s="76">
        <v>20</v>
      </c>
    </row>
    <row r="154" spans="2:6" x14ac:dyDescent="0.25">
      <c r="B154" s="66"/>
      <c r="C154" s="48"/>
      <c r="D154" s="21" t="s">
        <v>83</v>
      </c>
      <c r="E154" s="21"/>
      <c r="F154" s="23">
        <f>SUM(F151:F153)</f>
        <v>509</v>
      </c>
    </row>
    <row r="155" spans="2:6" x14ac:dyDescent="0.25">
      <c r="B155" s="66"/>
      <c r="C155" s="3" t="s">
        <v>221</v>
      </c>
      <c r="D155" s="28"/>
      <c r="E155" s="28"/>
      <c r="F155" s="29">
        <f>F154</f>
        <v>509</v>
      </c>
    </row>
    <row r="156" spans="2:6" x14ac:dyDescent="0.25">
      <c r="B156" s="66"/>
      <c r="C156" s="67" t="s">
        <v>111</v>
      </c>
      <c r="D156" s="67" t="s">
        <v>201</v>
      </c>
      <c r="E156" s="77" t="s">
        <v>112</v>
      </c>
      <c r="F156" s="76">
        <v>256.01</v>
      </c>
    </row>
    <row r="157" spans="2:6" x14ac:dyDescent="0.25">
      <c r="B157" s="66"/>
      <c r="C157" s="67"/>
      <c r="D157" s="67"/>
      <c r="E157" s="77" t="s">
        <v>92</v>
      </c>
      <c r="F157" s="76">
        <v>567.29</v>
      </c>
    </row>
    <row r="158" spans="2:6" x14ac:dyDescent="0.25">
      <c r="B158" s="66"/>
      <c r="C158" s="67"/>
      <c r="D158" s="21" t="s">
        <v>204</v>
      </c>
      <c r="E158" s="21"/>
      <c r="F158" s="23">
        <f>SUM(F156:F157)</f>
        <v>823.3</v>
      </c>
    </row>
    <row r="159" spans="2:6" x14ac:dyDescent="0.25">
      <c r="B159" s="66"/>
      <c r="C159" s="67"/>
      <c r="D159" s="67" t="s">
        <v>80</v>
      </c>
      <c r="E159" s="77" t="s">
        <v>97</v>
      </c>
      <c r="F159" s="76">
        <v>18.54</v>
      </c>
    </row>
    <row r="160" spans="2:6" x14ac:dyDescent="0.25">
      <c r="B160" s="66"/>
      <c r="C160" s="67"/>
      <c r="D160" s="67"/>
      <c r="E160" s="77" t="s">
        <v>222</v>
      </c>
      <c r="F160" s="76">
        <v>256.89999999999998</v>
      </c>
    </row>
    <row r="161" spans="2:6" x14ac:dyDescent="0.25">
      <c r="B161" s="66"/>
      <c r="C161" s="67"/>
      <c r="D161" s="67"/>
      <c r="E161" s="77" t="s">
        <v>98</v>
      </c>
      <c r="F161" s="76">
        <v>1728</v>
      </c>
    </row>
    <row r="162" spans="2:6" x14ac:dyDescent="0.25">
      <c r="B162" s="66"/>
      <c r="C162" s="67"/>
      <c r="D162" s="67"/>
      <c r="E162" s="77" t="s">
        <v>245</v>
      </c>
      <c r="F162" s="76">
        <v>52.97</v>
      </c>
    </row>
    <row r="163" spans="2:6" x14ac:dyDescent="0.25">
      <c r="B163" s="66"/>
      <c r="C163" s="67"/>
      <c r="D163" s="67"/>
      <c r="E163" s="67" t="s">
        <v>113</v>
      </c>
      <c r="F163" s="76">
        <v>487.3</v>
      </c>
    </row>
    <row r="164" spans="2:6" x14ac:dyDescent="0.25">
      <c r="B164" s="66"/>
      <c r="C164" s="67"/>
      <c r="D164" s="67"/>
      <c r="E164" s="67" t="s">
        <v>210</v>
      </c>
      <c r="F164" s="76">
        <v>265.7</v>
      </c>
    </row>
    <row r="165" spans="2:6" x14ac:dyDescent="0.25">
      <c r="B165" s="66"/>
      <c r="C165" s="67"/>
      <c r="D165" s="67"/>
      <c r="E165" s="67" t="s">
        <v>114</v>
      </c>
      <c r="F165" s="76">
        <v>1676</v>
      </c>
    </row>
    <row r="166" spans="2:6" x14ac:dyDescent="0.25">
      <c r="B166" s="66"/>
      <c r="C166" s="67"/>
      <c r="D166" s="21" t="s">
        <v>83</v>
      </c>
      <c r="E166" s="21"/>
      <c r="F166" s="23">
        <f>SUM(F159:F165)</f>
        <v>4485.41</v>
      </c>
    </row>
    <row r="167" spans="2:6" x14ac:dyDescent="0.25">
      <c r="B167" s="66"/>
      <c r="C167" s="3" t="s">
        <v>115</v>
      </c>
      <c r="D167" s="28"/>
      <c r="E167" s="28"/>
      <c r="F167" s="29">
        <f>F158+F166</f>
        <v>5308.71</v>
      </c>
    </row>
    <row r="168" spans="2:6" s="47" customFormat="1" x14ac:dyDescent="0.25">
      <c r="B168" s="25" t="s">
        <v>27</v>
      </c>
      <c r="C168" s="22"/>
      <c r="D168" s="22"/>
      <c r="E168" s="22"/>
      <c r="F168" s="26">
        <f>F167+F155</f>
        <v>5817.71</v>
      </c>
    </row>
    <row r="169" spans="2:6" x14ac:dyDescent="0.25">
      <c r="B169" s="66" t="s">
        <v>28</v>
      </c>
      <c r="C169" s="67" t="s">
        <v>28</v>
      </c>
      <c r="D169" s="67" t="s">
        <v>80</v>
      </c>
      <c r="E169" s="77" t="s">
        <v>97</v>
      </c>
      <c r="F169" s="76">
        <v>193.9</v>
      </c>
    </row>
    <row r="170" spans="2:6" x14ac:dyDescent="0.25">
      <c r="B170" s="66"/>
      <c r="C170" s="67"/>
      <c r="D170" s="67"/>
      <c r="E170" s="77" t="s">
        <v>100</v>
      </c>
      <c r="F170" s="76">
        <v>16.3</v>
      </c>
    </row>
    <row r="171" spans="2:6" x14ac:dyDescent="0.25">
      <c r="B171" s="66"/>
      <c r="C171" s="67"/>
      <c r="D171" s="67"/>
      <c r="E171" s="77" t="s">
        <v>158</v>
      </c>
      <c r="F171" s="76">
        <v>43.01</v>
      </c>
    </row>
    <row r="172" spans="2:6" x14ac:dyDescent="0.25">
      <c r="B172" s="66"/>
      <c r="C172" s="67"/>
      <c r="D172" s="67"/>
      <c r="E172" s="77" t="s">
        <v>141</v>
      </c>
      <c r="F172" s="76">
        <v>37.1</v>
      </c>
    </row>
    <row r="173" spans="2:6" x14ac:dyDescent="0.25">
      <c r="B173" s="66"/>
      <c r="C173" s="67"/>
      <c r="D173" s="67"/>
      <c r="E173" s="77" t="s">
        <v>103</v>
      </c>
      <c r="F173" s="76">
        <v>7.56</v>
      </c>
    </row>
    <row r="174" spans="2:6" x14ac:dyDescent="0.25">
      <c r="B174" s="66"/>
      <c r="C174" s="67"/>
      <c r="D174" s="67"/>
      <c r="E174" s="77" t="s">
        <v>104</v>
      </c>
      <c r="F174" s="76">
        <v>364.87</v>
      </c>
    </row>
    <row r="175" spans="2:6" x14ac:dyDescent="0.25">
      <c r="B175" s="66"/>
      <c r="C175" s="67"/>
      <c r="D175" s="67"/>
      <c r="E175" s="77" t="s">
        <v>143</v>
      </c>
      <c r="F175" s="76">
        <v>65.14</v>
      </c>
    </row>
    <row r="176" spans="2:6" x14ac:dyDescent="0.25">
      <c r="B176" s="66"/>
      <c r="C176" s="67"/>
      <c r="D176" s="21" t="s">
        <v>83</v>
      </c>
      <c r="E176" s="21"/>
      <c r="F176" s="23">
        <f>SUM(F169:F175)</f>
        <v>727.88</v>
      </c>
    </row>
    <row r="177" spans="2:6" x14ac:dyDescent="0.25">
      <c r="B177" s="66"/>
      <c r="C177" s="3" t="s">
        <v>29</v>
      </c>
      <c r="D177" s="28"/>
      <c r="E177" s="28"/>
      <c r="F177" s="29">
        <f>F176</f>
        <v>727.88</v>
      </c>
    </row>
    <row r="178" spans="2:6" s="47" customFormat="1" x14ac:dyDescent="0.25">
      <c r="B178" s="25" t="s">
        <v>29</v>
      </c>
      <c r="C178" s="22"/>
      <c r="D178" s="22"/>
      <c r="E178" s="22"/>
      <c r="F178" s="26">
        <f>F177</f>
        <v>727.88</v>
      </c>
    </row>
    <row r="179" spans="2:6" x14ac:dyDescent="0.25">
      <c r="B179" s="66" t="s">
        <v>30</v>
      </c>
      <c r="C179" s="67" t="s">
        <v>31</v>
      </c>
      <c r="D179" s="67" t="s">
        <v>201</v>
      </c>
      <c r="E179" s="77" t="s">
        <v>172</v>
      </c>
      <c r="F179" s="76">
        <v>2</v>
      </c>
    </row>
    <row r="180" spans="2:6" x14ac:dyDescent="0.25">
      <c r="B180" s="66"/>
      <c r="C180" s="67"/>
      <c r="D180" s="67"/>
      <c r="E180" s="77" t="s">
        <v>127</v>
      </c>
      <c r="F180" s="76">
        <v>171.3</v>
      </c>
    </row>
    <row r="181" spans="2:6" x14ac:dyDescent="0.25">
      <c r="B181" s="66"/>
      <c r="C181" s="67"/>
      <c r="D181" s="67"/>
      <c r="E181" s="77" t="s">
        <v>78</v>
      </c>
      <c r="F181" s="76">
        <v>1.24</v>
      </c>
    </row>
    <row r="182" spans="2:6" x14ac:dyDescent="0.25">
      <c r="B182" s="66"/>
      <c r="C182" s="67"/>
      <c r="D182" s="67"/>
      <c r="E182" s="77" t="s">
        <v>86</v>
      </c>
      <c r="F182" s="76">
        <v>3178.91</v>
      </c>
    </row>
    <row r="183" spans="2:6" x14ac:dyDescent="0.25">
      <c r="B183" s="66"/>
      <c r="C183" s="67"/>
      <c r="D183" s="67"/>
      <c r="E183" s="77" t="s">
        <v>117</v>
      </c>
      <c r="F183" s="76">
        <v>649.54999999999995</v>
      </c>
    </row>
    <row r="184" spans="2:6" x14ac:dyDescent="0.25">
      <c r="B184" s="66"/>
      <c r="C184" s="67"/>
      <c r="D184" s="67"/>
      <c r="E184" s="77" t="s">
        <v>79</v>
      </c>
      <c r="F184" s="76">
        <v>329.5</v>
      </c>
    </row>
    <row r="185" spans="2:6" x14ac:dyDescent="0.25">
      <c r="B185" s="66"/>
      <c r="C185" s="67"/>
      <c r="D185" s="21" t="s">
        <v>204</v>
      </c>
      <c r="E185" s="21"/>
      <c r="F185" s="23">
        <f>SUM(F179:F184)</f>
        <v>4332.5</v>
      </c>
    </row>
    <row r="186" spans="2:6" x14ac:dyDescent="0.25">
      <c r="B186" s="66"/>
      <c r="C186" s="67"/>
      <c r="D186" s="67" t="s">
        <v>80</v>
      </c>
      <c r="E186" s="77" t="s">
        <v>234</v>
      </c>
      <c r="F186" s="76">
        <v>1</v>
      </c>
    </row>
    <row r="187" spans="2:6" x14ac:dyDescent="0.25">
      <c r="B187" s="66"/>
      <c r="C187" s="67"/>
      <c r="D187" s="67"/>
      <c r="E187" s="77" t="s">
        <v>95</v>
      </c>
      <c r="F187" s="76">
        <v>348.69</v>
      </c>
    </row>
    <row r="188" spans="2:6" x14ac:dyDescent="0.25">
      <c r="B188" s="66"/>
      <c r="C188" s="67"/>
      <c r="D188" s="67"/>
      <c r="E188" s="77" t="s">
        <v>246</v>
      </c>
      <c r="F188" s="76">
        <v>0.2</v>
      </c>
    </row>
    <row r="189" spans="2:6" x14ac:dyDescent="0.25">
      <c r="B189" s="66"/>
      <c r="C189" s="67"/>
      <c r="D189" s="67"/>
      <c r="E189" s="77" t="s">
        <v>97</v>
      </c>
      <c r="F189" s="76">
        <v>98.36</v>
      </c>
    </row>
    <row r="190" spans="2:6" x14ac:dyDescent="0.25">
      <c r="B190" s="66"/>
      <c r="C190" s="67"/>
      <c r="D190" s="67"/>
      <c r="E190" s="77" t="s">
        <v>193</v>
      </c>
      <c r="F190" s="76">
        <v>3.93</v>
      </c>
    </row>
    <row r="191" spans="2:6" x14ac:dyDescent="0.25">
      <c r="B191" s="66"/>
      <c r="C191" s="67"/>
      <c r="D191" s="67"/>
      <c r="E191" s="77" t="s">
        <v>229</v>
      </c>
      <c r="F191" s="76">
        <v>4.0599999999999996</v>
      </c>
    </row>
    <row r="192" spans="2:6" x14ac:dyDescent="0.25">
      <c r="B192" s="66"/>
      <c r="C192" s="67"/>
      <c r="D192" s="67"/>
      <c r="E192" s="77" t="s">
        <v>247</v>
      </c>
      <c r="F192" s="76">
        <v>517.72</v>
      </c>
    </row>
    <row r="193" spans="2:6" x14ac:dyDescent="0.25">
      <c r="B193" s="66"/>
      <c r="C193" s="67"/>
      <c r="D193" s="67"/>
      <c r="E193" s="77" t="s">
        <v>225</v>
      </c>
      <c r="F193" s="76">
        <v>133.35</v>
      </c>
    </row>
    <row r="194" spans="2:6" x14ac:dyDescent="0.25">
      <c r="B194" s="66"/>
      <c r="C194" s="67"/>
      <c r="D194" s="67"/>
      <c r="E194" s="77" t="s">
        <v>81</v>
      </c>
      <c r="F194" s="76">
        <v>10.41</v>
      </c>
    </row>
    <row r="195" spans="2:6" x14ac:dyDescent="0.25">
      <c r="B195" s="66"/>
      <c r="C195" s="67"/>
      <c r="D195" s="67"/>
      <c r="E195" s="77" t="s">
        <v>248</v>
      </c>
      <c r="F195" s="76">
        <v>0.19</v>
      </c>
    </row>
    <row r="196" spans="2:6" x14ac:dyDescent="0.25">
      <c r="B196" s="66"/>
      <c r="C196" s="67"/>
      <c r="D196" s="67"/>
      <c r="E196" s="67" t="s">
        <v>164</v>
      </c>
      <c r="F196" s="76">
        <v>0.77</v>
      </c>
    </row>
    <row r="197" spans="2:6" x14ac:dyDescent="0.25">
      <c r="B197" s="66"/>
      <c r="C197" s="67"/>
      <c r="D197" s="67"/>
      <c r="E197" s="77" t="s">
        <v>109</v>
      </c>
      <c r="F197" s="76">
        <v>13</v>
      </c>
    </row>
    <row r="198" spans="2:6" x14ac:dyDescent="0.25">
      <c r="B198" s="66"/>
      <c r="C198" s="67"/>
      <c r="D198" s="67"/>
      <c r="E198" s="77" t="s">
        <v>82</v>
      </c>
      <c r="F198" s="76">
        <v>1248.26</v>
      </c>
    </row>
    <row r="199" spans="2:6" x14ac:dyDescent="0.25">
      <c r="B199" s="66"/>
      <c r="C199" s="67"/>
      <c r="D199" s="67"/>
      <c r="E199" s="77" t="s">
        <v>188</v>
      </c>
      <c r="F199" s="76">
        <v>14</v>
      </c>
    </row>
    <row r="200" spans="2:6" x14ac:dyDescent="0.25">
      <c r="B200" s="66"/>
      <c r="C200" s="67"/>
      <c r="D200" s="67"/>
      <c r="E200" s="77" t="s">
        <v>244</v>
      </c>
      <c r="F200" s="76">
        <v>2.74</v>
      </c>
    </row>
    <row r="201" spans="2:6" x14ac:dyDescent="0.25">
      <c r="B201" s="66"/>
      <c r="C201" s="67"/>
      <c r="D201" s="67"/>
      <c r="E201" s="77" t="s">
        <v>249</v>
      </c>
      <c r="F201" s="76">
        <v>90.06</v>
      </c>
    </row>
    <row r="202" spans="2:6" x14ac:dyDescent="0.25">
      <c r="B202" s="66"/>
      <c r="C202" s="67"/>
      <c r="D202" s="67"/>
      <c r="E202" s="77" t="s">
        <v>140</v>
      </c>
      <c r="F202" s="76">
        <v>0.19</v>
      </c>
    </row>
    <row r="203" spans="2:6" x14ac:dyDescent="0.25">
      <c r="B203" s="66"/>
      <c r="C203" s="67"/>
      <c r="D203" s="67"/>
      <c r="E203" s="77" t="s">
        <v>141</v>
      </c>
      <c r="F203" s="76">
        <v>12121.56</v>
      </c>
    </row>
    <row r="204" spans="2:6" x14ac:dyDescent="0.25">
      <c r="B204" s="66"/>
      <c r="C204" s="67"/>
      <c r="D204" s="67"/>
      <c r="E204" s="77" t="s">
        <v>121</v>
      </c>
      <c r="F204" s="76">
        <v>3934.71</v>
      </c>
    </row>
    <row r="205" spans="2:6" x14ac:dyDescent="0.25">
      <c r="B205" s="66"/>
      <c r="C205" s="67"/>
      <c r="D205" s="67"/>
      <c r="E205" s="77" t="s">
        <v>104</v>
      </c>
      <c r="F205" s="76">
        <v>2.69</v>
      </c>
    </row>
    <row r="206" spans="2:6" x14ac:dyDescent="0.25">
      <c r="B206" s="66"/>
      <c r="C206" s="67"/>
      <c r="D206" s="67"/>
      <c r="E206" s="77" t="s">
        <v>142</v>
      </c>
      <c r="F206" s="76">
        <v>5.7</v>
      </c>
    </row>
    <row r="207" spans="2:6" x14ac:dyDescent="0.25">
      <c r="B207" s="66"/>
      <c r="C207" s="67"/>
      <c r="D207" s="67"/>
      <c r="E207" s="77" t="s">
        <v>143</v>
      </c>
      <c r="F207" s="76">
        <v>35.5</v>
      </c>
    </row>
    <row r="208" spans="2:6" x14ac:dyDescent="0.25">
      <c r="B208" s="66"/>
      <c r="C208" s="67"/>
      <c r="D208" s="67"/>
      <c r="E208" s="77" t="s">
        <v>236</v>
      </c>
      <c r="F208" s="76">
        <v>121.81</v>
      </c>
    </row>
    <row r="209" spans="2:6" x14ac:dyDescent="0.25">
      <c r="B209" s="66"/>
      <c r="C209" s="67"/>
      <c r="D209" s="67"/>
      <c r="E209" s="77" t="s">
        <v>216</v>
      </c>
      <c r="F209" s="76">
        <v>7.0000000000000007E-2</v>
      </c>
    </row>
    <row r="210" spans="2:6" x14ac:dyDescent="0.25">
      <c r="B210" s="66"/>
      <c r="C210" s="67"/>
      <c r="D210" s="67"/>
      <c r="E210" s="77" t="s">
        <v>228</v>
      </c>
      <c r="F210" s="76">
        <v>5.14</v>
      </c>
    </row>
    <row r="211" spans="2:6" x14ac:dyDescent="0.25">
      <c r="B211" s="66"/>
      <c r="C211" s="67"/>
      <c r="D211" s="21" t="s">
        <v>83</v>
      </c>
      <c r="E211" s="21"/>
      <c r="F211" s="23">
        <f>SUM(F186:F210)</f>
        <v>18714.11</v>
      </c>
    </row>
    <row r="212" spans="2:6" x14ac:dyDescent="0.25">
      <c r="B212" s="66"/>
      <c r="C212" s="3" t="s">
        <v>118</v>
      </c>
      <c r="D212" s="28"/>
      <c r="E212" s="28"/>
      <c r="F212" s="29">
        <f>F211+F185</f>
        <v>23046.61</v>
      </c>
    </row>
    <row r="213" spans="2:6" x14ac:dyDescent="0.25">
      <c r="B213" s="66"/>
      <c r="C213" s="67" t="s">
        <v>32</v>
      </c>
      <c r="D213" s="67" t="s">
        <v>201</v>
      </c>
      <c r="E213" s="77" t="s">
        <v>172</v>
      </c>
      <c r="F213" s="76">
        <v>0.86</v>
      </c>
    </row>
    <row r="214" spans="2:6" x14ac:dyDescent="0.25">
      <c r="B214" s="66"/>
      <c r="C214" s="67"/>
      <c r="D214" s="67"/>
      <c r="E214" s="77" t="s">
        <v>119</v>
      </c>
      <c r="F214" s="76">
        <v>100.95</v>
      </c>
    </row>
    <row r="215" spans="2:6" x14ac:dyDescent="0.25">
      <c r="B215" s="66"/>
      <c r="C215" s="67"/>
      <c r="D215" s="67"/>
      <c r="E215" s="77" t="s">
        <v>91</v>
      </c>
      <c r="F215" s="76">
        <v>16.670000000000002</v>
      </c>
    </row>
    <row r="216" spans="2:6" x14ac:dyDescent="0.25">
      <c r="B216" s="66"/>
      <c r="C216" s="67"/>
      <c r="D216" s="67"/>
      <c r="E216" s="77" t="s">
        <v>127</v>
      </c>
      <c r="F216" s="76">
        <v>6.42</v>
      </c>
    </row>
    <row r="217" spans="2:6" x14ac:dyDescent="0.25">
      <c r="B217" s="66"/>
      <c r="C217" s="67"/>
      <c r="D217" s="67"/>
      <c r="E217" s="77" t="s">
        <v>250</v>
      </c>
      <c r="F217" s="76">
        <v>12.91</v>
      </c>
    </row>
    <row r="218" spans="2:6" x14ac:dyDescent="0.25">
      <c r="B218" s="66"/>
      <c r="C218" s="67"/>
      <c r="D218" s="67"/>
      <c r="E218" s="77" t="s">
        <v>252</v>
      </c>
      <c r="F218" s="76">
        <v>13.5</v>
      </c>
    </row>
    <row r="219" spans="2:6" x14ac:dyDescent="0.25">
      <c r="B219" s="66"/>
      <c r="C219" s="67"/>
      <c r="D219" s="67"/>
      <c r="E219" s="77" t="s">
        <v>128</v>
      </c>
      <c r="F219" s="76">
        <v>113.66</v>
      </c>
    </row>
    <row r="220" spans="2:6" x14ac:dyDescent="0.25">
      <c r="B220" s="66"/>
      <c r="C220" s="67"/>
      <c r="D220" s="67"/>
      <c r="E220" s="67" t="s">
        <v>162</v>
      </c>
      <c r="F220" s="76">
        <v>15</v>
      </c>
    </row>
    <row r="221" spans="2:6" x14ac:dyDescent="0.25">
      <c r="B221" s="66"/>
      <c r="C221" s="67"/>
      <c r="D221" s="67"/>
      <c r="E221" s="77" t="s">
        <v>85</v>
      </c>
      <c r="F221" s="76">
        <v>2.85</v>
      </c>
    </row>
    <row r="222" spans="2:6" x14ac:dyDescent="0.25">
      <c r="B222" s="66"/>
      <c r="C222" s="67"/>
      <c r="D222" s="67"/>
      <c r="E222" s="77" t="s">
        <v>78</v>
      </c>
      <c r="F222" s="76">
        <v>246</v>
      </c>
    </row>
    <row r="223" spans="2:6" x14ac:dyDescent="0.25">
      <c r="B223" s="66"/>
      <c r="C223" s="67"/>
      <c r="D223" s="67"/>
      <c r="E223" s="77" t="s">
        <v>86</v>
      </c>
      <c r="F223" s="76">
        <v>336</v>
      </c>
    </row>
    <row r="224" spans="2:6" x14ac:dyDescent="0.25">
      <c r="B224" s="66"/>
      <c r="C224" s="67"/>
      <c r="D224" s="67"/>
      <c r="E224" s="77" t="s">
        <v>117</v>
      </c>
      <c r="F224" s="76">
        <v>78.03</v>
      </c>
    </row>
    <row r="225" spans="2:6" x14ac:dyDescent="0.25">
      <c r="B225" s="66"/>
      <c r="C225" s="67"/>
      <c r="D225" s="67"/>
      <c r="E225" s="77" t="s">
        <v>92</v>
      </c>
      <c r="F225" s="76">
        <v>118.74</v>
      </c>
    </row>
    <row r="226" spans="2:6" x14ac:dyDescent="0.25">
      <c r="B226" s="66"/>
      <c r="C226" s="67"/>
      <c r="D226" s="75"/>
      <c r="E226" s="77" t="s">
        <v>93</v>
      </c>
      <c r="F226" s="76">
        <v>12.96</v>
      </c>
    </row>
    <row r="227" spans="2:6" x14ac:dyDescent="0.25">
      <c r="B227" s="66"/>
      <c r="C227" s="67"/>
      <c r="D227" s="21" t="s">
        <v>204</v>
      </c>
      <c r="E227" s="21"/>
      <c r="F227" s="23">
        <f>SUM(F213:F226)</f>
        <v>1074.55</v>
      </c>
    </row>
    <row r="228" spans="2:6" x14ac:dyDescent="0.25">
      <c r="B228" s="66"/>
      <c r="C228" s="67"/>
      <c r="D228" s="67" t="s">
        <v>80</v>
      </c>
      <c r="E228" s="77" t="s">
        <v>253</v>
      </c>
      <c r="F228" s="76">
        <v>12.89</v>
      </c>
    </row>
    <row r="229" spans="2:6" x14ac:dyDescent="0.25">
      <c r="B229" s="66"/>
      <c r="C229" s="67"/>
      <c r="D229" s="67"/>
      <c r="E229" s="77" t="s">
        <v>95</v>
      </c>
      <c r="F229" s="76">
        <v>0.02</v>
      </c>
    </row>
    <row r="230" spans="2:6" x14ac:dyDescent="0.25">
      <c r="B230" s="66"/>
      <c r="C230" s="67"/>
      <c r="D230" s="67"/>
      <c r="E230" s="77" t="s">
        <v>120</v>
      </c>
      <c r="F230" s="76">
        <v>65.58</v>
      </c>
    </row>
    <row r="231" spans="2:6" x14ac:dyDescent="0.25">
      <c r="B231" s="66"/>
      <c r="C231" s="67"/>
      <c r="D231" s="67"/>
      <c r="E231" s="77" t="s">
        <v>97</v>
      </c>
      <c r="F231" s="76">
        <v>48.67</v>
      </c>
    </row>
    <row r="232" spans="2:6" x14ac:dyDescent="0.25">
      <c r="B232" s="66"/>
      <c r="C232" s="67"/>
      <c r="D232" s="67"/>
      <c r="E232" s="77" t="s">
        <v>166</v>
      </c>
      <c r="F232" s="76">
        <v>20.72</v>
      </c>
    </row>
    <row r="233" spans="2:6" x14ac:dyDescent="0.25">
      <c r="B233" s="66"/>
      <c r="C233" s="67"/>
      <c r="D233" s="67"/>
      <c r="E233" s="77" t="s">
        <v>167</v>
      </c>
      <c r="F233" s="76">
        <v>8.48</v>
      </c>
    </row>
    <row r="234" spans="2:6" x14ac:dyDescent="0.25">
      <c r="B234" s="66"/>
      <c r="C234" s="67"/>
      <c r="D234" s="67"/>
      <c r="E234" s="77" t="s">
        <v>100</v>
      </c>
      <c r="F234" s="76">
        <v>1705.41</v>
      </c>
    </row>
    <row r="235" spans="2:6" x14ac:dyDescent="0.25">
      <c r="B235" s="66"/>
      <c r="C235" s="67"/>
      <c r="D235" s="67"/>
      <c r="E235" s="77" t="s">
        <v>158</v>
      </c>
      <c r="F235" s="76">
        <v>11.9</v>
      </c>
    </row>
    <row r="236" spans="2:6" x14ac:dyDescent="0.25">
      <c r="B236" s="66"/>
      <c r="C236" s="67"/>
      <c r="D236" s="67"/>
      <c r="E236" s="77" t="s">
        <v>255</v>
      </c>
      <c r="F236" s="76">
        <v>35.979999999999997</v>
      </c>
    </row>
    <row r="237" spans="2:6" x14ac:dyDescent="0.25">
      <c r="B237" s="66"/>
      <c r="C237" s="67"/>
      <c r="D237" s="67"/>
      <c r="E237" s="77" t="s">
        <v>254</v>
      </c>
      <c r="F237" s="76">
        <v>4267.6899999999996</v>
      </c>
    </row>
    <row r="238" spans="2:6" x14ac:dyDescent="0.25">
      <c r="B238" s="66"/>
      <c r="C238" s="67"/>
      <c r="D238" s="67"/>
      <c r="E238" s="77" t="s">
        <v>81</v>
      </c>
      <c r="F238" s="76">
        <v>10.75</v>
      </c>
    </row>
    <row r="239" spans="2:6" x14ac:dyDescent="0.25">
      <c r="B239" s="66"/>
      <c r="C239" s="67"/>
      <c r="D239" s="67"/>
      <c r="E239" s="67" t="s">
        <v>164</v>
      </c>
      <c r="F239" s="76">
        <v>23.65</v>
      </c>
    </row>
    <row r="240" spans="2:6" x14ac:dyDescent="0.25">
      <c r="B240" s="66"/>
      <c r="C240" s="67"/>
      <c r="D240" s="67"/>
      <c r="E240" s="77" t="s">
        <v>109</v>
      </c>
      <c r="F240" s="76">
        <v>38.76</v>
      </c>
    </row>
    <row r="241" spans="2:6" x14ac:dyDescent="0.25">
      <c r="B241" s="66"/>
      <c r="C241" s="67"/>
      <c r="D241" s="67"/>
      <c r="E241" s="77" t="s">
        <v>82</v>
      </c>
      <c r="F241" s="76">
        <v>125.32</v>
      </c>
    </row>
    <row r="242" spans="2:6" x14ac:dyDescent="0.25">
      <c r="B242" s="66"/>
      <c r="C242" s="67"/>
      <c r="D242" s="67"/>
      <c r="E242" s="77" t="s">
        <v>188</v>
      </c>
      <c r="F242" s="76">
        <v>22.85</v>
      </c>
    </row>
    <row r="243" spans="2:6" x14ac:dyDescent="0.25">
      <c r="B243" s="66"/>
      <c r="C243" s="67"/>
      <c r="D243" s="67"/>
      <c r="E243" s="77" t="s">
        <v>256</v>
      </c>
      <c r="F243" s="76">
        <v>5.33</v>
      </c>
    </row>
    <row r="244" spans="2:6" x14ac:dyDescent="0.25">
      <c r="B244" s="66"/>
      <c r="C244" s="67"/>
      <c r="D244" s="67"/>
      <c r="E244" s="77" t="s">
        <v>140</v>
      </c>
      <c r="F244" s="76">
        <v>2554.12</v>
      </c>
    </row>
    <row r="245" spans="2:6" x14ac:dyDescent="0.25">
      <c r="B245" s="66"/>
      <c r="C245" s="67"/>
      <c r="D245" s="67"/>
      <c r="E245" s="77" t="s">
        <v>141</v>
      </c>
      <c r="F245" s="76">
        <v>10596.810000000001</v>
      </c>
    </row>
    <row r="246" spans="2:6" x14ac:dyDescent="0.25">
      <c r="B246" s="66"/>
      <c r="C246" s="67"/>
      <c r="D246" s="67"/>
      <c r="E246" s="77" t="s">
        <v>103</v>
      </c>
      <c r="F246" s="76">
        <v>1619.3799999999999</v>
      </c>
    </row>
    <row r="247" spans="2:6" x14ac:dyDescent="0.25">
      <c r="B247" s="66"/>
      <c r="C247" s="67"/>
      <c r="D247" s="67"/>
      <c r="E247" s="77" t="s">
        <v>121</v>
      </c>
      <c r="F247" s="76">
        <v>8411.56</v>
      </c>
    </row>
    <row r="248" spans="2:6" x14ac:dyDescent="0.25">
      <c r="B248" s="66"/>
      <c r="C248" s="67"/>
      <c r="D248" s="67"/>
      <c r="E248" s="77" t="s">
        <v>104</v>
      </c>
      <c r="F248" s="76">
        <v>65.37</v>
      </c>
    </row>
    <row r="249" spans="2:6" x14ac:dyDescent="0.25">
      <c r="B249" s="66"/>
      <c r="C249" s="67"/>
      <c r="D249" s="67"/>
      <c r="E249" s="77" t="s">
        <v>143</v>
      </c>
      <c r="F249" s="76">
        <v>3.25</v>
      </c>
    </row>
    <row r="250" spans="2:6" x14ac:dyDescent="0.25">
      <c r="B250" s="66"/>
      <c r="C250" s="67"/>
      <c r="D250" s="67"/>
      <c r="E250" s="77" t="s">
        <v>257</v>
      </c>
      <c r="F250" s="76">
        <v>115.65</v>
      </c>
    </row>
    <row r="251" spans="2:6" x14ac:dyDescent="0.25">
      <c r="B251" s="66"/>
      <c r="C251" s="67"/>
      <c r="D251" s="67"/>
      <c r="E251" s="77" t="s">
        <v>258</v>
      </c>
      <c r="F251" s="76">
        <v>0.32</v>
      </c>
    </row>
    <row r="252" spans="2:6" x14ac:dyDescent="0.25">
      <c r="B252" s="66"/>
      <c r="C252" s="67"/>
      <c r="D252" s="67"/>
      <c r="E252" s="77" t="s">
        <v>259</v>
      </c>
      <c r="F252" s="76">
        <v>9.94</v>
      </c>
    </row>
    <row r="253" spans="2:6" x14ac:dyDescent="0.25">
      <c r="B253" s="66"/>
      <c r="C253" s="48"/>
      <c r="D253" s="21" t="s">
        <v>83</v>
      </c>
      <c r="E253" s="21"/>
      <c r="F253" s="23">
        <f>SUM(F228:F252)</f>
        <v>29780.400000000001</v>
      </c>
    </row>
    <row r="254" spans="2:6" x14ac:dyDescent="0.25">
      <c r="B254" s="66"/>
      <c r="C254" s="3" t="s">
        <v>122</v>
      </c>
      <c r="D254" s="28"/>
      <c r="E254" s="28"/>
      <c r="F254" s="29">
        <f>F253+F227</f>
        <v>30854.95</v>
      </c>
    </row>
    <row r="255" spans="2:6" x14ac:dyDescent="0.25">
      <c r="B255" s="66"/>
      <c r="C255" s="67" t="s">
        <v>33</v>
      </c>
      <c r="D255" s="67" t="s">
        <v>201</v>
      </c>
      <c r="E255" s="77" t="s">
        <v>119</v>
      </c>
      <c r="F255" s="76">
        <v>3.66</v>
      </c>
    </row>
    <row r="256" spans="2:6" x14ac:dyDescent="0.25">
      <c r="B256" s="66"/>
      <c r="C256" s="67"/>
      <c r="D256" s="67"/>
      <c r="E256" s="77" t="s">
        <v>91</v>
      </c>
      <c r="F256" s="76">
        <v>0.6</v>
      </c>
    </row>
    <row r="257" spans="2:6" x14ac:dyDescent="0.25">
      <c r="B257" s="66"/>
      <c r="C257" s="67"/>
      <c r="D257" s="67"/>
      <c r="E257" s="77" t="s">
        <v>163</v>
      </c>
      <c r="F257" s="76">
        <v>2.08</v>
      </c>
    </row>
    <row r="258" spans="2:6" x14ac:dyDescent="0.25">
      <c r="B258" s="66"/>
      <c r="C258" s="67"/>
      <c r="D258" s="67"/>
      <c r="E258" s="77" t="s">
        <v>78</v>
      </c>
      <c r="F258" s="76">
        <v>412.09</v>
      </c>
    </row>
    <row r="259" spans="2:6" x14ac:dyDescent="0.25">
      <c r="B259" s="66"/>
      <c r="C259" s="67"/>
      <c r="D259" s="67"/>
      <c r="E259" s="77" t="s">
        <v>86</v>
      </c>
      <c r="F259" s="76">
        <v>765.46</v>
      </c>
    </row>
    <row r="260" spans="2:6" x14ac:dyDescent="0.25">
      <c r="B260" s="66"/>
      <c r="C260" s="67"/>
      <c r="D260" s="67"/>
      <c r="E260" s="77" t="s">
        <v>92</v>
      </c>
      <c r="F260" s="76">
        <v>13967.43</v>
      </c>
    </row>
    <row r="261" spans="2:6" x14ac:dyDescent="0.25">
      <c r="B261" s="66"/>
      <c r="C261" s="67"/>
      <c r="D261" s="67"/>
      <c r="E261" s="77" t="s">
        <v>79</v>
      </c>
      <c r="F261" s="76">
        <v>1412.56</v>
      </c>
    </row>
    <row r="262" spans="2:6" x14ac:dyDescent="0.25">
      <c r="B262" s="66"/>
      <c r="C262" s="67"/>
      <c r="D262" s="67"/>
      <c r="E262" s="77" t="s">
        <v>93</v>
      </c>
      <c r="F262" s="76">
        <v>15.62</v>
      </c>
    </row>
    <row r="263" spans="2:6" x14ac:dyDescent="0.25">
      <c r="B263" s="66"/>
      <c r="C263" s="67"/>
      <c r="D263" s="21" t="s">
        <v>204</v>
      </c>
      <c r="E263" s="21"/>
      <c r="F263" s="23">
        <f>SUM(F255:F262)</f>
        <v>16579.5</v>
      </c>
    </row>
    <row r="264" spans="2:6" x14ac:dyDescent="0.25">
      <c r="B264" s="66"/>
      <c r="C264" s="67"/>
      <c r="D264" s="67" t="s">
        <v>80</v>
      </c>
      <c r="E264" s="77" t="s">
        <v>260</v>
      </c>
      <c r="F264" s="76">
        <v>0.51</v>
      </c>
    </row>
    <row r="265" spans="2:6" x14ac:dyDescent="0.25">
      <c r="B265" s="66"/>
      <c r="C265" s="67"/>
      <c r="D265" s="67"/>
      <c r="E265" s="77" t="s">
        <v>253</v>
      </c>
      <c r="F265" s="76">
        <v>14.24</v>
      </c>
    </row>
    <row r="266" spans="2:6" x14ac:dyDescent="0.25">
      <c r="B266" s="66"/>
      <c r="C266" s="67"/>
      <c r="D266" s="67"/>
      <c r="E266" s="77" t="s">
        <v>95</v>
      </c>
      <c r="F266" s="76">
        <v>245.45</v>
      </c>
    </row>
    <row r="267" spans="2:6" x14ac:dyDescent="0.25">
      <c r="B267" s="66"/>
      <c r="C267" s="67"/>
      <c r="D267" s="67"/>
      <c r="E267" s="77" t="s">
        <v>120</v>
      </c>
      <c r="F267" s="76">
        <v>25.09</v>
      </c>
    </row>
    <row r="268" spans="2:6" x14ac:dyDescent="0.25">
      <c r="B268" s="66"/>
      <c r="C268" s="67"/>
      <c r="D268" s="67"/>
      <c r="E268" s="77" t="s">
        <v>261</v>
      </c>
      <c r="F268" s="76">
        <v>37.33</v>
      </c>
    </row>
    <row r="269" spans="2:6" x14ac:dyDescent="0.25">
      <c r="B269" s="66"/>
      <c r="C269" s="67"/>
      <c r="D269" s="67"/>
      <c r="E269" s="77" t="s">
        <v>97</v>
      </c>
      <c r="F269" s="76">
        <v>76.08</v>
      </c>
    </row>
    <row r="270" spans="2:6" x14ac:dyDescent="0.25">
      <c r="B270" s="66"/>
      <c r="C270" s="67"/>
      <c r="D270" s="67"/>
      <c r="E270" s="77" t="s">
        <v>166</v>
      </c>
      <c r="F270" s="76">
        <v>7.82</v>
      </c>
    </row>
    <row r="271" spans="2:6" x14ac:dyDescent="0.25">
      <c r="B271" s="66"/>
      <c r="C271" s="67"/>
      <c r="D271" s="67"/>
      <c r="E271" s="77" t="s">
        <v>167</v>
      </c>
      <c r="F271" s="76">
        <v>6.78</v>
      </c>
    </row>
    <row r="272" spans="2:6" x14ac:dyDescent="0.25">
      <c r="B272" s="66"/>
      <c r="C272" s="67"/>
      <c r="D272" s="67"/>
      <c r="E272" s="77" t="s">
        <v>223</v>
      </c>
      <c r="F272" s="76">
        <v>463.12</v>
      </c>
    </row>
    <row r="273" spans="2:6" x14ac:dyDescent="0.25">
      <c r="B273" s="66"/>
      <c r="C273" s="67"/>
      <c r="D273" s="67"/>
      <c r="E273" s="77" t="s">
        <v>100</v>
      </c>
      <c r="F273" s="76">
        <v>8.93</v>
      </c>
    </row>
    <row r="274" spans="2:6" x14ac:dyDescent="0.25">
      <c r="B274" s="66"/>
      <c r="C274" s="67"/>
      <c r="D274" s="67"/>
      <c r="E274" s="77" t="s">
        <v>224</v>
      </c>
      <c r="F274" s="76">
        <v>134.82</v>
      </c>
    </row>
    <row r="275" spans="2:6" x14ac:dyDescent="0.25">
      <c r="B275" s="66"/>
      <c r="C275" s="67"/>
      <c r="D275" s="67"/>
      <c r="E275" s="77" t="s">
        <v>262</v>
      </c>
      <c r="F275" s="76">
        <v>25514.53</v>
      </c>
    </row>
    <row r="276" spans="2:6" x14ac:dyDescent="0.25">
      <c r="B276" s="66"/>
      <c r="C276" s="67"/>
      <c r="D276" s="67"/>
      <c r="E276" s="77" t="s">
        <v>81</v>
      </c>
      <c r="F276" s="76">
        <v>22.4</v>
      </c>
    </row>
    <row r="277" spans="2:6" x14ac:dyDescent="0.25">
      <c r="B277" s="66"/>
      <c r="C277" s="67"/>
      <c r="D277" s="67"/>
      <c r="E277" s="77" t="s">
        <v>226</v>
      </c>
      <c r="F277" s="76">
        <v>0.86</v>
      </c>
    </row>
    <row r="278" spans="2:6" x14ac:dyDescent="0.25">
      <c r="B278" s="66"/>
      <c r="C278" s="67"/>
      <c r="D278" s="67"/>
      <c r="E278" s="77" t="s">
        <v>208</v>
      </c>
      <c r="F278" s="76">
        <v>0.1</v>
      </c>
    </row>
    <row r="279" spans="2:6" x14ac:dyDescent="0.25">
      <c r="B279" s="66"/>
      <c r="C279" s="67"/>
      <c r="D279" s="67"/>
      <c r="E279" s="77" t="s">
        <v>195</v>
      </c>
      <c r="F279" s="76">
        <v>2.39</v>
      </c>
    </row>
    <row r="280" spans="2:6" x14ac:dyDescent="0.25">
      <c r="B280" s="66"/>
      <c r="C280" s="67"/>
      <c r="D280" s="67"/>
      <c r="E280" s="67" t="s">
        <v>164</v>
      </c>
      <c r="F280" s="76">
        <v>0.71</v>
      </c>
    </row>
    <row r="281" spans="2:6" x14ac:dyDescent="0.25">
      <c r="B281" s="66"/>
      <c r="C281" s="67"/>
      <c r="D281" s="67"/>
      <c r="E281" s="77" t="s">
        <v>109</v>
      </c>
      <c r="F281" s="76">
        <v>183.58</v>
      </c>
    </row>
    <row r="282" spans="2:6" x14ac:dyDescent="0.25">
      <c r="B282" s="66"/>
      <c r="C282" s="67"/>
      <c r="D282" s="67"/>
      <c r="E282" s="77" t="s">
        <v>82</v>
      </c>
      <c r="F282" s="76">
        <v>148.15</v>
      </c>
    </row>
    <row r="283" spans="2:6" x14ac:dyDescent="0.25">
      <c r="B283" s="66"/>
      <c r="C283" s="67"/>
      <c r="D283" s="67"/>
      <c r="E283" s="77" t="s">
        <v>188</v>
      </c>
      <c r="F283" s="76">
        <v>44.59</v>
      </c>
    </row>
    <row r="284" spans="2:6" x14ac:dyDescent="0.25">
      <c r="B284" s="66"/>
      <c r="C284" s="67"/>
      <c r="D284" s="67"/>
      <c r="E284" s="77" t="s">
        <v>256</v>
      </c>
      <c r="F284" s="76">
        <v>38.65</v>
      </c>
    </row>
    <row r="285" spans="2:6" x14ac:dyDescent="0.25">
      <c r="B285" s="66"/>
      <c r="C285" s="67"/>
      <c r="D285" s="67"/>
      <c r="E285" s="77" t="s">
        <v>263</v>
      </c>
      <c r="F285" s="76">
        <v>1.62</v>
      </c>
    </row>
    <row r="286" spans="2:6" x14ac:dyDescent="0.25">
      <c r="B286" s="66"/>
      <c r="C286" s="67"/>
      <c r="D286" s="67"/>
      <c r="E286" s="77" t="s">
        <v>140</v>
      </c>
      <c r="F286" s="76">
        <v>440.05</v>
      </c>
    </row>
    <row r="287" spans="2:6" x14ac:dyDescent="0.25">
      <c r="B287" s="66"/>
      <c r="C287" s="67"/>
      <c r="D287" s="67"/>
      <c r="E287" s="77" t="s">
        <v>141</v>
      </c>
      <c r="F287" s="76">
        <v>2457.88</v>
      </c>
    </row>
    <row r="288" spans="2:6" x14ac:dyDescent="0.25">
      <c r="B288" s="66"/>
      <c r="C288" s="67"/>
      <c r="D288" s="67"/>
      <c r="E288" s="77" t="s">
        <v>103</v>
      </c>
      <c r="F288" s="76">
        <v>31.3</v>
      </c>
    </row>
    <row r="289" spans="2:6" x14ac:dyDescent="0.25">
      <c r="B289" s="66"/>
      <c r="C289" s="67"/>
      <c r="D289" s="67"/>
      <c r="E289" s="77" t="s">
        <v>121</v>
      </c>
      <c r="F289" s="76">
        <v>8302.81</v>
      </c>
    </row>
    <row r="290" spans="2:6" x14ac:dyDescent="0.25">
      <c r="B290" s="66"/>
      <c r="C290" s="67"/>
      <c r="D290" s="67"/>
      <c r="E290" s="77" t="s">
        <v>104</v>
      </c>
      <c r="F290" s="76">
        <v>5.53</v>
      </c>
    </row>
    <row r="291" spans="2:6" x14ac:dyDescent="0.25">
      <c r="B291" s="66"/>
      <c r="C291" s="67"/>
      <c r="D291" s="67"/>
      <c r="E291" s="77" t="s">
        <v>105</v>
      </c>
      <c r="F291" s="76">
        <v>18.350000000000001</v>
      </c>
    </row>
    <row r="292" spans="2:6" x14ac:dyDescent="0.25">
      <c r="B292" s="66"/>
      <c r="C292" s="67"/>
      <c r="D292" s="67"/>
      <c r="E292" s="77" t="s">
        <v>142</v>
      </c>
      <c r="F292" s="76">
        <v>0.8</v>
      </c>
    </row>
    <row r="293" spans="2:6" x14ac:dyDescent="0.25">
      <c r="B293" s="66"/>
      <c r="C293" s="67"/>
      <c r="D293" s="67"/>
      <c r="E293" s="77" t="s">
        <v>257</v>
      </c>
      <c r="F293" s="76">
        <v>417.67</v>
      </c>
    </row>
    <row r="294" spans="2:6" x14ac:dyDescent="0.25">
      <c r="B294" s="66"/>
      <c r="C294" s="67"/>
      <c r="D294" s="75"/>
      <c r="E294" s="77" t="s">
        <v>258</v>
      </c>
      <c r="F294" s="76">
        <v>2.75</v>
      </c>
    </row>
    <row r="295" spans="2:6" x14ac:dyDescent="0.25">
      <c r="B295" s="66"/>
      <c r="C295" s="67"/>
      <c r="D295" s="67"/>
      <c r="E295" s="77" t="s">
        <v>259</v>
      </c>
      <c r="F295" s="76">
        <v>57.63</v>
      </c>
    </row>
    <row r="296" spans="2:6" x14ac:dyDescent="0.25">
      <c r="B296" s="66"/>
      <c r="C296" s="48"/>
      <c r="D296" s="21" t="s">
        <v>83</v>
      </c>
      <c r="E296" s="21"/>
      <c r="F296" s="23">
        <f>SUM(F264:F295)</f>
        <v>38712.519999999997</v>
      </c>
    </row>
    <row r="297" spans="2:6" x14ac:dyDescent="0.25">
      <c r="B297" s="66"/>
      <c r="C297" s="3" t="s">
        <v>124</v>
      </c>
      <c r="D297" s="28"/>
      <c r="E297" s="28"/>
      <c r="F297" s="29">
        <f>F296+F263</f>
        <v>55292.02</v>
      </c>
    </row>
    <row r="298" spans="2:6" x14ac:dyDescent="0.25">
      <c r="B298" s="66"/>
      <c r="C298" s="67" t="s">
        <v>34</v>
      </c>
      <c r="D298" s="67" t="s">
        <v>201</v>
      </c>
      <c r="E298" s="77" t="s">
        <v>91</v>
      </c>
      <c r="F298" s="76">
        <v>1.36</v>
      </c>
    </row>
    <row r="299" spans="2:6" x14ac:dyDescent="0.25">
      <c r="B299" s="66"/>
      <c r="C299" s="67"/>
      <c r="D299" s="67"/>
      <c r="E299" s="77" t="s">
        <v>128</v>
      </c>
      <c r="F299" s="76">
        <v>4.88</v>
      </c>
    </row>
    <row r="300" spans="2:6" x14ac:dyDescent="0.25">
      <c r="B300" s="66"/>
      <c r="C300" s="67"/>
      <c r="D300" s="67"/>
      <c r="E300" s="77" t="s">
        <v>85</v>
      </c>
      <c r="F300" s="76">
        <v>6.94</v>
      </c>
    </row>
    <row r="301" spans="2:6" x14ac:dyDescent="0.25">
      <c r="B301" s="66"/>
      <c r="C301" s="67"/>
      <c r="D301" s="67"/>
      <c r="E301" s="77" t="s">
        <v>78</v>
      </c>
      <c r="F301" s="76">
        <v>37.340000000000003</v>
      </c>
    </row>
    <row r="302" spans="2:6" x14ac:dyDescent="0.25">
      <c r="B302" s="66"/>
      <c r="C302" s="67"/>
      <c r="D302" s="67"/>
      <c r="E302" s="77" t="s">
        <v>86</v>
      </c>
      <c r="F302" s="76">
        <v>21.74</v>
      </c>
    </row>
    <row r="303" spans="2:6" x14ac:dyDescent="0.25">
      <c r="B303" s="66"/>
      <c r="C303" s="67"/>
      <c r="D303" s="67"/>
      <c r="E303" s="77" t="s">
        <v>117</v>
      </c>
      <c r="F303" s="76">
        <v>282.08999999999997</v>
      </c>
    </row>
    <row r="304" spans="2:6" x14ac:dyDescent="0.25">
      <c r="B304" s="66"/>
      <c r="C304" s="67"/>
      <c r="D304" s="67"/>
      <c r="E304" s="77" t="s">
        <v>79</v>
      </c>
      <c r="F304" s="76">
        <v>186.86</v>
      </c>
    </row>
    <row r="305" spans="2:6" x14ac:dyDescent="0.25">
      <c r="B305" s="66"/>
      <c r="C305" s="67"/>
      <c r="D305" s="21" t="s">
        <v>204</v>
      </c>
      <c r="E305" s="21"/>
      <c r="F305" s="23">
        <f>SUM(F298:F304)</f>
        <v>541.21</v>
      </c>
    </row>
    <row r="306" spans="2:6" x14ac:dyDescent="0.25">
      <c r="B306" s="66"/>
      <c r="C306" s="67"/>
      <c r="D306" s="67" t="s">
        <v>80</v>
      </c>
      <c r="E306" s="77" t="s">
        <v>95</v>
      </c>
      <c r="F306" s="76">
        <v>3210.53</v>
      </c>
    </row>
    <row r="307" spans="2:6" x14ac:dyDescent="0.25">
      <c r="B307" s="66"/>
      <c r="C307" s="67"/>
      <c r="D307" s="67"/>
      <c r="E307" s="77" t="s">
        <v>166</v>
      </c>
      <c r="F307" s="76">
        <v>0.33</v>
      </c>
    </row>
    <row r="308" spans="2:6" x14ac:dyDescent="0.25">
      <c r="B308" s="66"/>
      <c r="C308" s="67"/>
      <c r="D308" s="67"/>
      <c r="E308" s="77" t="s">
        <v>167</v>
      </c>
      <c r="F308" s="76">
        <v>1.72</v>
      </c>
    </row>
    <row r="309" spans="2:6" x14ac:dyDescent="0.25">
      <c r="B309" s="66"/>
      <c r="C309" s="67"/>
      <c r="D309" s="67"/>
      <c r="E309" s="77" t="s">
        <v>223</v>
      </c>
      <c r="F309" s="76">
        <v>1374.9</v>
      </c>
    </row>
    <row r="310" spans="2:6" x14ac:dyDescent="0.25">
      <c r="B310" s="66"/>
      <c r="C310" s="67"/>
      <c r="D310" s="67"/>
      <c r="E310" s="77" t="s">
        <v>224</v>
      </c>
      <c r="F310" s="76">
        <v>3.77</v>
      </c>
    </row>
    <row r="311" spans="2:6" x14ac:dyDescent="0.25">
      <c r="B311" s="66"/>
      <c r="C311" s="67"/>
      <c r="D311" s="67"/>
      <c r="E311" s="77" t="s">
        <v>254</v>
      </c>
      <c r="F311" s="76">
        <v>2297.08</v>
      </c>
    </row>
    <row r="312" spans="2:6" x14ac:dyDescent="0.25">
      <c r="B312" s="66"/>
      <c r="C312" s="67"/>
      <c r="D312" s="67"/>
      <c r="E312" s="77" t="s">
        <v>81</v>
      </c>
      <c r="F312" s="76">
        <v>0.54</v>
      </c>
    </row>
    <row r="313" spans="2:6" x14ac:dyDescent="0.25">
      <c r="B313" s="66"/>
      <c r="C313" s="67"/>
      <c r="D313" s="67"/>
      <c r="E313" s="77" t="s">
        <v>264</v>
      </c>
      <c r="F313" s="76">
        <v>0.33</v>
      </c>
    </row>
    <row r="314" spans="2:6" x14ac:dyDescent="0.25">
      <c r="B314" s="66"/>
      <c r="C314" s="67"/>
      <c r="D314" s="67"/>
      <c r="E314" s="67" t="s">
        <v>164</v>
      </c>
      <c r="F314" s="76">
        <v>3.3</v>
      </c>
    </row>
    <row r="315" spans="2:6" x14ac:dyDescent="0.25">
      <c r="B315" s="66"/>
      <c r="C315" s="67"/>
      <c r="D315" s="67"/>
      <c r="E315" s="77" t="s">
        <v>109</v>
      </c>
      <c r="F315" s="76">
        <v>35.130000000000003</v>
      </c>
    </row>
    <row r="316" spans="2:6" x14ac:dyDescent="0.25">
      <c r="B316" s="66"/>
      <c r="C316" s="67"/>
      <c r="D316" s="67"/>
      <c r="E316" s="77" t="s">
        <v>82</v>
      </c>
      <c r="F316" s="76">
        <v>104.73</v>
      </c>
    </row>
    <row r="317" spans="2:6" x14ac:dyDescent="0.25">
      <c r="B317" s="66"/>
      <c r="C317" s="67"/>
      <c r="D317" s="67"/>
      <c r="E317" s="77" t="s">
        <v>256</v>
      </c>
      <c r="F317" s="76">
        <v>12.44</v>
      </c>
    </row>
    <row r="318" spans="2:6" x14ac:dyDescent="0.25">
      <c r="B318" s="66"/>
      <c r="C318" s="67"/>
      <c r="D318" s="67"/>
      <c r="E318" s="77" t="s">
        <v>263</v>
      </c>
      <c r="F318" s="76">
        <v>0.06</v>
      </c>
    </row>
    <row r="319" spans="2:6" x14ac:dyDescent="0.25">
      <c r="B319" s="66"/>
      <c r="C319" s="67"/>
      <c r="D319" s="67"/>
      <c r="E319" s="77" t="s">
        <v>140</v>
      </c>
      <c r="F319" s="76">
        <v>184.46</v>
      </c>
    </row>
    <row r="320" spans="2:6" x14ac:dyDescent="0.25">
      <c r="B320" s="66"/>
      <c r="C320" s="67"/>
      <c r="D320" s="67"/>
      <c r="E320" s="77" t="s">
        <v>141</v>
      </c>
      <c r="F320" s="76">
        <v>16854.38</v>
      </c>
    </row>
    <row r="321" spans="2:6" x14ac:dyDescent="0.25">
      <c r="B321" s="66"/>
      <c r="C321" s="67"/>
      <c r="D321" s="67"/>
      <c r="E321" s="77" t="s">
        <v>103</v>
      </c>
      <c r="F321" s="76">
        <v>3.25</v>
      </c>
    </row>
    <row r="322" spans="2:6" x14ac:dyDescent="0.25">
      <c r="B322" s="66"/>
      <c r="C322" s="67"/>
      <c r="D322" s="67"/>
      <c r="E322" s="77" t="s">
        <v>121</v>
      </c>
      <c r="F322" s="76">
        <v>27069.82</v>
      </c>
    </row>
    <row r="323" spans="2:6" x14ac:dyDescent="0.25">
      <c r="B323" s="66"/>
      <c r="C323" s="67"/>
      <c r="D323" s="67"/>
      <c r="E323" s="77" t="s">
        <v>265</v>
      </c>
      <c r="F323" s="76">
        <v>110.12</v>
      </c>
    </row>
    <row r="324" spans="2:6" x14ac:dyDescent="0.25">
      <c r="B324" s="66"/>
      <c r="C324" s="67"/>
      <c r="D324" s="67"/>
      <c r="E324" s="77" t="s">
        <v>259</v>
      </c>
      <c r="F324" s="76">
        <v>28.94</v>
      </c>
    </row>
    <row r="325" spans="2:6" x14ac:dyDescent="0.25">
      <c r="B325" s="66"/>
      <c r="C325" s="48"/>
      <c r="D325" s="21" t="s">
        <v>83</v>
      </c>
      <c r="E325" s="21"/>
      <c r="F325" s="23">
        <f>SUM(F306:F324)</f>
        <v>51295.830000000009</v>
      </c>
    </row>
    <row r="326" spans="2:6" x14ac:dyDescent="0.25">
      <c r="B326" s="66"/>
      <c r="C326" s="3" t="s">
        <v>125</v>
      </c>
      <c r="D326" s="28"/>
      <c r="E326" s="28"/>
      <c r="F326" s="29">
        <f>F325+F305</f>
        <v>51837.040000000008</v>
      </c>
    </row>
    <row r="327" spans="2:6" x14ac:dyDescent="0.25">
      <c r="B327" s="66"/>
      <c r="C327" s="67" t="s">
        <v>35</v>
      </c>
      <c r="D327" s="67" t="s">
        <v>201</v>
      </c>
      <c r="E327" s="77" t="s">
        <v>172</v>
      </c>
      <c r="F327" s="76">
        <v>7.81</v>
      </c>
    </row>
    <row r="328" spans="2:6" x14ac:dyDescent="0.25">
      <c r="B328" s="66"/>
      <c r="C328" s="67"/>
      <c r="D328" s="67"/>
      <c r="E328" s="77" t="s">
        <v>91</v>
      </c>
      <c r="F328" s="76">
        <v>35.17</v>
      </c>
    </row>
    <row r="329" spans="2:6" x14ac:dyDescent="0.25">
      <c r="B329" s="66"/>
      <c r="C329" s="67"/>
      <c r="D329" s="67"/>
      <c r="E329" s="67" t="s">
        <v>162</v>
      </c>
      <c r="F329" s="76">
        <v>49.53</v>
      </c>
    </row>
    <row r="330" spans="2:6" x14ac:dyDescent="0.25">
      <c r="B330" s="66"/>
      <c r="C330" s="67"/>
      <c r="D330" s="67"/>
      <c r="E330" s="77" t="s">
        <v>78</v>
      </c>
      <c r="F330" s="76">
        <v>5.8</v>
      </c>
    </row>
    <row r="331" spans="2:6" x14ac:dyDescent="0.25">
      <c r="B331" s="66"/>
      <c r="C331" s="67"/>
      <c r="D331" s="67"/>
      <c r="E331" s="77" t="s">
        <v>86</v>
      </c>
      <c r="F331" s="76">
        <v>4847.74</v>
      </c>
    </row>
    <row r="332" spans="2:6" x14ac:dyDescent="0.25">
      <c r="B332" s="66"/>
      <c r="C332" s="67"/>
      <c r="D332" s="67"/>
      <c r="E332" s="77" t="s">
        <v>117</v>
      </c>
      <c r="F332" s="76">
        <v>1188.58</v>
      </c>
    </row>
    <row r="333" spans="2:6" x14ac:dyDescent="0.25">
      <c r="B333" s="66"/>
      <c r="C333" s="67"/>
      <c r="D333" s="67"/>
      <c r="E333" s="77" t="s">
        <v>92</v>
      </c>
      <c r="F333" s="76">
        <v>15.75</v>
      </c>
    </row>
    <row r="334" spans="2:6" x14ac:dyDescent="0.25">
      <c r="B334" s="66"/>
      <c r="C334" s="67"/>
      <c r="D334" s="67"/>
      <c r="E334" s="77" t="s">
        <v>79</v>
      </c>
      <c r="F334" s="76">
        <v>187.6</v>
      </c>
    </row>
    <row r="335" spans="2:6" x14ac:dyDescent="0.25">
      <c r="B335" s="66"/>
      <c r="C335" s="67"/>
      <c r="D335" s="21" t="s">
        <v>204</v>
      </c>
      <c r="E335" s="21"/>
      <c r="F335" s="23">
        <f>SUM(F327:F334)</f>
        <v>6337.9800000000005</v>
      </c>
    </row>
    <row r="336" spans="2:6" x14ac:dyDescent="0.25">
      <c r="B336" s="66"/>
      <c r="C336" s="67"/>
      <c r="D336" s="67" t="s">
        <v>80</v>
      </c>
      <c r="E336" s="77" t="s">
        <v>260</v>
      </c>
      <c r="F336" s="76">
        <v>2.06</v>
      </c>
    </row>
    <row r="337" spans="2:6" x14ac:dyDescent="0.25">
      <c r="B337" s="66"/>
      <c r="C337" s="67"/>
      <c r="D337" s="67"/>
      <c r="E337" s="77" t="s">
        <v>253</v>
      </c>
      <c r="F337" s="76">
        <v>0.31</v>
      </c>
    </row>
    <row r="338" spans="2:6" x14ac:dyDescent="0.25">
      <c r="B338" s="66"/>
      <c r="C338" s="67"/>
      <c r="D338" s="67"/>
      <c r="E338" s="77" t="s">
        <v>95</v>
      </c>
      <c r="F338" s="76">
        <v>47.08</v>
      </c>
    </row>
    <row r="339" spans="2:6" x14ac:dyDescent="0.25">
      <c r="B339" s="66"/>
      <c r="C339" s="67"/>
      <c r="D339" s="67"/>
      <c r="E339" s="77" t="s">
        <v>120</v>
      </c>
      <c r="F339" s="76">
        <v>33.659999999999997</v>
      </c>
    </row>
    <row r="340" spans="2:6" x14ac:dyDescent="0.25">
      <c r="B340" s="66"/>
      <c r="C340" s="67"/>
      <c r="D340" s="67"/>
      <c r="E340" s="77" t="s">
        <v>261</v>
      </c>
      <c r="F340" s="76">
        <v>53.16</v>
      </c>
    </row>
    <row r="341" spans="2:6" x14ac:dyDescent="0.25">
      <c r="B341" s="66"/>
      <c r="C341" s="67"/>
      <c r="D341" s="67"/>
      <c r="E341" s="77" t="s">
        <v>97</v>
      </c>
      <c r="F341" s="76">
        <v>460.12</v>
      </c>
    </row>
    <row r="342" spans="2:6" x14ac:dyDescent="0.25">
      <c r="B342" s="66"/>
      <c r="C342" s="67"/>
      <c r="D342" s="67"/>
      <c r="E342" s="77" t="s">
        <v>193</v>
      </c>
      <c r="F342" s="76">
        <v>0.28999999999999998</v>
      </c>
    </row>
    <row r="343" spans="2:6" x14ac:dyDescent="0.25">
      <c r="B343" s="66"/>
      <c r="C343" s="67"/>
      <c r="D343" s="67"/>
      <c r="E343" s="77" t="s">
        <v>167</v>
      </c>
      <c r="F343" s="76">
        <v>0.88</v>
      </c>
    </row>
    <row r="344" spans="2:6" x14ac:dyDescent="0.25">
      <c r="B344" s="66"/>
      <c r="C344" s="67"/>
      <c r="D344" s="67"/>
      <c r="E344" s="77" t="s">
        <v>223</v>
      </c>
      <c r="F344" s="76">
        <v>200.46</v>
      </c>
    </row>
    <row r="345" spans="2:6" x14ac:dyDescent="0.25">
      <c r="B345" s="66"/>
      <c r="C345" s="67"/>
      <c r="D345" s="67"/>
      <c r="E345" s="77" t="s">
        <v>224</v>
      </c>
      <c r="F345" s="76">
        <v>3405</v>
      </c>
    </row>
    <row r="346" spans="2:6" x14ac:dyDescent="0.25">
      <c r="B346" s="66"/>
      <c r="C346" s="67"/>
      <c r="D346" s="67"/>
      <c r="E346" s="77" t="s">
        <v>262</v>
      </c>
      <c r="F346" s="76">
        <v>1041.54</v>
      </c>
    </row>
    <row r="347" spans="2:6" x14ac:dyDescent="0.25">
      <c r="B347" s="66"/>
      <c r="C347" s="67"/>
      <c r="D347" s="67"/>
      <c r="E347" s="77" t="s">
        <v>226</v>
      </c>
      <c r="F347" s="76">
        <v>6.59</v>
      </c>
    </row>
    <row r="348" spans="2:6" x14ac:dyDescent="0.25">
      <c r="B348" s="66"/>
      <c r="C348" s="67"/>
      <c r="D348" s="67"/>
      <c r="E348" s="77" t="s">
        <v>195</v>
      </c>
      <c r="F348" s="76">
        <v>0.23</v>
      </c>
    </row>
    <row r="349" spans="2:6" x14ac:dyDescent="0.25">
      <c r="B349" s="66"/>
      <c r="C349" s="67"/>
      <c r="D349" s="67"/>
      <c r="E349" s="77" t="s">
        <v>266</v>
      </c>
      <c r="F349" s="76">
        <v>0.2</v>
      </c>
    </row>
    <row r="350" spans="2:6" x14ac:dyDescent="0.25">
      <c r="B350" s="66"/>
      <c r="C350" s="67"/>
      <c r="D350" s="67"/>
      <c r="E350" s="77" t="s">
        <v>82</v>
      </c>
      <c r="F350" s="76">
        <v>122.08</v>
      </c>
    </row>
    <row r="351" spans="2:6" x14ac:dyDescent="0.25">
      <c r="B351" s="66"/>
      <c r="C351" s="67"/>
      <c r="D351" s="67"/>
      <c r="E351" s="77" t="s">
        <v>188</v>
      </c>
      <c r="F351" s="76">
        <v>3.44</v>
      </c>
    </row>
    <row r="352" spans="2:6" x14ac:dyDescent="0.25">
      <c r="B352" s="66"/>
      <c r="C352" s="67"/>
      <c r="D352" s="67"/>
      <c r="E352" s="77" t="s">
        <v>256</v>
      </c>
      <c r="F352" s="76">
        <v>4.46</v>
      </c>
    </row>
    <row r="353" spans="2:6" x14ac:dyDescent="0.25">
      <c r="B353" s="66"/>
      <c r="C353" s="67"/>
      <c r="D353" s="67"/>
      <c r="E353" s="77" t="s">
        <v>263</v>
      </c>
      <c r="F353" s="76">
        <v>27.34</v>
      </c>
    </row>
    <row r="354" spans="2:6" x14ac:dyDescent="0.25">
      <c r="B354" s="66"/>
      <c r="C354" s="67"/>
      <c r="D354" s="67"/>
      <c r="E354" s="77" t="s">
        <v>140</v>
      </c>
      <c r="F354" s="76">
        <v>1107.8900000000001</v>
      </c>
    </row>
    <row r="355" spans="2:6" x14ac:dyDescent="0.25">
      <c r="B355" s="66"/>
      <c r="C355" s="67"/>
      <c r="D355" s="67"/>
      <c r="E355" s="77" t="s">
        <v>141</v>
      </c>
      <c r="F355" s="76">
        <v>35999.83</v>
      </c>
    </row>
    <row r="356" spans="2:6" x14ac:dyDescent="0.25">
      <c r="B356" s="66"/>
      <c r="C356" s="67"/>
      <c r="D356" s="67"/>
      <c r="E356" s="77" t="s">
        <v>103</v>
      </c>
      <c r="F356" s="76">
        <v>5.59</v>
      </c>
    </row>
    <row r="357" spans="2:6" x14ac:dyDescent="0.25">
      <c r="B357" s="66"/>
      <c r="C357" s="67"/>
      <c r="D357" s="67"/>
      <c r="E357" s="77" t="s">
        <v>121</v>
      </c>
      <c r="F357" s="76">
        <v>71561.429999999993</v>
      </c>
    </row>
    <row r="358" spans="2:6" x14ac:dyDescent="0.25">
      <c r="B358" s="66"/>
      <c r="C358" s="67"/>
      <c r="D358" s="67"/>
      <c r="E358" s="77" t="s">
        <v>142</v>
      </c>
      <c r="F358" s="76">
        <v>356.33</v>
      </c>
    </row>
    <row r="359" spans="2:6" x14ac:dyDescent="0.25">
      <c r="B359" s="66"/>
      <c r="C359" s="67"/>
      <c r="D359" s="67"/>
      <c r="E359" s="77" t="s">
        <v>143</v>
      </c>
      <c r="F359" s="76">
        <v>2.4300000000000002</v>
      </c>
    </row>
    <row r="360" spans="2:6" x14ac:dyDescent="0.25">
      <c r="B360" s="66"/>
      <c r="C360" s="67"/>
      <c r="D360" s="67"/>
      <c r="E360" s="77" t="s">
        <v>257</v>
      </c>
      <c r="F360" s="76">
        <v>44.64</v>
      </c>
    </row>
    <row r="361" spans="2:6" x14ac:dyDescent="0.25">
      <c r="B361" s="66"/>
      <c r="C361" s="67"/>
      <c r="D361" s="67"/>
      <c r="E361" s="77" t="s">
        <v>267</v>
      </c>
      <c r="F361" s="76">
        <v>0.96</v>
      </c>
    </row>
    <row r="362" spans="2:6" x14ac:dyDescent="0.25">
      <c r="B362" s="66"/>
      <c r="C362" s="67"/>
      <c r="D362" s="67"/>
      <c r="E362" s="77" t="s">
        <v>259</v>
      </c>
      <c r="F362" s="76">
        <v>8</v>
      </c>
    </row>
    <row r="363" spans="2:6" x14ac:dyDescent="0.25">
      <c r="B363" s="66"/>
      <c r="C363" s="48"/>
      <c r="D363" s="21" t="s">
        <v>83</v>
      </c>
      <c r="E363" s="21"/>
      <c r="F363" s="23">
        <f>SUM(F336:F362)</f>
        <v>114495.99999999999</v>
      </c>
    </row>
    <row r="364" spans="2:6" x14ac:dyDescent="0.25">
      <c r="B364" s="66"/>
      <c r="C364" s="3" t="s">
        <v>126</v>
      </c>
      <c r="D364" s="28"/>
      <c r="E364" s="28"/>
      <c r="F364" s="29">
        <f>F363+F335</f>
        <v>120833.97999999998</v>
      </c>
    </row>
    <row r="365" spans="2:6" x14ac:dyDescent="0.25">
      <c r="B365" s="66"/>
      <c r="C365" s="67" t="s">
        <v>36</v>
      </c>
      <c r="D365" s="67" t="s">
        <v>201</v>
      </c>
      <c r="E365" s="77" t="s">
        <v>91</v>
      </c>
      <c r="F365" s="76">
        <v>0.36</v>
      </c>
    </row>
    <row r="366" spans="2:6" x14ac:dyDescent="0.25">
      <c r="B366" s="66"/>
      <c r="C366" s="67"/>
      <c r="D366" s="67"/>
      <c r="E366" s="77" t="s">
        <v>127</v>
      </c>
      <c r="F366" s="76">
        <v>368.5</v>
      </c>
    </row>
    <row r="367" spans="2:6" x14ac:dyDescent="0.25">
      <c r="B367" s="66"/>
      <c r="C367" s="67"/>
      <c r="D367" s="67"/>
      <c r="E367" s="77" t="s">
        <v>251</v>
      </c>
      <c r="F367" s="76">
        <v>715</v>
      </c>
    </row>
    <row r="368" spans="2:6" x14ac:dyDescent="0.25">
      <c r="B368" s="66"/>
      <c r="C368" s="67"/>
      <c r="D368" s="67"/>
      <c r="E368" s="77" t="s">
        <v>128</v>
      </c>
      <c r="F368" s="76">
        <v>18.63</v>
      </c>
    </row>
    <row r="369" spans="2:6" x14ac:dyDescent="0.25">
      <c r="B369" s="66"/>
      <c r="C369" s="67"/>
      <c r="D369" s="67"/>
      <c r="E369" s="77" t="s">
        <v>85</v>
      </c>
      <c r="F369" s="76">
        <v>10.49</v>
      </c>
    </row>
    <row r="370" spans="2:6" x14ac:dyDescent="0.25">
      <c r="B370" s="66"/>
      <c r="C370" s="67"/>
      <c r="D370" s="67"/>
      <c r="E370" s="77" t="s">
        <v>86</v>
      </c>
      <c r="F370" s="76">
        <v>5377.84</v>
      </c>
    </row>
    <row r="371" spans="2:6" x14ac:dyDescent="0.25">
      <c r="B371" s="66"/>
      <c r="C371" s="67"/>
      <c r="D371" s="67"/>
      <c r="E371" s="77" t="s">
        <v>117</v>
      </c>
      <c r="F371" s="76">
        <v>655.62</v>
      </c>
    </row>
    <row r="372" spans="2:6" x14ac:dyDescent="0.25">
      <c r="B372" s="66"/>
      <c r="C372" s="67"/>
      <c r="D372" s="67"/>
      <c r="E372" s="77" t="s">
        <v>79</v>
      </c>
      <c r="F372" s="76">
        <v>2035.32</v>
      </c>
    </row>
    <row r="373" spans="2:6" x14ac:dyDescent="0.25">
      <c r="B373" s="66"/>
      <c r="C373" s="67"/>
      <c r="D373" s="21" t="s">
        <v>204</v>
      </c>
      <c r="E373" s="21"/>
      <c r="F373" s="23">
        <f>SUM(F365:F372)</f>
        <v>9181.76</v>
      </c>
    </row>
    <row r="374" spans="2:6" x14ac:dyDescent="0.25">
      <c r="B374" s="66"/>
      <c r="C374" s="67"/>
      <c r="D374" s="67" t="s">
        <v>80</v>
      </c>
      <c r="E374" s="77" t="s">
        <v>224</v>
      </c>
      <c r="F374" s="76">
        <v>928</v>
      </c>
    </row>
    <row r="375" spans="2:6" x14ac:dyDescent="0.25">
      <c r="B375" s="66"/>
      <c r="C375" s="67"/>
      <c r="D375" s="67"/>
      <c r="E375" s="77" t="s">
        <v>262</v>
      </c>
      <c r="F375" s="76">
        <v>3607.05</v>
      </c>
    </row>
    <row r="376" spans="2:6" x14ac:dyDescent="0.25">
      <c r="B376" s="66"/>
      <c r="C376" s="67"/>
      <c r="D376" s="67"/>
      <c r="E376" s="77" t="s">
        <v>81</v>
      </c>
      <c r="F376" s="76">
        <v>0.54</v>
      </c>
    </row>
    <row r="377" spans="2:6" x14ac:dyDescent="0.25">
      <c r="B377" s="66"/>
      <c r="C377" s="67"/>
      <c r="D377" s="67"/>
      <c r="E377" s="77" t="s">
        <v>226</v>
      </c>
      <c r="F377" s="76">
        <v>1.29</v>
      </c>
    </row>
    <row r="378" spans="2:6" x14ac:dyDescent="0.25">
      <c r="B378" s="66"/>
      <c r="C378" s="67"/>
      <c r="D378" s="67"/>
      <c r="E378" s="77" t="s">
        <v>109</v>
      </c>
      <c r="F378" s="76">
        <v>1</v>
      </c>
    </row>
    <row r="379" spans="2:6" x14ac:dyDescent="0.25">
      <c r="B379" s="66"/>
      <c r="C379" s="67"/>
      <c r="D379" s="67"/>
      <c r="E379" s="77" t="s">
        <v>82</v>
      </c>
      <c r="F379" s="76">
        <v>83.13</v>
      </c>
    </row>
    <row r="380" spans="2:6" x14ac:dyDescent="0.25">
      <c r="B380" s="66"/>
      <c r="C380" s="67"/>
      <c r="D380" s="67"/>
      <c r="E380" s="77" t="s">
        <v>188</v>
      </c>
      <c r="F380" s="76">
        <v>1.34</v>
      </c>
    </row>
    <row r="381" spans="2:6" x14ac:dyDescent="0.25">
      <c r="B381" s="66"/>
      <c r="C381" s="67"/>
      <c r="D381" s="67"/>
      <c r="E381" s="77" t="s">
        <v>268</v>
      </c>
      <c r="F381" s="76">
        <v>7.1</v>
      </c>
    </row>
    <row r="382" spans="2:6" x14ac:dyDescent="0.25">
      <c r="B382" s="66"/>
      <c r="C382" s="67"/>
      <c r="D382" s="67"/>
      <c r="E382" s="77" t="s">
        <v>140</v>
      </c>
      <c r="F382" s="76">
        <v>30.87</v>
      </c>
    </row>
    <row r="383" spans="2:6" x14ac:dyDescent="0.25">
      <c r="B383" s="66"/>
      <c r="C383" s="67"/>
      <c r="D383" s="67"/>
      <c r="E383" s="77" t="s">
        <v>141</v>
      </c>
      <c r="F383" s="76">
        <v>2537.38</v>
      </c>
    </row>
    <row r="384" spans="2:6" x14ac:dyDescent="0.25">
      <c r="B384" s="66"/>
      <c r="C384" s="67"/>
      <c r="D384" s="67"/>
      <c r="E384" s="77" t="s">
        <v>103</v>
      </c>
      <c r="F384" s="76">
        <v>161.9</v>
      </c>
    </row>
    <row r="385" spans="2:6" x14ac:dyDescent="0.25">
      <c r="B385" s="66"/>
      <c r="C385" s="67"/>
      <c r="D385" s="67"/>
      <c r="E385" s="77" t="s">
        <v>121</v>
      </c>
      <c r="F385" s="76">
        <v>3071.74</v>
      </c>
    </row>
    <row r="386" spans="2:6" x14ac:dyDescent="0.25">
      <c r="B386" s="66"/>
      <c r="C386" s="67"/>
      <c r="D386" s="67"/>
      <c r="E386" s="77" t="s">
        <v>142</v>
      </c>
      <c r="F386" s="76">
        <v>308.55</v>
      </c>
    </row>
    <row r="387" spans="2:6" x14ac:dyDescent="0.25">
      <c r="B387" s="66"/>
      <c r="C387" s="67"/>
      <c r="D387" s="67"/>
      <c r="E387" s="77" t="s">
        <v>257</v>
      </c>
      <c r="F387" s="76">
        <v>24.58</v>
      </c>
    </row>
    <row r="388" spans="2:6" x14ac:dyDescent="0.25">
      <c r="B388" s="66"/>
      <c r="C388" s="67"/>
      <c r="D388" s="67"/>
      <c r="E388" s="77" t="s">
        <v>259</v>
      </c>
      <c r="F388" s="76">
        <v>3.06</v>
      </c>
    </row>
    <row r="389" spans="2:6" x14ac:dyDescent="0.25">
      <c r="B389" s="66"/>
      <c r="C389" s="48"/>
      <c r="D389" s="21" t="s">
        <v>83</v>
      </c>
      <c r="E389" s="21"/>
      <c r="F389" s="23">
        <f>SUM(F374:F388)</f>
        <v>10767.529999999999</v>
      </c>
    </row>
    <row r="390" spans="2:6" x14ac:dyDescent="0.25">
      <c r="B390" s="66"/>
      <c r="C390" s="3" t="s">
        <v>129</v>
      </c>
      <c r="D390" s="28"/>
      <c r="E390" s="28"/>
      <c r="F390" s="29">
        <f>F373+F389</f>
        <v>19949.29</v>
      </c>
    </row>
    <row r="391" spans="2:6" x14ac:dyDescent="0.25">
      <c r="B391" s="66"/>
      <c r="C391" s="67" t="s">
        <v>37</v>
      </c>
      <c r="D391" s="67" t="s">
        <v>201</v>
      </c>
      <c r="E391" s="77" t="s">
        <v>128</v>
      </c>
      <c r="F391" s="76">
        <v>269.38</v>
      </c>
    </row>
    <row r="392" spans="2:6" x14ac:dyDescent="0.25">
      <c r="B392" s="66"/>
      <c r="C392" s="67"/>
      <c r="D392" s="67"/>
      <c r="E392" s="77" t="s">
        <v>78</v>
      </c>
      <c r="F392" s="76">
        <v>406.67</v>
      </c>
    </row>
    <row r="393" spans="2:6" x14ac:dyDescent="0.25">
      <c r="B393" s="66"/>
      <c r="C393" s="67"/>
      <c r="D393" s="67"/>
      <c r="E393" s="77" t="s">
        <v>86</v>
      </c>
      <c r="F393" s="76">
        <v>3226.52</v>
      </c>
    </row>
    <row r="394" spans="2:6" x14ac:dyDescent="0.25">
      <c r="B394" s="66"/>
      <c r="C394" s="67"/>
      <c r="D394" s="67"/>
      <c r="E394" s="77" t="s">
        <v>117</v>
      </c>
      <c r="F394" s="76">
        <v>2.2400000000000002</v>
      </c>
    </row>
    <row r="395" spans="2:6" x14ac:dyDescent="0.25">
      <c r="B395" s="66"/>
      <c r="C395" s="67"/>
      <c r="D395" s="67"/>
      <c r="E395" s="77" t="s">
        <v>79</v>
      </c>
      <c r="F395" s="76">
        <v>3814.3599999999997</v>
      </c>
    </row>
    <row r="396" spans="2:6" x14ac:dyDescent="0.25">
      <c r="B396" s="66"/>
      <c r="C396" s="67"/>
      <c r="D396" s="21" t="s">
        <v>204</v>
      </c>
      <c r="E396" s="21"/>
      <c r="F396" s="23">
        <f>SUM(F391:F395)</f>
        <v>7719.1699999999992</v>
      </c>
    </row>
    <row r="397" spans="2:6" x14ac:dyDescent="0.25">
      <c r="B397" s="66"/>
      <c r="C397" s="67"/>
      <c r="D397" s="67" t="s">
        <v>80</v>
      </c>
      <c r="E397" s="77" t="s">
        <v>253</v>
      </c>
      <c r="F397" s="76">
        <v>0.15</v>
      </c>
    </row>
    <row r="398" spans="2:6" x14ac:dyDescent="0.25">
      <c r="B398" s="66"/>
      <c r="C398" s="67"/>
      <c r="D398" s="67"/>
      <c r="E398" s="77" t="s">
        <v>261</v>
      </c>
      <c r="F398" s="76">
        <v>1.58</v>
      </c>
    </row>
    <row r="399" spans="2:6" x14ac:dyDescent="0.25">
      <c r="B399" s="66"/>
      <c r="C399" s="67"/>
      <c r="D399" s="67"/>
      <c r="E399" s="77" t="s">
        <v>167</v>
      </c>
      <c r="F399" s="76">
        <v>2.37</v>
      </c>
    </row>
    <row r="400" spans="2:6" x14ac:dyDescent="0.25">
      <c r="B400" s="66"/>
      <c r="C400" s="67"/>
      <c r="D400" s="67"/>
      <c r="E400" s="77" t="s">
        <v>100</v>
      </c>
      <c r="F400" s="76">
        <v>190.18</v>
      </c>
    </row>
    <row r="401" spans="2:6" x14ac:dyDescent="0.25">
      <c r="B401" s="66"/>
      <c r="C401" s="67"/>
      <c r="D401" s="67"/>
      <c r="E401" s="77" t="s">
        <v>158</v>
      </c>
      <c r="F401" s="76">
        <v>8.5</v>
      </c>
    </row>
    <row r="402" spans="2:6" x14ac:dyDescent="0.25">
      <c r="B402" s="66"/>
      <c r="C402" s="67"/>
      <c r="D402" s="67"/>
      <c r="E402" s="77" t="s">
        <v>101</v>
      </c>
      <c r="F402" s="76">
        <v>6.46</v>
      </c>
    </row>
    <row r="403" spans="2:6" x14ac:dyDescent="0.25">
      <c r="B403" s="66"/>
      <c r="C403" s="67"/>
      <c r="D403" s="67"/>
      <c r="E403" s="77" t="s">
        <v>262</v>
      </c>
      <c r="F403" s="76">
        <v>1365.07</v>
      </c>
    </row>
    <row r="404" spans="2:6" x14ac:dyDescent="0.25">
      <c r="B404" s="66"/>
      <c r="C404" s="67"/>
      <c r="D404" s="67"/>
      <c r="E404" s="77" t="s">
        <v>81</v>
      </c>
      <c r="F404" s="76">
        <v>5.22</v>
      </c>
    </row>
    <row r="405" spans="2:6" x14ac:dyDescent="0.25">
      <c r="B405" s="66"/>
      <c r="C405" s="67"/>
      <c r="D405" s="67"/>
      <c r="E405" s="77" t="s">
        <v>109</v>
      </c>
      <c r="F405" s="76">
        <v>26.65</v>
      </c>
    </row>
    <row r="406" spans="2:6" x14ac:dyDescent="0.25">
      <c r="B406" s="66"/>
      <c r="C406" s="67"/>
      <c r="D406" s="67"/>
      <c r="E406" s="77" t="s">
        <v>82</v>
      </c>
      <c r="F406" s="76">
        <v>426.3</v>
      </c>
    </row>
    <row r="407" spans="2:6" x14ac:dyDescent="0.25">
      <c r="B407" s="66"/>
      <c r="C407" s="67"/>
      <c r="D407" s="67"/>
      <c r="E407" s="77" t="s">
        <v>140</v>
      </c>
      <c r="F407" s="76">
        <v>966.5</v>
      </c>
    </row>
    <row r="408" spans="2:6" s="17" customFormat="1" x14ac:dyDescent="0.25">
      <c r="B408" s="66"/>
      <c r="C408" s="67"/>
      <c r="D408" s="67"/>
      <c r="E408" s="77" t="s">
        <v>141</v>
      </c>
      <c r="F408" s="76">
        <v>4067.0299999999997</v>
      </c>
    </row>
    <row r="409" spans="2:6" x14ac:dyDescent="0.25">
      <c r="B409" s="66"/>
      <c r="C409" s="67"/>
      <c r="D409" s="67"/>
      <c r="E409" s="77" t="s">
        <v>103</v>
      </c>
      <c r="F409" s="76">
        <v>6.76</v>
      </c>
    </row>
    <row r="410" spans="2:6" x14ac:dyDescent="0.25">
      <c r="B410" s="66"/>
      <c r="C410" s="67"/>
      <c r="D410" s="67"/>
      <c r="E410" s="77" t="s">
        <v>121</v>
      </c>
      <c r="F410" s="76">
        <v>4948.88</v>
      </c>
    </row>
    <row r="411" spans="2:6" x14ac:dyDescent="0.25">
      <c r="B411" s="66"/>
      <c r="C411" s="67"/>
      <c r="D411" s="67"/>
      <c r="E411" s="77" t="s">
        <v>104</v>
      </c>
      <c r="F411" s="76">
        <v>3.15</v>
      </c>
    </row>
    <row r="412" spans="2:6" x14ac:dyDescent="0.25">
      <c r="B412" s="66"/>
      <c r="C412" s="67"/>
      <c r="D412" s="67"/>
      <c r="E412" s="77" t="s">
        <v>257</v>
      </c>
      <c r="F412" s="76">
        <v>39.130000000000003</v>
      </c>
    </row>
    <row r="413" spans="2:6" x14ac:dyDescent="0.25">
      <c r="B413" s="66"/>
      <c r="C413" s="67"/>
      <c r="D413" s="75"/>
      <c r="E413" s="77" t="s">
        <v>259</v>
      </c>
      <c r="F413" s="76">
        <v>4.68</v>
      </c>
    </row>
    <row r="414" spans="2:6" x14ac:dyDescent="0.25">
      <c r="B414" s="66"/>
      <c r="C414" s="48"/>
      <c r="D414" s="21" t="s">
        <v>83</v>
      </c>
      <c r="E414" s="21"/>
      <c r="F414" s="23">
        <f>SUM(F397:F413)</f>
        <v>12068.61</v>
      </c>
    </row>
    <row r="415" spans="2:6" x14ac:dyDescent="0.25">
      <c r="B415" s="66"/>
      <c r="C415" s="3" t="s">
        <v>130</v>
      </c>
      <c r="D415" s="28"/>
      <c r="E415" s="28"/>
      <c r="F415" s="29">
        <f>F396+F414</f>
        <v>19787.78</v>
      </c>
    </row>
    <row r="416" spans="2:6" x14ac:dyDescent="0.25">
      <c r="B416" s="66"/>
      <c r="C416" s="67" t="s">
        <v>38</v>
      </c>
      <c r="D416" s="67" t="s">
        <v>201</v>
      </c>
      <c r="E416" s="77" t="s">
        <v>91</v>
      </c>
      <c r="F416" s="76">
        <v>0.6</v>
      </c>
    </row>
    <row r="417" spans="2:6" x14ac:dyDescent="0.25">
      <c r="B417" s="66"/>
      <c r="C417" s="67"/>
      <c r="D417" s="67"/>
      <c r="E417" s="77" t="s">
        <v>128</v>
      </c>
      <c r="F417" s="76">
        <v>13.36</v>
      </c>
    </row>
    <row r="418" spans="2:6" x14ac:dyDescent="0.25">
      <c r="B418" s="66"/>
      <c r="C418" s="67"/>
      <c r="D418" s="67"/>
      <c r="E418" s="77" t="s">
        <v>85</v>
      </c>
      <c r="F418" s="76">
        <v>62.16</v>
      </c>
    </row>
    <row r="419" spans="2:6" x14ac:dyDescent="0.25">
      <c r="B419" s="66"/>
      <c r="C419" s="67"/>
      <c r="D419" s="67"/>
      <c r="E419" s="77" t="s">
        <v>86</v>
      </c>
      <c r="F419" s="76">
        <v>446.11</v>
      </c>
    </row>
    <row r="420" spans="2:6" x14ac:dyDescent="0.25">
      <c r="B420" s="66"/>
      <c r="C420" s="67"/>
      <c r="D420" s="67"/>
      <c r="E420" s="77" t="s">
        <v>117</v>
      </c>
      <c r="F420" s="76">
        <v>2048.04</v>
      </c>
    </row>
    <row r="421" spans="2:6" x14ac:dyDescent="0.25">
      <c r="B421" s="66"/>
      <c r="C421" s="67"/>
      <c r="D421" s="21" t="s">
        <v>204</v>
      </c>
      <c r="E421" s="21"/>
      <c r="F421" s="23">
        <f>SUM(F416:F420)</f>
        <v>2570.27</v>
      </c>
    </row>
    <row r="422" spans="2:6" x14ac:dyDescent="0.25">
      <c r="B422" s="66"/>
      <c r="C422" s="67"/>
      <c r="D422" s="67" t="s">
        <v>80</v>
      </c>
      <c r="E422" s="77" t="s">
        <v>260</v>
      </c>
      <c r="F422" s="76">
        <v>41.5</v>
      </c>
    </row>
    <row r="423" spans="2:6" x14ac:dyDescent="0.25">
      <c r="B423" s="66"/>
      <c r="C423" s="67"/>
      <c r="D423" s="67"/>
      <c r="E423" s="77" t="s">
        <v>224</v>
      </c>
      <c r="F423" s="76">
        <v>0.08</v>
      </c>
    </row>
    <row r="424" spans="2:6" x14ac:dyDescent="0.25">
      <c r="B424" s="66"/>
      <c r="C424" s="67"/>
      <c r="D424" s="67"/>
      <c r="E424" s="77" t="s">
        <v>262</v>
      </c>
      <c r="F424" s="76">
        <v>932.64</v>
      </c>
    </row>
    <row r="425" spans="2:6" x14ac:dyDescent="0.25">
      <c r="B425" s="66"/>
      <c r="C425" s="67"/>
      <c r="D425" s="67"/>
      <c r="E425" s="77" t="s">
        <v>81</v>
      </c>
      <c r="F425" s="76">
        <v>0.37</v>
      </c>
    </row>
    <row r="426" spans="2:6" x14ac:dyDescent="0.25">
      <c r="B426" s="66"/>
      <c r="C426" s="67"/>
      <c r="D426" s="67"/>
      <c r="E426" s="67" t="s">
        <v>164</v>
      </c>
      <c r="F426" s="76">
        <v>16.489999999999998</v>
      </c>
    </row>
    <row r="427" spans="2:6" x14ac:dyDescent="0.25">
      <c r="B427" s="66"/>
      <c r="C427" s="67"/>
      <c r="D427" s="67"/>
      <c r="E427" s="77" t="s">
        <v>109</v>
      </c>
      <c r="F427" s="76">
        <v>69.3</v>
      </c>
    </row>
    <row r="428" spans="2:6" x14ac:dyDescent="0.25">
      <c r="B428" s="66"/>
      <c r="C428" s="67"/>
      <c r="D428" s="67"/>
      <c r="E428" s="77" t="s">
        <v>82</v>
      </c>
      <c r="F428" s="76">
        <v>117.07</v>
      </c>
    </row>
    <row r="429" spans="2:6" x14ac:dyDescent="0.25">
      <c r="B429" s="66"/>
      <c r="C429" s="67"/>
      <c r="D429" s="67"/>
      <c r="E429" s="77" t="s">
        <v>256</v>
      </c>
      <c r="F429" s="76">
        <v>6.92</v>
      </c>
    </row>
    <row r="430" spans="2:6" x14ac:dyDescent="0.25">
      <c r="B430" s="66"/>
      <c r="C430" s="67"/>
      <c r="D430" s="67"/>
      <c r="E430" s="77" t="s">
        <v>140</v>
      </c>
      <c r="F430" s="76">
        <v>253.14000000000001</v>
      </c>
    </row>
    <row r="431" spans="2:6" x14ac:dyDescent="0.25">
      <c r="B431" s="66"/>
      <c r="C431" s="67"/>
      <c r="D431" s="67"/>
      <c r="E431" s="77" t="s">
        <v>141</v>
      </c>
      <c r="F431" s="76">
        <v>1671.43</v>
      </c>
    </row>
    <row r="432" spans="2:6" x14ac:dyDescent="0.25">
      <c r="B432" s="66"/>
      <c r="C432" s="67"/>
      <c r="D432" s="67"/>
      <c r="E432" s="77" t="s">
        <v>103</v>
      </c>
      <c r="F432" s="76">
        <v>128.16</v>
      </c>
    </row>
    <row r="433" spans="2:6" x14ac:dyDescent="0.25">
      <c r="B433" s="66"/>
      <c r="C433" s="67"/>
      <c r="D433" s="67"/>
      <c r="E433" s="77" t="s">
        <v>142</v>
      </c>
      <c r="F433" s="76">
        <v>124.14</v>
      </c>
    </row>
    <row r="434" spans="2:6" x14ac:dyDescent="0.25">
      <c r="B434" s="66"/>
      <c r="C434" s="67"/>
      <c r="D434" s="67"/>
      <c r="E434" s="77" t="s">
        <v>143</v>
      </c>
      <c r="F434" s="76">
        <v>0.03</v>
      </c>
    </row>
    <row r="435" spans="2:6" x14ac:dyDescent="0.25">
      <c r="B435" s="66"/>
      <c r="C435" s="67"/>
      <c r="D435" s="67"/>
      <c r="E435" s="77" t="s">
        <v>257</v>
      </c>
      <c r="F435" s="76">
        <v>1.43</v>
      </c>
    </row>
    <row r="436" spans="2:6" x14ac:dyDescent="0.25">
      <c r="B436" s="66"/>
      <c r="C436" s="67"/>
      <c r="D436" s="75"/>
      <c r="E436" s="77" t="s">
        <v>259</v>
      </c>
      <c r="F436" s="76">
        <v>5.88</v>
      </c>
    </row>
    <row r="437" spans="2:6" x14ac:dyDescent="0.25">
      <c r="B437" s="66"/>
      <c r="C437" s="48"/>
      <c r="D437" s="21" t="s">
        <v>83</v>
      </c>
      <c r="E437" s="21"/>
      <c r="F437" s="23">
        <f>SUM(F422:F436)</f>
        <v>3368.5800000000004</v>
      </c>
    </row>
    <row r="438" spans="2:6" x14ac:dyDescent="0.25">
      <c r="B438" s="66"/>
      <c r="C438" s="3" t="s">
        <v>131</v>
      </c>
      <c r="D438" s="28"/>
      <c r="E438" s="28"/>
      <c r="F438" s="29">
        <f>F421+F437</f>
        <v>5938.85</v>
      </c>
    </row>
    <row r="439" spans="2:6" x14ac:dyDescent="0.25">
      <c r="B439" s="66"/>
      <c r="C439" s="67" t="s">
        <v>39</v>
      </c>
      <c r="D439" s="67" t="s">
        <v>201</v>
      </c>
      <c r="E439" s="77" t="s">
        <v>172</v>
      </c>
      <c r="F439" s="76">
        <v>0.08</v>
      </c>
    </row>
    <row r="440" spans="2:6" x14ac:dyDescent="0.25">
      <c r="B440" s="66"/>
      <c r="C440" s="67"/>
      <c r="D440" s="67"/>
      <c r="E440" s="77" t="s">
        <v>91</v>
      </c>
      <c r="F440" s="76">
        <v>3</v>
      </c>
    </row>
    <row r="441" spans="2:6" x14ac:dyDescent="0.25">
      <c r="B441" s="66"/>
      <c r="C441" s="67"/>
      <c r="D441" s="67"/>
      <c r="E441" s="77" t="s">
        <v>127</v>
      </c>
      <c r="F441" s="76">
        <v>0.96</v>
      </c>
    </row>
    <row r="442" spans="2:6" x14ac:dyDescent="0.25">
      <c r="B442" s="66"/>
      <c r="C442" s="67"/>
      <c r="D442" s="67"/>
      <c r="E442" s="77" t="s">
        <v>78</v>
      </c>
      <c r="F442" s="76">
        <v>46.9</v>
      </c>
    </row>
    <row r="443" spans="2:6" x14ac:dyDescent="0.25">
      <c r="B443" s="66"/>
      <c r="C443" s="67"/>
      <c r="D443" s="67"/>
      <c r="E443" s="77" t="s">
        <v>86</v>
      </c>
      <c r="F443" s="76">
        <v>1387.62</v>
      </c>
    </row>
    <row r="444" spans="2:6" x14ac:dyDescent="0.25">
      <c r="B444" s="66"/>
      <c r="C444" s="67"/>
      <c r="D444" s="67"/>
      <c r="E444" s="77" t="s">
        <v>117</v>
      </c>
      <c r="F444" s="76">
        <v>3319.45</v>
      </c>
    </row>
    <row r="445" spans="2:6" x14ac:dyDescent="0.25">
      <c r="B445" s="66"/>
      <c r="C445" s="67"/>
      <c r="D445" s="67"/>
      <c r="E445" s="77" t="s">
        <v>79</v>
      </c>
      <c r="F445" s="76">
        <v>255.4</v>
      </c>
    </row>
    <row r="446" spans="2:6" x14ac:dyDescent="0.25">
      <c r="B446" s="66"/>
      <c r="C446" s="67"/>
      <c r="D446" s="21" t="s">
        <v>204</v>
      </c>
      <c r="E446" s="21"/>
      <c r="F446" s="23">
        <f>SUM(F439:F445)</f>
        <v>5013.41</v>
      </c>
    </row>
    <row r="447" spans="2:6" x14ac:dyDescent="0.25">
      <c r="B447" s="66"/>
      <c r="C447" s="67"/>
      <c r="D447" s="67" t="s">
        <v>80</v>
      </c>
      <c r="E447" s="77" t="s">
        <v>260</v>
      </c>
      <c r="F447" s="76">
        <v>3.9</v>
      </c>
    </row>
    <row r="448" spans="2:6" x14ac:dyDescent="0.25">
      <c r="B448" s="66"/>
      <c r="C448" s="67"/>
      <c r="D448" s="67"/>
      <c r="E448" s="77" t="s">
        <v>95</v>
      </c>
      <c r="F448" s="76">
        <v>29.55</v>
      </c>
    </row>
    <row r="449" spans="2:6" x14ac:dyDescent="0.25">
      <c r="B449" s="66"/>
      <c r="C449" s="67"/>
      <c r="D449" s="67"/>
      <c r="E449" s="77" t="s">
        <v>261</v>
      </c>
      <c r="F449" s="76">
        <v>39.29</v>
      </c>
    </row>
    <row r="450" spans="2:6" x14ac:dyDescent="0.25">
      <c r="B450" s="66"/>
      <c r="C450" s="67"/>
      <c r="D450" s="67"/>
      <c r="E450" s="77" t="s">
        <v>97</v>
      </c>
      <c r="F450" s="76">
        <v>75.81</v>
      </c>
    </row>
    <row r="451" spans="2:6" x14ac:dyDescent="0.25">
      <c r="B451" s="66"/>
      <c r="C451" s="67"/>
      <c r="D451" s="67"/>
      <c r="E451" s="77" t="s">
        <v>223</v>
      </c>
      <c r="F451" s="76">
        <v>1.97</v>
      </c>
    </row>
    <row r="452" spans="2:6" x14ac:dyDescent="0.25">
      <c r="B452" s="66"/>
      <c r="C452" s="67"/>
      <c r="D452" s="67"/>
      <c r="E452" s="77" t="s">
        <v>100</v>
      </c>
      <c r="F452" s="76">
        <v>5.57</v>
      </c>
    </row>
    <row r="453" spans="2:6" x14ac:dyDescent="0.25">
      <c r="B453" s="66"/>
      <c r="C453" s="67"/>
      <c r="D453" s="67"/>
      <c r="E453" s="77" t="s">
        <v>224</v>
      </c>
      <c r="F453" s="76">
        <v>523.44000000000005</v>
      </c>
    </row>
    <row r="454" spans="2:6" x14ac:dyDescent="0.25">
      <c r="B454" s="66"/>
      <c r="C454" s="67"/>
      <c r="D454" s="67"/>
      <c r="E454" s="77" t="s">
        <v>262</v>
      </c>
      <c r="F454" s="76">
        <v>7438.91</v>
      </c>
    </row>
    <row r="455" spans="2:6" x14ac:dyDescent="0.25">
      <c r="B455" s="66"/>
      <c r="C455" s="67"/>
      <c r="D455" s="67"/>
      <c r="E455" s="77" t="s">
        <v>81</v>
      </c>
      <c r="F455" s="76">
        <v>15.09</v>
      </c>
    </row>
    <row r="456" spans="2:6" x14ac:dyDescent="0.25">
      <c r="B456" s="66"/>
      <c r="C456" s="67"/>
      <c r="D456" s="67"/>
      <c r="E456" s="77" t="s">
        <v>269</v>
      </c>
      <c r="F456" s="76">
        <v>1.95</v>
      </c>
    </row>
    <row r="457" spans="2:6" x14ac:dyDescent="0.25">
      <c r="B457" s="66"/>
      <c r="C457" s="67"/>
      <c r="D457" s="67"/>
      <c r="E457" s="77" t="s">
        <v>109</v>
      </c>
      <c r="F457" s="76">
        <v>56.92</v>
      </c>
    </row>
    <row r="458" spans="2:6" x14ac:dyDescent="0.25">
      <c r="B458" s="66"/>
      <c r="C458" s="67"/>
      <c r="D458" s="67"/>
      <c r="E458" s="77" t="s">
        <v>82</v>
      </c>
      <c r="F458" s="76">
        <v>41.2</v>
      </c>
    </row>
    <row r="459" spans="2:6" x14ac:dyDescent="0.25">
      <c r="B459" s="66"/>
      <c r="C459" s="67"/>
      <c r="D459" s="67"/>
      <c r="E459" s="77" t="s">
        <v>188</v>
      </c>
      <c r="F459" s="76">
        <v>7.14</v>
      </c>
    </row>
    <row r="460" spans="2:6" x14ac:dyDescent="0.25">
      <c r="B460" s="66"/>
      <c r="C460" s="67"/>
      <c r="D460" s="67"/>
      <c r="E460" s="77" t="s">
        <v>256</v>
      </c>
      <c r="F460" s="76">
        <v>18.12</v>
      </c>
    </row>
    <row r="461" spans="2:6" s="17" customFormat="1" x14ac:dyDescent="0.25">
      <c r="B461" s="66"/>
      <c r="C461" s="67"/>
      <c r="D461" s="67"/>
      <c r="E461" s="77" t="s">
        <v>140</v>
      </c>
      <c r="F461" s="76">
        <v>1960.3400000000001</v>
      </c>
    </row>
    <row r="462" spans="2:6" x14ac:dyDescent="0.25">
      <c r="B462" s="66"/>
      <c r="C462" s="67"/>
      <c r="D462" s="67"/>
      <c r="E462" s="77" t="s">
        <v>141</v>
      </c>
      <c r="F462" s="76">
        <v>13473.08</v>
      </c>
    </row>
    <row r="463" spans="2:6" x14ac:dyDescent="0.25">
      <c r="B463" s="66"/>
      <c r="C463" s="67"/>
      <c r="D463" s="67"/>
      <c r="E463" s="77" t="s">
        <v>121</v>
      </c>
      <c r="F463" s="76">
        <v>11694.93</v>
      </c>
    </row>
    <row r="464" spans="2:6" x14ac:dyDescent="0.25">
      <c r="B464" s="66"/>
      <c r="C464" s="67"/>
      <c r="D464" s="67"/>
      <c r="E464" s="77" t="s">
        <v>142</v>
      </c>
      <c r="F464" s="76">
        <v>85.11</v>
      </c>
    </row>
    <row r="465" spans="2:6" x14ac:dyDescent="0.25">
      <c r="B465" s="66"/>
      <c r="C465" s="67"/>
      <c r="D465" s="67"/>
      <c r="E465" s="77" t="s">
        <v>257</v>
      </c>
      <c r="F465" s="76">
        <v>44.38</v>
      </c>
    </row>
    <row r="466" spans="2:6" x14ac:dyDescent="0.25">
      <c r="B466" s="66"/>
      <c r="C466" s="67"/>
      <c r="D466" s="67"/>
      <c r="E466" s="77" t="s">
        <v>270</v>
      </c>
      <c r="F466" s="76">
        <v>16</v>
      </c>
    </row>
    <row r="467" spans="2:6" x14ac:dyDescent="0.25">
      <c r="B467" s="66"/>
      <c r="C467" s="48"/>
      <c r="D467" s="21" t="s">
        <v>83</v>
      </c>
      <c r="E467" s="21"/>
      <c r="F467" s="23">
        <f>SUM(F447:F466)</f>
        <v>35532.699999999997</v>
      </c>
    </row>
    <row r="468" spans="2:6" x14ac:dyDescent="0.25">
      <c r="B468" s="66"/>
      <c r="C468" s="3" t="s">
        <v>132</v>
      </c>
      <c r="D468" s="28"/>
      <c r="E468" s="28"/>
      <c r="F468" s="29">
        <f>F446+F467</f>
        <v>40546.11</v>
      </c>
    </row>
    <row r="469" spans="2:6" s="47" customFormat="1" x14ac:dyDescent="0.25">
      <c r="B469" s="25" t="s">
        <v>40</v>
      </c>
      <c r="C469" s="22"/>
      <c r="D469" s="22"/>
      <c r="E469" s="22"/>
      <c r="F469" s="26">
        <f>F468+F438+F415+F390+F364+F326+F297+F254+F212</f>
        <v>368086.63</v>
      </c>
    </row>
    <row r="470" spans="2:6" x14ac:dyDescent="0.25">
      <c r="B470" s="66" t="s">
        <v>41</v>
      </c>
      <c r="C470" s="67" t="s">
        <v>42</v>
      </c>
      <c r="D470" s="67" t="s">
        <v>201</v>
      </c>
      <c r="E470" s="77" t="s">
        <v>85</v>
      </c>
      <c r="F470" s="76">
        <v>20670</v>
      </c>
    </row>
    <row r="471" spans="2:6" x14ac:dyDescent="0.25">
      <c r="B471" s="66"/>
      <c r="C471" s="67"/>
      <c r="D471" s="67"/>
      <c r="E471" s="77" t="s">
        <v>78</v>
      </c>
      <c r="F471" s="76">
        <v>4000</v>
      </c>
    </row>
    <row r="472" spans="2:6" x14ac:dyDescent="0.25">
      <c r="B472" s="66"/>
      <c r="C472" s="67"/>
      <c r="D472" s="67"/>
      <c r="E472" s="77" t="s">
        <v>86</v>
      </c>
      <c r="F472" s="76">
        <v>220</v>
      </c>
    </row>
    <row r="473" spans="2:6" x14ac:dyDescent="0.25">
      <c r="B473" s="66"/>
      <c r="C473" s="67"/>
      <c r="D473" s="21" t="s">
        <v>204</v>
      </c>
      <c r="E473" s="21"/>
      <c r="F473" s="23">
        <f>SUM(F470:F472)</f>
        <v>24890</v>
      </c>
    </row>
    <row r="474" spans="2:6" x14ac:dyDescent="0.25">
      <c r="B474" s="66"/>
      <c r="C474" s="67"/>
      <c r="D474" s="67" t="s">
        <v>80</v>
      </c>
      <c r="E474" s="77" t="s">
        <v>141</v>
      </c>
      <c r="F474" s="76">
        <v>1718</v>
      </c>
    </row>
    <row r="475" spans="2:6" x14ac:dyDescent="0.25">
      <c r="B475" s="66"/>
      <c r="C475" s="67"/>
      <c r="D475" s="21" t="s">
        <v>83</v>
      </c>
      <c r="E475" s="21"/>
      <c r="F475" s="23">
        <f>F474</f>
        <v>1718</v>
      </c>
    </row>
    <row r="476" spans="2:6" x14ac:dyDescent="0.25">
      <c r="B476" s="49"/>
      <c r="C476" s="3" t="s">
        <v>133</v>
      </c>
      <c r="D476" s="28"/>
      <c r="E476" s="28"/>
      <c r="F476" s="29">
        <f>F473+F475</f>
        <v>26608</v>
      </c>
    </row>
    <row r="477" spans="2:6" x14ac:dyDescent="0.25">
      <c r="B477" s="66"/>
      <c r="C477" s="67" t="s">
        <v>44</v>
      </c>
      <c r="D477" s="67" t="s">
        <v>201</v>
      </c>
      <c r="E477" s="77" t="s">
        <v>85</v>
      </c>
      <c r="F477" s="76">
        <v>820.67000000000007</v>
      </c>
    </row>
    <row r="478" spans="2:6" x14ac:dyDescent="0.25">
      <c r="B478" s="66"/>
      <c r="C478" s="67"/>
      <c r="D478" s="67"/>
      <c r="E478" s="77" t="s">
        <v>78</v>
      </c>
      <c r="F478" s="76">
        <v>2661.67</v>
      </c>
    </row>
    <row r="479" spans="2:6" x14ac:dyDescent="0.25">
      <c r="B479" s="66"/>
      <c r="C479" s="67"/>
      <c r="D479" s="67"/>
      <c r="E479" s="77" t="s">
        <v>86</v>
      </c>
      <c r="F479" s="76">
        <v>1377.92</v>
      </c>
    </row>
    <row r="480" spans="2:6" x14ac:dyDescent="0.25">
      <c r="B480" s="66"/>
      <c r="C480" s="67"/>
      <c r="D480" s="67"/>
      <c r="E480" s="77" t="s">
        <v>117</v>
      </c>
      <c r="F480" s="76">
        <v>203.53</v>
      </c>
    </row>
    <row r="481" spans="2:6" x14ac:dyDescent="0.25">
      <c r="B481" s="66"/>
      <c r="C481" s="67"/>
      <c r="D481" s="67"/>
      <c r="E481" s="77" t="s">
        <v>214</v>
      </c>
      <c r="F481" s="76">
        <v>691.03000000000009</v>
      </c>
    </row>
    <row r="482" spans="2:6" x14ac:dyDescent="0.25">
      <c r="B482" s="66"/>
      <c r="C482" s="67"/>
      <c r="D482" s="67"/>
      <c r="E482" s="77" t="s">
        <v>79</v>
      </c>
      <c r="F482" s="76">
        <v>766.92</v>
      </c>
    </row>
    <row r="483" spans="2:6" s="17" customFormat="1" x14ac:dyDescent="0.25">
      <c r="B483" s="66"/>
      <c r="C483" s="67"/>
      <c r="D483" s="21" t="s">
        <v>204</v>
      </c>
      <c r="E483" s="21"/>
      <c r="F483" s="23">
        <f>SUM(F477:F482)</f>
        <v>6521.74</v>
      </c>
    </row>
    <row r="484" spans="2:6" x14ac:dyDescent="0.25">
      <c r="B484" s="66"/>
      <c r="C484" s="67"/>
      <c r="D484" s="67" t="s">
        <v>80</v>
      </c>
      <c r="E484" s="77" t="s">
        <v>196</v>
      </c>
      <c r="F484" s="76">
        <v>7.8</v>
      </c>
    </row>
    <row r="485" spans="2:6" x14ac:dyDescent="0.25">
      <c r="B485" s="66"/>
      <c r="C485" s="67"/>
      <c r="D485" s="67"/>
      <c r="E485" s="67" t="s">
        <v>114</v>
      </c>
      <c r="F485" s="76">
        <v>456.79</v>
      </c>
    </row>
    <row r="486" spans="2:6" x14ac:dyDescent="0.25">
      <c r="B486" s="66"/>
      <c r="C486" s="67"/>
      <c r="D486" s="67"/>
      <c r="E486" s="77" t="s">
        <v>227</v>
      </c>
      <c r="F486" s="76">
        <v>132.11000000000001</v>
      </c>
    </row>
    <row r="487" spans="2:6" x14ac:dyDescent="0.25">
      <c r="B487" s="66"/>
      <c r="C487" s="67"/>
      <c r="D487" s="67"/>
      <c r="E487" s="77" t="s">
        <v>140</v>
      </c>
      <c r="F487" s="76">
        <v>14.63</v>
      </c>
    </row>
    <row r="488" spans="2:6" x14ac:dyDescent="0.25">
      <c r="B488" s="66"/>
      <c r="C488" s="67"/>
      <c r="D488" s="67"/>
      <c r="E488" s="77" t="s">
        <v>141</v>
      </c>
      <c r="F488" s="76">
        <v>1465.91</v>
      </c>
    </row>
    <row r="489" spans="2:6" x14ac:dyDescent="0.25">
      <c r="B489" s="66"/>
      <c r="C489" s="67"/>
      <c r="D489" s="67"/>
      <c r="E489" s="77" t="s">
        <v>239</v>
      </c>
      <c r="F489" s="76">
        <v>1652.63</v>
      </c>
    </row>
    <row r="490" spans="2:6" x14ac:dyDescent="0.25">
      <c r="B490" s="66"/>
      <c r="C490" s="67"/>
      <c r="D490" s="21" t="s">
        <v>83</v>
      </c>
      <c r="E490" s="21"/>
      <c r="F490" s="23">
        <f>SUM(F484:F489)</f>
        <v>3729.8700000000003</v>
      </c>
    </row>
    <row r="491" spans="2:6" x14ac:dyDescent="0.25">
      <c r="B491" s="49"/>
      <c r="C491" s="3" t="s">
        <v>135</v>
      </c>
      <c r="D491" s="28"/>
      <c r="E491" s="28"/>
      <c r="F491" s="29">
        <f>F483+F490</f>
        <v>10251.61</v>
      </c>
    </row>
    <row r="492" spans="2:6" x14ac:dyDescent="0.25">
      <c r="B492" s="66"/>
      <c r="C492" s="67" t="s">
        <v>45</v>
      </c>
      <c r="D492" s="67" t="s">
        <v>201</v>
      </c>
      <c r="E492" s="77" t="s">
        <v>128</v>
      </c>
      <c r="F492" s="76">
        <v>115</v>
      </c>
    </row>
    <row r="493" spans="2:6" x14ac:dyDescent="0.25">
      <c r="B493" s="66"/>
      <c r="C493" s="67"/>
      <c r="D493" s="67"/>
      <c r="E493" s="77" t="s">
        <v>78</v>
      </c>
      <c r="F493" s="76">
        <v>664.9</v>
      </c>
    </row>
    <row r="494" spans="2:6" x14ac:dyDescent="0.25">
      <c r="B494" s="66"/>
      <c r="C494" s="67"/>
      <c r="D494" s="67"/>
      <c r="E494" s="77" t="s">
        <v>86</v>
      </c>
      <c r="F494" s="76">
        <v>1611.75</v>
      </c>
    </row>
    <row r="495" spans="2:6" x14ac:dyDescent="0.25">
      <c r="B495" s="66"/>
      <c r="C495" s="67"/>
      <c r="D495" s="67"/>
      <c r="E495" s="77" t="s">
        <v>117</v>
      </c>
      <c r="F495" s="76">
        <v>390</v>
      </c>
    </row>
    <row r="496" spans="2:6" x14ac:dyDescent="0.25">
      <c r="B496" s="66"/>
      <c r="C496" s="67"/>
      <c r="D496" s="67"/>
      <c r="E496" s="77" t="s">
        <v>79</v>
      </c>
      <c r="F496" s="76">
        <v>2864.3</v>
      </c>
    </row>
    <row r="497" spans="2:6" x14ac:dyDescent="0.25">
      <c r="B497" s="66"/>
      <c r="C497" s="67"/>
      <c r="D497" s="21" t="s">
        <v>204</v>
      </c>
      <c r="E497" s="21"/>
      <c r="F497" s="23">
        <f>SUM(F492:F496)</f>
        <v>5645.9500000000007</v>
      </c>
    </row>
    <row r="498" spans="2:6" x14ac:dyDescent="0.25">
      <c r="B498" s="66"/>
      <c r="C498" s="67"/>
      <c r="D498" s="67" t="s">
        <v>80</v>
      </c>
      <c r="E498" s="77" t="s">
        <v>140</v>
      </c>
      <c r="F498" s="76">
        <v>2224</v>
      </c>
    </row>
    <row r="499" spans="2:6" x14ac:dyDescent="0.25">
      <c r="B499" s="66"/>
      <c r="C499" s="67"/>
      <c r="D499" s="67"/>
      <c r="E499" s="77" t="s">
        <v>141</v>
      </c>
      <c r="F499" s="76">
        <v>13790</v>
      </c>
    </row>
    <row r="500" spans="2:6" x14ac:dyDescent="0.25">
      <c r="B500" s="66"/>
      <c r="C500" s="67"/>
      <c r="D500" s="67"/>
      <c r="E500" s="77" t="s">
        <v>121</v>
      </c>
      <c r="F500" s="76">
        <v>1200</v>
      </c>
    </row>
    <row r="501" spans="2:6" x14ac:dyDescent="0.25">
      <c r="B501" s="66"/>
      <c r="C501" s="67"/>
      <c r="D501" s="21" t="s">
        <v>83</v>
      </c>
      <c r="E501" s="21"/>
      <c r="F501" s="23">
        <f>SUM(F498:F500)</f>
        <v>17214</v>
      </c>
    </row>
    <row r="502" spans="2:6" x14ac:dyDescent="0.25">
      <c r="B502" s="49"/>
      <c r="C502" s="3" t="s">
        <v>136</v>
      </c>
      <c r="D502" s="28"/>
      <c r="E502" s="28"/>
      <c r="F502" s="29">
        <f>F497+F501</f>
        <v>22859.95</v>
      </c>
    </row>
    <row r="503" spans="2:6" x14ac:dyDescent="0.25">
      <c r="B503" s="66"/>
      <c r="C503" s="67" t="s">
        <v>46</v>
      </c>
      <c r="D503" s="67" t="s">
        <v>201</v>
      </c>
      <c r="E503" s="77" t="s">
        <v>127</v>
      </c>
      <c r="F503" s="76">
        <v>311.22000000000003</v>
      </c>
    </row>
    <row r="504" spans="2:6" x14ac:dyDescent="0.25">
      <c r="B504" s="66"/>
      <c r="C504" s="67"/>
      <c r="D504" s="67"/>
      <c r="E504" s="77" t="s">
        <v>86</v>
      </c>
      <c r="F504" s="76">
        <v>90.03</v>
      </c>
    </row>
    <row r="505" spans="2:6" s="17" customFormat="1" x14ac:dyDescent="0.25">
      <c r="B505" s="66"/>
      <c r="C505" s="67"/>
      <c r="D505" s="78"/>
      <c r="E505" s="77" t="s">
        <v>117</v>
      </c>
      <c r="F505" s="76">
        <v>47.62</v>
      </c>
    </row>
    <row r="506" spans="2:6" x14ac:dyDescent="0.25">
      <c r="B506" s="66"/>
      <c r="C506" s="67"/>
      <c r="D506" s="21" t="s">
        <v>204</v>
      </c>
      <c r="E506" s="21"/>
      <c r="F506" s="23">
        <f>SUM(F503:F505)</f>
        <v>448.87</v>
      </c>
    </row>
    <row r="507" spans="2:6" x14ac:dyDescent="0.25">
      <c r="B507" s="66"/>
      <c r="C507" s="67"/>
      <c r="D507" s="67" t="s">
        <v>80</v>
      </c>
      <c r="E507" s="77" t="s">
        <v>97</v>
      </c>
      <c r="F507" s="76">
        <v>85.36</v>
      </c>
    </row>
    <row r="508" spans="2:6" x14ac:dyDescent="0.25">
      <c r="B508" s="66"/>
      <c r="C508" s="67"/>
      <c r="D508" s="67"/>
      <c r="E508" s="77" t="s">
        <v>223</v>
      </c>
      <c r="F508" s="76">
        <v>11.12</v>
      </c>
    </row>
    <row r="509" spans="2:6" x14ac:dyDescent="0.25">
      <c r="B509" s="66"/>
      <c r="C509" s="67"/>
      <c r="D509" s="67"/>
      <c r="E509" s="77" t="s">
        <v>224</v>
      </c>
      <c r="F509" s="76">
        <v>1142.97</v>
      </c>
    </row>
    <row r="510" spans="2:6" x14ac:dyDescent="0.25">
      <c r="B510" s="66"/>
      <c r="C510" s="67"/>
      <c r="D510" s="67"/>
      <c r="E510" s="77" t="s">
        <v>227</v>
      </c>
      <c r="F510" s="76">
        <v>52.24</v>
      </c>
    </row>
    <row r="511" spans="2:6" x14ac:dyDescent="0.25">
      <c r="B511" s="66"/>
      <c r="C511" s="67"/>
      <c r="D511" s="67"/>
      <c r="E511" s="77" t="s">
        <v>140</v>
      </c>
      <c r="F511" s="76">
        <v>2237.96</v>
      </c>
    </row>
    <row r="512" spans="2:6" x14ac:dyDescent="0.25">
      <c r="B512" s="66"/>
      <c r="C512" s="67"/>
      <c r="D512" s="67"/>
      <c r="E512" s="77" t="s">
        <v>141</v>
      </c>
      <c r="F512" s="76">
        <v>12386.4</v>
      </c>
    </row>
    <row r="513" spans="2:6" x14ac:dyDescent="0.25">
      <c r="B513" s="66"/>
      <c r="C513" s="67"/>
      <c r="D513" s="67"/>
      <c r="E513" s="77" t="s">
        <v>121</v>
      </c>
      <c r="F513" s="76">
        <v>958.72</v>
      </c>
    </row>
    <row r="514" spans="2:6" x14ac:dyDescent="0.25">
      <c r="B514" s="66"/>
      <c r="C514" s="67"/>
      <c r="D514" s="67"/>
      <c r="E514" s="77" t="s">
        <v>142</v>
      </c>
      <c r="F514" s="76">
        <v>58.02</v>
      </c>
    </row>
    <row r="515" spans="2:6" x14ac:dyDescent="0.25">
      <c r="B515" s="66"/>
      <c r="C515" s="67"/>
      <c r="D515" s="21" t="s">
        <v>83</v>
      </c>
      <c r="E515" s="21"/>
      <c r="F515" s="23">
        <f>SUM(F507:F514)</f>
        <v>16932.79</v>
      </c>
    </row>
    <row r="516" spans="2:6" x14ac:dyDescent="0.25">
      <c r="B516" s="49"/>
      <c r="C516" s="3" t="s">
        <v>137</v>
      </c>
      <c r="D516" s="28"/>
      <c r="E516" s="28"/>
      <c r="F516" s="29">
        <f>F506+F515</f>
        <v>17381.66</v>
      </c>
    </row>
    <row r="517" spans="2:6" s="47" customFormat="1" x14ac:dyDescent="0.25">
      <c r="B517" s="25" t="s">
        <v>47</v>
      </c>
      <c r="C517" s="22"/>
      <c r="D517" s="22"/>
      <c r="E517" s="22"/>
      <c r="F517" s="26">
        <f>F516+F502+F491+F476</f>
        <v>77101.22</v>
      </c>
    </row>
    <row r="518" spans="2:6" x14ac:dyDescent="0.25">
      <c r="B518" s="66" t="s">
        <v>48</v>
      </c>
      <c r="C518" s="67" t="s">
        <v>49</v>
      </c>
      <c r="D518" s="67" t="s">
        <v>201</v>
      </c>
      <c r="E518" s="67" t="s">
        <v>203</v>
      </c>
      <c r="F518" s="76">
        <v>14535</v>
      </c>
    </row>
    <row r="519" spans="2:6" x14ac:dyDescent="0.25">
      <c r="B519" s="66"/>
      <c r="C519" s="67"/>
      <c r="D519" s="21" t="s">
        <v>204</v>
      </c>
      <c r="E519" s="21"/>
      <c r="F519" s="23">
        <f>F518</f>
        <v>14535</v>
      </c>
    </row>
    <row r="520" spans="2:6" x14ac:dyDescent="0.25">
      <c r="B520" s="66"/>
      <c r="C520" s="67"/>
      <c r="D520" s="67" t="s">
        <v>80</v>
      </c>
      <c r="E520" s="67" t="s">
        <v>205</v>
      </c>
      <c r="F520" s="76">
        <v>5561</v>
      </c>
    </row>
    <row r="521" spans="2:6" x14ac:dyDescent="0.25">
      <c r="B521" s="66"/>
      <c r="C521" s="67"/>
      <c r="D521" s="67"/>
      <c r="E521" s="67" t="s">
        <v>271</v>
      </c>
      <c r="F521" s="76">
        <v>82416</v>
      </c>
    </row>
    <row r="522" spans="2:6" s="17" customFormat="1" x14ac:dyDescent="0.25">
      <c r="B522" s="66"/>
      <c r="C522" s="67"/>
      <c r="D522" s="21" t="s">
        <v>83</v>
      </c>
      <c r="E522" s="21"/>
      <c r="F522" s="23">
        <f>SUM(F520:F521)</f>
        <v>87977</v>
      </c>
    </row>
    <row r="523" spans="2:6" x14ac:dyDescent="0.25">
      <c r="B523" s="49"/>
      <c r="C523" s="3" t="s">
        <v>144</v>
      </c>
      <c r="D523" s="28"/>
      <c r="E523" s="28"/>
      <c r="F523" s="29">
        <f>F519+F522</f>
        <v>102512</v>
      </c>
    </row>
    <row r="524" spans="2:6" x14ac:dyDescent="0.25">
      <c r="B524" s="66"/>
      <c r="C524" s="67" t="s">
        <v>145</v>
      </c>
      <c r="D524" s="67" t="s">
        <v>201</v>
      </c>
      <c r="E524" s="67" t="s">
        <v>203</v>
      </c>
      <c r="F524" s="76">
        <v>7302</v>
      </c>
    </row>
    <row r="525" spans="2:6" x14ac:dyDescent="0.25">
      <c r="B525" s="66"/>
      <c r="C525" s="67"/>
      <c r="D525" s="21" t="s">
        <v>204</v>
      </c>
      <c r="E525" s="21"/>
      <c r="F525" s="23">
        <f>F524</f>
        <v>7302</v>
      </c>
    </row>
    <row r="526" spans="2:6" x14ac:dyDescent="0.25">
      <c r="B526" s="66"/>
      <c r="C526" s="67"/>
      <c r="D526" s="67" t="s">
        <v>80</v>
      </c>
      <c r="E526" s="67" t="s">
        <v>205</v>
      </c>
      <c r="F526" s="76">
        <v>36130</v>
      </c>
    </row>
    <row r="527" spans="2:6" x14ac:dyDescent="0.25">
      <c r="B527" s="66"/>
      <c r="C527" s="67"/>
      <c r="D527" s="67"/>
      <c r="E527" s="67" t="s">
        <v>272</v>
      </c>
      <c r="F527" s="76">
        <v>72390</v>
      </c>
    </row>
    <row r="528" spans="2:6" x14ac:dyDescent="0.25">
      <c r="B528" s="66"/>
      <c r="C528" s="67"/>
      <c r="D528" s="21" t="s">
        <v>83</v>
      </c>
      <c r="E528" s="21"/>
      <c r="F528" s="23">
        <f>SUM(F526:F527)</f>
        <v>108520</v>
      </c>
    </row>
    <row r="529" spans="2:6" x14ac:dyDescent="0.25">
      <c r="B529" s="49"/>
      <c r="C529" s="3" t="s">
        <v>147</v>
      </c>
      <c r="D529" s="28"/>
      <c r="E529" s="28"/>
      <c r="F529" s="29">
        <f>F525+F528</f>
        <v>115822</v>
      </c>
    </row>
    <row r="530" spans="2:6" x14ac:dyDescent="0.25">
      <c r="B530" s="66"/>
      <c r="C530" s="67" t="s">
        <v>148</v>
      </c>
      <c r="D530" s="67" t="s">
        <v>201</v>
      </c>
      <c r="E530" s="67" t="s">
        <v>203</v>
      </c>
      <c r="F530" s="76">
        <v>10533</v>
      </c>
    </row>
    <row r="531" spans="2:6" x14ac:dyDescent="0.25">
      <c r="B531" s="66"/>
      <c r="C531" s="67"/>
      <c r="D531" s="21" t="s">
        <v>204</v>
      </c>
      <c r="E531" s="21"/>
      <c r="F531" s="23">
        <f>F530</f>
        <v>10533</v>
      </c>
    </row>
    <row r="532" spans="2:6" x14ac:dyDescent="0.25">
      <c r="B532" s="66"/>
      <c r="C532" s="67"/>
      <c r="D532" s="67" t="s">
        <v>80</v>
      </c>
      <c r="E532" s="67" t="s">
        <v>205</v>
      </c>
      <c r="F532" s="76">
        <v>1251</v>
      </c>
    </row>
    <row r="533" spans="2:6" x14ac:dyDescent="0.25">
      <c r="B533" s="66"/>
      <c r="C533" s="67"/>
      <c r="D533" s="67"/>
      <c r="E533" s="67" t="s">
        <v>272</v>
      </c>
      <c r="F533" s="76">
        <v>19166</v>
      </c>
    </row>
    <row r="534" spans="2:6" x14ac:dyDescent="0.25">
      <c r="B534" s="66"/>
      <c r="C534" s="67"/>
      <c r="D534" s="21" t="s">
        <v>83</v>
      </c>
      <c r="E534" s="21"/>
      <c r="F534" s="23">
        <f>SUM(F532:F533)</f>
        <v>20417</v>
      </c>
    </row>
    <row r="535" spans="2:6" x14ac:dyDescent="0.25">
      <c r="B535" s="49"/>
      <c r="C535" s="3" t="s">
        <v>150</v>
      </c>
      <c r="D535" s="28"/>
      <c r="E535" s="28"/>
      <c r="F535" s="29">
        <f>F531+F534</f>
        <v>30950</v>
      </c>
    </row>
    <row r="536" spans="2:6" x14ac:dyDescent="0.25">
      <c r="B536" s="66"/>
      <c r="C536" s="67" t="s">
        <v>50</v>
      </c>
      <c r="D536" s="67" t="s">
        <v>201</v>
      </c>
      <c r="E536" s="67" t="s">
        <v>203</v>
      </c>
      <c r="F536" s="76">
        <v>2005</v>
      </c>
    </row>
    <row r="537" spans="2:6" x14ac:dyDescent="0.25">
      <c r="B537" s="66"/>
      <c r="C537" s="67"/>
      <c r="D537" s="21" t="s">
        <v>204</v>
      </c>
      <c r="E537" s="21"/>
      <c r="F537" s="23">
        <f>F536</f>
        <v>2005</v>
      </c>
    </row>
    <row r="538" spans="2:6" x14ac:dyDescent="0.25">
      <c r="B538" s="66"/>
      <c r="C538" s="67"/>
      <c r="D538" s="67" t="s">
        <v>80</v>
      </c>
      <c r="E538" s="67" t="s">
        <v>272</v>
      </c>
      <c r="F538" s="76">
        <v>6928</v>
      </c>
    </row>
    <row r="539" spans="2:6" x14ac:dyDescent="0.25">
      <c r="B539" s="66"/>
      <c r="C539" s="67"/>
      <c r="D539" s="21" t="s">
        <v>83</v>
      </c>
      <c r="E539" s="21"/>
      <c r="F539" s="23">
        <f>F538</f>
        <v>6928</v>
      </c>
    </row>
    <row r="540" spans="2:6" x14ac:dyDescent="0.25">
      <c r="B540" s="49"/>
      <c r="C540" s="3" t="s">
        <v>151</v>
      </c>
      <c r="D540" s="28"/>
      <c r="E540" s="28"/>
      <c r="F540" s="29">
        <f>F537+F539</f>
        <v>8933</v>
      </c>
    </row>
    <row r="541" spans="2:6" s="47" customFormat="1" x14ac:dyDescent="0.25">
      <c r="B541" s="25" t="s">
        <v>51</v>
      </c>
      <c r="C541" s="22"/>
      <c r="D541" s="22"/>
      <c r="E541" s="22"/>
      <c r="F541" s="26">
        <f>F540+F535+F529+F523</f>
        <v>258217</v>
      </c>
    </row>
    <row r="542" spans="2:6" x14ac:dyDescent="0.25">
      <c r="B542" s="66" t="s">
        <v>52</v>
      </c>
      <c r="C542" s="67" t="s">
        <v>53</v>
      </c>
      <c r="D542" s="67" t="s">
        <v>201</v>
      </c>
      <c r="E542" s="77" t="s">
        <v>86</v>
      </c>
      <c r="F542" s="76">
        <v>473</v>
      </c>
    </row>
    <row r="543" spans="2:6" x14ac:dyDescent="0.25">
      <c r="B543" s="66"/>
      <c r="C543" s="67"/>
      <c r="D543" s="67"/>
      <c r="E543" s="77" t="s">
        <v>117</v>
      </c>
      <c r="F543" s="76">
        <v>86</v>
      </c>
    </row>
    <row r="544" spans="2:6" x14ac:dyDescent="0.25">
      <c r="B544" s="66"/>
      <c r="C544" s="67"/>
      <c r="D544" s="21" t="s">
        <v>204</v>
      </c>
      <c r="E544" s="21"/>
      <c r="F544" s="23">
        <f>SUM(F542:F543)</f>
        <v>559</v>
      </c>
    </row>
    <row r="545" spans="2:6" x14ac:dyDescent="0.25">
      <c r="B545" s="66"/>
      <c r="C545" s="67"/>
      <c r="D545" s="67" t="s">
        <v>80</v>
      </c>
      <c r="E545" s="77" t="s">
        <v>223</v>
      </c>
      <c r="F545" s="76">
        <v>2240</v>
      </c>
    </row>
    <row r="546" spans="2:6" x14ac:dyDescent="0.25">
      <c r="B546" s="66"/>
      <c r="C546" s="67"/>
      <c r="D546" s="67"/>
      <c r="E546" s="77" t="s">
        <v>197</v>
      </c>
      <c r="F546" s="76">
        <v>7226.43</v>
      </c>
    </row>
    <row r="547" spans="2:6" x14ac:dyDescent="0.25">
      <c r="B547" s="66"/>
      <c r="C547" s="67"/>
      <c r="D547" s="67"/>
      <c r="E547" s="77" t="s">
        <v>142</v>
      </c>
      <c r="F547" s="76">
        <v>54</v>
      </c>
    </row>
    <row r="548" spans="2:6" x14ac:dyDescent="0.25">
      <c r="B548" s="66"/>
      <c r="C548" s="67"/>
      <c r="D548" s="21" t="s">
        <v>83</v>
      </c>
      <c r="E548" s="21"/>
      <c r="F548" s="23">
        <f>SUM(F545:F547)</f>
        <v>9520.43</v>
      </c>
    </row>
    <row r="549" spans="2:6" x14ac:dyDescent="0.25">
      <c r="B549" s="49"/>
      <c r="C549" s="3" t="s">
        <v>152</v>
      </c>
      <c r="D549" s="28"/>
      <c r="E549" s="28"/>
      <c r="F549" s="29">
        <f>F544+F548</f>
        <v>10079.43</v>
      </c>
    </row>
    <row r="550" spans="2:6" x14ac:dyDescent="0.25">
      <c r="B550" s="66"/>
      <c r="C550" s="67" t="s">
        <v>54</v>
      </c>
      <c r="D550" s="67" t="s">
        <v>201</v>
      </c>
      <c r="E550" s="77" t="s">
        <v>86</v>
      </c>
      <c r="F550" s="76">
        <v>13758.71</v>
      </c>
    </row>
    <row r="551" spans="2:6" x14ac:dyDescent="0.25">
      <c r="B551" s="66"/>
      <c r="C551" s="67"/>
      <c r="D551" s="21" t="s">
        <v>204</v>
      </c>
      <c r="E551" s="21"/>
      <c r="F551" s="23">
        <f>F550</f>
        <v>13758.71</v>
      </c>
    </row>
    <row r="552" spans="2:6" x14ac:dyDescent="0.25">
      <c r="B552" s="66"/>
      <c r="C552" s="67"/>
      <c r="D552" s="67" t="s">
        <v>80</v>
      </c>
      <c r="E552" s="77" t="s">
        <v>223</v>
      </c>
      <c r="F552" s="76">
        <v>997.5</v>
      </c>
    </row>
    <row r="553" spans="2:6" x14ac:dyDescent="0.25">
      <c r="B553" s="66"/>
      <c r="C553" s="67"/>
      <c r="D553" s="67"/>
      <c r="E553" s="67" t="s">
        <v>164</v>
      </c>
      <c r="F553" s="76">
        <v>90.63</v>
      </c>
    </row>
    <row r="554" spans="2:6" x14ac:dyDescent="0.25">
      <c r="B554" s="66"/>
      <c r="C554" s="67"/>
      <c r="D554" s="67"/>
      <c r="E554" s="77" t="s">
        <v>141</v>
      </c>
      <c r="F554" s="76">
        <v>56459.270000000004</v>
      </c>
    </row>
    <row r="555" spans="2:6" s="17" customFormat="1" x14ac:dyDescent="0.25">
      <c r="B555" s="66"/>
      <c r="C555" s="67"/>
      <c r="D555" s="67"/>
      <c r="E555" s="77" t="s">
        <v>121</v>
      </c>
      <c r="F555" s="76">
        <v>6690.32</v>
      </c>
    </row>
    <row r="556" spans="2:6" x14ac:dyDescent="0.25">
      <c r="B556" s="66"/>
      <c r="C556" s="67"/>
      <c r="D556" s="67"/>
      <c r="E556" s="77" t="s">
        <v>239</v>
      </c>
      <c r="F556" s="76">
        <v>65</v>
      </c>
    </row>
    <row r="557" spans="2:6" x14ac:dyDescent="0.25">
      <c r="B557" s="66"/>
      <c r="C557" s="67"/>
      <c r="D557" s="67"/>
      <c r="E557" s="77" t="s">
        <v>142</v>
      </c>
      <c r="F557" s="76">
        <v>9283.27</v>
      </c>
    </row>
    <row r="558" spans="2:6" s="17" customFormat="1" x14ac:dyDescent="0.25">
      <c r="B558" s="66"/>
      <c r="C558" s="67"/>
      <c r="D558" s="21" t="s">
        <v>83</v>
      </c>
      <c r="E558" s="21"/>
      <c r="F558" s="50">
        <f>SUM(F552:F557)</f>
        <v>73585.990000000005</v>
      </c>
    </row>
    <row r="559" spans="2:6" x14ac:dyDescent="0.25">
      <c r="B559" s="49"/>
      <c r="C559" s="3" t="s">
        <v>153</v>
      </c>
      <c r="D559" s="28"/>
      <c r="E559" s="28"/>
      <c r="F559" s="29">
        <f>F551+F558</f>
        <v>87344.700000000012</v>
      </c>
    </row>
    <row r="560" spans="2:6" s="47" customFormat="1" x14ac:dyDescent="0.25">
      <c r="B560" s="25" t="s">
        <v>55</v>
      </c>
      <c r="C560" s="22"/>
      <c r="D560" s="22"/>
      <c r="E560" s="22"/>
      <c r="F560" s="26">
        <f>F559+F549</f>
        <v>97424.13</v>
      </c>
    </row>
    <row r="561" spans="2:6" x14ac:dyDescent="0.25">
      <c r="B561" s="66" t="s">
        <v>56</v>
      </c>
      <c r="C561" s="67" t="s">
        <v>154</v>
      </c>
      <c r="D561" s="67" t="s">
        <v>80</v>
      </c>
      <c r="E561" s="77" t="s">
        <v>260</v>
      </c>
      <c r="F561" s="76">
        <v>7443</v>
      </c>
    </row>
    <row r="562" spans="2:6" x14ac:dyDescent="0.25">
      <c r="B562" s="66"/>
      <c r="C562" s="67"/>
      <c r="D562" s="67"/>
      <c r="E562" s="77" t="s">
        <v>257</v>
      </c>
      <c r="F562" s="76">
        <v>2700</v>
      </c>
    </row>
    <row r="563" spans="2:6" x14ac:dyDescent="0.25">
      <c r="B563" s="66"/>
      <c r="C563" s="48"/>
      <c r="D563" s="21" t="s">
        <v>83</v>
      </c>
      <c r="E563" s="21"/>
      <c r="F563" s="23">
        <f>SUM(F561:F562)</f>
        <v>10143</v>
      </c>
    </row>
    <row r="564" spans="2:6" x14ac:dyDescent="0.25">
      <c r="B564" s="66"/>
      <c r="C564" s="3" t="s">
        <v>155</v>
      </c>
      <c r="D564" s="28"/>
      <c r="E564" s="28"/>
      <c r="F564" s="29">
        <f>F563</f>
        <v>10143</v>
      </c>
    </row>
    <row r="565" spans="2:6" x14ac:dyDescent="0.25">
      <c r="B565" s="66"/>
      <c r="C565" s="67" t="s">
        <v>57</v>
      </c>
      <c r="D565" s="67" t="s">
        <v>80</v>
      </c>
      <c r="E565" s="77" t="s">
        <v>260</v>
      </c>
      <c r="F565" s="76">
        <v>758</v>
      </c>
    </row>
    <row r="566" spans="2:6" x14ac:dyDescent="0.25">
      <c r="B566" s="66"/>
      <c r="C566" s="67"/>
      <c r="D566" s="67"/>
      <c r="E566" s="77" t="s">
        <v>257</v>
      </c>
      <c r="F566" s="76">
        <v>2300</v>
      </c>
    </row>
    <row r="567" spans="2:6" x14ac:dyDescent="0.25">
      <c r="B567" s="66"/>
      <c r="C567" s="67"/>
      <c r="D567" s="21" t="s">
        <v>83</v>
      </c>
      <c r="E567" s="21"/>
      <c r="F567" s="23">
        <f>SUM(F565:F566)</f>
        <v>3058</v>
      </c>
    </row>
    <row r="568" spans="2:6" x14ac:dyDescent="0.25">
      <c r="B568" s="49"/>
      <c r="C568" s="3" t="s">
        <v>156</v>
      </c>
      <c r="D568" s="28"/>
      <c r="E568" s="28"/>
      <c r="F568" s="29">
        <f>F567</f>
        <v>3058</v>
      </c>
    </row>
    <row r="569" spans="2:6" x14ac:dyDescent="0.25">
      <c r="B569" s="66"/>
      <c r="C569" s="67" t="s">
        <v>157</v>
      </c>
      <c r="D569" s="67" t="s">
        <v>80</v>
      </c>
      <c r="E569" s="77" t="s">
        <v>260</v>
      </c>
      <c r="F569" s="76">
        <v>430</v>
      </c>
    </row>
    <row r="570" spans="2:6" s="17" customFormat="1" x14ac:dyDescent="0.25">
      <c r="B570" s="66"/>
      <c r="C570" s="67"/>
      <c r="D570" s="67"/>
      <c r="E570" s="77" t="s">
        <v>121</v>
      </c>
      <c r="F570" s="76">
        <v>10300</v>
      </c>
    </row>
    <row r="571" spans="2:6" x14ac:dyDescent="0.25">
      <c r="B571" s="66"/>
      <c r="C571" s="67"/>
      <c r="D571" s="75"/>
      <c r="E571" s="77" t="s">
        <v>257</v>
      </c>
      <c r="F571" s="76">
        <v>430</v>
      </c>
    </row>
    <row r="572" spans="2:6" x14ac:dyDescent="0.25">
      <c r="B572" s="66"/>
      <c r="C572" s="67"/>
      <c r="D572" s="21" t="s">
        <v>83</v>
      </c>
      <c r="E572" s="21"/>
      <c r="F572" s="23">
        <f>SUM(F569:F571)</f>
        <v>11160</v>
      </c>
    </row>
    <row r="573" spans="2:6" x14ac:dyDescent="0.25">
      <c r="B573" s="49"/>
      <c r="C573" s="3" t="s">
        <v>159</v>
      </c>
      <c r="D573" s="28"/>
      <c r="E573" s="28"/>
      <c r="F573" s="29">
        <f>F572</f>
        <v>11160</v>
      </c>
    </row>
    <row r="574" spans="2:6" x14ac:dyDescent="0.25">
      <c r="B574" s="66"/>
      <c r="C574" s="67" t="s">
        <v>58</v>
      </c>
      <c r="D574" s="67" t="s">
        <v>80</v>
      </c>
      <c r="E574" s="77" t="s">
        <v>260</v>
      </c>
      <c r="F574" s="76">
        <v>22307</v>
      </c>
    </row>
    <row r="575" spans="2:6" x14ac:dyDescent="0.25">
      <c r="B575" s="66"/>
      <c r="C575" s="67"/>
      <c r="D575" s="67"/>
      <c r="E575" s="77" t="s">
        <v>257</v>
      </c>
      <c r="F575" s="76">
        <v>4200</v>
      </c>
    </row>
    <row r="576" spans="2:6" x14ac:dyDescent="0.25">
      <c r="B576" s="66"/>
      <c r="C576" s="48"/>
      <c r="D576" s="21" t="s">
        <v>83</v>
      </c>
      <c r="E576" s="21"/>
      <c r="F576" s="23">
        <f>SUM(F574:F575)</f>
        <v>26507</v>
      </c>
    </row>
    <row r="577" spans="2:6" x14ac:dyDescent="0.25">
      <c r="B577" s="66"/>
      <c r="C577" s="3" t="s">
        <v>160</v>
      </c>
      <c r="D577" s="28"/>
      <c r="E577" s="28"/>
      <c r="F577" s="29">
        <f>F576</f>
        <v>26507</v>
      </c>
    </row>
    <row r="578" spans="2:6" s="47" customFormat="1" x14ac:dyDescent="0.25">
      <c r="B578" s="25" t="s">
        <v>59</v>
      </c>
      <c r="C578" s="22"/>
      <c r="D578" s="22"/>
      <c r="E578" s="22"/>
      <c r="F578" s="26">
        <f>F577+F573+F568+F564</f>
        <v>50868</v>
      </c>
    </row>
    <row r="579" spans="2:6" x14ac:dyDescent="0.25">
      <c r="B579" s="66" t="s">
        <v>60</v>
      </c>
      <c r="C579" s="67" t="s">
        <v>60</v>
      </c>
      <c r="D579" s="67" t="s">
        <v>80</v>
      </c>
      <c r="E579" s="77" t="s">
        <v>196</v>
      </c>
      <c r="F579" s="76">
        <v>18</v>
      </c>
    </row>
    <row r="580" spans="2:6" x14ac:dyDescent="0.25">
      <c r="B580" s="66"/>
      <c r="C580" s="67"/>
      <c r="D580" s="67"/>
      <c r="E580" s="77" t="s">
        <v>100</v>
      </c>
      <c r="F580" s="76">
        <v>3739</v>
      </c>
    </row>
    <row r="581" spans="2:6" x14ac:dyDescent="0.25">
      <c r="B581" s="66"/>
      <c r="C581" s="67"/>
      <c r="D581" s="67"/>
      <c r="E581" s="77" t="s">
        <v>141</v>
      </c>
      <c r="F581" s="76">
        <v>617</v>
      </c>
    </row>
    <row r="582" spans="2:6" x14ac:dyDescent="0.25">
      <c r="B582" s="66"/>
      <c r="C582" s="67"/>
      <c r="D582" s="67"/>
      <c r="E582" s="77" t="s">
        <v>104</v>
      </c>
      <c r="F582" s="76">
        <v>2667</v>
      </c>
    </row>
    <row r="583" spans="2:6" x14ac:dyDescent="0.25">
      <c r="B583" s="66"/>
      <c r="C583" s="48"/>
      <c r="D583" s="21" t="s">
        <v>83</v>
      </c>
      <c r="E583" s="21"/>
      <c r="F583" s="23">
        <f>SUM(F579:F582)</f>
        <v>7041</v>
      </c>
    </row>
    <row r="584" spans="2:6" x14ac:dyDescent="0.25">
      <c r="B584" s="66"/>
      <c r="C584" s="3" t="s">
        <v>61</v>
      </c>
      <c r="D584" s="28"/>
      <c r="E584" s="28"/>
      <c r="F584" s="29">
        <f>F583</f>
        <v>7041</v>
      </c>
    </row>
    <row r="585" spans="2:6" s="47" customFormat="1" x14ac:dyDescent="0.25">
      <c r="B585" s="25" t="s">
        <v>61</v>
      </c>
      <c r="C585" s="22"/>
      <c r="D585" s="22"/>
      <c r="E585" s="22"/>
      <c r="F585" s="26">
        <f>F584</f>
        <v>7041</v>
      </c>
    </row>
    <row r="586" spans="2:6" x14ac:dyDescent="0.25">
      <c r="B586" s="66" t="s">
        <v>62</v>
      </c>
      <c r="C586" s="67" t="s">
        <v>62</v>
      </c>
      <c r="D586" s="67" t="s">
        <v>201</v>
      </c>
      <c r="E586" s="77" t="s">
        <v>273</v>
      </c>
      <c r="F586" s="76">
        <v>1.3800000000000001</v>
      </c>
    </row>
    <row r="587" spans="2:6" x14ac:dyDescent="0.25">
      <c r="B587" s="66"/>
      <c r="C587" s="67"/>
      <c r="D587" s="67"/>
      <c r="E587" s="77" t="s">
        <v>172</v>
      </c>
      <c r="F587" s="76">
        <v>0.01</v>
      </c>
    </row>
    <row r="588" spans="2:6" x14ac:dyDescent="0.25">
      <c r="B588" s="66"/>
      <c r="C588" s="67"/>
      <c r="D588" s="67"/>
      <c r="E588" s="77" t="s">
        <v>251</v>
      </c>
      <c r="F588" s="76">
        <v>238.64999999999998</v>
      </c>
    </row>
    <row r="589" spans="2:6" x14ac:dyDescent="0.25">
      <c r="B589" s="66"/>
      <c r="C589" s="67"/>
      <c r="D589" s="67"/>
      <c r="E589" s="77" t="s">
        <v>138</v>
      </c>
      <c r="F589" s="76">
        <v>127.21000000000001</v>
      </c>
    </row>
    <row r="590" spans="2:6" x14ac:dyDescent="0.25">
      <c r="B590" s="66"/>
      <c r="C590" s="67"/>
      <c r="D590" s="67"/>
      <c r="E590" s="77" t="s">
        <v>85</v>
      </c>
      <c r="F590" s="76">
        <v>828.51</v>
      </c>
    </row>
    <row r="591" spans="2:6" x14ac:dyDescent="0.25">
      <c r="B591" s="66"/>
      <c r="C591" s="67"/>
      <c r="D591" s="67"/>
      <c r="E591" s="77" t="s">
        <v>78</v>
      </c>
      <c r="F591" s="76">
        <v>212.35</v>
      </c>
    </row>
    <row r="592" spans="2:6" x14ac:dyDescent="0.25">
      <c r="B592" s="66"/>
      <c r="C592" s="67"/>
      <c r="D592" s="67"/>
      <c r="E592" s="77" t="s">
        <v>86</v>
      </c>
      <c r="F592" s="76">
        <v>1976.74</v>
      </c>
    </row>
    <row r="593" spans="2:6" x14ac:dyDescent="0.25">
      <c r="B593" s="66"/>
      <c r="C593" s="67"/>
      <c r="D593" s="67"/>
      <c r="E593" s="77" t="s">
        <v>117</v>
      </c>
      <c r="F593" s="76">
        <v>189.95000000000002</v>
      </c>
    </row>
    <row r="594" spans="2:6" x14ac:dyDescent="0.25">
      <c r="B594" s="66"/>
      <c r="C594" s="67"/>
      <c r="D594" s="67"/>
      <c r="E594" s="77" t="s">
        <v>214</v>
      </c>
      <c r="F594" s="76">
        <v>14.72</v>
      </c>
    </row>
    <row r="595" spans="2:6" x14ac:dyDescent="0.25">
      <c r="B595" s="66"/>
      <c r="C595" s="67"/>
      <c r="D595" s="67"/>
      <c r="E595" s="77" t="s">
        <v>79</v>
      </c>
      <c r="F595" s="76">
        <v>773.29</v>
      </c>
    </row>
    <row r="596" spans="2:6" x14ac:dyDescent="0.25">
      <c r="B596" s="66"/>
      <c r="C596" s="67"/>
      <c r="D596" s="21" t="s">
        <v>204</v>
      </c>
      <c r="E596" s="21"/>
      <c r="F596" s="23">
        <f>SUM(F586:F595)</f>
        <v>4362.8099999999995</v>
      </c>
    </row>
    <row r="597" spans="2:6" x14ac:dyDescent="0.25">
      <c r="B597" s="66"/>
      <c r="C597" s="67"/>
      <c r="D597" s="67" t="s">
        <v>80</v>
      </c>
      <c r="E597" s="77" t="s">
        <v>253</v>
      </c>
      <c r="F597" s="76">
        <v>4.88</v>
      </c>
    </row>
    <row r="598" spans="2:6" x14ac:dyDescent="0.25">
      <c r="B598" s="66"/>
      <c r="C598" s="67"/>
      <c r="D598" s="67"/>
      <c r="E598" s="77" t="s">
        <v>97</v>
      </c>
      <c r="F598" s="76">
        <v>0.73</v>
      </c>
    </row>
    <row r="599" spans="2:6" x14ac:dyDescent="0.25">
      <c r="B599" s="66"/>
      <c r="C599" s="67"/>
      <c r="D599" s="67"/>
      <c r="E599" s="77" t="s">
        <v>158</v>
      </c>
      <c r="F599" s="76">
        <v>3495.47</v>
      </c>
    </row>
    <row r="600" spans="2:6" x14ac:dyDescent="0.25">
      <c r="B600" s="66"/>
      <c r="C600" s="67"/>
      <c r="D600" s="67"/>
      <c r="E600" s="67" t="s">
        <v>205</v>
      </c>
      <c r="F600" s="76">
        <v>32.519999999999996</v>
      </c>
    </row>
    <row r="601" spans="2:6" x14ac:dyDescent="0.25">
      <c r="B601" s="66"/>
      <c r="C601" s="67"/>
      <c r="D601" s="67"/>
      <c r="E601" s="67" t="s">
        <v>114</v>
      </c>
      <c r="F601" s="76">
        <v>33.93</v>
      </c>
    </row>
    <row r="602" spans="2:6" x14ac:dyDescent="0.25">
      <c r="B602" s="66"/>
      <c r="C602" s="67"/>
      <c r="D602" s="67"/>
      <c r="E602" s="77" t="s">
        <v>109</v>
      </c>
      <c r="F602" s="76">
        <v>7.74</v>
      </c>
    </row>
    <row r="603" spans="2:6" x14ac:dyDescent="0.25">
      <c r="B603" s="66"/>
      <c r="C603" s="67"/>
      <c r="D603" s="67"/>
      <c r="E603" s="77" t="s">
        <v>227</v>
      </c>
      <c r="F603" s="76">
        <v>2009.23</v>
      </c>
    </row>
    <row r="604" spans="2:6" x14ac:dyDescent="0.25">
      <c r="B604" s="66"/>
      <c r="C604" s="67"/>
      <c r="D604" s="67"/>
      <c r="E604" s="77" t="s">
        <v>194</v>
      </c>
      <c r="F604" s="76">
        <v>71.12</v>
      </c>
    </row>
    <row r="605" spans="2:6" x14ac:dyDescent="0.25">
      <c r="B605" s="66"/>
      <c r="C605" s="67"/>
      <c r="D605" s="67"/>
      <c r="E605" s="77" t="s">
        <v>140</v>
      </c>
      <c r="F605" s="76">
        <v>74.069999999999993</v>
      </c>
    </row>
    <row r="606" spans="2:6" x14ac:dyDescent="0.25">
      <c r="B606" s="66"/>
      <c r="C606" s="67"/>
      <c r="D606" s="67"/>
      <c r="E606" s="77" t="s">
        <v>141</v>
      </c>
      <c r="F606" s="76">
        <v>6215.6900000000005</v>
      </c>
    </row>
    <row r="607" spans="2:6" x14ac:dyDescent="0.25">
      <c r="B607" s="66"/>
      <c r="C607" s="67"/>
      <c r="D607" s="67"/>
      <c r="E607" s="77" t="s">
        <v>121</v>
      </c>
      <c r="F607" s="76">
        <v>2946.61</v>
      </c>
    </row>
    <row r="608" spans="2:6" x14ac:dyDescent="0.25">
      <c r="B608" s="66"/>
      <c r="C608" s="67"/>
      <c r="D608" s="67"/>
      <c r="E608" s="77" t="s">
        <v>274</v>
      </c>
      <c r="F608" s="76">
        <v>46.21</v>
      </c>
    </row>
    <row r="609" spans="2:6" x14ac:dyDescent="0.25">
      <c r="B609" s="66"/>
      <c r="C609" s="67"/>
      <c r="D609" s="67"/>
      <c r="E609" s="77" t="s">
        <v>257</v>
      </c>
      <c r="F609" s="76">
        <v>73.75</v>
      </c>
    </row>
    <row r="610" spans="2:6" x14ac:dyDescent="0.25">
      <c r="B610" s="66"/>
      <c r="C610" s="67"/>
      <c r="D610" s="67"/>
      <c r="E610" s="77" t="s">
        <v>259</v>
      </c>
      <c r="F610" s="76">
        <v>208.13</v>
      </c>
    </row>
    <row r="611" spans="2:6" x14ac:dyDescent="0.25">
      <c r="B611" s="66"/>
      <c r="C611" s="67"/>
      <c r="D611" s="21" t="s">
        <v>83</v>
      </c>
      <c r="E611" s="21"/>
      <c r="F611" s="23">
        <f>SUM(F597:F610)</f>
        <v>15220.08</v>
      </c>
    </row>
    <row r="612" spans="2:6" x14ac:dyDescent="0.25">
      <c r="B612" s="49"/>
      <c r="C612" s="3" t="s">
        <v>63</v>
      </c>
      <c r="D612" s="28"/>
      <c r="E612" s="28"/>
      <c r="F612" s="29">
        <f>F596+F611</f>
        <v>19582.89</v>
      </c>
    </row>
    <row r="613" spans="2:6" s="47" customFormat="1" x14ac:dyDescent="0.25">
      <c r="B613" s="25" t="s">
        <v>63</v>
      </c>
      <c r="C613" s="22"/>
      <c r="D613" s="22"/>
      <c r="E613" s="22"/>
      <c r="F613" s="26">
        <f>F612</f>
        <v>19582.89</v>
      </c>
    </row>
    <row r="614" spans="2:6" x14ac:dyDescent="0.25">
      <c r="B614" s="66" t="s">
        <v>64</v>
      </c>
      <c r="C614" s="67" t="s">
        <v>64</v>
      </c>
      <c r="D614" s="67" t="s">
        <v>201</v>
      </c>
      <c r="E614" s="77" t="s">
        <v>85</v>
      </c>
      <c r="F614" s="76">
        <v>10280.26</v>
      </c>
    </row>
    <row r="615" spans="2:6" x14ac:dyDescent="0.25">
      <c r="B615" s="66"/>
      <c r="C615" s="67"/>
      <c r="D615" s="21" t="s">
        <v>204</v>
      </c>
      <c r="E615" s="21"/>
      <c r="F615" s="23">
        <f>F614</f>
        <v>10280.26</v>
      </c>
    </row>
    <row r="616" spans="2:6" x14ac:dyDescent="0.25">
      <c r="B616" s="66"/>
      <c r="C616" s="3" t="s">
        <v>65</v>
      </c>
      <c r="D616" s="28"/>
      <c r="E616" s="28"/>
      <c r="F616" s="29">
        <f>F615</f>
        <v>10280.26</v>
      </c>
    </row>
    <row r="617" spans="2:6" s="47" customFormat="1" x14ac:dyDescent="0.25">
      <c r="B617" s="25" t="s">
        <v>65</v>
      </c>
      <c r="C617" s="22"/>
      <c r="D617" s="22"/>
      <c r="E617" s="22"/>
      <c r="F617" s="26">
        <f>F616</f>
        <v>10280.26</v>
      </c>
    </row>
    <row r="618" spans="2:6" x14ac:dyDescent="0.25">
      <c r="B618" s="66" t="s">
        <v>66</v>
      </c>
      <c r="C618" s="67" t="s">
        <v>66</v>
      </c>
      <c r="D618" s="67" t="s">
        <v>201</v>
      </c>
      <c r="E618" s="67" t="s">
        <v>162</v>
      </c>
      <c r="F618" s="76">
        <v>808</v>
      </c>
    </row>
    <row r="619" spans="2:6" x14ac:dyDescent="0.25">
      <c r="B619" s="66"/>
      <c r="C619" s="67"/>
      <c r="D619" s="67"/>
      <c r="E619" s="77" t="s">
        <v>85</v>
      </c>
      <c r="F619" s="76">
        <v>5119</v>
      </c>
    </row>
    <row r="620" spans="2:6" x14ac:dyDescent="0.25">
      <c r="B620" s="66"/>
      <c r="C620" s="67"/>
      <c r="D620" s="67"/>
      <c r="E620" s="77" t="s">
        <v>78</v>
      </c>
      <c r="F620" s="76">
        <v>15872</v>
      </c>
    </row>
    <row r="621" spans="2:6" x14ac:dyDescent="0.25">
      <c r="B621" s="66"/>
      <c r="C621" s="67"/>
      <c r="D621" s="67"/>
      <c r="E621" s="77" t="s">
        <v>92</v>
      </c>
      <c r="F621" s="76">
        <v>1579</v>
      </c>
    </row>
    <row r="622" spans="2:6" x14ac:dyDescent="0.25">
      <c r="B622" s="66"/>
      <c r="C622" s="67"/>
      <c r="D622" s="21" t="s">
        <v>204</v>
      </c>
      <c r="E622" s="21"/>
      <c r="F622" s="23">
        <f>SUM(F618:F621)</f>
        <v>23378</v>
      </c>
    </row>
    <row r="623" spans="2:6" x14ac:dyDescent="0.25">
      <c r="B623" s="66"/>
      <c r="C623" s="67"/>
      <c r="D623" s="67" t="s">
        <v>80</v>
      </c>
      <c r="E623" s="77" t="s">
        <v>100</v>
      </c>
      <c r="F623" s="76">
        <v>53129</v>
      </c>
    </row>
    <row r="624" spans="2:6" x14ac:dyDescent="0.25">
      <c r="B624" s="66"/>
      <c r="C624" s="67"/>
      <c r="D624" s="67"/>
      <c r="E624" s="77" t="s">
        <v>227</v>
      </c>
      <c r="F624" s="76">
        <v>1418</v>
      </c>
    </row>
    <row r="625" spans="2:6" x14ac:dyDescent="0.25">
      <c r="B625" s="66"/>
      <c r="C625" s="67"/>
      <c r="D625" s="67"/>
      <c r="E625" s="77" t="s">
        <v>140</v>
      </c>
      <c r="F625" s="76">
        <v>4095</v>
      </c>
    </row>
    <row r="626" spans="2:6" x14ac:dyDescent="0.25">
      <c r="B626" s="66"/>
      <c r="C626" s="67"/>
      <c r="D626" s="67"/>
      <c r="E626" s="77" t="s">
        <v>141</v>
      </c>
      <c r="F626" s="76">
        <v>5234</v>
      </c>
    </row>
    <row r="627" spans="2:6" x14ac:dyDescent="0.25">
      <c r="B627" s="66"/>
      <c r="C627" s="67"/>
      <c r="D627" s="21" t="s">
        <v>83</v>
      </c>
      <c r="E627" s="21"/>
      <c r="F627" s="23">
        <f>SUM(F623:F626)</f>
        <v>63876</v>
      </c>
    </row>
    <row r="628" spans="2:6" x14ac:dyDescent="0.25">
      <c r="B628" s="49"/>
      <c r="C628" s="3" t="s">
        <v>67</v>
      </c>
      <c r="D628" s="28"/>
      <c r="E628" s="28"/>
      <c r="F628" s="29">
        <f>F622+F627</f>
        <v>87254</v>
      </c>
    </row>
    <row r="629" spans="2:6" s="47" customFormat="1" x14ac:dyDescent="0.25">
      <c r="B629" s="25" t="s">
        <v>67</v>
      </c>
      <c r="C629" s="22"/>
      <c r="D629" s="22"/>
      <c r="E629" s="22"/>
      <c r="F629" s="26">
        <f>F628</f>
        <v>87254</v>
      </c>
    </row>
    <row r="630" spans="2:6" x14ac:dyDescent="0.25">
      <c r="B630" s="66" t="s">
        <v>68</v>
      </c>
      <c r="C630" s="67" t="s">
        <v>69</v>
      </c>
      <c r="D630" s="67" t="s">
        <v>201</v>
      </c>
      <c r="E630" s="67" t="s">
        <v>138</v>
      </c>
      <c r="F630" s="76">
        <v>0.5</v>
      </c>
    </row>
    <row r="631" spans="2:6" x14ac:dyDescent="0.25">
      <c r="B631" s="66"/>
      <c r="C631" s="67"/>
      <c r="D631" s="67"/>
      <c r="E631" s="77" t="s">
        <v>163</v>
      </c>
      <c r="F631" s="76">
        <v>1.34</v>
      </c>
    </row>
    <row r="632" spans="2:6" x14ac:dyDescent="0.25">
      <c r="B632" s="66"/>
      <c r="C632" s="67"/>
      <c r="D632" s="67"/>
      <c r="E632" s="77" t="s">
        <v>85</v>
      </c>
      <c r="F632" s="76">
        <v>1.72</v>
      </c>
    </row>
    <row r="633" spans="2:6" x14ac:dyDescent="0.25">
      <c r="B633" s="66"/>
      <c r="C633" s="67"/>
      <c r="D633" s="67"/>
      <c r="E633" s="77" t="s">
        <v>78</v>
      </c>
      <c r="F633" s="76">
        <v>358.29</v>
      </c>
    </row>
    <row r="634" spans="2:6" x14ac:dyDescent="0.25">
      <c r="B634" s="66"/>
      <c r="C634" s="67"/>
      <c r="D634" s="67"/>
      <c r="E634" s="77" t="s">
        <v>86</v>
      </c>
      <c r="F634" s="76">
        <v>0.75</v>
      </c>
    </row>
    <row r="635" spans="2:6" x14ac:dyDescent="0.25">
      <c r="B635" s="66"/>
      <c r="C635" s="67"/>
      <c r="D635" s="67"/>
      <c r="E635" s="77" t="s">
        <v>92</v>
      </c>
      <c r="F635" s="76">
        <v>3826.86</v>
      </c>
    </row>
    <row r="636" spans="2:6" s="17" customFormat="1" x14ac:dyDescent="0.25">
      <c r="B636" s="66"/>
      <c r="C636" s="67"/>
      <c r="D636" s="67"/>
      <c r="E636" s="77" t="s">
        <v>79</v>
      </c>
      <c r="F636" s="76">
        <v>1044.51</v>
      </c>
    </row>
    <row r="637" spans="2:6" x14ac:dyDescent="0.25">
      <c r="B637" s="66"/>
      <c r="C637" s="67"/>
      <c r="D637" s="21" t="s">
        <v>204</v>
      </c>
      <c r="E637" s="21"/>
      <c r="F637" s="23">
        <f>SUM(F630:F636)</f>
        <v>5233.97</v>
      </c>
    </row>
    <row r="638" spans="2:6" x14ac:dyDescent="0.25">
      <c r="B638" s="66"/>
      <c r="C638" s="67"/>
      <c r="D638" s="67" t="s">
        <v>80</v>
      </c>
      <c r="E638" s="77" t="s">
        <v>165</v>
      </c>
      <c r="F638" s="76">
        <v>15.46</v>
      </c>
    </row>
    <row r="639" spans="2:6" x14ac:dyDescent="0.25">
      <c r="B639" s="66"/>
      <c r="C639" s="67"/>
      <c r="D639" s="67"/>
      <c r="E639" s="77" t="s">
        <v>94</v>
      </c>
      <c r="F639" s="76">
        <v>3.34</v>
      </c>
    </row>
    <row r="640" spans="2:6" x14ac:dyDescent="0.25">
      <c r="B640" s="66"/>
      <c r="C640" s="67"/>
      <c r="D640" s="67"/>
      <c r="E640" s="77" t="s">
        <v>95</v>
      </c>
      <c r="F640" s="76">
        <v>1.58</v>
      </c>
    </row>
    <row r="641" spans="2:6" x14ac:dyDescent="0.25">
      <c r="B641" s="66"/>
      <c r="C641" s="67"/>
      <c r="D641" s="67"/>
      <c r="E641" s="77" t="s">
        <v>120</v>
      </c>
      <c r="F641" s="76">
        <v>1.53</v>
      </c>
    </row>
    <row r="642" spans="2:6" x14ac:dyDescent="0.25">
      <c r="B642" s="66"/>
      <c r="C642" s="67"/>
      <c r="D642" s="67"/>
      <c r="E642" s="77" t="s">
        <v>97</v>
      </c>
      <c r="F642" s="76">
        <v>12.73</v>
      </c>
    </row>
    <row r="643" spans="2:6" x14ac:dyDescent="0.25">
      <c r="B643" s="66"/>
      <c r="C643" s="67"/>
      <c r="D643" s="67"/>
      <c r="E643" s="77" t="s">
        <v>166</v>
      </c>
      <c r="F643" s="76">
        <v>4.4700000000000006</v>
      </c>
    </row>
    <row r="644" spans="2:6" x14ac:dyDescent="0.25">
      <c r="B644" s="66"/>
      <c r="C644" s="67"/>
      <c r="D644" s="67"/>
      <c r="E644" s="77" t="s">
        <v>167</v>
      </c>
      <c r="F644" s="76">
        <v>3.87</v>
      </c>
    </row>
    <row r="645" spans="2:6" x14ac:dyDescent="0.25">
      <c r="B645" s="66"/>
      <c r="C645" s="67"/>
      <c r="D645" s="67"/>
      <c r="E645" s="77" t="s">
        <v>223</v>
      </c>
      <c r="F645" s="76">
        <v>23.67</v>
      </c>
    </row>
    <row r="646" spans="2:6" x14ac:dyDescent="0.25">
      <c r="B646" s="66"/>
      <c r="C646" s="67"/>
      <c r="D646" s="67"/>
      <c r="E646" s="77" t="s">
        <v>100</v>
      </c>
      <c r="F646" s="76">
        <v>365.58</v>
      </c>
    </row>
    <row r="647" spans="2:6" x14ac:dyDescent="0.25">
      <c r="B647" s="66"/>
      <c r="C647" s="67"/>
      <c r="D647" s="67"/>
      <c r="E647" s="77" t="s">
        <v>101</v>
      </c>
      <c r="F647" s="76">
        <v>20.309999999999999</v>
      </c>
    </row>
    <row r="648" spans="2:6" x14ac:dyDescent="0.25">
      <c r="B648" s="66"/>
      <c r="C648" s="67"/>
      <c r="D648" s="67"/>
      <c r="E648" s="77" t="s">
        <v>81</v>
      </c>
      <c r="F648" s="76">
        <v>13.15</v>
      </c>
    </row>
    <row r="649" spans="2:6" x14ac:dyDescent="0.25">
      <c r="B649" s="66"/>
      <c r="C649" s="67"/>
      <c r="D649" s="67"/>
      <c r="E649" s="77" t="s">
        <v>164</v>
      </c>
      <c r="F649" s="76">
        <v>1.39</v>
      </c>
    </row>
    <row r="650" spans="2:6" x14ac:dyDescent="0.25">
      <c r="B650" s="66"/>
      <c r="C650" s="67"/>
      <c r="D650" s="67"/>
      <c r="E650" s="77" t="s">
        <v>269</v>
      </c>
      <c r="F650" s="76">
        <v>1.5</v>
      </c>
    </row>
    <row r="651" spans="2:6" x14ac:dyDescent="0.25">
      <c r="B651" s="66"/>
      <c r="C651" s="67"/>
      <c r="D651" s="67"/>
      <c r="E651" s="77" t="s">
        <v>109</v>
      </c>
      <c r="F651" s="76">
        <v>18.75</v>
      </c>
    </row>
    <row r="652" spans="2:6" x14ac:dyDescent="0.25">
      <c r="B652" s="66"/>
      <c r="C652" s="67"/>
      <c r="D652" s="67"/>
      <c r="E652" s="77" t="s">
        <v>82</v>
      </c>
      <c r="F652" s="76">
        <v>12.8</v>
      </c>
    </row>
    <row r="653" spans="2:6" x14ac:dyDescent="0.25">
      <c r="B653" s="66"/>
      <c r="C653" s="67"/>
      <c r="D653" s="67"/>
      <c r="E653" s="77" t="s">
        <v>188</v>
      </c>
      <c r="F653" s="76">
        <v>4.05</v>
      </c>
    </row>
    <row r="654" spans="2:6" x14ac:dyDescent="0.25">
      <c r="B654" s="66"/>
      <c r="C654" s="67"/>
      <c r="D654" s="67"/>
      <c r="E654" s="77" t="s">
        <v>89</v>
      </c>
      <c r="F654" s="76">
        <v>81.53</v>
      </c>
    </row>
    <row r="655" spans="2:6" x14ac:dyDescent="0.25">
      <c r="B655" s="66"/>
      <c r="C655" s="67"/>
      <c r="D655" s="67"/>
      <c r="E655" s="77" t="s">
        <v>102</v>
      </c>
      <c r="F655" s="76">
        <v>0.23</v>
      </c>
    </row>
    <row r="656" spans="2:6" x14ac:dyDescent="0.25">
      <c r="B656" s="66"/>
      <c r="C656" s="67"/>
      <c r="D656" s="67"/>
      <c r="E656" s="77" t="s">
        <v>140</v>
      </c>
      <c r="F656" s="76">
        <v>173.63</v>
      </c>
    </row>
    <row r="657" spans="2:6" x14ac:dyDescent="0.25">
      <c r="B657" s="66"/>
      <c r="C657" s="67"/>
      <c r="D657" s="67"/>
      <c r="E657" s="77" t="s">
        <v>141</v>
      </c>
      <c r="F657" s="76">
        <v>138.06</v>
      </c>
    </row>
    <row r="658" spans="2:6" x14ac:dyDescent="0.25">
      <c r="B658" s="66"/>
      <c r="C658" s="67"/>
      <c r="D658" s="67"/>
      <c r="E658" s="77" t="s">
        <v>121</v>
      </c>
      <c r="F658" s="76">
        <v>172.21</v>
      </c>
    </row>
    <row r="659" spans="2:6" x14ac:dyDescent="0.25">
      <c r="B659" s="66"/>
      <c r="C659" s="67"/>
      <c r="D659" s="67"/>
      <c r="E659" s="77" t="s">
        <v>104</v>
      </c>
      <c r="F659" s="76">
        <v>310.33000000000004</v>
      </c>
    </row>
    <row r="660" spans="2:6" x14ac:dyDescent="0.25">
      <c r="B660" s="66"/>
      <c r="C660" s="67"/>
      <c r="D660" s="67"/>
      <c r="E660" s="77" t="s">
        <v>105</v>
      </c>
      <c r="F660" s="76">
        <v>213.3</v>
      </c>
    </row>
    <row r="661" spans="2:6" x14ac:dyDescent="0.25">
      <c r="B661" s="66"/>
      <c r="C661" s="67"/>
      <c r="D661" s="67"/>
      <c r="E661" s="77" t="s">
        <v>143</v>
      </c>
      <c r="F661" s="76">
        <v>3.38</v>
      </c>
    </row>
    <row r="662" spans="2:6" x14ac:dyDescent="0.25">
      <c r="B662" s="66"/>
      <c r="C662" s="67"/>
      <c r="D662" s="67"/>
      <c r="E662" s="77" t="s">
        <v>106</v>
      </c>
      <c r="F662" s="76">
        <v>3.2</v>
      </c>
    </row>
    <row r="663" spans="2:6" x14ac:dyDescent="0.25">
      <c r="B663" s="66"/>
      <c r="C663" s="67"/>
      <c r="D663" s="67"/>
      <c r="E663" s="77" t="s">
        <v>257</v>
      </c>
      <c r="F663" s="76">
        <v>10.629999999999999</v>
      </c>
    </row>
    <row r="664" spans="2:6" x14ac:dyDescent="0.25">
      <c r="B664" s="66"/>
      <c r="C664" s="67"/>
      <c r="D664" s="21" t="s">
        <v>83</v>
      </c>
      <c r="E664" s="21"/>
      <c r="F664" s="23">
        <f>SUM(F638:F663)</f>
        <v>1610.6800000000003</v>
      </c>
    </row>
    <row r="665" spans="2:6" x14ac:dyDescent="0.25">
      <c r="B665" s="49"/>
      <c r="C665" s="3" t="s">
        <v>168</v>
      </c>
      <c r="D665" s="28"/>
      <c r="E665" s="28"/>
      <c r="F665" s="29">
        <f>F664+F637</f>
        <v>6844.6500000000005</v>
      </c>
    </row>
    <row r="666" spans="2:6" x14ac:dyDescent="0.25">
      <c r="B666" s="66"/>
      <c r="C666" s="67" t="s">
        <v>169</v>
      </c>
      <c r="D666" s="67" t="s">
        <v>80</v>
      </c>
      <c r="E666" s="77" t="s">
        <v>100</v>
      </c>
      <c r="F666" s="76">
        <v>590.25</v>
      </c>
    </row>
    <row r="667" spans="2:6" x14ac:dyDescent="0.25">
      <c r="B667" s="66"/>
      <c r="C667" s="67"/>
      <c r="D667" s="67"/>
      <c r="E667" s="77" t="s">
        <v>81</v>
      </c>
      <c r="F667" s="76">
        <v>11.25</v>
      </c>
    </row>
    <row r="668" spans="2:6" x14ac:dyDescent="0.25">
      <c r="B668" s="66"/>
      <c r="C668" s="67"/>
      <c r="D668" s="67"/>
      <c r="E668" s="77" t="s">
        <v>256</v>
      </c>
      <c r="F668" s="76">
        <v>9.75</v>
      </c>
    </row>
    <row r="669" spans="2:6" x14ac:dyDescent="0.25">
      <c r="B669" s="66"/>
      <c r="C669" s="67"/>
      <c r="D669" s="67"/>
      <c r="E669" s="77" t="s">
        <v>141</v>
      </c>
      <c r="F669" s="76">
        <v>86.25</v>
      </c>
    </row>
    <row r="670" spans="2:6" x14ac:dyDescent="0.25">
      <c r="B670" s="66"/>
      <c r="C670" s="67"/>
      <c r="D670" s="67"/>
      <c r="E670" s="77" t="s">
        <v>239</v>
      </c>
      <c r="F670" s="76">
        <v>156</v>
      </c>
    </row>
    <row r="671" spans="2:6" x14ac:dyDescent="0.25">
      <c r="B671" s="66"/>
      <c r="C671" s="67"/>
      <c r="D671" s="67"/>
      <c r="E671" s="77" t="s">
        <v>259</v>
      </c>
      <c r="F671" s="76">
        <v>5.25</v>
      </c>
    </row>
    <row r="672" spans="2:6" x14ac:dyDescent="0.25">
      <c r="B672" s="66"/>
      <c r="C672" s="48"/>
      <c r="D672" s="21" t="s">
        <v>83</v>
      </c>
      <c r="E672" s="21"/>
      <c r="F672" s="23">
        <f>SUM(F666:F671)</f>
        <v>858.75</v>
      </c>
    </row>
    <row r="673" spans="2:6" x14ac:dyDescent="0.25">
      <c r="B673" s="66"/>
      <c r="C673" s="3" t="s">
        <v>170</v>
      </c>
      <c r="D673" s="28"/>
      <c r="E673" s="28"/>
      <c r="F673" s="29">
        <f>F672</f>
        <v>858.75</v>
      </c>
    </row>
    <row r="674" spans="2:6" x14ac:dyDescent="0.25">
      <c r="B674" s="66"/>
      <c r="C674" s="67" t="s">
        <v>171</v>
      </c>
      <c r="D674" s="67" t="s">
        <v>80</v>
      </c>
      <c r="E674" s="77" t="s">
        <v>95</v>
      </c>
      <c r="F674" s="76">
        <v>15</v>
      </c>
    </row>
    <row r="675" spans="2:6" x14ac:dyDescent="0.25">
      <c r="B675" s="66"/>
      <c r="C675" s="67"/>
      <c r="D675" s="67"/>
      <c r="E675" s="77" t="s">
        <v>100</v>
      </c>
      <c r="F675" s="76">
        <v>6</v>
      </c>
    </row>
    <row r="676" spans="2:6" x14ac:dyDescent="0.25">
      <c r="B676" s="66"/>
      <c r="C676" s="67"/>
      <c r="D676" s="67"/>
      <c r="E676" s="77" t="s">
        <v>81</v>
      </c>
      <c r="F676" s="76">
        <v>0.38</v>
      </c>
    </row>
    <row r="677" spans="2:6" x14ac:dyDescent="0.25">
      <c r="B677" s="66"/>
      <c r="C677" s="67"/>
      <c r="D677" s="67"/>
      <c r="E677" s="77" t="s">
        <v>139</v>
      </c>
      <c r="F677" s="76">
        <v>0.75</v>
      </c>
    </row>
    <row r="678" spans="2:6" x14ac:dyDescent="0.25">
      <c r="B678" s="66"/>
      <c r="C678" s="67"/>
      <c r="D678" s="67"/>
      <c r="E678" s="77" t="s">
        <v>140</v>
      </c>
      <c r="F678" s="76">
        <v>5.25</v>
      </c>
    </row>
    <row r="679" spans="2:6" x14ac:dyDescent="0.25">
      <c r="B679" s="66"/>
      <c r="C679" s="67"/>
      <c r="D679" s="67"/>
      <c r="E679" s="77" t="s">
        <v>141</v>
      </c>
      <c r="F679" s="76">
        <v>5.92</v>
      </c>
    </row>
    <row r="680" spans="2:6" x14ac:dyDescent="0.25">
      <c r="B680" s="66"/>
      <c r="C680" s="67"/>
      <c r="D680" s="67"/>
      <c r="E680" s="77" t="s">
        <v>103</v>
      </c>
      <c r="F680" s="76">
        <v>1.5</v>
      </c>
    </row>
    <row r="681" spans="2:6" x14ac:dyDescent="0.25">
      <c r="B681" s="66"/>
      <c r="C681" s="67"/>
      <c r="D681" s="67"/>
      <c r="E681" s="77" t="s">
        <v>239</v>
      </c>
      <c r="F681" s="76">
        <v>23.25</v>
      </c>
    </row>
    <row r="682" spans="2:6" x14ac:dyDescent="0.25">
      <c r="B682" s="66"/>
      <c r="C682" s="48"/>
      <c r="D682" s="21" t="s">
        <v>83</v>
      </c>
      <c r="E682" s="21"/>
      <c r="F682" s="23">
        <f>SUM(F674:F681)</f>
        <v>58.05</v>
      </c>
    </row>
    <row r="683" spans="2:6" x14ac:dyDescent="0.25">
      <c r="B683" s="66"/>
      <c r="C683" s="3" t="s">
        <v>173</v>
      </c>
      <c r="D683" s="28"/>
      <c r="E683" s="28"/>
      <c r="F683" s="29">
        <f>F682</f>
        <v>58.05</v>
      </c>
    </row>
    <row r="684" spans="2:6" s="47" customFormat="1" x14ac:dyDescent="0.25">
      <c r="B684" s="25" t="s">
        <v>70</v>
      </c>
      <c r="C684" s="22"/>
      <c r="D684" s="22"/>
      <c r="E684" s="22"/>
      <c r="F684" s="26">
        <f>F683+F673+F665</f>
        <v>7761.4500000000007</v>
      </c>
    </row>
    <row r="685" spans="2:6" ht="15.75" thickBot="1" x14ac:dyDescent="0.3">
      <c r="B685" s="52" t="s">
        <v>202</v>
      </c>
      <c r="C685" s="53"/>
      <c r="D685" s="53"/>
      <c r="E685" s="53"/>
      <c r="F685" s="54">
        <f>F684+F629+F617+F613+F585+F578+F560+F541+F517+F469+F178+F168+F150+F120+F111+F81+F40</f>
        <v>1239116.69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58"/>
  <sheetViews>
    <sheetView zoomScaleNormal="100" workbookViewId="0">
      <selection activeCell="S18" sqref="S18"/>
    </sheetView>
  </sheetViews>
  <sheetFormatPr baseColWidth="10" defaultRowHeight="15" x14ac:dyDescent="0.25"/>
  <cols>
    <col min="1" max="1" width="11.42578125" style="1"/>
    <col min="2" max="2" width="29.42578125" style="1" bestFit="1" customWidth="1"/>
    <col min="3" max="3" width="16.42578125" style="1" bestFit="1" customWidth="1"/>
    <col min="4" max="4" width="10.140625" style="1" bestFit="1" customWidth="1"/>
    <col min="5" max="5" width="13.7109375" style="1" customWidth="1"/>
    <col min="6" max="6" width="13.7109375" style="2" customWidth="1"/>
    <col min="7" max="17" width="13.7109375" style="1" customWidth="1"/>
    <col min="18" max="18" width="11.42578125" style="1" customWidth="1"/>
    <col min="19" max="16384" width="11.42578125" style="1"/>
  </cols>
  <sheetData>
    <row r="2" spans="2:17" x14ac:dyDescent="0.25">
      <c r="D2" s="18"/>
      <c r="G2" s="16" t="s">
        <v>211</v>
      </c>
    </row>
    <row r="3" spans="2:17" x14ac:dyDescent="0.25">
      <c r="F3" s="1"/>
    </row>
    <row r="4" spans="2:17" ht="15.75" thickBot="1" x14ac:dyDescent="0.3">
      <c r="F4" s="1"/>
    </row>
    <row r="5" spans="2:17" ht="15" customHeight="1" x14ac:dyDescent="0.25">
      <c r="B5" s="104" t="s">
        <v>0</v>
      </c>
      <c r="C5" s="112" t="s">
        <v>1</v>
      </c>
      <c r="D5" s="112" t="s">
        <v>71</v>
      </c>
      <c r="E5" s="114" t="s">
        <v>175</v>
      </c>
      <c r="F5" s="115"/>
      <c r="G5" s="115"/>
      <c r="H5" s="115"/>
      <c r="I5" s="118"/>
      <c r="J5" s="114" t="s">
        <v>174</v>
      </c>
      <c r="K5" s="115"/>
      <c r="L5" s="115"/>
      <c r="M5" s="115"/>
      <c r="N5" s="115"/>
      <c r="O5" s="115"/>
      <c r="P5" s="107"/>
      <c r="Q5" s="110" t="s">
        <v>237</v>
      </c>
    </row>
    <row r="6" spans="2:17" ht="75.75" customHeight="1" thickBot="1" x14ac:dyDescent="0.3">
      <c r="B6" s="116"/>
      <c r="C6" s="117"/>
      <c r="D6" s="117"/>
      <c r="E6" s="55" t="s">
        <v>184</v>
      </c>
      <c r="F6" s="55" t="s">
        <v>175</v>
      </c>
      <c r="G6" s="55" t="s">
        <v>181</v>
      </c>
      <c r="H6" s="55" t="s">
        <v>182</v>
      </c>
      <c r="I6" s="70" t="s">
        <v>200</v>
      </c>
      <c r="J6" s="55" t="s">
        <v>179</v>
      </c>
      <c r="K6" s="55" t="s">
        <v>178</v>
      </c>
      <c r="L6" s="55" t="s">
        <v>180</v>
      </c>
      <c r="M6" s="55" t="s">
        <v>176</v>
      </c>
      <c r="N6" s="55" t="s">
        <v>177</v>
      </c>
      <c r="O6" s="55" t="s">
        <v>174</v>
      </c>
      <c r="P6" s="70" t="s">
        <v>200</v>
      </c>
      <c r="Q6" s="111"/>
    </row>
    <row r="7" spans="2:17" x14ac:dyDescent="0.25">
      <c r="B7" s="64" t="s">
        <v>2</v>
      </c>
      <c r="C7" s="65" t="s">
        <v>3</v>
      </c>
      <c r="D7" s="65" t="s">
        <v>201</v>
      </c>
      <c r="E7" s="65"/>
      <c r="F7" s="65"/>
      <c r="G7" s="65"/>
      <c r="H7" s="65"/>
      <c r="I7" s="62"/>
      <c r="J7" s="65"/>
      <c r="K7" s="65"/>
      <c r="L7" s="65"/>
      <c r="M7" s="65">
        <v>4855.6899999999996</v>
      </c>
      <c r="N7" s="65"/>
      <c r="O7" s="65"/>
      <c r="P7" s="62">
        <f>SUM(J7:O7)</f>
        <v>4855.6899999999996</v>
      </c>
      <c r="Q7" s="72">
        <f>I7+P7</f>
        <v>4855.6899999999996</v>
      </c>
    </row>
    <row r="8" spans="2:17" x14ac:dyDescent="0.25">
      <c r="B8" s="66"/>
      <c r="C8" s="67"/>
      <c r="D8" s="68" t="s">
        <v>80</v>
      </c>
      <c r="E8" s="68"/>
      <c r="F8" s="68"/>
      <c r="G8" s="68"/>
      <c r="H8" s="68"/>
      <c r="I8" s="63"/>
      <c r="J8" s="68"/>
      <c r="K8" s="68">
        <v>4565.04</v>
      </c>
      <c r="L8" s="68"/>
      <c r="M8" s="68"/>
      <c r="N8" s="68"/>
      <c r="O8" s="68"/>
      <c r="P8" s="63">
        <f t="shared" ref="P8:P27" si="0">SUM(J8:O8)</f>
        <v>4565.04</v>
      </c>
      <c r="Q8" s="73">
        <f t="shared" ref="Q8:Q28" si="1">I8+P8</f>
        <v>4565.04</v>
      </c>
    </row>
    <row r="9" spans="2:17" x14ac:dyDescent="0.25">
      <c r="B9" s="69"/>
      <c r="C9" s="40" t="s">
        <v>73</v>
      </c>
      <c r="D9" s="40"/>
      <c r="E9" s="40"/>
      <c r="F9" s="40"/>
      <c r="G9" s="40"/>
      <c r="H9" s="40"/>
      <c r="I9" s="74"/>
      <c r="J9" s="40"/>
      <c r="K9" s="40">
        <f>SUM(K7:K8)</f>
        <v>4565.04</v>
      </c>
      <c r="L9" s="40">
        <f t="shared" ref="L9:O9" si="2">SUM(L7:L8)</f>
        <v>0</v>
      </c>
      <c r="M9" s="40">
        <f t="shared" si="2"/>
        <v>4855.6899999999996</v>
      </c>
      <c r="N9" s="40">
        <f t="shared" si="2"/>
        <v>0</v>
      </c>
      <c r="O9" s="40">
        <f t="shared" si="2"/>
        <v>0</v>
      </c>
      <c r="P9" s="74">
        <f t="shared" si="0"/>
        <v>9420.73</v>
      </c>
      <c r="Q9" s="71">
        <f t="shared" si="1"/>
        <v>9420.73</v>
      </c>
    </row>
    <row r="10" spans="2:17" x14ac:dyDescent="0.25">
      <c r="B10" s="69"/>
      <c r="C10" s="68" t="s">
        <v>4</v>
      </c>
      <c r="D10" s="68" t="s">
        <v>201</v>
      </c>
      <c r="E10" s="68"/>
      <c r="F10" s="68"/>
      <c r="G10" s="68"/>
      <c r="H10" s="68"/>
      <c r="I10" s="63"/>
      <c r="J10" s="68"/>
      <c r="K10" s="68">
        <v>1079.5999999999999</v>
      </c>
      <c r="L10" s="68"/>
      <c r="M10" s="68">
        <v>1989.64</v>
      </c>
      <c r="N10" s="68"/>
      <c r="O10" s="68">
        <v>1364.1</v>
      </c>
      <c r="P10" s="63">
        <f t="shared" si="0"/>
        <v>4433.34</v>
      </c>
      <c r="Q10" s="73">
        <f t="shared" si="1"/>
        <v>4433.34</v>
      </c>
    </row>
    <row r="11" spans="2:17" x14ac:dyDescent="0.25">
      <c r="B11" s="69"/>
      <c r="C11" s="68"/>
      <c r="D11" s="68" t="s">
        <v>80</v>
      </c>
      <c r="E11" s="68"/>
      <c r="F11" s="68"/>
      <c r="G11" s="68"/>
      <c r="H11" s="68"/>
      <c r="I11" s="63"/>
      <c r="J11" s="68"/>
      <c r="K11" s="68">
        <v>2858</v>
      </c>
      <c r="L11" s="68"/>
      <c r="M11" s="68">
        <v>2197.9499999999998</v>
      </c>
      <c r="N11" s="68"/>
      <c r="O11" s="68">
        <v>4170</v>
      </c>
      <c r="P11" s="63">
        <f t="shared" si="0"/>
        <v>9225.9500000000007</v>
      </c>
      <c r="Q11" s="73">
        <f t="shared" si="1"/>
        <v>9225.9500000000007</v>
      </c>
    </row>
    <row r="12" spans="2:17" x14ac:dyDescent="0.25">
      <c r="B12" s="69"/>
      <c r="C12" s="40" t="s">
        <v>186</v>
      </c>
      <c r="D12" s="40"/>
      <c r="E12" s="40"/>
      <c r="F12" s="40"/>
      <c r="G12" s="40"/>
      <c r="H12" s="40"/>
      <c r="I12" s="74"/>
      <c r="J12" s="40"/>
      <c r="K12" s="40">
        <f>SUM(K10:K11)</f>
        <v>3937.6</v>
      </c>
      <c r="L12" s="40">
        <f t="shared" ref="L12:O12" si="3">SUM(L10:L11)</f>
        <v>0</v>
      </c>
      <c r="M12" s="40">
        <f t="shared" si="3"/>
        <v>4187.59</v>
      </c>
      <c r="N12" s="40">
        <f t="shared" si="3"/>
        <v>0</v>
      </c>
      <c r="O12" s="40">
        <f t="shared" si="3"/>
        <v>5534.1</v>
      </c>
      <c r="P12" s="74">
        <f t="shared" si="0"/>
        <v>13659.29</v>
      </c>
      <c r="Q12" s="71">
        <f t="shared" si="1"/>
        <v>13659.29</v>
      </c>
    </row>
    <row r="13" spans="2:17" x14ac:dyDescent="0.25">
      <c r="B13" s="69"/>
      <c r="C13" s="68" t="s">
        <v>5</v>
      </c>
      <c r="D13" s="68" t="s">
        <v>201</v>
      </c>
      <c r="E13" s="68"/>
      <c r="F13" s="68"/>
      <c r="G13" s="68"/>
      <c r="H13" s="68"/>
      <c r="I13" s="63"/>
      <c r="J13" s="68"/>
      <c r="K13" s="68"/>
      <c r="L13" s="68"/>
      <c r="M13" s="68">
        <v>4747.7</v>
      </c>
      <c r="N13" s="68"/>
      <c r="O13" s="68"/>
      <c r="P13" s="63">
        <f t="shared" si="0"/>
        <v>4747.7</v>
      </c>
      <c r="Q13" s="73">
        <f t="shared" si="1"/>
        <v>4747.7</v>
      </c>
    </row>
    <row r="14" spans="2:17" x14ac:dyDescent="0.25">
      <c r="B14" s="69"/>
      <c r="C14" s="40" t="s">
        <v>74</v>
      </c>
      <c r="D14" s="40"/>
      <c r="E14" s="40"/>
      <c r="F14" s="40"/>
      <c r="G14" s="40"/>
      <c r="H14" s="40"/>
      <c r="I14" s="74"/>
      <c r="J14" s="40"/>
      <c r="K14" s="40"/>
      <c r="L14" s="40"/>
      <c r="M14" s="40">
        <f>M13</f>
        <v>4747.7</v>
      </c>
      <c r="N14" s="40"/>
      <c r="O14" s="40"/>
      <c r="P14" s="74">
        <f t="shared" si="0"/>
        <v>4747.7</v>
      </c>
      <c r="Q14" s="71">
        <f t="shared" si="1"/>
        <v>4747.7</v>
      </c>
    </row>
    <row r="15" spans="2:17" x14ac:dyDescent="0.25">
      <c r="B15" s="69"/>
      <c r="C15" s="68" t="s">
        <v>6</v>
      </c>
      <c r="D15" s="68" t="s">
        <v>201</v>
      </c>
      <c r="E15" s="68"/>
      <c r="F15" s="68"/>
      <c r="G15" s="68"/>
      <c r="H15" s="68"/>
      <c r="I15" s="63"/>
      <c r="J15" s="68"/>
      <c r="K15" s="68"/>
      <c r="L15" s="68"/>
      <c r="M15" s="68">
        <v>9526.61</v>
      </c>
      <c r="N15" s="68"/>
      <c r="O15" s="68"/>
      <c r="P15" s="63">
        <f t="shared" si="0"/>
        <v>9526.61</v>
      </c>
      <c r="Q15" s="73">
        <f t="shared" si="1"/>
        <v>9526.61</v>
      </c>
    </row>
    <row r="16" spans="2:17" x14ac:dyDescent="0.25">
      <c r="B16" s="69"/>
      <c r="C16" s="40" t="s">
        <v>75</v>
      </c>
      <c r="D16" s="40"/>
      <c r="E16" s="40"/>
      <c r="F16" s="40"/>
      <c r="G16" s="40"/>
      <c r="H16" s="40"/>
      <c r="I16" s="74"/>
      <c r="J16" s="40"/>
      <c r="K16" s="40"/>
      <c r="L16" s="40"/>
      <c r="M16" s="40">
        <f>M15</f>
        <v>9526.61</v>
      </c>
      <c r="N16" s="40"/>
      <c r="O16" s="40"/>
      <c r="P16" s="74">
        <f t="shared" si="0"/>
        <v>9526.61</v>
      </c>
      <c r="Q16" s="71">
        <f t="shared" si="1"/>
        <v>9526.61</v>
      </c>
    </row>
    <row r="17" spans="2:17" x14ac:dyDescent="0.25">
      <c r="B17" s="69"/>
      <c r="C17" s="68" t="s">
        <v>7</v>
      </c>
      <c r="D17" s="68" t="s">
        <v>201</v>
      </c>
      <c r="E17" s="68"/>
      <c r="F17" s="68"/>
      <c r="G17" s="68"/>
      <c r="H17" s="68"/>
      <c r="I17" s="63"/>
      <c r="J17" s="68"/>
      <c r="K17" s="68">
        <v>9000</v>
      </c>
      <c r="L17" s="68"/>
      <c r="M17" s="68">
        <v>39846.85</v>
      </c>
      <c r="N17" s="68"/>
      <c r="O17" s="68"/>
      <c r="P17" s="63">
        <f t="shared" si="0"/>
        <v>48846.85</v>
      </c>
      <c r="Q17" s="73">
        <f t="shared" si="1"/>
        <v>48846.85</v>
      </c>
    </row>
    <row r="18" spans="2:17" x14ac:dyDescent="0.25">
      <c r="B18" s="69"/>
      <c r="C18" s="68"/>
      <c r="D18" s="68"/>
      <c r="E18" s="68"/>
      <c r="F18" s="68"/>
      <c r="G18" s="68"/>
      <c r="H18" s="68"/>
      <c r="I18" s="63"/>
      <c r="J18" s="68"/>
      <c r="K18" s="68"/>
      <c r="L18" s="68"/>
      <c r="M18" s="68">
        <v>34152.69</v>
      </c>
      <c r="N18" s="68"/>
      <c r="O18" s="68"/>
      <c r="P18" s="63">
        <f t="shared" si="0"/>
        <v>34152.69</v>
      </c>
      <c r="Q18" s="73"/>
    </row>
    <row r="19" spans="2:17" x14ac:dyDescent="0.25">
      <c r="B19" s="69"/>
      <c r="C19" s="40" t="s">
        <v>76</v>
      </c>
      <c r="D19" s="40"/>
      <c r="E19" s="40"/>
      <c r="F19" s="40"/>
      <c r="G19" s="40"/>
      <c r="H19" s="40"/>
      <c r="I19" s="74"/>
      <c r="J19" s="40"/>
      <c r="K19" s="40">
        <f>SUM(K17:K18)</f>
        <v>9000</v>
      </c>
      <c r="L19" s="40">
        <f t="shared" ref="L19:O19" si="4">SUM(L17:L18)</f>
        <v>0</v>
      </c>
      <c r="M19" s="40">
        <f t="shared" si="4"/>
        <v>73999.540000000008</v>
      </c>
      <c r="N19" s="40">
        <f t="shared" si="4"/>
        <v>0</v>
      </c>
      <c r="O19" s="40">
        <f t="shared" si="4"/>
        <v>0</v>
      </c>
      <c r="P19" s="74">
        <f>SUM(J19:O19)</f>
        <v>82999.540000000008</v>
      </c>
      <c r="Q19" s="71">
        <f t="shared" si="1"/>
        <v>82999.540000000008</v>
      </c>
    </row>
    <row r="20" spans="2:17" x14ac:dyDescent="0.25">
      <c r="B20" s="69"/>
      <c r="C20" s="68" t="s">
        <v>8</v>
      </c>
      <c r="D20" s="68" t="s">
        <v>201</v>
      </c>
      <c r="E20" s="68"/>
      <c r="F20" s="68"/>
      <c r="G20" s="68"/>
      <c r="H20" s="68"/>
      <c r="I20" s="63"/>
      <c r="J20" s="68"/>
      <c r="K20" s="68"/>
      <c r="L20" s="68"/>
      <c r="M20" s="68">
        <v>11275.26</v>
      </c>
      <c r="N20" s="68"/>
      <c r="O20" s="68"/>
      <c r="P20" s="63">
        <f t="shared" si="0"/>
        <v>11275.26</v>
      </c>
      <c r="Q20" s="73">
        <f t="shared" si="1"/>
        <v>11275.26</v>
      </c>
    </row>
    <row r="21" spans="2:17" x14ac:dyDescent="0.25">
      <c r="B21" s="69"/>
      <c r="C21" s="40" t="s">
        <v>77</v>
      </c>
      <c r="D21" s="40"/>
      <c r="E21" s="40"/>
      <c r="F21" s="40"/>
      <c r="G21" s="40"/>
      <c r="H21" s="40"/>
      <c r="I21" s="74"/>
      <c r="J21" s="40"/>
      <c r="K21" s="40"/>
      <c r="L21" s="40"/>
      <c r="M21" s="40">
        <f>M20</f>
        <v>11275.26</v>
      </c>
      <c r="N21" s="40"/>
      <c r="O21" s="40"/>
      <c r="P21" s="74">
        <f t="shared" si="0"/>
        <v>11275.26</v>
      </c>
      <c r="Q21" s="71">
        <f t="shared" si="1"/>
        <v>11275.26</v>
      </c>
    </row>
    <row r="22" spans="2:17" x14ac:dyDescent="0.25">
      <c r="B22" s="69"/>
      <c r="C22" s="68" t="s">
        <v>9</v>
      </c>
      <c r="D22" s="68" t="s">
        <v>201</v>
      </c>
      <c r="E22" s="68"/>
      <c r="F22" s="68"/>
      <c r="G22" s="68"/>
      <c r="H22" s="68"/>
      <c r="I22" s="63"/>
      <c r="J22" s="68"/>
      <c r="K22" s="68"/>
      <c r="L22" s="68"/>
      <c r="M22" s="68">
        <v>670.58</v>
      </c>
      <c r="N22" s="68"/>
      <c r="O22" s="68"/>
      <c r="P22" s="63">
        <f t="shared" si="0"/>
        <v>670.58</v>
      </c>
      <c r="Q22" s="73">
        <f t="shared" si="1"/>
        <v>670.58</v>
      </c>
    </row>
    <row r="23" spans="2:17" x14ac:dyDescent="0.25">
      <c r="B23" s="69"/>
      <c r="C23" s="68"/>
      <c r="D23" s="68" t="s">
        <v>80</v>
      </c>
      <c r="E23" s="68"/>
      <c r="F23" s="68"/>
      <c r="G23" s="68"/>
      <c r="H23" s="68"/>
      <c r="I23" s="63"/>
      <c r="J23" s="68"/>
      <c r="K23" s="68">
        <v>12</v>
      </c>
      <c r="L23" s="68"/>
      <c r="M23" s="68"/>
      <c r="N23" s="68"/>
      <c r="O23" s="68"/>
      <c r="P23" s="63">
        <f t="shared" si="0"/>
        <v>12</v>
      </c>
      <c r="Q23" s="73">
        <f t="shared" si="1"/>
        <v>12</v>
      </c>
    </row>
    <row r="24" spans="2:17" x14ac:dyDescent="0.25">
      <c r="B24" s="69"/>
      <c r="C24" s="40" t="s">
        <v>207</v>
      </c>
      <c r="D24" s="40"/>
      <c r="E24" s="40"/>
      <c r="F24" s="40"/>
      <c r="G24" s="40"/>
      <c r="H24" s="40"/>
      <c r="I24" s="74"/>
      <c r="J24" s="40"/>
      <c r="K24" s="40">
        <f>SUM(K22:K23)</f>
        <v>12</v>
      </c>
      <c r="L24" s="40">
        <f t="shared" ref="L24:O24" si="5">SUM(L22:L23)</f>
        <v>0</v>
      </c>
      <c r="M24" s="40">
        <f t="shared" si="5"/>
        <v>670.58</v>
      </c>
      <c r="N24" s="40">
        <f t="shared" si="5"/>
        <v>0</v>
      </c>
      <c r="O24" s="40">
        <f t="shared" si="5"/>
        <v>0</v>
      </c>
      <c r="P24" s="74">
        <f t="shared" si="0"/>
        <v>682.58</v>
      </c>
      <c r="Q24" s="71">
        <f t="shared" si="1"/>
        <v>682.58</v>
      </c>
    </row>
    <row r="25" spans="2:17" x14ac:dyDescent="0.25">
      <c r="B25" s="69"/>
      <c r="C25" s="68"/>
      <c r="D25" s="68" t="s">
        <v>201</v>
      </c>
      <c r="E25" s="68"/>
      <c r="F25" s="68"/>
      <c r="G25" s="68"/>
      <c r="H25" s="68"/>
      <c r="I25" s="63"/>
      <c r="J25" s="68"/>
      <c r="K25" s="68"/>
      <c r="L25" s="68"/>
      <c r="M25" s="68">
        <v>14455.23</v>
      </c>
      <c r="N25" s="68"/>
      <c r="O25" s="68"/>
      <c r="P25" s="63"/>
      <c r="Q25" s="73"/>
    </row>
    <row r="26" spans="2:17" x14ac:dyDescent="0.25">
      <c r="B26" s="69"/>
      <c r="C26" s="68" t="s">
        <v>10</v>
      </c>
      <c r="D26" s="68" t="s">
        <v>80</v>
      </c>
      <c r="E26" s="68"/>
      <c r="F26" s="68"/>
      <c r="G26" s="68"/>
      <c r="H26" s="68"/>
      <c r="I26" s="63"/>
      <c r="J26" s="68"/>
      <c r="K26" s="68"/>
      <c r="L26" s="68"/>
      <c r="M26" s="68">
        <v>75</v>
      </c>
      <c r="N26" s="68"/>
      <c r="O26" s="68"/>
      <c r="P26" s="63">
        <f t="shared" si="0"/>
        <v>75</v>
      </c>
      <c r="Q26" s="73">
        <f t="shared" si="1"/>
        <v>75</v>
      </c>
    </row>
    <row r="27" spans="2:17" x14ac:dyDescent="0.25">
      <c r="B27" s="69"/>
      <c r="C27" s="40" t="s">
        <v>187</v>
      </c>
      <c r="D27" s="40"/>
      <c r="E27" s="40"/>
      <c r="F27" s="40"/>
      <c r="G27" s="40"/>
      <c r="H27" s="40"/>
      <c r="I27" s="74"/>
      <c r="J27" s="40"/>
      <c r="K27" s="40"/>
      <c r="L27" s="40"/>
      <c r="M27" s="40">
        <f>SUM(M25:M26)</f>
        <v>14530.23</v>
      </c>
      <c r="N27" s="40">
        <f t="shared" ref="N27:O27" si="6">SUM(N25:N26)</f>
        <v>0</v>
      </c>
      <c r="O27" s="40">
        <f t="shared" si="6"/>
        <v>0</v>
      </c>
      <c r="P27" s="74">
        <f t="shared" si="0"/>
        <v>14530.23</v>
      </c>
      <c r="Q27" s="71">
        <f t="shared" si="1"/>
        <v>14530.23</v>
      </c>
    </row>
    <row r="28" spans="2:17" x14ac:dyDescent="0.25">
      <c r="B28" s="56" t="s">
        <v>11</v>
      </c>
      <c r="C28" s="41"/>
      <c r="D28" s="41"/>
      <c r="E28" s="41"/>
      <c r="F28" s="41"/>
      <c r="G28" s="41"/>
      <c r="H28" s="41"/>
      <c r="I28" s="41"/>
      <c r="J28" s="41"/>
      <c r="K28" s="41">
        <f>K27+K24+K21+K19+K16+K14+K12+K9</f>
        <v>17514.64</v>
      </c>
      <c r="L28" s="41">
        <f t="shared" ref="L28:P28" si="7">L27+L24+L21+L19+L16+L14+L12+L9</f>
        <v>0</v>
      </c>
      <c r="M28" s="41">
        <f t="shared" si="7"/>
        <v>123793.20000000001</v>
      </c>
      <c r="N28" s="41">
        <f t="shared" si="7"/>
        <v>0</v>
      </c>
      <c r="O28" s="41">
        <f t="shared" si="7"/>
        <v>5534.1</v>
      </c>
      <c r="P28" s="41">
        <f t="shared" si="7"/>
        <v>146841.94000000003</v>
      </c>
      <c r="Q28" s="57">
        <f t="shared" si="1"/>
        <v>146841.94000000003</v>
      </c>
    </row>
    <row r="29" spans="2:17" x14ac:dyDescent="0.25">
      <c r="B29" s="69" t="s">
        <v>12</v>
      </c>
      <c r="C29" s="68" t="s">
        <v>13</v>
      </c>
      <c r="D29" s="68" t="s">
        <v>201</v>
      </c>
      <c r="E29" s="68"/>
      <c r="F29" s="68"/>
      <c r="G29" s="68"/>
      <c r="H29" s="68">
        <v>100</v>
      </c>
      <c r="I29" s="63">
        <f>SUM(E29:H29)</f>
        <v>100</v>
      </c>
      <c r="J29" s="68"/>
      <c r="K29" s="68">
        <v>2709.66</v>
      </c>
      <c r="L29" s="68"/>
      <c r="M29" s="68"/>
      <c r="N29" s="68"/>
      <c r="O29" s="68"/>
      <c r="P29" s="63">
        <f>SUM(J29:O29)</f>
        <v>2709.66</v>
      </c>
      <c r="Q29" s="73">
        <f>I29+P29</f>
        <v>2809.66</v>
      </c>
    </row>
    <row r="30" spans="2:17" x14ac:dyDescent="0.25">
      <c r="B30" s="69"/>
      <c r="C30" s="68"/>
      <c r="D30" s="68" t="s">
        <v>80</v>
      </c>
      <c r="E30" s="68"/>
      <c r="F30" s="68"/>
      <c r="G30" s="68"/>
      <c r="H30" s="68">
        <v>1207</v>
      </c>
      <c r="I30" s="63">
        <f t="shared" ref="I30:I95" si="8">SUM(E30:H30)</f>
        <v>1207</v>
      </c>
      <c r="J30" s="68"/>
      <c r="K30" s="68">
        <v>6153</v>
      </c>
      <c r="L30" s="68"/>
      <c r="M30" s="68"/>
      <c r="N30" s="68"/>
      <c r="O30" s="68"/>
      <c r="P30" s="63">
        <f t="shared" ref="P30:P95" si="9">SUM(J30:O30)</f>
        <v>6153</v>
      </c>
      <c r="Q30" s="73">
        <f t="shared" ref="Q30:Q95" si="10">I30+P30</f>
        <v>7360</v>
      </c>
    </row>
    <row r="31" spans="2:17" x14ac:dyDescent="0.25">
      <c r="B31" s="69"/>
      <c r="C31" s="40" t="s">
        <v>84</v>
      </c>
      <c r="D31" s="40"/>
      <c r="E31" s="40"/>
      <c r="F31" s="40"/>
      <c r="G31" s="40"/>
      <c r="H31" s="40">
        <f>SUM(H29:H30)</f>
        <v>1307</v>
      </c>
      <c r="I31" s="74">
        <f t="shared" si="8"/>
        <v>1307</v>
      </c>
      <c r="J31" s="40"/>
      <c r="K31" s="40">
        <f>SUM(K29:K30)</f>
        <v>8862.66</v>
      </c>
      <c r="L31" s="40">
        <f t="shared" ref="L31:O31" si="11">SUM(L29:L30)</f>
        <v>0</v>
      </c>
      <c r="M31" s="40">
        <f t="shared" si="11"/>
        <v>0</v>
      </c>
      <c r="N31" s="40">
        <f t="shared" si="11"/>
        <v>0</v>
      </c>
      <c r="O31" s="40">
        <f t="shared" si="11"/>
        <v>0</v>
      </c>
      <c r="P31" s="74">
        <f t="shared" si="9"/>
        <v>8862.66</v>
      </c>
      <c r="Q31" s="71">
        <f t="shared" si="10"/>
        <v>10169.66</v>
      </c>
    </row>
    <row r="32" spans="2:17" x14ac:dyDescent="0.25">
      <c r="B32" s="69"/>
      <c r="C32" s="68" t="s">
        <v>14</v>
      </c>
      <c r="D32" s="68" t="s">
        <v>201</v>
      </c>
      <c r="E32" s="68"/>
      <c r="F32" s="68"/>
      <c r="G32" s="68"/>
      <c r="H32" s="68"/>
      <c r="I32" s="63">
        <f t="shared" si="8"/>
        <v>0</v>
      </c>
      <c r="J32" s="68"/>
      <c r="K32" s="68">
        <v>5785</v>
      </c>
      <c r="L32" s="68"/>
      <c r="M32" s="68">
        <v>60</v>
      </c>
      <c r="N32" s="68"/>
      <c r="O32" s="68"/>
      <c r="P32" s="63">
        <f t="shared" si="9"/>
        <v>5845</v>
      </c>
      <c r="Q32" s="73">
        <f t="shared" si="10"/>
        <v>5845</v>
      </c>
    </row>
    <row r="33" spans="2:17" x14ac:dyDescent="0.25">
      <c r="B33" s="69"/>
      <c r="C33" s="68"/>
      <c r="D33" s="68" t="s">
        <v>80</v>
      </c>
      <c r="E33" s="68"/>
      <c r="F33" s="68"/>
      <c r="G33" s="68"/>
      <c r="H33" s="68"/>
      <c r="I33" s="63">
        <f t="shared" si="8"/>
        <v>0</v>
      </c>
      <c r="J33" s="68"/>
      <c r="K33" s="68">
        <v>7195</v>
      </c>
      <c r="L33" s="68">
        <v>3442.5</v>
      </c>
      <c r="M33" s="68"/>
      <c r="N33" s="68"/>
      <c r="O33" s="68"/>
      <c r="P33" s="63">
        <f t="shared" si="9"/>
        <v>10637.5</v>
      </c>
      <c r="Q33" s="73">
        <f t="shared" si="10"/>
        <v>10637.5</v>
      </c>
    </row>
    <row r="34" spans="2:17" x14ac:dyDescent="0.25">
      <c r="B34" s="69"/>
      <c r="C34" s="40" t="s">
        <v>88</v>
      </c>
      <c r="D34" s="40"/>
      <c r="E34" s="40"/>
      <c r="F34" s="40"/>
      <c r="G34" s="40"/>
      <c r="H34" s="40"/>
      <c r="I34" s="74">
        <f t="shared" si="8"/>
        <v>0</v>
      </c>
      <c r="J34" s="40"/>
      <c r="K34" s="40">
        <f>SUM(K32:K33)</f>
        <v>12980</v>
      </c>
      <c r="L34" s="40">
        <f t="shared" ref="L34:O34" si="12">SUM(L32:L33)</f>
        <v>3442.5</v>
      </c>
      <c r="M34" s="40">
        <f t="shared" si="12"/>
        <v>60</v>
      </c>
      <c r="N34" s="40">
        <f t="shared" si="12"/>
        <v>0</v>
      </c>
      <c r="O34" s="40">
        <f t="shared" si="12"/>
        <v>0</v>
      </c>
      <c r="P34" s="74">
        <f t="shared" si="9"/>
        <v>16482.5</v>
      </c>
      <c r="Q34" s="71">
        <f t="shared" si="10"/>
        <v>16482.5</v>
      </c>
    </row>
    <row r="35" spans="2:17" x14ac:dyDescent="0.25">
      <c r="B35" s="69"/>
      <c r="C35" s="68" t="s">
        <v>15</v>
      </c>
      <c r="D35" s="68" t="s">
        <v>201</v>
      </c>
      <c r="E35" s="68"/>
      <c r="F35" s="68"/>
      <c r="G35" s="68"/>
      <c r="H35" s="68">
        <v>130</v>
      </c>
      <c r="I35" s="63">
        <f t="shared" si="8"/>
        <v>130</v>
      </c>
      <c r="J35" s="68"/>
      <c r="K35" s="68">
        <v>1722.5</v>
      </c>
      <c r="L35" s="68"/>
      <c r="M35" s="68"/>
      <c r="N35" s="68"/>
      <c r="O35" s="68"/>
      <c r="P35" s="63">
        <f t="shared" si="9"/>
        <v>1722.5</v>
      </c>
      <c r="Q35" s="73">
        <f t="shared" si="10"/>
        <v>1852.5</v>
      </c>
    </row>
    <row r="36" spans="2:17" x14ac:dyDescent="0.25">
      <c r="B36" s="69"/>
      <c r="C36" s="68"/>
      <c r="D36" s="68" t="s">
        <v>80</v>
      </c>
      <c r="E36" s="68"/>
      <c r="F36" s="68"/>
      <c r="G36" s="68"/>
      <c r="H36" s="68"/>
      <c r="I36" s="63">
        <f t="shared" si="8"/>
        <v>0</v>
      </c>
      <c r="J36" s="68"/>
      <c r="K36" s="68">
        <v>3652</v>
      </c>
      <c r="L36" s="68">
        <v>971.2</v>
      </c>
      <c r="M36" s="68"/>
      <c r="N36" s="68"/>
      <c r="O36" s="68"/>
      <c r="P36" s="63">
        <f t="shared" si="9"/>
        <v>4623.2</v>
      </c>
      <c r="Q36" s="73">
        <f t="shared" si="10"/>
        <v>4623.2</v>
      </c>
    </row>
    <row r="37" spans="2:17" x14ac:dyDescent="0.25">
      <c r="B37" s="69"/>
      <c r="C37" s="40" t="s">
        <v>90</v>
      </c>
      <c r="D37" s="40"/>
      <c r="E37" s="40"/>
      <c r="F37" s="40"/>
      <c r="G37" s="40"/>
      <c r="H37" s="40">
        <f>SUM(H35:H36)</f>
        <v>130</v>
      </c>
      <c r="I37" s="74">
        <f t="shared" si="8"/>
        <v>130</v>
      </c>
      <c r="J37" s="40"/>
      <c r="K37" s="40">
        <f>SUM(K35:K36)</f>
        <v>5374.5</v>
      </c>
      <c r="L37" s="40">
        <f t="shared" ref="L37:O37" si="13">SUM(L35:L36)</f>
        <v>971.2</v>
      </c>
      <c r="M37" s="40">
        <f t="shared" si="13"/>
        <v>0</v>
      </c>
      <c r="N37" s="40">
        <f t="shared" si="13"/>
        <v>0</v>
      </c>
      <c r="O37" s="40">
        <f t="shared" si="13"/>
        <v>0</v>
      </c>
      <c r="P37" s="74">
        <f t="shared" si="9"/>
        <v>6345.7</v>
      </c>
      <c r="Q37" s="71">
        <f t="shared" si="10"/>
        <v>6475.7</v>
      </c>
    </row>
    <row r="38" spans="2:17" x14ac:dyDescent="0.25">
      <c r="B38" s="56" t="s">
        <v>16</v>
      </c>
      <c r="C38" s="41"/>
      <c r="D38" s="41"/>
      <c r="E38" s="41"/>
      <c r="F38" s="41"/>
      <c r="G38" s="41"/>
      <c r="H38" s="41">
        <f>H31+H34+H37</f>
        <v>1437</v>
      </c>
      <c r="I38" s="41">
        <f t="shared" si="8"/>
        <v>1437</v>
      </c>
      <c r="J38" s="41"/>
      <c r="K38" s="41">
        <f>K31+K34+K37</f>
        <v>27217.16</v>
      </c>
      <c r="L38" s="41">
        <f t="shared" ref="L38:O38" si="14">L31+L34+L37</f>
        <v>4413.7</v>
      </c>
      <c r="M38" s="41">
        <f t="shared" si="14"/>
        <v>60</v>
      </c>
      <c r="N38" s="41">
        <f t="shared" si="14"/>
        <v>0</v>
      </c>
      <c r="O38" s="41">
        <f t="shared" si="14"/>
        <v>0</v>
      </c>
      <c r="P38" s="41">
        <f t="shared" si="9"/>
        <v>31690.86</v>
      </c>
      <c r="Q38" s="57">
        <f t="shared" si="10"/>
        <v>33127.86</v>
      </c>
    </row>
    <row r="39" spans="2:17" x14ac:dyDescent="0.25">
      <c r="B39" s="69" t="s">
        <v>17</v>
      </c>
      <c r="C39" s="68" t="s">
        <v>17</v>
      </c>
      <c r="D39" s="68" t="s">
        <v>201</v>
      </c>
      <c r="E39" s="68"/>
      <c r="F39" s="68"/>
      <c r="G39" s="68">
        <v>90.35</v>
      </c>
      <c r="H39" s="68">
        <v>6460</v>
      </c>
      <c r="I39" s="63">
        <f t="shared" si="8"/>
        <v>6550.35</v>
      </c>
      <c r="J39" s="68"/>
      <c r="K39" s="68"/>
      <c r="L39" s="68"/>
      <c r="M39" s="68"/>
      <c r="N39" s="68"/>
      <c r="O39" s="68"/>
      <c r="P39" s="63">
        <f t="shared" si="9"/>
        <v>0</v>
      </c>
      <c r="Q39" s="73">
        <f t="shared" si="10"/>
        <v>6550.35</v>
      </c>
    </row>
    <row r="40" spans="2:17" x14ac:dyDescent="0.25">
      <c r="B40" s="69"/>
      <c r="C40" s="68"/>
      <c r="D40" s="68" t="s">
        <v>80</v>
      </c>
      <c r="E40" s="68"/>
      <c r="F40" s="68"/>
      <c r="G40" s="68"/>
      <c r="H40" s="68">
        <v>20876.72</v>
      </c>
      <c r="I40" s="63">
        <f t="shared" si="8"/>
        <v>20876.72</v>
      </c>
      <c r="J40" s="68"/>
      <c r="K40" s="68"/>
      <c r="L40" s="68"/>
      <c r="M40" s="68"/>
      <c r="N40" s="68"/>
      <c r="O40" s="68"/>
      <c r="P40" s="63">
        <f t="shared" si="9"/>
        <v>0</v>
      </c>
      <c r="Q40" s="73">
        <f t="shared" si="10"/>
        <v>20876.72</v>
      </c>
    </row>
    <row r="41" spans="2:17" x14ac:dyDescent="0.25">
      <c r="B41" s="69"/>
      <c r="C41" s="40" t="s">
        <v>18</v>
      </c>
      <c r="D41" s="40"/>
      <c r="E41" s="40"/>
      <c r="F41" s="40"/>
      <c r="G41" s="40">
        <f>SUM(G39:G40)</f>
        <v>90.35</v>
      </c>
      <c r="H41" s="40">
        <f>SUM(H39:H40)</f>
        <v>27336.720000000001</v>
      </c>
      <c r="I41" s="74">
        <f t="shared" si="8"/>
        <v>27427.07</v>
      </c>
      <c r="J41" s="40"/>
      <c r="K41" s="40"/>
      <c r="L41" s="40"/>
      <c r="M41" s="40"/>
      <c r="N41" s="40"/>
      <c r="O41" s="40"/>
      <c r="P41" s="74">
        <f t="shared" si="9"/>
        <v>0</v>
      </c>
      <c r="Q41" s="71">
        <f t="shared" si="10"/>
        <v>27427.07</v>
      </c>
    </row>
    <row r="42" spans="2:17" x14ac:dyDescent="0.25">
      <c r="B42" s="56" t="s">
        <v>18</v>
      </c>
      <c r="C42" s="41"/>
      <c r="D42" s="41"/>
      <c r="E42" s="41"/>
      <c r="F42" s="41"/>
      <c r="G42" s="41">
        <f>G41</f>
        <v>90.35</v>
      </c>
      <c r="H42" s="41">
        <f>H41</f>
        <v>27336.720000000001</v>
      </c>
      <c r="I42" s="41">
        <f t="shared" si="8"/>
        <v>27427.07</v>
      </c>
      <c r="J42" s="41"/>
      <c r="K42" s="41"/>
      <c r="L42" s="41"/>
      <c r="M42" s="41"/>
      <c r="N42" s="41"/>
      <c r="O42" s="41"/>
      <c r="P42" s="41">
        <f t="shared" si="9"/>
        <v>0</v>
      </c>
      <c r="Q42" s="57">
        <f t="shared" si="10"/>
        <v>27427.07</v>
      </c>
    </row>
    <row r="43" spans="2:17" x14ac:dyDescent="0.25">
      <c r="B43" s="69" t="s">
        <v>19</v>
      </c>
      <c r="C43" s="68" t="s">
        <v>19</v>
      </c>
      <c r="D43" s="68" t="s">
        <v>201</v>
      </c>
      <c r="E43" s="68">
        <v>32.22</v>
      </c>
      <c r="F43" s="68">
        <v>1691.4</v>
      </c>
      <c r="G43" s="68"/>
      <c r="H43" s="68"/>
      <c r="I43" s="63">
        <f t="shared" si="8"/>
        <v>1723.6200000000001</v>
      </c>
      <c r="J43" s="68"/>
      <c r="K43" s="68">
        <v>23.03</v>
      </c>
      <c r="L43" s="68">
        <v>8.11</v>
      </c>
      <c r="M43" s="68">
        <v>4.45</v>
      </c>
      <c r="N43" s="68">
        <v>0.13</v>
      </c>
      <c r="O43" s="68"/>
      <c r="P43" s="63">
        <f t="shared" si="9"/>
        <v>35.720000000000006</v>
      </c>
      <c r="Q43" s="73">
        <f t="shared" si="10"/>
        <v>1759.3400000000001</v>
      </c>
    </row>
    <row r="44" spans="2:17" x14ac:dyDescent="0.25">
      <c r="B44" s="69"/>
      <c r="C44" s="68"/>
      <c r="D44" s="68" t="s">
        <v>80</v>
      </c>
      <c r="E44" s="68">
        <v>4.43</v>
      </c>
      <c r="F44" s="68">
        <v>883.36</v>
      </c>
      <c r="G44" s="68"/>
      <c r="H44" s="68"/>
      <c r="I44" s="63">
        <f t="shared" si="8"/>
        <v>887.79</v>
      </c>
      <c r="J44" s="68"/>
      <c r="K44" s="68"/>
      <c r="L44" s="68">
        <v>7.11</v>
      </c>
      <c r="M44" s="68"/>
      <c r="N44" s="68"/>
      <c r="O44" s="68"/>
      <c r="P44" s="63">
        <f t="shared" si="9"/>
        <v>7.11</v>
      </c>
      <c r="Q44" s="73">
        <f t="shared" si="10"/>
        <v>894.9</v>
      </c>
    </row>
    <row r="45" spans="2:17" x14ac:dyDescent="0.25">
      <c r="B45" s="69"/>
      <c r="C45" s="40" t="s">
        <v>20</v>
      </c>
      <c r="D45" s="40"/>
      <c r="E45" s="40">
        <f>SUM(E43:E44)</f>
        <v>36.65</v>
      </c>
      <c r="F45" s="40">
        <f>SUM(F43:F44)</f>
        <v>2574.7600000000002</v>
      </c>
      <c r="G45" s="40"/>
      <c r="H45" s="40"/>
      <c r="I45" s="74">
        <f t="shared" si="8"/>
        <v>2611.4100000000003</v>
      </c>
      <c r="J45" s="40"/>
      <c r="K45" s="40">
        <f>SUM(K43:K44)</f>
        <v>23.03</v>
      </c>
      <c r="L45" s="40">
        <f t="shared" ref="L45:O45" si="15">SUM(L43:L44)</f>
        <v>15.219999999999999</v>
      </c>
      <c r="M45" s="40">
        <f t="shared" si="15"/>
        <v>4.45</v>
      </c>
      <c r="N45" s="40">
        <f t="shared" si="15"/>
        <v>0.13</v>
      </c>
      <c r="O45" s="40">
        <f t="shared" si="15"/>
        <v>0</v>
      </c>
      <c r="P45" s="74">
        <f t="shared" si="9"/>
        <v>42.830000000000005</v>
      </c>
      <c r="Q45" s="71">
        <f t="shared" si="10"/>
        <v>2654.2400000000002</v>
      </c>
    </row>
    <row r="46" spans="2:17" x14ac:dyDescent="0.25">
      <c r="B46" s="56" t="s">
        <v>20</v>
      </c>
      <c r="C46" s="41"/>
      <c r="D46" s="41"/>
      <c r="E46" s="41">
        <f>E45</f>
        <v>36.65</v>
      </c>
      <c r="F46" s="41">
        <f>F45</f>
        <v>2574.7600000000002</v>
      </c>
      <c r="G46" s="41"/>
      <c r="H46" s="41"/>
      <c r="I46" s="41">
        <f t="shared" si="8"/>
        <v>2611.4100000000003</v>
      </c>
      <c r="J46" s="41"/>
      <c r="K46" s="41">
        <f>K45</f>
        <v>23.03</v>
      </c>
      <c r="L46" s="41">
        <f t="shared" ref="L46:O46" si="16">L45</f>
        <v>15.219999999999999</v>
      </c>
      <c r="M46" s="41">
        <f t="shared" si="16"/>
        <v>4.45</v>
      </c>
      <c r="N46" s="41">
        <f t="shared" si="16"/>
        <v>0.13</v>
      </c>
      <c r="O46" s="41">
        <f t="shared" si="16"/>
        <v>0</v>
      </c>
      <c r="P46" s="41">
        <f t="shared" si="9"/>
        <v>42.830000000000005</v>
      </c>
      <c r="Q46" s="57">
        <f t="shared" si="10"/>
        <v>2654.2400000000002</v>
      </c>
    </row>
    <row r="47" spans="2:17" x14ac:dyDescent="0.25">
      <c r="B47" s="69" t="s">
        <v>21</v>
      </c>
      <c r="C47" s="68" t="s">
        <v>22</v>
      </c>
      <c r="D47" s="68" t="s">
        <v>201</v>
      </c>
      <c r="E47" s="68"/>
      <c r="F47" s="68">
        <v>899.04</v>
      </c>
      <c r="G47" s="68"/>
      <c r="H47" s="68"/>
      <c r="I47" s="63">
        <f t="shared" si="8"/>
        <v>899.04</v>
      </c>
      <c r="J47" s="68"/>
      <c r="K47" s="68">
        <v>3900</v>
      </c>
      <c r="L47" s="68"/>
      <c r="M47" s="68"/>
      <c r="N47" s="68"/>
      <c r="O47" s="68"/>
      <c r="P47" s="63">
        <f t="shared" si="9"/>
        <v>3900</v>
      </c>
      <c r="Q47" s="73">
        <f t="shared" si="10"/>
        <v>4799.04</v>
      </c>
    </row>
    <row r="48" spans="2:17" x14ac:dyDescent="0.25">
      <c r="B48" s="69"/>
      <c r="C48" s="68"/>
      <c r="D48" s="68" t="s">
        <v>80</v>
      </c>
      <c r="E48" s="68"/>
      <c r="F48" s="68">
        <v>15.059999999999999</v>
      </c>
      <c r="G48" s="68"/>
      <c r="H48" s="68"/>
      <c r="I48" s="63">
        <f t="shared" si="8"/>
        <v>15.059999999999999</v>
      </c>
      <c r="J48" s="68"/>
      <c r="K48" s="68"/>
      <c r="L48" s="68"/>
      <c r="M48" s="68"/>
      <c r="N48" s="68"/>
      <c r="O48" s="68"/>
      <c r="P48" s="63">
        <f t="shared" si="9"/>
        <v>0</v>
      </c>
      <c r="Q48" s="73">
        <f t="shared" si="10"/>
        <v>15.059999999999999</v>
      </c>
    </row>
    <row r="49" spans="2:17" x14ac:dyDescent="0.25">
      <c r="B49" s="69"/>
      <c r="C49" s="40" t="s">
        <v>107</v>
      </c>
      <c r="D49" s="40"/>
      <c r="E49" s="40"/>
      <c r="F49" s="40">
        <f>SUM(F47:F48)</f>
        <v>914.09999999999991</v>
      </c>
      <c r="G49" s="40"/>
      <c r="H49" s="40"/>
      <c r="I49" s="74">
        <f t="shared" si="8"/>
        <v>914.09999999999991</v>
      </c>
      <c r="J49" s="40"/>
      <c r="K49" s="40">
        <f>SUM(K47:K48)</f>
        <v>3900</v>
      </c>
      <c r="L49" s="40"/>
      <c r="M49" s="40"/>
      <c r="N49" s="40"/>
      <c r="O49" s="40"/>
      <c r="P49" s="74">
        <f t="shared" si="9"/>
        <v>3900</v>
      </c>
      <c r="Q49" s="71">
        <f t="shared" si="10"/>
        <v>4814.1000000000004</v>
      </c>
    </row>
    <row r="50" spans="2:17" x14ac:dyDescent="0.25">
      <c r="B50" s="69"/>
      <c r="C50" s="68" t="s">
        <v>23</v>
      </c>
      <c r="D50" s="68" t="s">
        <v>201</v>
      </c>
      <c r="E50" s="68"/>
      <c r="F50" s="68">
        <v>904.94</v>
      </c>
      <c r="G50" s="68"/>
      <c r="H50" s="68"/>
      <c r="I50" s="63">
        <f t="shared" si="8"/>
        <v>904.94</v>
      </c>
      <c r="J50" s="68"/>
      <c r="K50" s="68"/>
      <c r="L50" s="68"/>
      <c r="M50" s="68"/>
      <c r="N50" s="68"/>
      <c r="O50" s="68"/>
      <c r="P50" s="63">
        <f t="shared" si="9"/>
        <v>0</v>
      </c>
      <c r="Q50" s="73">
        <f t="shared" si="10"/>
        <v>904.94</v>
      </c>
    </row>
    <row r="51" spans="2:17" x14ac:dyDescent="0.25">
      <c r="B51" s="69"/>
      <c r="C51" s="68"/>
      <c r="D51" s="68" t="s">
        <v>80</v>
      </c>
      <c r="E51" s="68"/>
      <c r="F51" s="68">
        <v>1637.22</v>
      </c>
      <c r="G51" s="68"/>
      <c r="H51" s="68"/>
      <c r="I51" s="63">
        <f t="shared" si="8"/>
        <v>1637.22</v>
      </c>
      <c r="J51" s="68"/>
      <c r="K51" s="68"/>
      <c r="L51" s="68"/>
      <c r="M51" s="68"/>
      <c r="N51" s="68"/>
      <c r="O51" s="68"/>
      <c r="P51" s="63">
        <f t="shared" si="9"/>
        <v>0</v>
      </c>
      <c r="Q51" s="73">
        <f t="shared" si="10"/>
        <v>1637.22</v>
      </c>
    </row>
    <row r="52" spans="2:17" x14ac:dyDescent="0.25">
      <c r="B52" s="69"/>
      <c r="C52" s="40" t="s">
        <v>108</v>
      </c>
      <c r="D52" s="40"/>
      <c r="E52" s="40"/>
      <c r="F52" s="40">
        <f>SUM(F50:F51)</f>
        <v>2542.16</v>
      </c>
      <c r="G52" s="40"/>
      <c r="H52" s="40"/>
      <c r="I52" s="74">
        <f t="shared" si="8"/>
        <v>2542.16</v>
      </c>
      <c r="J52" s="40"/>
      <c r="K52" s="40"/>
      <c r="L52" s="40"/>
      <c r="M52" s="40"/>
      <c r="N52" s="40"/>
      <c r="O52" s="40"/>
      <c r="P52" s="74">
        <f t="shared" si="9"/>
        <v>0</v>
      </c>
      <c r="Q52" s="71">
        <f t="shared" si="10"/>
        <v>2542.16</v>
      </c>
    </row>
    <row r="53" spans="2:17" x14ac:dyDescent="0.25">
      <c r="B53" s="69"/>
      <c r="C53" s="68" t="s">
        <v>24</v>
      </c>
      <c r="D53" s="68" t="s">
        <v>201</v>
      </c>
      <c r="E53" s="68"/>
      <c r="F53" s="68">
        <v>2146.2400000000002</v>
      </c>
      <c r="G53" s="68"/>
      <c r="H53" s="68"/>
      <c r="I53" s="63">
        <f t="shared" si="8"/>
        <v>2146.2400000000002</v>
      </c>
      <c r="J53" s="68"/>
      <c r="K53" s="68">
        <v>24400</v>
      </c>
      <c r="L53" s="68"/>
      <c r="M53" s="68">
        <v>4800</v>
      </c>
      <c r="N53" s="68"/>
      <c r="O53" s="68"/>
      <c r="P53" s="63">
        <f t="shared" si="9"/>
        <v>29200</v>
      </c>
      <c r="Q53" s="73">
        <f t="shared" si="10"/>
        <v>31346.240000000002</v>
      </c>
    </row>
    <row r="54" spans="2:17" x14ac:dyDescent="0.25">
      <c r="B54" s="69"/>
      <c r="C54" s="68"/>
      <c r="D54" s="68" t="s">
        <v>80</v>
      </c>
      <c r="E54" s="68"/>
      <c r="F54" s="68">
        <v>200.91</v>
      </c>
      <c r="G54" s="68"/>
      <c r="H54" s="68"/>
      <c r="I54" s="63">
        <f t="shared" si="8"/>
        <v>200.91</v>
      </c>
      <c r="J54" s="68"/>
      <c r="K54" s="68"/>
      <c r="L54" s="68"/>
      <c r="M54" s="68"/>
      <c r="N54" s="68"/>
      <c r="O54" s="68"/>
      <c r="P54" s="63">
        <f t="shared" si="9"/>
        <v>0</v>
      </c>
      <c r="Q54" s="73">
        <f t="shared" si="10"/>
        <v>200.91</v>
      </c>
    </row>
    <row r="55" spans="2:17" x14ac:dyDescent="0.25">
      <c r="B55" s="69"/>
      <c r="C55" s="40" t="s">
        <v>110</v>
      </c>
      <c r="D55" s="40"/>
      <c r="E55" s="40"/>
      <c r="F55" s="40">
        <f>SUM(F53:F54)</f>
        <v>2347.15</v>
      </c>
      <c r="G55" s="40"/>
      <c r="H55" s="40"/>
      <c r="I55" s="74">
        <f t="shared" si="8"/>
        <v>2347.15</v>
      </c>
      <c r="J55" s="40"/>
      <c r="K55" s="40">
        <f>SUM(K53:K54)</f>
        <v>24400</v>
      </c>
      <c r="L55" s="40">
        <f t="shared" ref="L55:O55" si="17">SUM(L53:L54)</f>
        <v>0</v>
      </c>
      <c r="M55" s="40">
        <f t="shared" si="17"/>
        <v>4800</v>
      </c>
      <c r="N55" s="40">
        <f t="shared" si="17"/>
        <v>0</v>
      </c>
      <c r="O55" s="40">
        <f t="shared" si="17"/>
        <v>0</v>
      </c>
      <c r="P55" s="74">
        <f t="shared" si="9"/>
        <v>29200</v>
      </c>
      <c r="Q55" s="71">
        <f t="shared" si="10"/>
        <v>31547.15</v>
      </c>
    </row>
    <row r="56" spans="2:17" x14ac:dyDescent="0.25">
      <c r="B56" s="56" t="s">
        <v>25</v>
      </c>
      <c r="C56" s="41"/>
      <c r="D56" s="41"/>
      <c r="E56" s="41"/>
      <c r="F56" s="41">
        <f>F49+F52+F55</f>
        <v>5803.41</v>
      </c>
      <c r="G56" s="41"/>
      <c r="H56" s="41"/>
      <c r="I56" s="41">
        <f t="shared" si="8"/>
        <v>5803.41</v>
      </c>
      <c r="J56" s="41"/>
      <c r="K56" s="41">
        <f>K49+K52+K55</f>
        <v>28300</v>
      </c>
      <c r="L56" s="41">
        <f t="shared" ref="L56:O56" si="18">L49+L52+L55</f>
        <v>0</v>
      </c>
      <c r="M56" s="41">
        <f t="shared" si="18"/>
        <v>4800</v>
      </c>
      <c r="N56" s="41">
        <f t="shared" si="18"/>
        <v>0</v>
      </c>
      <c r="O56" s="41">
        <f t="shared" si="18"/>
        <v>0</v>
      </c>
      <c r="P56" s="41">
        <f t="shared" si="9"/>
        <v>33100</v>
      </c>
      <c r="Q56" s="57">
        <f t="shared" si="10"/>
        <v>38903.410000000003</v>
      </c>
    </row>
    <row r="57" spans="2:17" x14ac:dyDescent="0.25">
      <c r="B57" s="69" t="s">
        <v>26</v>
      </c>
      <c r="C57" s="68" t="s">
        <v>212</v>
      </c>
      <c r="D57" s="68" t="s">
        <v>80</v>
      </c>
      <c r="E57" s="68"/>
      <c r="F57" s="68">
        <v>424</v>
      </c>
      <c r="G57" s="68">
        <v>5</v>
      </c>
      <c r="H57" s="68">
        <v>20</v>
      </c>
      <c r="I57" s="63">
        <f t="shared" si="8"/>
        <v>449</v>
      </c>
      <c r="J57" s="68"/>
      <c r="K57" s="68"/>
      <c r="L57" s="68">
        <v>60</v>
      </c>
      <c r="M57" s="68"/>
      <c r="N57" s="68"/>
      <c r="O57" s="68"/>
      <c r="P57" s="63">
        <f t="shared" si="9"/>
        <v>60</v>
      </c>
      <c r="Q57" s="73">
        <f t="shared" si="10"/>
        <v>509</v>
      </c>
    </row>
    <row r="58" spans="2:17" x14ac:dyDescent="0.25">
      <c r="B58" s="69"/>
      <c r="C58" s="40" t="s">
        <v>221</v>
      </c>
      <c r="D58" s="40"/>
      <c r="E58" s="40"/>
      <c r="F58" s="40">
        <f>F57</f>
        <v>424</v>
      </c>
      <c r="G58" s="40">
        <f t="shared" ref="G58:H58" si="19">G57</f>
        <v>5</v>
      </c>
      <c r="H58" s="40">
        <f t="shared" si="19"/>
        <v>20</v>
      </c>
      <c r="I58" s="74">
        <f t="shared" si="8"/>
        <v>449</v>
      </c>
      <c r="J58" s="40">
        <f>J57</f>
        <v>0</v>
      </c>
      <c r="K58" s="40">
        <f t="shared" ref="K58:O58" si="20">K57</f>
        <v>0</v>
      </c>
      <c r="L58" s="40">
        <f t="shared" si="20"/>
        <v>60</v>
      </c>
      <c r="M58" s="40">
        <f t="shared" si="20"/>
        <v>0</v>
      </c>
      <c r="N58" s="40">
        <f t="shared" si="20"/>
        <v>0</v>
      </c>
      <c r="O58" s="40">
        <f t="shared" si="20"/>
        <v>0</v>
      </c>
      <c r="P58" s="74">
        <f t="shared" si="9"/>
        <v>60</v>
      </c>
      <c r="Q58" s="71">
        <f t="shared" si="10"/>
        <v>509</v>
      </c>
    </row>
    <row r="59" spans="2:17" x14ac:dyDescent="0.25">
      <c r="B59" s="69"/>
      <c r="C59" s="68" t="s">
        <v>111</v>
      </c>
      <c r="D59" s="68" t="s">
        <v>201</v>
      </c>
      <c r="E59" s="68"/>
      <c r="F59" s="68"/>
      <c r="G59" s="68"/>
      <c r="H59" s="68">
        <v>26.4</v>
      </c>
      <c r="I59" s="63">
        <f t="shared" si="8"/>
        <v>26.4</v>
      </c>
      <c r="J59" s="68">
        <v>109.24000000000001</v>
      </c>
      <c r="K59" s="68">
        <v>687.66</v>
      </c>
      <c r="L59" s="68"/>
      <c r="M59" s="68"/>
      <c r="N59" s="68"/>
      <c r="O59" s="68"/>
      <c r="P59" s="63">
        <f t="shared" si="9"/>
        <v>796.9</v>
      </c>
      <c r="Q59" s="73">
        <f t="shared" si="10"/>
        <v>823.3</v>
      </c>
    </row>
    <row r="60" spans="2:17" x14ac:dyDescent="0.25">
      <c r="B60" s="69"/>
      <c r="C60" s="68"/>
      <c r="D60" s="68" t="s">
        <v>80</v>
      </c>
      <c r="E60" s="68">
        <v>1676</v>
      </c>
      <c r="F60" s="68"/>
      <c r="G60" s="68"/>
      <c r="H60" s="68">
        <v>2809.4100000000003</v>
      </c>
      <c r="I60" s="63">
        <f t="shared" si="8"/>
        <v>4485.41</v>
      </c>
      <c r="J60" s="68"/>
      <c r="K60" s="68"/>
      <c r="L60" s="68"/>
      <c r="M60" s="68"/>
      <c r="N60" s="68"/>
      <c r="O60" s="68"/>
      <c r="P60" s="63">
        <f t="shared" si="9"/>
        <v>0</v>
      </c>
      <c r="Q60" s="73">
        <f t="shared" si="10"/>
        <v>4485.41</v>
      </c>
    </row>
    <row r="61" spans="2:17" x14ac:dyDescent="0.25">
      <c r="B61" s="69"/>
      <c r="C61" s="40" t="s">
        <v>115</v>
      </c>
      <c r="D61" s="40"/>
      <c r="E61" s="40">
        <f>SUM(E59:E60)</f>
        <v>1676</v>
      </c>
      <c r="F61" s="40">
        <f t="shared" ref="F61:H61" si="21">SUM(F59:F60)</f>
        <v>0</v>
      </c>
      <c r="G61" s="40">
        <f t="shared" si="21"/>
        <v>0</v>
      </c>
      <c r="H61" s="40">
        <f t="shared" si="21"/>
        <v>2835.8100000000004</v>
      </c>
      <c r="I61" s="74">
        <f t="shared" si="8"/>
        <v>4511.8100000000004</v>
      </c>
      <c r="J61" s="40">
        <f>SUM(J59:J60)</f>
        <v>109.24000000000001</v>
      </c>
      <c r="K61" s="40">
        <f t="shared" ref="K61:O61" si="22">SUM(K59:K60)</f>
        <v>687.66</v>
      </c>
      <c r="L61" s="40">
        <f t="shared" si="22"/>
        <v>0</v>
      </c>
      <c r="M61" s="40">
        <f t="shared" si="22"/>
        <v>0</v>
      </c>
      <c r="N61" s="40">
        <f t="shared" si="22"/>
        <v>0</v>
      </c>
      <c r="O61" s="40">
        <f t="shared" si="22"/>
        <v>0</v>
      </c>
      <c r="P61" s="74">
        <f t="shared" si="9"/>
        <v>796.9</v>
      </c>
      <c r="Q61" s="71">
        <f t="shared" si="10"/>
        <v>5308.71</v>
      </c>
    </row>
    <row r="62" spans="2:17" x14ac:dyDescent="0.25">
      <c r="B62" s="56" t="s">
        <v>27</v>
      </c>
      <c r="C62" s="41"/>
      <c r="D62" s="41"/>
      <c r="E62" s="41">
        <f>E58+E61</f>
        <v>1676</v>
      </c>
      <c r="F62" s="41">
        <f t="shared" ref="F62:H62" si="23">F58+F61</f>
        <v>424</v>
      </c>
      <c r="G62" s="41">
        <f t="shared" si="23"/>
        <v>5</v>
      </c>
      <c r="H62" s="41">
        <f t="shared" si="23"/>
        <v>2855.8100000000004</v>
      </c>
      <c r="I62" s="41">
        <f t="shared" si="8"/>
        <v>4960.8100000000004</v>
      </c>
      <c r="J62" s="41">
        <f>J58+J61</f>
        <v>109.24000000000001</v>
      </c>
      <c r="K62" s="41">
        <f t="shared" ref="K62:O62" si="24">K58+K61</f>
        <v>687.66</v>
      </c>
      <c r="L62" s="41">
        <f t="shared" si="24"/>
        <v>60</v>
      </c>
      <c r="M62" s="41">
        <f t="shared" si="24"/>
        <v>0</v>
      </c>
      <c r="N62" s="41">
        <f t="shared" si="24"/>
        <v>0</v>
      </c>
      <c r="O62" s="41">
        <f t="shared" si="24"/>
        <v>0</v>
      </c>
      <c r="P62" s="41">
        <f t="shared" si="9"/>
        <v>856.9</v>
      </c>
      <c r="Q62" s="57">
        <f t="shared" si="10"/>
        <v>5817.71</v>
      </c>
    </row>
    <row r="63" spans="2:17" x14ac:dyDescent="0.25">
      <c r="B63" s="69" t="s">
        <v>28</v>
      </c>
      <c r="C63" s="68" t="s">
        <v>28</v>
      </c>
      <c r="D63" s="68" t="s">
        <v>80</v>
      </c>
      <c r="E63" s="68">
        <v>684.87</v>
      </c>
      <c r="F63" s="68"/>
      <c r="G63" s="68"/>
      <c r="H63" s="68"/>
      <c r="I63" s="63">
        <f t="shared" si="8"/>
        <v>684.87</v>
      </c>
      <c r="J63" s="68"/>
      <c r="K63" s="68"/>
      <c r="L63" s="68">
        <v>43.01</v>
      </c>
      <c r="M63" s="68"/>
      <c r="N63" s="68"/>
      <c r="O63" s="68"/>
      <c r="P63" s="63">
        <f t="shared" si="9"/>
        <v>43.01</v>
      </c>
      <c r="Q63" s="73">
        <f t="shared" si="10"/>
        <v>727.88</v>
      </c>
    </row>
    <row r="64" spans="2:17" x14ac:dyDescent="0.25">
      <c r="B64" s="69"/>
      <c r="C64" s="40" t="s">
        <v>29</v>
      </c>
      <c r="D64" s="40"/>
      <c r="E64" s="40">
        <f>E63</f>
        <v>684.87</v>
      </c>
      <c r="F64" s="40"/>
      <c r="G64" s="40"/>
      <c r="H64" s="40"/>
      <c r="I64" s="74">
        <f t="shared" si="8"/>
        <v>684.87</v>
      </c>
      <c r="J64" s="40"/>
      <c r="K64" s="40"/>
      <c r="L64" s="40">
        <f>L63</f>
        <v>43.01</v>
      </c>
      <c r="M64" s="40">
        <f t="shared" ref="M64:O64" si="25">M63</f>
        <v>0</v>
      </c>
      <c r="N64" s="40">
        <f t="shared" si="25"/>
        <v>0</v>
      </c>
      <c r="O64" s="40">
        <f t="shared" si="25"/>
        <v>0</v>
      </c>
      <c r="P64" s="74">
        <f t="shared" si="9"/>
        <v>43.01</v>
      </c>
      <c r="Q64" s="71">
        <f t="shared" si="10"/>
        <v>727.88</v>
      </c>
    </row>
    <row r="65" spans="2:17" x14ac:dyDescent="0.25">
      <c r="B65" s="56" t="s">
        <v>29</v>
      </c>
      <c r="C65" s="41"/>
      <c r="D65" s="41"/>
      <c r="E65" s="41">
        <f>E64</f>
        <v>684.87</v>
      </c>
      <c r="F65" s="41"/>
      <c r="G65" s="41"/>
      <c r="H65" s="41"/>
      <c r="I65" s="41">
        <f t="shared" si="8"/>
        <v>684.87</v>
      </c>
      <c r="J65" s="41"/>
      <c r="K65" s="41"/>
      <c r="L65" s="41">
        <f>L64</f>
        <v>43.01</v>
      </c>
      <c r="M65" s="41"/>
      <c r="N65" s="41"/>
      <c r="O65" s="41"/>
      <c r="P65" s="41">
        <f t="shared" si="9"/>
        <v>43.01</v>
      </c>
      <c r="Q65" s="57">
        <f t="shared" si="10"/>
        <v>727.88</v>
      </c>
    </row>
    <row r="66" spans="2:17" x14ac:dyDescent="0.25">
      <c r="B66" s="69" t="s">
        <v>30</v>
      </c>
      <c r="C66" s="68" t="s">
        <v>31</v>
      </c>
      <c r="D66" s="68" t="s">
        <v>201</v>
      </c>
      <c r="E66" s="68"/>
      <c r="F66" s="68"/>
      <c r="G66" s="68"/>
      <c r="H66" s="68">
        <v>3758.4700000000003</v>
      </c>
      <c r="I66" s="63">
        <f t="shared" si="8"/>
        <v>3758.4700000000003</v>
      </c>
      <c r="J66" s="68"/>
      <c r="K66" s="68">
        <v>574.03</v>
      </c>
      <c r="L66" s="68"/>
      <c r="M66" s="68"/>
      <c r="N66" s="68"/>
      <c r="O66" s="68"/>
      <c r="P66" s="63">
        <f t="shared" si="9"/>
        <v>574.03</v>
      </c>
      <c r="Q66" s="73">
        <f t="shared" si="10"/>
        <v>4332.5</v>
      </c>
    </row>
    <row r="67" spans="2:17" x14ac:dyDescent="0.25">
      <c r="B67" s="69"/>
      <c r="C67" s="68"/>
      <c r="D67" s="68" t="s">
        <v>80</v>
      </c>
      <c r="E67" s="68"/>
      <c r="F67" s="68"/>
      <c r="G67" s="68"/>
      <c r="H67" s="68">
        <v>17399.34</v>
      </c>
      <c r="I67" s="63">
        <f t="shared" si="8"/>
        <v>17399.34</v>
      </c>
      <c r="J67" s="68"/>
      <c r="K67" s="68">
        <v>1314.77</v>
      </c>
      <c r="L67" s="68"/>
      <c r="M67" s="68"/>
      <c r="N67" s="68"/>
      <c r="O67" s="68"/>
      <c r="P67" s="63">
        <f t="shared" si="9"/>
        <v>1314.77</v>
      </c>
      <c r="Q67" s="73">
        <f t="shared" si="10"/>
        <v>18714.11</v>
      </c>
    </row>
    <row r="68" spans="2:17" x14ac:dyDescent="0.25">
      <c r="B68" s="69"/>
      <c r="C68" s="40" t="s">
        <v>118</v>
      </c>
      <c r="D68" s="40"/>
      <c r="E68" s="40"/>
      <c r="F68" s="40"/>
      <c r="G68" s="40"/>
      <c r="H68" s="40">
        <f>SUM(H66:H67)</f>
        <v>21157.81</v>
      </c>
      <c r="I68" s="74">
        <f t="shared" si="8"/>
        <v>21157.81</v>
      </c>
      <c r="J68" s="40"/>
      <c r="K68" s="40">
        <f>SUM(K66:K67)</f>
        <v>1888.8</v>
      </c>
      <c r="L68" s="40"/>
      <c r="M68" s="40"/>
      <c r="N68" s="40"/>
      <c r="O68" s="40"/>
      <c r="P68" s="74">
        <f t="shared" si="9"/>
        <v>1888.8</v>
      </c>
      <c r="Q68" s="71">
        <f t="shared" si="10"/>
        <v>23046.61</v>
      </c>
    </row>
    <row r="69" spans="2:17" x14ac:dyDescent="0.25">
      <c r="B69" s="69"/>
      <c r="C69" s="68" t="s">
        <v>32</v>
      </c>
      <c r="D69" s="68" t="s">
        <v>201</v>
      </c>
      <c r="E69" s="68"/>
      <c r="F69" s="68"/>
      <c r="G69" s="68"/>
      <c r="H69" s="68">
        <v>1045.6499999999999</v>
      </c>
      <c r="I69" s="63">
        <f t="shared" si="8"/>
        <v>1045.6499999999999</v>
      </c>
      <c r="J69" s="68"/>
      <c r="K69" s="68">
        <v>28.9</v>
      </c>
      <c r="L69" s="68"/>
      <c r="M69" s="68"/>
      <c r="N69" s="68"/>
      <c r="O69" s="68"/>
      <c r="P69" s="63">
        <f t="shared" si="9"/>
        <v>28.9</v>
      </c>
      <c r="Q69" s="73">
        <f t="shared" si="10"/>
        <v>1074.55</v>
      </c>
    </row>
    <row r="70" spans="2:17" x14ac:dyDescent="0.25">
      <c r="B70" s="69"/>
      <c r="C70" s="68"/>
      <c r="D70" s="68" t="s">
        <v>80</v>
      </c>
      <c r="E70" s="68"/>
      <c r="F70" s="68"/>
      <c r="G70" s="68"/>
      <c r="H70" s="68">
        <v>18011.3</v>
      </c>
      <c r="I70" s="63">
        <f t="shared" si="8"/>
        <v>18011.3</v>
      </c>
      <c r="J70" s="68"/>
      <c r="K70" s="68">
        <v>11769.1</v>
      </c>
      <c r="L70" s="68"/>
      <c r="M70" s="68"/>
      <c r="N70" s="68"/>
      <c r="O70" s="68"/>
      <c r="P70" s="63">
        <f t="shared" si="9"/>
        <v>11769.1</v>
      </c>
      <c r="Q70" s="73">
        <f t="shared" si="10"/>
        <v>29780.400000000001</v>
      </c>
    </row>
    <row r="71" spans="2:17" x14ac:dyDescent="0.25">
      <c r="B71" s="69"/>
      <c r="C71" s="40" t="s">
        <v>122</v>
      </c>
      <c r="D71" s="40"/>
      <c r="E71" s="40"/>
      <c r="F71" s="40"/>
      <c r="G71" s="40"/>
      <c r="H71" s="40">
        <f>SUM(H69:H70)</f>
        <v>19056.95</v>
      </c>
      <c r="I71" s="74">
        <f t="shared" si="8"/>
        <v>19056.95</v>
      </c>
      <c r="J71" s="40"/>
      <c r="K71" s="40">
        <f>SUM(K69:K70)</f>
        <v>11798</v>
      </c>
      <c r="L71" s="40"/>
      <c r="M71" s="40"/>
      <c r="N71" s="40"/>
      <c r="O71" s="40"/>
      <c r="P71" s="74">
        <f t="shared" si="9"/>
        <v>11798</v>
      </c>
      <c r="Q71" s="71">
        <f t="shared" si="10"/>
        <v>30854.95</v>
      </c>
    </row>
    <row r="72" spans="2:17" x14ac:dyDescent="0.25">
      <c r="B72" s="69"/>
      <c r="C72" s="68" t="s">
        <v>33</v>
      </c>
      <c r="D72" s="68" t="s">
        <v>201</v>
      </c>
      <c r="E72" s="68"/>
      <c r="F72" s="68"/>
      <c r="G72" s="68"/>
      <c r="H72" s="68">
        <v>16579.5</v>
      </c>
      <c r="I72" s="63">
        <f t="shared" si="8"/>
        <v>16579.5</v>
      </c>
      <c r="J72" s="68"/>
      <c r="K72" s="68"/>
      <c r="L72" s="68"/>
      <c r="M72" s="68"/>
      <c r="N72" s="68"/>
      <c r="O72" s="68"/>
      <c r="P72" s="63">
        <f t="shared" si="9"/>
        <v>0</v>
      </c>
      <c r="Q72" s="73">
        <f t="shared" si="10"/>
        <v>16579.5</v>
      </c>
    </row>
    <row r="73" spans="2:17" x14ac:dyDescent="0.25">
      <c r="B73" s="69"/>
      <c r="C73" s="68"/>
      <c r="D73" s="68" t="s">
        <v>80</v>
      </c>
      <c r="E73" s="68"/>
      <c r="F73" s="68"/>
      <c r="G73" s="68"/>
      <c r="H73" s="68">
        <v>36904.879999999997</v>
      </c>
      <c r="I73" s="63">
        <f t="shared" si="8"/>
        <v>36904.879999999997</v>
      </c>
      <c r="J73" s="68">
        <v>45.05</v>
      </c>
      <c r="K73" s="68">
        <v>1602.49</v>
      </c>
      <c r="L73" s="68"/>
      <c r="M73" s="68">
        <v>160.1</v>
      </c>
      <c r="N73" s="68"/>
      <c r="O73" s="68"/>
      <c r="P73" s="63">
        <f t="shared" si="9"/>
        <v>1807.6399999999999</v>
      </c>
      <c r="Q73" s="73">
        <f t="shared" si="10"/>
        <v>38712.519999999997</v>
      </c>
    </row>
    <row r="74" spans="2:17" x14ac:dyDescent="0.25">
      <c r="B74" s="69"/>
      <c r="C74" s="40" t="s">
        <v>124</v>
      </c>
      <c r="D74" s="40"/>
      <c r="E74" s="40"/>
      <c r="F74" s="40"/>
      <c r="G74" s="40"/>
      <c r="H74" s="40">
        <f>SUM(H72:H73)</f>
        <v>53484.38</v>
      </c>
      <c r="I74" s="74">
        <f t="shared" si="8"/>
        <v>53484.38</v>
      </c>
      <c r="J74" s="40">
        <f>SUM(J72:J73)</f>
        <v>45.05</v>
      </c>
      <c r="K74" s="40">
        <f>SUM(K72:K73)</f>
        <v>1602.49</v>
      </c>
      <c r="L74" s="40">
        <f t="shared" ref="L74:M74" si="26">SUM(L72:L73)</f>
        <v>0</v>
      </c>
      <c r="M74" s="40">
        <f t="shared" si="26"/>
        <v>160.1</v>
      </c>
      <c r="N74" s="40"/>
      <c r="O74" s="40"/>
      <c r="P74" s="74">
        <f t="shared" si="9"/>
        <v>1807.6399999999999</v>
      </c>
      <c r="Q74" s="71">
        <f t="shared" si="10"/>
        <v>55292.02</v>
      </c>
    </row>
    <row r="75" spans="2:17" x14ac:dyDescent="0.25">
      <c r="B75" s="69"/>
      <c r="C75" s="68" t="s">
        <v>34</v>
      </c>
      <c r="D75" s="68" t="s">
        <v>201</v>
      </c>
      <c r="E75" s="68"/>
      <c r="F75" s="68"/>
      <c r="G75" s="68"/>
      <c r="H75" s="68">
        <v>541.21</v>
      </c>
      <c r="I75" s="63">
        <f t="shared" si="8"/>
        <v>541.21</v>
      </c>
      <c r="J75" s="68"/>
      <c r="K75" s="68"/>
      <c r="L75" s="68"/>
      <c r="M75" s="68"/>
      <c r="N75" s="68"/>
      <c r="O75" s="68"/>
      <c r="P75" s="63">
        <f t="shared" si="9"/>
        <v>0</v>
      </c>
      <c r="Q75" s="73">
        <f t="shared" si="10"/>
        <v>541.21</v>
      </c>
    </row>
    <row r="76" spans="2:17" x14ac:dyDescent="0.25">
      <c r="B76" s="69"/>
      <c r="C76" s="68"/>
      <c r="D76" s="68" t="s">
        <v>80</v>
      </c>
      <c r="E76" s="68"/>
      <c r="F76" s="68"/>
      <c r="G76" s="68"/>
      <c r="H76" s="68">
        <v>11380.68</v>
      </c>
      <c r="I76" s="63">
        <f t="shared" si="8"/>
        <v>11380.68</v>
      </c>
      <c r="J76" s="68"/>
      <c r="K76" s="68">
        <v>39915.15</v>
      </c>
      <c r="L76" s="68"/>
      <c r="M76" s="68"/>
      <c r="N76" s="68"/>
      <c r="O76" s="68"/>
      <c r="P76" s="63">
        <f t="shared" si="9"/>
        <v>39915.15</v>
      </c>
      <c r="Q76" s="73">
        <f t="shared" si="10"/>
        <v>51295.83</v>
      </c>
    </row>
    <row r="77" spans="2:17" x14ac:dyDescent="0.25">
      <c r="B77" s="69"/>
      <c r="C77" s="40" t="s">
        <v>125</v>
      </c>
      <c r="D77" s="40"/>
      <c r="E77" s="40"/>
      <c r="F77" s="40"/>
      <c r="G77" s="40"/>
      <c r="H77" s="40">
        <f>SUM(H75:H76)</f>
        <v>11921.89</v>
      </c>
      <c r="I77" s="74">
        <f t="shared" si="8"/>
        <v>11921.89</v>
      </c>
      <c r="J77" s="40"/>
      <c r="K77" s="40">
        <f>SUM(K75:K76)</f>
        <v>39915.15</v>
      </c>
      <c r="L77" s="40"/>
      <c r="M77" s="40"/>
      <c r="N77" s="40"/>
      <c r="O77" s="40"/>
      <c r="P77" s="74">
        <f t="shared" si="9"/>
        <v>39915.15</v>
      </c>
      <c r="Q77" s="71">
        <f t="shared" si="10"/>
        <v>51837.04</v>
      </c>
    </row>
    <row r="78" spans="2:17" x14ac:dyDescent="0.25">
      <c r="B78" s="69"/>
      <c r="C78" s="68" t="s">
        <v>35</v>
      </c>
      <c r="D78" s="68" t="s">
        <v>201</v>
      </c>
      <c r="E78" s="68"/>
      <c r="F78" s="68"/>
      <c r="G78" s="68"/>
      <c r="H78" s="68">
        <v>6337.9800000000005</v>
      </c>
      <c r="I78" s="63">
        <f t="shared" si="8"/>
        <v>6337.9800000000005</v>
      </c>
      <c r="J78" s="68"/>
      <c r="K78" s="68"/>
      <c r="L78" s="68"/>
      <c r="M78" s="68"/>
      <c r="N78" s="68"/>
      <c r="O78" s="68"/>
      <c r="P78" s="63">
        <f t="shared" si="9"/>
        <v>0</v>
      </c>
      <c r="Q78" s="73">
        <f t="shared" si="10"/>
        <v>6337.9800000000005</v>
      </c>
    </row>
    <row r="79" spans="2:17" x14ac:dyDescent="0.25">
      <c r="B79" s="69"/>
      <c r="C79" s="68"/>
      <c r="D79" s="68" t="s">
        <v>80</v>
      </c>
      <c r="E79" s="68"/>
      <c r="F79" s="68"/>
      <c r="G79" s="68"/>
      <c r="H79" s="68">
        <v>107706.67</v>
      </c>
      <c r="I79" s="63">
        <f t="shared" si="8"/>
        <v>107706.67</v>
      </c>
      <c r="J79" s="68"/>
      <c r="K79" s="68">
        <v>6789.33</v>
      </c>
      <c r="L79" s="68"/>
      <c r="M79" s="68"/>
      <c r="N79" s="68"/>
      <c r="O79" s="68"/>
      <c r="P79" s="63">
        <f t="shared" si="9"/>
        <v>6789.33</v>
      </c>
      <c r="Q79" s="73">
        <f t="shared" si="10"/>
        <v>114496</v>
      </c>
    </row>
    <row r="80" spans="2:17" x14ac:dyDescent="0.25">
      <c r="B80" s="69"/>
      <c r="C80" s="40" t="s">
        <v>126</v>
      </c>
      <c r="D80" s="40"/>
      <c r="E80" s="40"/>
      <c r="F80" s="40"/>
      <c r="G80" s="40"/>
      <c r="H80" s="40">
        <f>SUM(H78:H79)</f>
        <v>114044.65</v>
      </c>
      <c r="I80" s="74">
        <f t="shared" si="8"/>
        <v>114044.65</v>
      </c>
      <c r="J80" s="40"/>
      <c r="K80" s="40">
        <f>SUM(K78:K79)</f>
        <v>6789.33</v>
      </c>
      <c r="L80" s="40"/>
      <c r="M80" s="40"/>
      <c r="N80" s="40"/>
      <c r="O80" s="40"/>
      <c r="P80" s="74">
        <f t="shared" si="9"/>
        <v>6789.33</v>
      </c>
      <c r="Q80" s="71">
        <f t="shared" si="10"/>
        <v>120833.98</v>
      </c>
    </row>
    <row r="81" spans="2:17" x14ac:dyDescent="0.25">
      <c r="B81" s="69"/>
      <c r="C81" s="68" t="s">
        <v>36</v>
      </c>
      <c r="D81" s="68" t="s">
        <v>201</v>
      </c>
      <c r="E81" s="68"/>
      <c r="F81" s="68"/>
      <c r="G81" s="68"/>
      <c r="H81" s="68">
        <v>9066.61</v>
      </c>
      <c r="I81" s="63">
        <f t="shared" si="8"/>
        <v>9066.61</v>
      </c>
      <c r="J81" s="68"/>
      <c r="K81" s="68">
        <v>115.15</v>
      </c>
      <c r="L81" s="68"/>
      <c r="M81" s="68"/>
      <c r="N81" s="68"/>
      <c r="O81" s="68"/>
      <c r="P81" s="63">
        <f t="shared" si="9"/>
        <v>115.15</v>
      </c>
      <c r="Q81" s="73">
        <f t="shared" si="10"/>
        <v>9181.76</v>
      </c>
    </row>
    <row r="82" spans="2:17" x14ac:dyDescent="0.25">
      <c r="B82" s="69"/>
      <c r="C82" s="68"/>
      <c r="D82" s="68" t="s">
        <v>80</v>
      </c>
      <c r="E82" s="68"/>
      <c r="F82" s="68"/>
      <c r="G82" s="68"/>
      <c r="H82" s="68">
        <v>7827.2800000000007</v>
      </c>
      <c r="I82" s="63">
        <f t="shared" si="8"/>
        <v>7827.2800000000007</v>
      </c>
      <c r="J82" s="68"/>
      <c r="K82" s="68">
        <v>2193.34</v>
      </c>
      <c r="L82" s="68"/>
      <c r="M82" s="68"/>
      <c r="N82" s="68">
        <v>746.91</v>
      </c>
      <c r="O82" s="68"/>
      <c r="P82" s="63">
        <f t="shared" si="9"/>
        <v>2940.25</v>
      </c>
      <c r="Q82" s="73">
        <f t="shared" si="10"/>
        <v>10767.53</v>
      </c>
    </row>
    <row r="83" spans="2:17" x14ac:dyDescent="0.25">
      <c r="B83" s="69"/>
      <c r="C83" s="40" t="s">
        <v>129</v>
      </c>
      <c r="D83" s="40"/>
      <c r="E83" s="40"/>
      <c r="F83" s="40"/>
      <c r="G83" s="40"/>
      <c r="H83" s="40">
        <f>SUM(H81:H82)</f>
        <v>16893.89</v>
      </c>
      <c r="I83" s="74">
        <f t="shared" si="8"/>
        <v>16893.89</v>
      </c>
      <c r="J83" s="40"/>
      <c r="K83" s="40">
        <f>SUM(K81:K82)</f>
        <v>2308.4900000000002</v>
      </c>
      <c r="L83" s="40">
        <f t="shared" ref="L83:O83" si="27">SUM(L81:L82)</f>
        <v>0</v>
      </c>
      <c r="M83" s="40">
        <f t="shared" si="27"/>
        <v>0</v>
      </c>
      <c r="N83" s="40">
        <f t="shared" si="27"/>
        <v>746.91</v>
      </c>
      <c r="O83" s="40">
        <f t="shared" si="27"/>
        <v>0</v>
      </c>
      <c r="P83" s="74">
        <f t="shared" si="9"/>
        <v>3055.4</v>
      </c>
      <c r="Q83" s="71">
        <f t="shared" si="10"/>
        <v>19949.29</v>
      </c>
    </row>
    <row r="84" spans="2:17" x14ac:dyDescent="0.25">
      <c r="B84" s="69"/>
      <c r="C84" s="68" t="s">
        <v>37</v>
      </c>
      <c r="D84" s="68" t="s">
        <v>201</v>
      </c>
      <c r="E84" s="68"/>
      <c r="F84" s="68"/>
      <c r="G84" s="68"/>
      <c r="H84" s="68">
        <v>4791.55</v>
      </c>
      <c r="I84" s="63">
        <f t="shared" si="8"/>
        <v>4791.55</v>
      </c>
      <c r="J84" s="68"/>
      <c r="K84" s="68">
        <v>2927.62</v>
      </c>
      <c r="L84" s="68"/>
      <c r="M84" s="68"/>
      <c r="N84" s="68"/>
      <c r="O84" s="68"/>
      <c r="P84" s="63">
        <f t="shared" si="9"/>
        <v>2927.62</v>
      </c>
      <c r="Q84" s="73">
        <f t="shared" si="10"/>
        <v>7719.17</v>
      </c>
    </row>
    <row r="85" spans="2:17" x14ac:dyDescent="0.25">
      <c r="B85" s="69"/>
      <c r="C85" s="68"/>
      <c r="D85" s="68" t="s">
        <v>80</v>
      </c>
      <c r="E85" s="68"/>
      <c r="F85" s="68"/>
      <c r="G85" s="68"/>
      <c r="H85" s="68">
        <v>5182.9499999999989</v>
      </c>
      <c r="I85" s="63">
        <f t="shared" si="8"/>
        <v>5182.9499999999989</v>
      </c>
      <c r="J85" s="68"/>
      <c r="K85" s="68">
        <v>6885.66</v>
      </c>
      <c r="L85" s="68"/>
      <c r="M85" s="68"/>
      <c r="N85" s="68"/>
      <c r="O85" s="68"/>
      <c r="P85" s="63">
        <f t="shared" si="9"/>
        <v>6885.66</v>
      </c>
      <c r="Q85" s="73">
        <f t="shared" si="10"/>
        <v>12068.609999999999</v>
      </c>
    </row>
    <row r="86" spans="2:17" x14ac:dyDescent="0.25">
      <c r="B86" s="69"/>
      <c r="C86" s="40" t="s">
        <v>130</v>
      </c>
      <c r="D86" s="40"/>
      <c r="E86" s="40"/>
      <c r="F86" s="40"/>
      <c r="G86" s="40"/>
      <c r="H86" s="40">
        <f>SUM(H84:H85)</f>
        <v>9974.5</v>
      </c>
      <c r="I86" s="74">
        <f t="shared" si="8"/>
        <v>9974.5</v>
      </c>
      <c r="J86" s="40"/>
      <c r="K86" s="40">
        <f>SUM(K84:K85)</f>
        <v>9813.2799999999988</v>
      </c>
      <c r="L86" s="40">
        <f t="shared" ref="L86:O86" si="28">SUM(L84:L85)</f>
        <v>0</v>
      </c>
      <c r="M86" s="40">
        <f t="shared" si="28"/>
        <v>0</v>
      </c>
      <c r="N86" s="40">
        <f t="shared" si="28"/>
        <v>0</v>
      </c>
      <c r="O86" s="40">
        <f t="shared" si="28"/>
        <v>0</v>
      </c>
      <c r="P86" s="74">
        <f t="shared" si="9"/>
        <v>9813.2799999999988</v>
      </c>
      <c r="Q86" s="71">
        <f t="shared" si="10"/>
        <v>19787.78</v>
      </c>
    </row>
    <row r="87" spans="2:17" x14ac:dyDescent="0.25">
      <c r="B87" s="69"/>
      <c r="C87" s="68" t="s">
        <v>38</v>
      </c>
      <c r="D87" s="68" t="s">
        <v>201</v>
      </c>
      <c r="E87" s="68"/>
      <c r="F87" s="68"/>
      <c r="G87" s="68"/>
      <c r="H87" s="68">
        <v>2570.27</v>
      </c>
      <c r="I87" s="63">
        <f t="shared" si="8"/>
        <v>2570.27</v>
      </c>
      <c r="J87" s="68"/>
      <c r="K87" s="68"/>
      <c r="L87" s="68"/>
      <c r="M87" s="68"/>
      <c r="N87" s="68"/>
      <c r="O87" s="68"/>
      <c r="P87" s="63">
        <f t="shared" si="9"/>
        <v>0</v>
      </c>
      <c r="Q87" s="73">
        <f t="shared" si="10"/>
        <v>2570.27</v>
      </c>
    </row>
    <row r="88" spans="2:17" x14ac:dyDescent="0.25">
      <c r="B88" s="69"/>
      <c r="C88" s="68"/>
      <c r="D88" s="68" t="s">
        <v>80</v>
      </c>
      <c r="E88" s="68"/>
      <c r="F88" s="68"/>
      <c r="G88" s="68"/>
      <c r="H88" s="68">
        <v>3150.59</v>
      </c>
      <c r="I88" s="63">
        <f t="shared" si="8"/>
        <v>3150.59</v>
      </c>
      <c r="J88" s="68"/>
      <c r="K88" s="68">
        <v>217.99</v>
      </c>
      <c r="L88" s="68"/>
      <c r="M88" s="68"/>
      <c r="N88" s="68"/>
      <c r="O88" s="68"/>
      <c r="P88" s="63">
        <f t="shared" si="9"/>
        <v>217.99</v>
      </c>
      <c r="Q88" s="73">
        <f t="shared" si="10"/>
        <v>3368.58</v>
      </c>
    </row>
    <row r="89" spans="2:17" x14ac:dyDescent="0.25">
      <c r="B89" s="69"/>
      <c r="C89" s="40" t="s">
        <v>131</v>
      </c>
      <c r="D89" s="40"/>
      <c r="E89" s="40"/>
      <c r="F89" s="40"/>
      <c r="G89" s="40"/>
      <c r="H89" s="40">
        <f>SUM(H87:H88)</f>
        <v>5720.8600000000006</v>
      </c>
      <c r="I89" s="74">
        <f t="shared" si="8"/>
        <v>5720.8600000000006</v>
      </c>
      <c r="J89" s="40"/>
      <c r="K89" s="40">
        <f>SUM(K87:K88)</f>
        <v>217.99</v>
      </c>
      <c r="L89" s="40">
        <f t="shared" ref="L89:O89" si="29">SUM(L87:L88)</f>
        <v>0</v>
      </c>
      <c r="M89" s="40">
        <f t="shared" si="29"/>
        <v>0</v>
      </c>
      <c r="N89" s="40">
        <f t="shared" si="29"/>
        <v>0</v>
      </c>
      <c r="O89" s="40">
        <f t="shared" si="29"/>
        <v>0</v>
      </c>
      <c r="P89" s="74">
        <f t="shared" si="9"/>
        <v>217.99</v>
      </c>
      <c r="Q89" s="71">
        <f t="shared" si="10"/>
        <v>5938.85</v>
      </c>
    </row>
    <row r="90" spans="2:17" x14ac:dyDescent="0.25">
      <c r="B90" s="69"/>
      <c r="C90" s="68" t="s">
        <v>39</v>
      </c>
      <c r="D90" s="68" t="s">
        <v>201</v>
      </c>
      <c r="E90" s="68"/>
      <c r="F90" s="68"/>
      <c r="G90" s="68"/>
      <c r="H90" s="68">
        <v>5013.4099999999989</v>
      </c>
      <c r="I90" s="63">
        <f t="shared" si="8"/>
        <v>5013.4099999999989</v>
      </c>
      <c r="J90" s="68"/>
      <c r="K90" s="68"/>
      <c r="L90" s="68"/>
      <c r="M90" s="68"/>
      <c r="N90" s="68"/>
      <c r="O90" s="68"/>
      <c r="P90" s="63">
        <f t="shared" si="9"/>
        <v>0</v>
      </c>
      <c r="Q90" s="73">
        <f t="shared" si="10"/>
        <v>5013.4099999999989</v>
      </c>
    </row>
    <row r="91" spans="2:17" x14ac:dyDescent="0.25">
      <c r="B91" s="69"/>
      <c r="C91" s="68"/>
      <c r="D91" s="68" t="s">
        <v>80</v>
      </c>
      <c r="E91" s="68"/>
      <c r="F91" s="68"/>
      <c r="G91" s="68"/>
      <c r="H91" s="68">
        <v>23166.080000000005</v>
      </c>
      <c r="I91" s="63">
        <f t="shared" si="8"/>
        <v>23166.080000000005</v>
      </c>
      <c r="J91" s="68"/>
      <c r="K91" s="68">
        <v>12366.62</v>
      </c>
      <c r="L91" s="68"/>
      <c r="M91" s="68"/>
      <c r="N91" s="68"/>
      <c r="O91" s="68"/>
      <c r="P91" s="63">
        <f t="shared" si="9"/>
        <v>12366.62</v>
      </c>
      <c r="Q91" s="73">
        <f t="shared" si="10"/>
        <v>35532.700000000004</v>
      </c>
    </row>
    <row r="92" spans="2:17" x14ac:dyDescent="0.25">
      <c r="B92" s="69"/>
      <c r="C92" s="40" t="s">
        <v>132</v>
      </c>
      <c r="D92" s="40"/>
      <c r="E92" s="40"/>
      <c r="F92" s="40"/>
      <c r="G92" s="40"/>
      <c r="H92" s="40">
        <f>SUM(H90:H91)</f>
        <v>28179.490000000005</v>
      </c>
      <c r="I92" s="74">
        <f t="shared" si="8"/>
        <v>28179.490000000005</v>
      </c>
      <c r="J92" s="40"/>
      <c r="K92" s="40">
        <f>SUM(K90:K91)</f>
        <v>12366.62</v>
      </c>
      <c r="L92" s="40"/>
      <c r="M92" s="40"/>
      <c r="N92" s="40"/>
      <c r="O92" s="40"/>
      <c r="P92" s="74">
        <f t="shared" si="9"/>
        <v>12366.62</v>
      </c>
      <c r="Q92" s="71">
        <f t="shared" si="10"/>
        <v>40546.110000000008</v>
      </c>
    </row>
    <row r="93" spans="2:17" x14ac:dyDescent="0.25">
      <c r="B93" s="56" t="s">
        <v>40</v>
      </c>
      <c r="C93" s="41"/>
      <c r="D93" s="41"/>
      <c r="E93" s="41"/>
      <c r="F93" s="41"/>
      <c r="G93" s="41"/>
      <c r="H93" s="41">
        <f>H92+H89+H86+H83+H80+H77+H74+H71+H68</f>
        <v>280434.42000000004</v>
      </c>
      <c r="I93" s="41">
        <f t="shared" si="8"/>
        <v>280434.42000000004</v>
      </c>
      <c r="J93" s="41">
        <f>J92+J89+J86+J83+J80+J77+J74+J71+J68</f>
        <v>45.05</v>
      </c>
      <c r="K93" s="41">
        <f>K92+K89+K86+K83+K80+K77+K74+K71+K68</f>
        <v>86700.150000000009</v>
      </c>
      <c r="L93" s="41">
        <f t="shared" ref="L93:O93" si="30">L92+L89+L86+L83+L80+L77+L74+L71+L68</f>
        <v>0</v>
      </c>
      <c r="M93" s="41">
        <f t="shared" si="30"/>
        <v>160.1</v>
      </c>
      <c r="N93" s="41">
        <f t="shared" si="30"/>
        <v>746.91</v>
      </c>
      <c r="O93" s="41">
        <f t="shared" si="30"/>
        <v>0</v>
      </c>
      <c r="P93" s="41">
        <f t="shared" si="9"/>
        <v>87652.210000000021</v>
      </c>
      <c r="Q93" s="57">
        <f t="shared" si="10"/>
        <v>368086.63000000006</v>
      </c>
    </row>
    <row r="94" spans="2:17" x14ac:dyDescent="0.25">
      <c r="B94" s="69" t="s">
        <v>41</v>
      </c>
      <c r="C94" s="68" t="s">
        <v>42</v>
      </c>
      <c r="D94" s="68" t="s">
        <v>201</v>
      </c>
      <c r="E94" s="68"/>
      <c r="F94" s="68"/>
      <c r="G94" s="68"/>
      <c r="H94" s="68"/>
      <c r="I94" s="63">
        <f t="shared" si="8"/>
        <v>0</v>
      </c>
      <c r="J94" s="68"/>
      <c r="K94" s="68">
        <v>9660</v>
      </c>
      <c r="L94" s="68"/>
      <c r="M94" s="68">
        <v>15230</v>
      </c>
      <c r="N94" s="68"/>
      <c r="O94" s="68"/>
      <c r="P94" s="63">
        <f t="shared" si="9"/>
        <v>24890</v>
      </c>
      <c r="Q94" s="73">
        <f t="shared" si="10"/>
        <v>24890</v>
      </c>
    </row>
    <row r="95" spans="2:17" x14ac:dyDescent="0.25">
      <c r="B95" s="69"/>
      <c r="C95" s="68"/>
      <c r="D95" s="68" t="s">
        <v>80</v>
      </c>
      <c r="E95" s="68"/>
      <c r="F95" s="68">
        <v>1718</v>
      </c>
      <c r="G95" s="68"/>
      <c r="H95" s="68"/>
      <c r="I95" s="63">
        <f t="shared" si="8"/>
        <v>1718</v>
      </c>
      <c r="J95" s="68"/>
      <c r="K95" s="68"/>
      <c r="L95" s="68"/>
      <c r="M95" s="68"/>
      <c r="N95" s="68"/>
      <c r="O95" s="68"/>
      <c r="P95" s="63">
        <f t="shared" si="9"/>
        <v>0</v>
      </c>
      <c r="Q95" s="73">
        <f t="shared" si="10"/>
        <v>1718</v>
      </c>
    </row>
    <row r="96" spans="2:17" x14ac:dyDescent="0.25">
      <c r="B96" s="69"/>
      <c r="C96" s="40" t="s">
        <v>133</v>
      </c>
      <c r="D96" s="40"/>
      <c r="E96" s="40"/>
      <c r="F96" s="40">
        <f>SUM(F94:F95)</f>
        <v>1718</v>
      </c>
      <c r="G96" s="40"/>
      <c r="H96" s="40"/>
      <c r="I96" s="74">
        <f t="shared" ref="I96:I158" si="31">SUM(E96:H96)</f>
        <v>1718</v>
      </c>
      <c r="J96" s="40"/>
      <c r="K96" s="40">
        <f>SUM(K94:K95)</f>
        <v>9660</v>
      </c>
      <c r="L96" s="40">
        <f t="shared" ref="L96:O96" si="32">SUM(L94:L95)</f>
        <v>0</v>
      </c>
      <c r="M96" s="40">
        <f t="shared" si="32"/>
        <v>15230</v>
      </c>
      <c r="N96" s="40">
        <f t="shared" si="32"/>
        <v>0</v>
      </c>
      <c r="O96" s="40">
        <f t="shared" si="32"/>
        <v>0</v>
      </c>
      <c r="P96" s="74">
        <f t="shared" ref="P96:P158" si="33">SUM(J96:O96)</f>
        <v>24890</v>
      </c>
      <c r="Q96" s="71">
        <f t="shared" ref="Q96:Q158" si="34">I96+P96</f>
        <v>26608</v>
      </c>
    </row>
    <row r="97" spans="2:17" x14ac:dyDescent="0.25">
      <c r="B97" s="69"/>
      <c r="C97" s="68" t="s">
        <v>44</v>
      </c>
      <c r="D97" s="68" t="s">
        <v>201</v>
      </c>
      <c r="E97" s="68"/>
      <c r="F97" s="68">
        <v>3395.8399999999997</v>
      </c>
      <c r="G97" s="68"/>
      <c r="H97" s="68"/>
      <c r="I97" s="63">
        <f t="shared" si="31"/>
        <v>3395.8399999999997</v>
      </c>
      <c r="J97" s="68"/>
      <c r="K97" s="68">
        <v>3125.9</v>
      </c>
      <c r="L97" s="68"/>
      <c r="M97" s="68"/>
      <c r="N97" s="68"/>
      <c r="O97" s="68"/>
      <c r="P97" s="63">
        <f t="shared" si="33"/>
        <v>3125.9</v>
      </c>
      <c r="Q97" s="73">
        <f t="shared" si="34"/>
        <v>6521.74</v>
      </c>
    </row>
    <row r="98" spans="2:17" x14ac:dyDescent="0.25">
      <c r="B98" s="69"/>
      <c r="C98" s="68"/>
      <c r="D98" s="68" t="s">
        <v>80</v>
      </c>
      <c r="E98" s="68"/>
      <c r="F98" s="68">
        <v>2284.4300000000003</v>
      </c>
      <c r="G98" s="68"/>
      <c r="H98" s="68"/>
      <c r="I98" s="63">
        <f t="shared" si="31"/>
        <v>2284.4300000000003</v>
      </c>
      <c r="J98" s="68"/>
      <c r="K98" s="68">
        <v>1445.44</v>
      </c>
      <c r="L98" s="68"/>
      <c r="M98" s="68"/>
      <c r="N98" s="68"/>
      <c r="O98" s="68"/>
      <c r="P98" s="63">
        <f t="shared" si="33"/>
        <v>1445.44</v>
      </c>
      <c r="Q98" s="73">
        <f t="shared" si="34"/>
        <v>3729.8700000000003</v>
      </c>
    </row>
    <row r="99" spans="2:17" x14ac:dyDescent="0.25">
      <c r="B99" s="69"/>
      <c r="C99" s="40" t="s">
        <v>135</v>
      </c>
      <c r="D99" s="40"/>
      <c r="E99" s="40"/>
      <c r="F99" s="40">
        <f>SUM(F97:F98)</f>
        <v>5680.27</v>
      </c>
      <c r="G99" s="40"/>
      <c r="H99" s="40"/>
      <c r="I99" s="74">
        <f t="shared" si="31"/>
        <v>5680.27</v>
      </c>
      <c r="J99" s="40"/>
      <c r="K99" s="40">
        <f>SUM(K97:K98)</f>
        <v>4571.34</v>
      </c>
      <c r="L99" s="40"/>
      <c r="M99" s="40"/>
      <c r="N99" s="40"/>
      <c r="O99" s="40"/>
      <c r="P99" s="74">
        <f t="shared" si="33"/>
        <v>4571.34</v>
      </c>
      <c r="Q99" s="71">
        <f t="shared" si="34"/>
        <v>10251.61</v>
      </c>
    </row>
    <row r="100" spans="2:17" x14ac:dyDescent="0.25">
      <c r="B100" s="69"/>
      <c r="C100" s="68" t="s">
        <v>45</v>
      </c>
      <c r="D100" s="68" t="s">
        <v>201</v>
      </c>
      <c r="E100" s="68"/>
      <c r="F100" s="68">
        <v>490</v>
      </c>
      <c r="G100" s="68"/>
      <c r="H100" s="68">
        <v>15</v>
      </c>
      <c r="I100" s="63">
        <f t="shared" si="31"/>
        <v>505</v>
      </c>
      <c r="J100" s="68"/>
      <c r="K100" s="68">
        <v>5140.95</v>
      </c>
      <c r="L100" s="68"/>
      <c r="M100" s="68"/>
      <c r="N100" s="68"/>
      <c r="O100" s="68"/>
      <c r="P100" s="63">
        <f t="shared" si="33"/>
        <v>5140.95</v>
      </c>
      <c r="Q100" s="73">
        <f t="shared" si="34"/>
        <v>5645.95</v>
      </c>
    </row>
    <row r="101" spans="2:17" x14ac:dyDescent="0.25">
      <c r="B101" s="69"/>
      <c r="C101" s="68"/>
      <c r="D101" s="68" t="s">
        <v>80</v>
      </c>
      <c r="E101" s="68"/>
      <c r="F101" s="68">
        <v>7000</v>
      </c>
      <c r="G101" s="68"/>
      <c r="H101" s="68">
        <v>10214</v>
      </c>
      <c r="I101" s="63">
        <f t="shared" si="31"/>
        <v>17214</v>
      </c>
      <c r="J101" s="68"/>
      <c r="K101" s="68"/>
      <c r="L101" s="68"/>
      <c r="M101" s="68"/>
      <c r="N101" s="68"/>
      <c r="O101" s="68"/>
      <c r="P101" s="63">
        <f t="shared" si="33"/>
        <v>0</v>
      </c>
      <c r="Q101" s="73">
        <f t="shared" si="34"/>
        <v>17214</v>
      </c>
    </row>
    <row r="102" spans="2:17" x14ac:dyDescent="0.25">
      <c r="B102" s="69"/>
      <c r="C102" s="40" t="s">
        <v>136</v>
      </c>
      <c r="D102" s="40"/>
      <c r="E102" s="40"/>
      <c r="F102" s="40">
        <f>SUM(F100:F101)</f>
        <v>7490</v>
      </c>
      <c r="G102" s="40">
        <f t="shared" ref="G102:H102" si="35">SUM(G100:G101)</f>
        <v>0</v>
      </c>
      <c r="H102" s="40">
        <f t="shared" si="35"/>
        <v>10229</v>
      </c>
      <c r="I102" s="74">
        <f t="shared" si="31"/>
        <v>17719</v>
      </c>
      <c r="J102" s="40"/>
      <c r="K102" s="40">
        <f>SUM(K100:K101)</f>
        <v>5140.95</v>
      </c>
      <c r="L102" s="40"/>
      <c r="M102" s="40"/>
      <c r="N102" s="40"/>
      <c r="O102" s="40"/>
      <c r="P102" s="74">
        <f t="shared" si="33"/>
        <v>5140.95</v>
      </c>
      <c r="Q102" s="71">
        <f t="shared" si="34"/>
        <v>22859.95</v>
      </c>
    </row>
    <row r="103" spans="2:17" x14ac:dyDescent="0.25">
      <c r="B103" s="69"/>
      <c r="C103" s="68" t="s">
        <v>46</v>
      </c>
      <c r="D103" s="68" t="s">
        <v>201</v>
      </c>
      <c r="E103" s="68"/>
      <c r="F103" s="68">
        <v>448.87</v>
      </c>
      <c r="G103" s="68"/>
      <c r="H103" s="68"/>
      <c r="I103" s="63">
        <f t="shared" si="31"/>
        <v>448.87</v>
      </c>
      <c r="J103" s="68"/>
      <c r="K103" s="68"/>
      <c r="L103" s="68"/>
      <c r="M103" s="68"/>
      <c r="N103" s="68"/>
      <c r="O103" s="68"/>
      <c r="P103" s="63">
        <f t="shared" si="33"/>
        <v>0</v>
      </c>
      <c r="Q103" s="73">
        <f t="shared" si="34"/>
        <v>448.87</v>
      </c>
    </row>
    <row r="104" spans="2:17" x14ac:dyDescent="0.25">
      <c r="B104" s="69"/>
      <c r="C104" s="68"/>
      <c r="D104" s="68" t="s">
        <v>80</v>
      </c>
      <c r="E104" s="68"/>
      <c r="F104" s="68">
        <v>16132.789999999999</v>
      </c>
      <c r="G104" s="68"/>
      <c r="H104" s="68"/>
      <c r="I104" s="63">
        <f t="shared" si="31"/>
        <v>16132.789999999999</v>
      </c>
      <c r="J104" s="68"/>
      <c r="K104" s="68">
        <v>800</v>
      </c>
      <c r="L104" s="68"/>
      <c r="M104" s="68"/>
      <c r="N104" s="68"/>
      <c r="O104" s="68"/>
      <c r="P104" s="63">
        <f t="shared" si="33"/>
        <v>800</v>
      </c>
      <c r="Q104" s="73">
        <f t="shared" si="34"/>
        <v>16932.79</v>
      </c>
    </row>
    <row r="105" spans="2:17" x14ac:dyDescent="0.25">
      <c r="B105" s="69"/>
      <c r="C105" s="40" t="s">
        <v>137</v>
      </c>
      <c r="D105" s="40"/>
      <c r="E105" s="40"/>
      <c r="F105" s="40">
        <f>SUM(F103:F104)</f>
        <v>16581.66</v>
      </c>
      <c r="G105" s="40"/>
      <c r="H105" s="40"/>
      <c r="I105" s="74">
        <f t="shared" si="31"/>
        <v>16581.66</v>
      </c>
      <c r="J105" s="40"/>
      <c r="K105" s="40">
        <f>SUM(K103:K104)</f>
        <v>800</v>
      </c>
      <c r="L105" s="40"/>
      <c r="M105" s="40"/>
      <c r="N105" s="40"/>
      <c r="O105" s="40"/>
      <c r="P105" s="74">
        <f t="shared" si="33"/>
        <v>800</v>
      </c>
      <c r="Q105" s="71">
        <f t="shared" si="34"/>
        <v>17381.66</v>
      </c>
    </row>
    <row r="106" spans="2:17" x14ac:dyDescent="0.25">
      <c r="B106" s="56" t="s">
        <v>47</v>
      </c>
      <c r="C106" s="41"/>
      <c r="D106" s="41"/>
      <c r="E106" s="41"/>
      <c r="F106" s="41">
        <f>F96+F99+F102+F105</f>
        <v>31469.93</v>
      </c>
      <c r="G106" s="41">
        <f t="shared" ref="G106:H106" si="36">G96+G99+G102+G105</f>
        <v>0</v>
      </c>
      <c r="H106" s="41">
        <f t="shared" si="36"/>
        <v>10229</v>
      </c>
      <c r="I106" s="41">
        <f t="shared" si="31"/>
        <v>41698.93</v>
      </c>
      <c r="J106" s="41"/>
      <c r="K106" s="41">
        <f>K96+K99+K102+K105</f>
        <v>20172.29</v>
      </c>
      <c r="L106" s="41">
        <f t="shared" ref="L106:O106" si="37">L96+L99+L102+L105</f>
        <v>0</v>
      </c>
      <c r="M106" s="41">
        <f t="shared" si="37"/>
        <v>15230</v>
      </c>
      <c r="N106" s="41">
        <f t="shared" si="37"/>
        <v>0</v>
      </c>
      <c r="O106" s="41">
        <f t="shared" si="37"/>
        <v>0</v>
      </c>
      <c r="P106" s="41">
        <f t="shared" si="33"/>
        <v>35402.29</v>
      </c>
      <c r="Q106" s="57">
        <f t="shared" si="34"/>
        <v>77101.22</v>
      </c>
    </row>
    <row r="107" spans="2:17" x14ac:dyDescent="0.25">
      <c r="B107" s="69" t="s">
        <v>48</v>
      </c>
      <c r="C107" s="68" t="s">
        <v>49</v>
      </c>
      <c r="D107" s="68" t="s">
        <v>201</v>
      </c>
      <c r="E107" s="68"/>
      <c r="F107" s="68">
        <v>14460</v>
      </c>
      <c r="G107" s="68"/>
      <c r="H107" s="68"/>
      <c r="I107" s="63">
        <f t="shared" si="31"/>
        <v>14460</v>
      </c>
      <c r="J107" s="68"/>
      <c r="K107" s="68">
        <v>75</v>
      </c>
      <c r="L107" s="68"/>
      <c r="M107" s="68"/>
      <c r="N107" s="68"/>
      <c r="O107" s="68"/>
      <c r="P107" s="63">
        <f t="shared" si="33"/>
        <v>75</v>
      </c>
      <c r="Q107" s="73">
        <f t="shared" si="34"/>
        <v>14535</v>
      </c>
    </row>
    <row r="108" spans="2:17" x14ac:dyDescent="0.25">
      <c r="B108" s="69"/>
      <c r="C108" s="68"/>
      <c r="D108" s="68" t="s">
        <v>80</v>
      </c>
      <c r="E108" s="68"/>
      <c r="F108" s="68">
        <v>87977</v>
      </c>
      <c r="G108" s="68"/>
      <c r="H108" s="68"/>
      <c r="I108" s="63">
        <f t="shared" si="31"/>
        <v>87977</v>
      </c>
      <c r="J108" s="68"/>
      <c r="K108" s="68"/>
      <c r="L108" s="68"/>
      <c r="M108" s="68"/>
      <c r="N108" s="68"/>
      <c r="O108" s="68"/>
      <c r="P108" s="63">
        <f t="shared" si="33"/>
        <v>0</v>
      </c>
      <c r="Q108" s="73">
        <f t="shared" si="34"/>
        <v>87977</v>
      </c>
    </row>
    <row r="109" spans="2:17" x14ac:dyDescent="0.25">
      <c r="B109" s="69"/>
      <c r="C109" s="40" t="s">
        <v>144</v>
      </c>
      <c r="D109" s="40"/>
      <c r="E109" s="40"/>
      <c r="F109" s="40">
        <f>SUM(F107:F108)</f>
        <v>102437</v>
      </c>
      <c r="G109" s="40"/>
      <c r="H109" s="40"/>
      <c r="I109" s="74">
        <f t="shared" si="31"/>
        <v>102437</v>
      </c>
      <c r="J109" s="40"/>
      <c r="K109" s="40">
        <f>SUM(K107:K108)</f>
        <v>75</v>
      </c>
      <c r="L109" s="40"/>
      <c r="M109" s="40"/>
      <c r="N109" s="40"/>
      <c r="O109" s="40"/>
      <c r="P109" s="74">
        <f t="shared" si="33"/>
        <v>75</v>
      </c>
      <c r="Q109" s="71">
        <f t="shared" si="34"/>
        <v>102512</v>
      </c>
    </row>
    <row r="110" spans="2:17" x14ac:dyDescent="0.25">
      <c r="B110" s="69"/>
      <c r="C110" s="68" t="s">
        <v>145</v>
      </c>
      <c r="D110" s="68" t="s">
        <v>201</v>
      </c>
      <c r="E110" s="68"/>
      <c r="F110" s="68">
        <v>7302</v>
      </c>
      <c r="G110" s="68"/>
      <c r="H110" s="68"/>
      <c r="I110" s="63">
        <f t="shared" si="31"/>
        <v>7302</v>
      </c>
      <c r="J110" s="68"/>
      <c r="K110" s="68"/>
      <c r="L110" s="68"/>
      <c r="M110" s="68"/>
      <c r="N110" s="68"/>
      <c r="O110" s="68"/>
      <c r="P110" s="63">
        <f t="shared" si="33"/>
        <v>0</v>
      </c>
      <c r="Q110" s="73">
        <f t="shared" si="34"/>
        <v>7302</v>
      </c>
    </row>
    <row r="111" spans="2:17" x14ac:dyDescent="0.25">
      <c r="B111" s="69"/>
      <c r="C111" s="68"/>
      <c r="D111" s="68" t="s">
        <v>80</v>
      </c>
      <c r="E111" s="68"/>
      <c r="F111" s="68">
        <v>108520</v>
      </c>
      <c r="G111" s="68"/>
      <c r="H111" s="68"/>
      <c r="I111" s="63">
        <f t="shared" si="31"/>
        <v>108520</v>
      </c>
      <c r="J111" s="68"/>
      <c r="K111" s="68"/>
      <c r="L111" s="68"/>
      <c r="M111" s="68"/>
      <c r="N111" s="68"/>
      <c r="O111" s="68"/>
      <c r="P111" s="63">
        <f t="shared" si="33"/>
        <v>0</v>
      </c>
      <c r="Q111" s="73">
        <f t="shared" si="34"/>
        <v>108520</v>
      </c>
    </row>
    <row r="112" spans="2:17" x14ac:dyDescent="0.25">
      <c r="B112" s="69"/>
      <c r="C112" s="40" t="s">
        <v>147</v>
      </c>
      <c r="D112" s="40"/>
      <c r="E112" s="40"/>
      <c r="F112" s="40">
        <f>SUM(F110:F111)</f>
        <v>115822</v>
      </c>
      <c r="G112" s="40"/>
      <c r="H112" s="40"/>
      <c r="I112" s="74">
        <f t="shared" si="31"/>
        <v>115822</v>
      </c>
      <c r="J112" s="40"/>
      <c r="K112" s="40"/>
      <c r="L112" s="40"/>
      <c r="M112" s="40"/>
      <c r="N112" s="40"/>
      <c r="O112" s="40"/>
      <c r="P112" s="74">
        <f t="shared" si="33"/>
        <v>0</v>
      </c>
      <c r="Q112" s="71">
        <f t="shared" si="34"/>
        <v>115822</v>
      </c>
    </row>
    <row r="113" spans="2:17" x14ac:dyDescent="0.25">
      <c r="B113" s="69"/>
      <c r="C113" s="68" t="s">
        <v>148</v>
      </c>
      <c r="D113" s="68" t="s">
        <v>201</v>
      </c>
      <c r="E113" s="68"/>
      <c r="F113" s="68">
        <v>5301</v>
      </c>
      <c r="G113" s="68"/>
      <c r="H113" s="68"/>
      <c r="I113" s="63">
        <f t="shared" si="31"/>
        <v>5301</v>
      </c>
      <c r="J113" s="68"/>
      <c r="K113" s="68">
        <v>4887</v>
      </c>
      <c r="L113" s="68"/>
      <c r="M113" s="68">
        <v>345</v>
      </c>
      <c r="N113" s="68"/>
      <c r="O113" s="68"/>
      <c r="P113" s="63">
        <f t="shared" si="33"/>
        <v>5232</v>
      </c>
      <c r="Q113" s="73">
        <f t="shared" si="34"/>
        <v>10533</v>
      </c>
    </row>
    <row r="114" spans="2:17" x14ac:dyDescent="0.25">
      <c r="B114" s="69"/>
      <c r="C114" s="68"/>
      <c r="D114" s="68" t="s">
        <v>80</v>
      </c>
      <c r="E114" s="68"/>
      <c r="F114" s="68">
        <v>19462</v>
      </c>
      <c r="G114" s="68"/>
      <c r="H114" s="68"/>
      <c r="I114" s="63">
        <f t="shared" si="31"/>
        <v>19462</v>
      </c>
      <c r="J114" s="68"/>
      <c r="K114" s="68">
        <v>955</v>
      </c>
      <c r="L114" s="68"/>
      <c r="M114" s="68"/>
      <c r="N114" s="68"/>
      <c r="O114" s="68"/>
      <c r="P114" s="63">
        <f t="shared" si="33"/>
        <v>955</v>
      </c>
      <c r="Q114" s="73">
        <f t="shared" si="34"/>
        <v>20417</v>
      </c>
    </row>
    <row r="115" spans="2:17" x14ac:dyDescent="0.25">
      <c r="B115" s="69"/>
      <c r="C115" s="40" t="s">
        <v>150</v>
      </c>
      <c r="D115" s="40"/>
      <c r="E115" s="40"/>
      <c r="F115" s="40">
        <f>SUM(F113:F114)</f>
        <v>24763</v>
      </c>
      <c r="G115" s="40"/>
      <c r="H115" s="40"/>
      <c r="I115" s="74">
        <f t="shared" si="31"/>
        <v>24763</v>
      </c>
      <c r="J115" s="40"/>
      <c r="K115" s="40">
        <f>SUM(K113:K114)</f>
        <v>5842</v>
      </c>
      <c r="L115" s="40">
        <f t="shared" ref="L115:M115" si="38">SUM(L113:L114)</f>
        <v>0</v>
      </c>
      <c r="M115" s="40">
        <f t="shared" si="38"/>
        <v>345</v>
      </c>
      <c r="N115" s="40"/>
      <c r="O115" s="40"/>
      <c r="P115" s="74">
        <f t="shared" si="33"/>
        <v>6187</v>
      </c>
      <c r="Q115" s="71">
        <f t="shared" si="34"/>
        <v>30950</v>
      </c>
    </row>
    <row r="116" spans="2:17" x14ac:dyDescent="0.25">
      <c r="B116" s="69"/>
      <c r="C116" s="68" t="s">
        <v>50</v>
      </c>
      <c r="D116" s="68" t="s">
        <v>201</v>
      </c>
      <c r="E116" s="68"/>
      <c r="F116" s="68">
        <v>2005</v>
      </c>
      <c r="G116" s="68"/>
      <c r="H116" s="68"/>
      <c r="I116" s="63">
        <f t="shared" si="31"/>
        <v>2005</v>
      </c>
      <c r="J116" s="68"/>
      <c r="K116" s="68"/>
      <c r="L116" s="68"/>
      <c r="M116" s="68"/>
      <c r="N116" s="68"/>
      <c r="O116" s="68"/>
      <c r="P116" s="63">
        <f t="shared" si="33"/>
        <v>0</v>
      </c>
      <c r="Q116" s="73">
        <f t="shared" si="34"/>
        <v>2005</v>
      </c>
    </row>
    <row r="117" spans="2:17" x14ac:dyDescent="0.25">
      <c r="B117" s="69"/>
      <c r="C117" s="68"/>
      <c r="D117" s="68" t="s">
        <v>80</v>
      </c>
      <c r="E117" s="68"/>
      <c r="F117" s="68">
        <v>6928</v>
      </c>
      <c r="G117" s="68"/>
      <c r="H117" s="68"/>
      <c r="I117" s="63">
        <f t="shared" si="31"/>
        <v>6928</v>
      </c>
      <c r="J117" s="68"/>
      <c r="K117" s="68"/>
      <c r="L117" s="68"/>
      <c r="M117" s="68"/>
      <c r="N117" s="68"/>
      <c r="O117" s="68"/>
      <c r="P117" s="63">
        <f t="shared" si="33"/>
        <v>0</v>
      </c>
      <c r="Q117" s="73">
        <f t="shared" si="34"/>
        <v>6928</v>
      </c>
    </row>
    <row r="118" spans="2:17" x14ac:dyDescent="0.25">
      <c r="B118" s="69"/>
      <c r="C118" s="40" t="s">
        <v>151</v>
      </c>
      <c r="D118" s="40"/>
      <c r="E118" s="40"/>
      <c r="F118" s="40">
        <f>SUM(F116:F117)</f>
        <v>8933</v>
      </c>
      <c r="G118" s="40"/>
      <c r="H118" s="40"/>
      <c r="I118" s="74">
        <f t="shared" si="31"/>
        <v>8933</v>
      </c>
      <c r="J118" s="40"/>
      <c r="K118" s="40"/>
      <c r="L118" s="40"/>
      <c r="M118" s="40"/>
      <c r="N118" s="40"/>
      <c r="O118" s="40"/>
      <c r="P118" s="74">
        <f t="shared" si="33"/>
        <v>0</v>
      </c>
      <c r="Q118" s="71">
        <f t="shared" si="34"/>
        <v>8933</v>
      </c>
    </row>
    <row r="119" spans="2:17" x14ac:dyDescent="0.25">
      <c r="B119" s="56" t="s">
        <v>51</v>
      </c>
      <c r="C119" s="41"/>
      <c r="D119" s="41"/>
      <c r="E119" s="41"/>
      <c r="F119" s="41">
        <f>F109+F112+F115+F118</f>
        <v>251955</v>
      </c>
      <c r="G119" s="41"/>
      <c r="H119" s="41"/>
      <c r="I119" s="41">
        <f t="shared" si="31"/>
        <v>251955</v>
      </c>
      <c r="J119" s="41"/>
      <c r="K119" s="41">
        <f>K109+K112+K115+K118</f>
        <v>5917</v>
      </c>
      <c r="L119" s="41">
        <f t="shared" ref="L119:O119" si="39">L109+L112+L115+L118</f>
        <v>0</v>
      </c>
      <c r="M119" s="41">
        <f t="shared" si="39"/>
        <v>345</v>
      </c>
      <c r="N119" s="41">
        <f t="shared" si="39"/>
        <v>0</v>
      </c>
      <c r="O119" s="41">
        <f t="shared" si="39"/>
        <v>0</v>
      </c>
      <c r="P119" s="41">
        <f t="shared" si="33"/>
        <v>6262</v>
      </c>
      <c r="Q119" s="57">
        <f t="shared" si="34"/>
        <v>258217</v>
      </c>
    </row>
    <row r="120" spans="2:17" x14ac:dyDescent="0.25">
      <c r="B120" s="69" t="s">
        <v>52</v>
      </c>
      <c r="C120" s="68" t="s">
        <v>53</v>
      </c>
      <c r="D120" s="68" t="s">
        <v>201</v>
      </c>
      <c r="E120" s="68"/>
      <c r="F120" s="68"/>
      <c r="G120" s="68"/>
      <c r="H120" s="68">
        <v>559</v>
      </c>
      <c r="I120" s="63">
        <f t="shared" si="31"/>
        <v>559</v>
      </c>
      <c r="J120" s="68"/>
      <c r="K120" s="68"/>
      <c r="L120" s="68"/>
      <c r="M120" s="68"/>
      <c r="N120" s="68"/>
      <c r="O120" s="68"/>
      <c r="P120" s="63">
        <f t="shared" si="33"/>
        <v>0</v>
      </c>
      <c r="Q120" s="73">
        <f t="shared" si="34"/>
        <v>559</v>
      </c>
    </row>
    <row r="121" spans="2:17" x14ac:dyDescent="0.25">
      <c r="B121" s="69"/>
      <c r="C121" s="68"/>
      <c r="D121" s="68" t="s">
        <v>80</v>
      </c>
      <c r="E121" s="68"/>
      <c r="F121" s="68"/>
      <c r="G121" s="68"/>
      <c r="H121" s="68">
        <v>7554</v>
      </c>
      <c r="I121" s="63">
        <f t="shared" si="31"/>
        <v>7554</v>
      </c>
      <c r="J121" s="68"/>
      <c r="K121" s="68">
        <v>1961</v>
      </c>
      <c r="L121" s="68"/>
      <c r="M121" s="68">
        <v>5.43</v>
      </c>
      <c r="N121" s="68"/>
      <c r="O121" s="68"/>
      <c r="P121" s="63">
        <f t="shared" si="33"/>
        <v>1966.43</v>
      </c>
      <c r="Q121" s="73">
        <f t="shared" si="34"/>
        <v>9520.43</v>
      </c>
    </row>
    <row r="122" spans="2:17" x14ac:dyDescent="0.25">
      <c r="B122" s="69"/>
      <c r="C122" s="40" t="s">
        <v>152</v>
      </c>
      <c r="D122" s="40"/>
      <c r="E122" s="40"/>
      <c r="F122" s="40"/>
      <c r="G122" s="40"/>
      <c r="H122" s="40">
        <f>SUM(H120:H121)</f>
        <v>8113</v>
      </c>
      <c r="I122" s="74">
        <f t="shared" si="31"/>
        <v>8113</v>
      </c>
      <c r="J122" s="40"/>
      <c r="K122" s="40">
        <f>SUM(K120:K121)</f>
        <v>1961</v>
      </c>
      <c r="L122" s="40">
        <f t="shared" ref="L122:O122" si="40">SUM(L120:L121)</f>
        <v>0</v>
      </c>
      <c r="M122" s="40">
        <f t="shared" si="40"/>
        <v>5.43</v>
      </c>
      <c r="N122" s="40">
        <f t="shared" si="40"/>
        <v>0</v>
      </c>
      <c r="O122" s="40">
        <f t="shared" si="40"/>
        <v>0</v>
      </c>
      <c r="P122" s="74">
        <f t="shared" si="33"/>
        <v>1966.43</v>
      </c>
      <c r="Q122" s="71">
        <f t="shared" si="34"/>
        <v>10079.43</v>
      </c>
    </row>
    <row r="123" spans="2:17" x14ac:dyDescent="0.25">
      <c r="B123" s="69"/>
      <c r="C123" s="68" t="s">
        <v>54</v>
      </c>
      <c r="D123" s="68" t="s">
        <v>201</v>
      </c>
      <c r="E123" s="68"/>
      <c r="F123" s="68"/>
      <c r="G123" s="68">
        <v>8871.7099999999991</v>
      </c>
      <c r="H123" s="68">
        <v>2282.25</v>
      </c>
      <c r="I123" s="63">
        <f t="shared" si="31"/>
        <v>11153.96</v>
      </c>
      <c r="J123" s="68"/>
      <c r="K123" s="68">
        <v>2604.75</v>
      </c>
      <c r="L123" s="68"/>
      <c r="M123" s="68"/>
      <c r="N123" s="68"/>
      <c r="O123" s="68"/>
      <c r="P123" s="63">
        <f t="shared" si="33"/>
        <v>2604.75</v>
      </c>
      <c r="Q123" s="73">
        <f t="shared" si="34"/>
        <v>13758.71</v>
      </c>
    </row>
    <row r="124" spans="2:17" x14ac:dyDescent="0.25">
      <c r="B124" s="69"/>
      <c r="C124" s="68"/>
      <c r="D124" s="68" t="s">
        <v>80</v>
      </c>
      <c r="E124" s="68"/>
      <c r="F124" s="68"/>
      <c r="G124" s="68"/>
      <c r="H124" s="68">
        <v>73494.080000000002</v>
      </c>
      <c r="I124" s="63">
        <f t="shared" si="31"/>
        <v>73494.080000000002</v>
      </c>
      <c r="J124" s="68"/>
      <c r="K124" s="68">
        <v>65</v>
      </c>
      <c r="L124" s="68"/>
      <c r="M124" s="68">
        <v>26.91</v>
      </c>
      <c r="N124" s="68"/>
      <c r="O124" s="68"/>
      <c r="P124" s="63">
        <f t="shared" si="33"/>
        <v>91.91</v>
      </c>
      <c r="Q124" s="73">
        <f t="shared" si="34"/>
        <v>73585.990000000005</v>
      </c>
    </row>
    <row r="125" spans="2:17" x14ac:dyDescent="0.25">
      <c r="B125" s="69"/>
      <c r="C125" s="40" t="s">
        <v>153</v>
      </c>
      <c r="D125" s="40"/>
      <c r="E125" s="40"/>
      <c r="F125" s="40"/>
      <c r="G125" s="40">
        <f>SUM(G123:G124)</f>
        <v>8871.7099999999991</v>
      </c>
      <c r="H125" s="40">
        <f>SUM(H123:H124)</f>
        <v>75776.33</v>
      </c>
      <c r="I125" s="74">
        <f t="shared" si="31"/>
        <v>84648.040000000008</v>
      </c>
      <c r="J125" s="40"/>
      <c r="K125" s="40">
        <f>SUM(K123:K124)</f>
        <v>2669.75</v>
      </c>
      <c r="L125" s="40">
        <f t="shared" ref="L125:O125" si="41">SUM(L123:L124)</f>
        <v>0</v>
      </c>
      <c r="M125" s="40">
        <f t="shared" si="41"/>
        <v>26.91</v>
      </c>
      <c r="N125" s="40">
        <f t="shared" si="41"/>
        <v>0</v>
      </c>
      <c r="O125" s="40">
        <f t="shared" si="41"/>
        <v>0</v>
      </c>
      <c r="P125" s="74">
        <f t="shared" si="33"/>
        <v>2696.66</v>
      </c>
      <c r="Q125" s="71">
        <f t="shared" si="34"/>
        <v>87344.700000000012</v>
      </c>
    </row>
    <row r="126" spans="2:17" x14ac:dyDescent="0.25">
      <c r="B126" s="56" t="s">
        <v>55</v>
      </c>
      <c r="C126" s="41"/>
      <c r="D126" s="41"/>
      <c r="E126" s="41"/>
      <c r="F126" s="41"/>
      <c r="G126" s="41">
        <f>G122+G125</f>
        <v>8871.7099999999991</v>
      </c>
      <c r="H126" s="41">
        <f>H122+H125</f>
        <v>83889.33</v>
      </c>
      <c r="I126" s="41">
        <f t="shared" si="31"/>
        <v>92761.040000000008</v>
      </c>
      <c r="J126" s="41"/>
      <c r="K126" s="41">
        <f>K122+K125</f>
        <v>4630.75</v>
      </c>
      <c r="L126" s="41">
        <f t="shared" ref="L126:O126" si="42">L122+L125</f>
        <v>0</v>
      </c>
      <c r="M126" s="41">
        <f t="shared" si="42"/>
        <v>32.340000000000003</v>
      </c>
      <c r="N126" s="41">
        <f t="shared" si="42"/>
        <v>0</v>
      </c>
      <c r="O126" s="41">
        <f t="shared" si="42"/>
        <v>0</v>
      </c>
      <c r="P126" s="41">
        <f t="shared" si="33"/>
        <v>4663.09</v>
      </c>
      <c r="Q126" s="57">
        <f t="shared" si="34"/>
        <v>97424.13</v>
      </c>
    </row>
    <row r="127" spans="2:17" x14ac:dyDescent="0.25">
      <c r="B127" s="69" t="s">
        <v>56</v>
      </c>
      <c r="C127" s="68" t="s">
        <v>154</v>
      </c>
      <c r="D127" s="68" t="s">
        <v>80</v>
      </c>
      <c r="E127" s="68"/>
      <c r="F127" s="68"/>
      <c r="G127" s="68"/>
      <c r="H127" s="68">
        <v>10143</v>
      </c>
      <c r="I127" s="63">
        <f t="shared" si="31"/>
        <v>10143</v>
      </c>
      <c r="J127" s="68"/>
      <c r="K127" s="68"/>
      <c r="L127" s="68"/>
      <c r="M127" s="68"/>
      <c r="N127" s="68"/>
      <c r="O127" s="68"/>
      <c r="P127" s="63">
        <f t="shared" si="33"/>
        <v>0</v>
      </c>
      <c r="Q127" s="73">
        <f t="shared" si="34"/>
        <v>10143</v>
      </c>
    </row>
    <row r="128" spans="2:17" x14ac:dyDescent="0.25">
      <c r="B128" s="69"/>
      <c r="C128" s="40" t="s">
        <v>155</v>
      </c>
      <c r="D128" s="40"/>
      <c r="E128" s="40"/>
      <c r="F128" s="40"/>
      <c r="G128" s="40"/>
      <c r="H128" s="40">
        <f>H127</f>
        <v>10143</v>
      </c>
      <c r="I128" s="74">
        <f t="shared" si="31"/>
        <v>10143</v>
      </c>
      <c r="J128" s="40"/>
      <c r="K128" s="40"/>
      <c r="L128" s="40"/>
      <c r="M128" s="40"/>
      <c r="N128" s="40"/>
      <c r="O128" s="40"/>
      <c r="P128" s="74">
        <f t="shared" si="33"/>
        <v>0</v>
      </c>
      <c r="Q128" s="71">
        <f t="shared" si="34"/>
        <v>10143</v>
      </c>
    </row>
    <row r="129" spans="2:17" x14ac:dyDescent="0.25">
      <c r="B129" s="69"/>
      <c r="C129" s="68" t="s">
        <v>57</v>
      </c>
      <c r="D129" s="68" t="s">
        <v>80</v>
      </c>
      <c r="E129" s="68"/>
      <c r="F129" s="68"/>
      <c r="G129" s="68"/>
      <c r="H129" s="68">
        <v>3058</v>
      </c>
      <c r="I129" s="63">
        <f t="shared" si="31"/>
        <v>3058</v>
      </c>
      <c r="J129" s="68"/>
      <c r="K129" s="68"/>
      <c r="L129" s="68"/>
      <c r="M129" s="68"/>
      <c r="N129" s="68"/>
      <c r="O129" s="68"/>
      <c r="P129" s="63">
        <f t="shared" si="33"/>
        <v>0</v>
      </c>
      <c r="Q129" s="73">
        <f t="shared" si="34"/>
        <v>3058</v>
      </c>
    </row>
    <row r="130" spans="2:17" x14ac:dyDescent="0.25">
      <c r="B130" s="69"/>
      <c r="C130" s="40" t="s">
        <v>156</v>
      </c>
      <c r="D130" s="40"/>
      <c r="E130" s="40"/>
      <c r="F130" s="40"/>
      <c r="G130" s="40"/>
      <c r="H130" s="40">
        <f>H129</f>
        <v>3058</v>
      </c>
      <c r="I130" s="74">
        <f t="shared" si="31"/>
        <v>3058</v>
      </c>
      <c r="J130" s="40"/>
      <c r="K130" s="40"/>
      <c r="L130" s="40"/>
      <c r="M130" s="40"/>
      <c r="N130" s="40"/>
      <c r="O130" s="40"/>
      <c r="P130" s="74">
        <f t="shared" si="33"/>
        <v>0</v>
      </c>
      <c r="Q130" s="71">
        <f t="shared" si="34"/>
        <v>3058</v>
      </c>
    </row>
    <row r="131" spans="2:17" x14ac:dyDescent="0.25">
      <c r="B131" s="69"/>
      <c r="C131" s="68" t="s">
        <v>157</v>
      </c>
      <c r="D131" s="68" t="s">
        <v>80</v>
      </c>
      <c r="E131" s="68"/>
      <c r="F131" s="68"/>
      <c r="G131" s="68"/>
      <c r="H131" s="68">
        <v>11160</v>
      </c>
      <c r="I131" s="63">
        <f t="shared" si="31"/>
        <v>11160</v>
      </c>
      <c r="J131" s="68"/>
      <c r="K131" s="68"/>
      <c r="L131" s="68"/>
      <c r="M131" s="68"/>
      <c r="N131" s="68"/>
      <c r="O131" s="68"/>
      <c r="P131" s="63">
        <f t="shared" si="33"/>
        <v>0</v>
      </c>
      <c r="Q131" s="73">
        <f t="shared" si="34"/>
        <v>11160</v>
      </c>
    </row>
    <row r="132" spans="2:17" x14ac:dyDescent="0.25">
      <c r="B132" s="69"/>
      <c r="C132" s="40" t="s">
        <v>159</v>
      </c>
      <c r="D132" s="40"/>
      <c r="E132" s="40"/>
      <c r="F132" s="40"/>
      <c r="G132" s="40"/>
      <c r="H132" s="40">
        <f>H131</f>
        <v>11160</v>
      </c>
      <c r="I132" s="74">
        <f t="shared" si="31"/>
        <v>11160</v>
      </c>
      <c r="J132" s="40"/>
      <c r="K132" s="40"/>
      <c r="L132" s="40"/>
      <c r="M132" s="40"/>
      <c r="N132" s="40"/>
      <c r="O132" s="40"/>
      <c r="P132" s="74">
        <f t="shared" si="33"/>
        <v>0</v>
      </c>
      <c r="Q132" s="71">
        <f t="shared" si="34"/>
        <v>11160</v>
      </c>
    </row>
    <row r="133" spans="2:17" x14ac:dyDescent="0.25">
      <c r="B133" s="69"/>
      <c r="C133" s="68" t="s">
        <v>58</v>
      </c>
      <c r="D133" s="68" t="s">
        <v>80</v>
      </c>
      <c r="E133" s="68"/>
      <c r="F133" s="68"/>
      <c r="G133" s="68"/>
      <c r="H133" s="68">
        <v>26507</v>
      </c>
      <c r="I133" s="63">
        <f t="shared" si="31"/>
        <v>26507</v>
      </c>
      <c r="J133" s="68"/>
      <c r="K133" s="68"/>
      <c r="L133" s="68"/>
      <c r="M133" s="68"/>
      <c r="N133" s="68"/>
      <c r="O133" s="68"/>
      <c r="P133" s="63">
        <f t="shared" si="33"/>
        <v>0</v>
      </c>
      <c r="Q133" s="73">
        <f t="shared" si="34"/>
        <v>26507</v>
      </c>
    </row>
    <row r="134" spans="2:17" x14ac:dyDescent="0.25">
      <c r="B134" s="69"/>
      <c r="C134" s="40" t="s">
        <v>160</v>
      </c>
      <c r="D134" s="40"/>
      <c r="E134" s="40"/>
      <c r="F134" s="40"/>
      <c r="G134" s="40"/>
      <c r="H134" s="40">
        <f>H133</f>
        <v>26507</v>
      </c>
      <c r="I134" s="74">
        <f t="shared" si="31"/>
        <v>26507</v>
      </c>
      <c r="J134" s="40"/>
      <c r="K134" s="40"/>
      <c r="L134" s="40"/>
      <c r="M134" s="40"/>
      <c r="N134" s="40"/>
      <c r="O134" s="40"/>
      <c r="P134" s="74">
        <f t="shared" si="33"/>
        <v>0</v>
      </c>
      <c r="Q134" s="71">
        <f t="shared" si="34"/>
        <v>26507</v>
      </c>
    </row>
    <row r="135" spans="2:17" x14ac:dyDescent="0.25">
      <c r="B135" s="56" t="s">
        <v>59</v>
      </c>
      <c r="C135" s="41"/>
      <c r="D135" s="41"/>
      <c r="E135" s="41"/>
      <c r="F135" s="41"/>
      <c r="G135" s="41"/>
      <c r="H135" s="41">
        <f>H128+H130+H132+H134</f>
        <v>50868</v>
      </c>
      <c r="I135" s="41">
        <f t="shared" si="31"/>
        <v>50868</v>
      </c>
      <c r="J135" s="41"/>
      <c r="K135" s="41"/>
      <c r="L135" s="41"/>
      <c r="M135" s="41"/>
      <c r="N135" s="41"/>
      <c r="O135" s="41"/>
      <c r="P135" s="41">
        <f t="shared" si="33"/>
        <v>0</v>
      </c>
      <c r="Q135" s="57">
        <f t="shared" si="34"/>
        <v>50868</v>
      </c>
    </row>
    <row r="136" spans="2:17" x14ac:dyDescent="0.25">
      <c r="B136" s="69" t="s">
        <v>60</v>
      </c>
      <c r="C136" s="68" t="s">
        <v>60</v>
      </c>
      <c r="D136" s="68" t="s">
        <v>80</v>
      </c>
      <c r="E136" s="68"/>
      <c r="F136" s="68"/>
      <c r="G136" s="68"/>
      <c r="H136" s="68"/>
      <c r="I136" s="63">
        <f t="shared" si="31"/>
        <v>0</v>
      </c>
      <c r="J136" s="68"/>
      <c r="K136" s="68">
        <v>7041</v>
      </c>
      <c r="L136" s="68"/>
      <c r="M136" s="68"/>
      <c r="N136" s="68"/>
      <c r="O136" s="68"/>
      <c r="P136" s="63">
        <f t="shared" si="33"/>
        <v>7041</v>
      </c>
      <c r="Q136" s="73">
        <f t="shared" si="34"/>
        <v>7041</v>
      </c>
    </row>
    <row r="137" spans="2:17" x14ac:dyDescent="0.25">
      <c r="B137" s="69"/>
      <c r="C137" s="40" t="s">
        <v>61</v>
      </c>
      <c r="D137" s="40"/>
      <c r="E137" s="40"/>
      <c r="F137" s="40"/>
      <c r="G137" s="40"/>
      <c r="H137" s="40"/>
      <c r="I137" s="74">
        <f t="shared" si="31"/>
        <v>0</v>
      </c>
      <c r="J137" s="40"/>
      <c r="K137" s="40">
        <f>K136</f>
        <v>7041</v>
      </c>
      <c r="L137" s="40"/>
      <c r="M137" s="40"/>
      <c r="N137" s="40"/>
      <c r="O137" s="40"/>
      <c r="P137" s="74">
        <f t="shared" si="33"/>
        <v>7041</v>
      </c>
      <c r="Q137" s="71">
        <f t="shared" si="34"/>
        <v>7041</v>
      </c>
    </row>
    <row r="138" spans="2:17" x14ac:dyDescent="0.25">
      <c r="B138" s="56" t="s">
        <v>61</v>
      </c>
      <c r="C138" s="41"/>
      <c r="D138" s="41"/>
      <c r="E138" s="41"/>
      <c r="F138" s="41"/>
      <c r="G138" s="41"/>
      <c r="H138" s="41"/>
      <c r="I138" s="41">
        <f t="shared" si="31"/>
        <v>0</v>
      </c>
      <c r="J138" s="41"/>
      <c r="K138" s="41">
        <f>K137</f>
        <v>7041</v>
      </c>
      <c r="L138" s="41"/>
      <c r="M138" s="41"/>
      <c r="N138" s="41"/>
      <c r="O138" s="41"/>
      <c r="P138" s="41">
        <f t="shared" si="33"/>
        <v>7041</v>
      </c>
      <c r="Q138" s="57">
        <f t="shared" si="34"/>
        <v>7041</v>
      </c>
    </row>
    <row r="139" spans="2:17" x14ac:dyDescent="0.25">
      <c r="B139" s="69" t="s">
        <v>62</v>
      </c>
      <c r="C139" s="68" t="s">
        <v>62</v>
      </c>
      <c r="D139" s="68" t="s">
        <v>201</v>
      </c>
      <c r="E139" s="68"/>
      <c r="F139" s="68">
        <v>753.78000000000009</v>
      </c>
      <c r="G139" s="68">
        <v>792.68</v>
      </c>
      <c r="H139" s="68"/>
      <c r="I139" s="63">
        <f t="shared" si="31"/>
        <v>1546.46</v>
      </c>
      <c r="J139" s="68"/>
      <c r="K139" s="68">
        <v>2103</v>
      </c>
      <c r="L139" s="68">
        <v>22.56</v>
      </c>
      <c r="M139" s="68">
        <v>578.42000000000007</v>
      </c>
      <c r="N139" s="68">
        <v>112.37000000000003</v>
      </c>
      <c r="O139" s="68"/>
      <c r="P139" s="63">
        <f t="shared" si="33"/>
        <v>2816.35</v>
      </c>
      <c r="Q139" s="73">
        <f t="shared" si="34"/>
        <v>4362.8099999999995</v>
      </c>
    </row>
    <row r="140" spans="2:17" x14ac:dyDescent="0.25">
      <c r="B140" s="69"/>
      <c r="C140" s="68"/>
      <c r="D140" s="68" t="s">
        <v>80</v>
      </c>
      <c r="E140" s="68"/>
      <c r="F140" s="68">
        <v>10145.189999999999</v>
      </c>
      <c r="G140" s="68"/>
      <c r="H140" s="68"/>
      <c r="I140" s="63">
        <f t="shared" si="31"/>
        <v>10145.189999999999</v>
      </c>
      <c r="J140" s="68">
        <v>111.75</v>
      </c>
      <c r="K140" s="68">
        <v>2211.92</v>
      </c>
      <c r="L140" s="68">
        <v>330.58000000000004</v>
      </c>
      <c r="M140" s="68">
        <v>2216.56</v>
      </c>
      <c r="N140" s="68">
        <v>204.07999999999998</v>
      </c>
      <c r="O140" s="68"/>
      <c r="P140" s="63">
        <f t="shared" si="33"/>
        <v>5074.8899999999994</v>
      </c>
      <c r="Q140" s="73">
        <f t="shared" si="34"/>
        <v>15220.079999999998</v>
      </c>
    </row>
    <row r="141" spans="2:17" x14ac:dyDescent="0.25">
      <c r="B141" s="69"/>
      <c r="C141" s="40" t="s">
        <v>63</v>
      </c>
      <c r="D141" s="40"/>
      <c r="E141" s="40"/>
      <c r="F141" s="40">
        <f>SUM(F139:F140)</f>
        <v>10898.97</v>
      </c>
      <c r="G141" s="40">
        <f>SUM(G139:G140)</f>
        <v>792.68</v>
      </c>
      <c r="H141" s="40"/>
      <c r="I141" s="74">
        <f t="shared" si="31"/>
        <v>11691.65</v>
      </c>
      <c r="J141" s="40">
        <f>SUM(J139:J140)</f>
        <v>111.75</v>
      </c>
      <c r="K141" s="40">
        <f t="shared" ref="K141:O141" si="43">SUM(K139:K140)</f>
        <v>4314.92</v>
      </c>
      <c r="L141" s="40">
        <f t="shared" si="43"/>
        <v>353.14000000000004</v>
      </c>
      <c r="M141" s="40">
        <f t="shared" si="43"/>
        <v>2794.98</v>
      </c>
      <c r="N141" s="40">
        <f t="shared" si="43"/>
        <v>316.45000000000005</v>
      </c>
      <c r="O141" s="40">
        <f t="shared" si="43"/>
        <v>0</v>
      </c>
      <c r="P141" s="74">
        <f t="shared" si="33"/>
        <v>7891.2400000000007</v>
      </c>
      <c r="Q141" s="71">
        <f t="shared" si="34"/>
        <v>19582.89</v>
      </c>
    </row>
    <row r="142" spans="2:17" x14ac:dyDescent="0.25">
      <c r="B142" s="56" t="s">
        <v>63</v>
      </c>
      <c r="C142" s="41"/>
      <c r="D142" s="41"/>
      <c r="E142" s="41"/>
      <c r="F142" s="41">
        <f>F141</f>
        <v>10898.97</v>
      </c>
      <c r="G142" s="41">
        <f>G141</f>
        <v>792.68</v>
      </c>
      <c r="H142" s="41"/>
      <c r="I142" s="41">
        <f t="shared" si="31"/>
        <v>11691.65</v>
      </c>
      <c r="J142" s="41">
        <f>J141</f>
        <v>111.75</v>
      </c>
      <c r="K142" s="41">
        <f t="shared" ref="K142:O142" si="44">K141</f>
        <v>4314.92</v>
      </c>
      <c r="L142" s="41">
        <f t="shared" si="44"/>
        <v>353.14000000000004</v>
      </c>
      <c r="M142" s="41">
        <f t="shared" si="44"/>
        <v>2794.98</v>
      </c>
      <c r="N142" s="41">
        <f t="shared" si="44"/>
        <v>316.45000000000005</v>
      </c>
      <c r="O142" s="41">
        <f t="shared" si="44"/>
        <v>0</v>
      </c>
      <c r="P142" s="41">
        <f t="shared" si="33"/>
        <v>7891.2400000000007</v>
      </c>
      <c r="Q142" s="57">
        <f t="shared" si="34"/>
        <v>19582.89</v>
      </c>
    </row>
    <row r="143" spans="2:17" x14ac:dyDescent="0.25">
      <c r="B143" s="69" t="s">
        <v>64</v>
      </c>
      <c r="C143" s="68" t="s">
        <v>64</v>
      </c>
      <c r="D143" s="68" t="s">
        <v>201</v>
      </c>
      <c r="E143" s="68"/>
      <c r="F143" s="68">
        <v>10280.26</v>
      </c>
      <c r="G143" s="68"/>
      <c r="H143" s="68"/>
      <c r="I143" s="63">
        <f t="shared" si="31"/>
        <v>10280.26</v>
      </c>
      <c r="J143" s="68"/>
      <c r="K143" s="68"/>
      <c r="L143" s="68"/>
      <c r="M143" s="68"/>
      <c r="N143" s="68"/>
      <c r="O143" s="68"/>
      <c r="P143" s="63">
        <f t="shared" si="33"/>
        <v>0</v>
      </c>
      <c r="Q143" s="73">
        <f t="shared" si="34"/>
        <v>10280.26</v>
      </c>
    </row>
    <row r="144" spans="2:17" x14ac:dyDescent="0.25">
      <c r="B144" s="69"/>
      <c r="C144" s="40" t="s">
        <v>65</v>
      </c>
      <c r="D144" s="40"/>
      <c r="E144" s="40"/>
      <c r="F144" s="40">
        <f>F143</f>
        <v>10280.26</v>
      </c>
      <c r="G144" s="40"/>
      <c r="H144" s="40"/>
      <c r="I144" s="74">
        <f t="shared" si="31"/>
        <v>10280.26</v>
      </c>
      <c r="J144" s="40"/>
      <c r="K144" s="40"/>
      <c r="L144" s="40"/>
      <c r="M144" s="40"/>
      <c r="N144" s="40"/>
      <c r="O144" s="40"/>
      <c r="P144" s="74">
        <f t="shared" si="33"/>
        <v>0</v>
      </c>
      <c r="Q144" s="71">
        <f t="shared" si="34"/>
        <v>10280.26</v>
      </c>
    </row>
    <row r="145" spans="2:17" x14ac:dyDescent="0.25">
      <c r="B145" s="56" t="s">
        <v>65</v>
      </c>
      <c r="C145" s="41"/>
      <c r="D145" s="41"/>
      <c r="E145" s="41"/>
      <c r="F145" s="41">
        <f>F144</f>
        <v>10280.26</v>
      </c>
      <c r="G145" s="41"/>
      <c r="H145" s="41"/>
      <c r="I145" s="41">
        <f t="shared" si="31"/>
        <v>10280.26</v>
      </c>
      <c r="J145" s="41"/>
      <c r="K145" s="41"/>
      <c r="L145" s="41"/>
      <c r="M145" s="41"/>
      <c r="N145" s="41"/>
      <c r="O145" s="41"/>
      <c r="P145" s="41">
        <f t="shared" si="33"/>
        <v>0</v>
      </c>
      <c r="Q145" s="57">
        <f t="shared" si="34"/>
        <v>10280.26</v>
      </c>
    </row>
    <row r="146" spans="2:17" x14ac:dyDescent="0.25">
      <c r="B146" s="69" t="s">
        <v>66</v>
      </c>
      <c r="C146" s="68" t="s">
        <v>66</v>
      </c>
      <c r="D146" s="68" t="s">
        <v>201</v>
      </c>
      <c r="E146" s="68"/>
      <c r="F146" s="68">
        <v>9367</v>
      </c>
      <c r="G146" s="68"/>
      <c r="H146" s="68"/>
      <c r="I146" s="63">
        <f t="shared" si="31"/>
        <v>9367</v>
      </c>
      <c r="J146" s="68"/>
      <c r="K146" s="68">
        <v>6492</v>
      </c>
      <c r="L146" s="68">
        <v>6288</v>
      </c>
      <c r="M146" s="68">
        <v>414</v>
      </c>
      <c r="N146" s="68">
        <v>817</v>
      </c>
      <c r="O146" s="68"/>
      <c r="P146" s="63">
        <f t="shared" si="33"/>
        <v>14011</v>
      </c>
      <c r="Q146" s="73">
        <f t="shared" si="34"/>
        <v>23378</v>
      </c>
    </row>
    <row r="147" spans="2:17" x14ac:dyDescent="0.25">
      <c r="B147" s="69"/>
      <c r="C147" s="68"/>
      <c r="D147" s="68" t="s">
        <v>80</v>
      </c>
      <c r="E147" s="68"/>
      <c r="F147" s="68">
        <v>7138</v>
      </c>
      <c r="G147" s="68"/>
      <c r="H147" s="68"/>
      <c r="I147" s="63">
        <f t="shared" si="31"/>
        <v>7138</v>
      </c>
      <c r="J147" s="68"/>
      <c r="K147" s="68">
        <v>39474</v>
      </c>
      <c r="L147" s="68">
        <v>5135</v>
      </c>
      <c r="M147" s="68">
        <v>11117</v>
      </c>
      <c r="N147" s="68">
        <v>1012</v>
      </c>
      <c r="O147" s="68"/>
      <c r="P147" s="63">
        <f t="shared" si="33"/>
        <v>56738</v>
      </c>
      <c r="Q147" s="73">
        <f t="shared" si="34"/>
        <v>63876</v>
      </c>
    </row>
    <row r="148" spans="2:17" x14ac:dyDescent="0.25">
      <c r="B148" s="69"/>
      <c r="C148" s="40" t="s">
        <v>67</v>
      </c>
      <c r="D148" s="40"/>
      <c r="E148" s="40"/>
      <c r="F148" s="40">
        <f>SUM(F146:F147)</f>
        <v>16505</v>
      </c>
      <c r="G148" s="40"/>
      <c r="H148" s="40"/>
      <c r="I148" s="74">
        <f t="shared" si="31"/>
        <v>16505</v>
      </c>
      <c r="J148" s="40"/>
      <c r="K148" s="40">
        <f>SUM(K146:K147)</f>
        <v>45966</v>
      </c>
      <c r="L148" s="40">
        <f t="shared" ref="L148:O148" si="45">SUM(L146:L147)</f>
        <v>11423</v>
      </c>
      <c r="M148" s="40">
        <f t="shared" si="45"/>
        <v>11531</v>
      </c>
      <c r="N148" s="40">
        <f t="shared" si="45"/>
        <v>1829</v>
      </c>
      <c r="O148" s="40">
        <f t="shared" si="45"/>
        <v>0</v>
      </c>
      <c r="P148" s="74">
        <f t="shared" si="33"/>
        <v>70749</v>
      </c>
      <c r="Q148" s="71">
        <f t="shared" si="34"/>
        <v>87254</v>
      </c>
    </row>
    <row r="149" spans="2:17" x14ac:dyDescent="0.25">
      <c r="B149" s="56" t="s">
        <v>67</v>
      </c>
      <c r="C149" s="41"/>
      <c r="D149" s="41"/>
      <c r="E149" s="41"/>
      <c r="F149" s="41">
        <f>F148</f>
        <v>16505</v>
      </c>
      <c r="G149" s="41"/>
      <c r="H149" s="41"/>
      <c r="I149" s="41">
        <f t="shared" si="31"/>
        <v>16505</v>
      </c>
      <c r="J149" s="41"/>
      <c r="K149" s="41">
        <f>K148</f>
        <v>45966</v>
      </c>
      <c r="L149" s="41">
        <f t="shared" ref="L149:O149" si="46">L148</f>
        <v>11423</v>
      </c>
      <c r="M149" s="41">
        <f t="shared" si="46"/>
        <v>11531</v>
      </c>
      <c r="N149" s="41">
        <f t="shared" si="46"/>
        <v>1829</v>
      </c>
      <c r="O149" s="41">
        <f t="shared" si="46"/>
        <v>0</v>
      </c>
      <c r="P149" s="41">
        <f t="shared" si="33"/>
        <v>70749</v>
      </c>
      <c r="Q149" s="57">
        <f t="shared" si="34"/>
        <v>87254</v>
      </c>
    </row>
    <row r="150" spans="2:17" x14ac:dyDescent="0.25">
      <c r="B150" s="69" t="s">
        <v>68</v>
      </c>
      <c r="C150" s="68" t="s">
        <v>69</v>
      </c>
      <c r="D150" s="68" t="s">
        <v>201</v>
      </c>
      <c r="E150" s="68"/>
      <c r="F150" s="68"/>
      <c r="G150" s="68"/>
      <c r="H150" s="68">
        <v>5233.97</v>
      </c>
      <c r="I150" s="63">
        <f t="shared" si="31"/>
        <v>5233.97</v>
      </c>
      <c r="J150" s="68"/>
      <c r="K150" s="68"/>
      <c r="L150" s="68"/>
      <c r="M150" s="68"/>
      <c r="N150" s="68"/>
      <c r="O150" s="68"/>
      <c r="P150" s="63">
        <f t="shared" si="33"/>
        <v>0</v>
      </c>
      <c r="Q150" s="73">
        <f t="shared" si="34"/>
        <v>5233.97</v>
      </c>
    </row>
    <row r="151" spans="2:17" x14ac:dyDescent="0.25">
      <c r="B151" s="69"/>
      <c r="C151" s="68"/>
      <c r="D151" s="68" t="s">
        <v>80</v>
      </c>
      <c r="E151" s="68"/>
      <c r="F151" s="68"/>
      <c r="G151" s="68"/>
      <c r="H151" s="68">
        <v>1150.3099999999997</v>
      </c>
      <c r="I151" s="63">
        <f t="shared" si="31"/>
        <v>1150.3099999999997</v>
      </c>
      <c r="J151" s="68"/>
      <c r="K151" s="68">
        <v>440.34000000000003</v>
      </c>
      <c r="L151" s="68"/>
      <c r="M151" s="68"/>
      <c r="N151" s="68">
        <v>20.03</v>
      </c>
      <c r="O151" s="68"/>
      <c r="P151" s="63">
        <f t="shared" si="33"/>
        <v>460.37</v>
      </c>
      <c r="Q151" s="73">
        <f t="shared" si="34"/>
        <v>1610.6799999999998</v>
      </c>
    </row>
    <row r="152" spans="2:17" x14ac:dyDescent="0.25">
      <c r="B152" s="69"/>
      <c r="C152" s="40" t="s">
        <v>168</v>
      </c>
      <c r="D152" s="40"/>
      <c r="E152" s="40"/>
      <c r="F152" s="40"/>
      <c r="G152" s="40"/>
      <c r="H152" s="40">
        <f>SUM(H150:H151)</f>
        <v>6384.28</v>
      </c>
      <c r="I152" s="74">
        <f t="shared" si="31"/>
        <v>6384.28</v>
      </c>
      <c r="J152" s="40"/>
      <c r="K152" s="40">
        <f>SUM(K150:K151)</f>
        <v>440.34000000000003</v>
      </c>
      <c r="L152" s="40">
        <f t="shared" ref="L152:O152" si="47">SUM(L150:L151)</f>
        <v>0</v>
      </c>
      <c r="M152" s="40">
        <f t="shared" si="47"/>
        <v>0</v>
      </c>
      <c r="N152" s="40">
        <f t="shared" si="47"/>
        <v>20.03</v>
      </c>
      <c r="O152" s="40">
        <f t="shared" si="47"/>
        <v>0</v>
      </c>
      <c r="P152" s="74">
        <f t="shared" si="33"/>
        <v>460.37</v>
      </c>
      <c r="Q152" s="71">
        <f t="shared" si="34"/>
        <v>6844.65</v>
      </c>
    </row>
    <row r="153" spans="2:17" x14ac:dyDescent="0.25">
      <c r="B153" s="69"/>
      <c r="C153" s="68" t="s">
        <v>169</v>
      </c>
      <c r="D153" s="68" t="s">
        <v>80</v>
      </c>
      <c r="E153" s="68"/>
      <c r="F153" s="68"/>
      <c r="G153" s="68"/>
      <c r="H153" s="68">
        <v>731.25</v>
      </c>
      <c r="I153" s="63">
        <f t="shared" si="31"/>
        <v>731.25</v>
      </c>
      <c r="J153" s="68"/>
      <c r="K153" s="68">
        <v>127.5</v>
      </c>
      <c r="L153" s="68"/>
      <c r="M153" s="68"/>
      <c r="N153" s="68"/>
      <c r="O153" s="68"/>
      <c r="P153" s="63">
        <f t="shared" si="33"/>
        <v>127.5</v>
      </c>
      <c r="Q153" s="73">
        <f t="shared" si="34"/>
        <v>858.75</v>
      </c>
    </row>
    <row r="154" spans="2:17" x14ac:dyDescent="0.25">
      <c r="B154" s="69"/>
      <c r="C154" s="40" t="s">
        <v>170</v>
      </c>
      <c r="D154" s="40"/>
      <c r="E154" s="40"/>
      <c r="F154" s="40"/>
      <c r="G154" s="40"/>
      <c r="H154" s="40">
        <f>H153</f>
        <v>731.25</v>
      </c>
      <c r="I154" s="74">
        <f t="shared" si="31"/>
        <v>731.25</v>
      </c>
      <c r="J154" s="40"/>
      <c r="K154" s="40">
        <f>K153</f>
        <v>127.5</v>
      </c>
      <c r="L154" s="40"/>
      <c r="M154" s="40"/>
      <c r="N154" s="40"/>
      <c r="O154" s="40"/>
      <c r="P154" s="74">
        <f t="shared" si="33"/>
        <v>127.5</v>
      </c>
      <c r="Q154" s="71">
        <f t="shared" si="34"/>
        <v>858.75</v>
      </c>
    </row>
    <row r="155" spans="2:17" x14ac:dyDescent="0.25">
      <c r="B155" s="69"/>
      <c r="C155" s="68" t="s">
        <v>171</v>
      </c>
      <c r="D155" s="68" t="s">
        <v>80</v>
      </c>
      <c r="E155" s="68"/>
      <c r="F155" s="68"/>
      <c r="G155" s="68"/>
      <c r="H155" s="68">
        <v>58.050000000000004</v>
      </c>
      <c r="I155" s="63">
        <f t="shared" si="31"/>
        <v>58.050000000000004</v>
      </c>
      <c r="J155" s="68"/>
      <c r="K155" s="68"/>
      <c r="L155" s="68"/>
      <c r="M155" s="68"/>
      <c r="N155" s="68"/>
      <c r="O155" s="68"/>
      <c r="P155" s="63">
        <f t="shared" si="33"/>
        <v>0</v>
      </c>
      <c r="Q155" s="73">
        <f t="shared" si="34"/>
        <v>58.050000000000004</v>
      </c>
    </row>
    <row r="156" spans="2:17" x14ac:dyDescent="0.25">
      <c r="B156" s="69"/>
      <c r="C156" s="40" t="s">
        <v>173</v>
      </c>
      <c r="D156" s="40"/>
      <c r="E156" s="40"/>
      <c r="F156" s="40"/>
      <c r="G156" s="40"/>
      <c r="H156" s="40">
        <f>H155</f>
        <v>58.050000000000004</v>
      </c>
      <c r="I156" s="74">
        <f t="shared" si="31"/>
        <v>58.050000000000004</v>
      </c>
      <c r="J156" s="40"/>
      <c r="K156" s="40"/>
      <c r="L156" s="40"/>
      <c r="M156" s="40"/>
      <c r="N156" s="40"/>
      <c r="O156" s="40"/>
      <c r="P156" s="74">
        <f t="shared" si="33"/>
        <v>0</v>
      </c>
      <c r="Q156" s="71">
        <f t="shared" si="34"/>
        <v>58.050000000000004</v>
      </c>
    </row>
    <row r="157" spans="2:17" x14ac:dyDescent="0.25">
      <c r="B157" s="56" t="s">
        <v>70</v>
      </c>
      <c r="C157" s="41"/>
      <c r="D157" s="41"/>
      <c r="E157" s="41"/>
      <c r="F157" s="41"/>
      <c r="G157" s="41"/>
      <c r="H157" s="41">
        <f>H152+H154+H156</f>
        <v>7173.58</v>
      </c>
      <c r="I157" s="41">
        <f t="shared" si="31"/>
        <v>7173.58</v>
      </c>
      <c r="J157" s="41"/>
      <c r="K157" s="41">
        <f>K152+K154+K156</f>
        <v>567.84</v>
      </c>
      <c r="L157" s="41">
        <f t="shared" ref="L157:P157" si="48">L152+L154+L156</f>
        <v>0</v>
      </c>
      <c r="M157" s="41">
        <f t="shared" si="48"/>
        <v>0</v>
      </c>
      <c r="N157" s="41">
        <f t="shared" si="48"/>
        <v>20.03</v>
      </c>
      <c r="O157" s="41">
        <f t="shared" si="48"/>
        <v>0</v>
      </c>
      <c r="P157" s="41">
        <f t="shared" si="48"/>
        <v>587.87</v>
      </c>
      <c r="Q157" s="57">
        <f t="shared" si="34"/>
        <v>7761.45</v>
      </c>
    </row>
    <row r="158" spans="2:17" ht="15.75" thickBot="1" x14ac:dyDescent="0.3">
      <c r="B158" s="58" t="s">
        <v>202</v>
      </c>
      <c r="C158" s="59"/>
      <c r="D158" s="59"/>
      <c r="E158" s="59">
        <f>E157+E149+E145+E142+E138+E135+E126+E119+E106+E93+E65+E62+E56+E46+E42+E38+E28</f>
        <v>2397.52</v>
      </c>
      <c r="F158" s="59">
        <f t="shared" ref="F158:H158" si="49">F157+F149+F145+F142+F138+F135+F126+F119+F106+F93+F65+F62+F56+F46+F42+F38+F28</f>
        <v>329911.32999999996</v>
      </c>
      <c r="G158" s="59">
        <f t="shared" si="49"/>
        <v>9759.74</v>
      </c>
      <c r="H158" s="59">
        <f t="shared" si="49"/>
        <v>464223.8600000001</v>
      </c>
      <c r="I158" s="59">
        <f t="shared" si="31"/>
        <v>806292.45000000007</v>
      </c>
      <c r="J158" s="59">
        <f>J157+J149+J145+J142+J138+J135+J126+J119+J106+J93+J65+J62+J56+J46+J42+J38+J28</f>
        <v>266.04000000000002</v>
      </c>
      <c r="K158" s="59">
        <f t="shared" ref="K158:O158" si="50">K157+K149+K145+K142+K138+K135+K126+K119+K106+K93+K65+K62+K56+K46+K42+K38+K28</f>
        <v>249052.44</v>
      </c>
      <c r="L158" s="59">
        <f t="shared" si="50"/>
        <v>16308.07</v>
      </c>
      <c r="M158" s="59">
        <f t="shared" si="50"/>
        <v>158751.07</v>
      </c>
      <c r="N158" s="59">
        <f t="shared" si="50"/>
        <v>2912.52</v>
      </c>
      <c r="O158" s="59">
        <f t="shared" si="50"/>
        <v>5534.1</v>
      </c>
      <c r="P158" s="59">
        <f t="shared" si="33"/>
        <v>432824.24</v>
      </c>
      <c r="Q158" s="60">
        <f t="shared" si="34"/>
        <v>1239116.69</v>
      </c>
    </row>
  </sheetData>
  <mergeCells count="6">
    <mergeCell ref="J5:P5"/>
    <mergeCell ref="Q5:Q6"/>
    <mergeCell ref="B5:B6"/>
    <mergeCell ref="C5:C6"/>
    <mergeCell ref="D5:D6"/>
    <mergeCell ref="E5:I5"/>
  </mergeCells>
  <pageMargins left="0.7" right="0.7" top="0.75" bottom="0.75" header="0.3" footer="0.3"/>
  <pageSetup paperSize="9" orientation="portrait" r:id="rId1"/>
  <ignoredErrors>
    <ignoredError sqref="I58 I74 I61:I6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1. CORTAS CONÍFERAS Y FRONDOSAS</vt:lpstr>
      <vt:lpstr>2. CORTAS POR ESPECIE</vt:lpstr>
      <vt:lpstr>3. CORTAS POR PROPIEDAD</vt:lpstr>
      <vt:lpstr>4. LEÑAS CONÍFERAS Y FRONDOSAS</vt:lpstr>
      <vt:lpstr>5. LEÑAS POR ESPECIE</vt:lpstr>
      <vt:lpstr>6. LEÑAS POR PROPIEDAD</vt:lpstr>
    </vt:vector>
  </TitlesOfParts>
  <Company>TRGASA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Sanjurjo Lopez-Alonso, Daniel Alberto</dc:creator>
  <cp:lastModifiedBy>ES</cp:lastModifiedBy>
  <dcterms:created xsi:type="dcterms:W3CDTF">2023-12-13T11:41:28Z</dcterms:created>
  <dcterms:modified xsi:type="dcterms:W3CDTF">2025-12-11T15:18:57Z</dcterms:modified>
</cp:coreProperties>
</file>