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4_AEF2023\9_version Web\Tablas Excel AEF 2023\Datos desglosados 2023\"/>
    </mc:Choice>
  </mc:AlternateContent>
  <bookViews>
    <workbookView xWindow="0" yWindow="0" windowWidth="20490" windowHeight="7500"/>
  </bookViews>
  <sheets>
    <sheet name="1.MONTES ORDENADOS" sheetId="2" r:id="rId1"/>
    <sheet name="2.SUPERFICIE ORDENADA PROPIEDAD" sheetId="3" r:id="rId2"/>
    <sheet name="3.PLANIFICACIÓN OTROS PLANE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'[1]19.11-12'!$B$51</definedName>
    <definedName name="\G">#REF!</definedName>
    <definedName name="\I">#REF!</definedName>
    <definedName name="\L">'[1]19.11-12'!$B$53</definedName>
    <definedName name="\N">#REF!</definedName>
    <definedName name="\T">'[1]19.18-19'!#REF!</definedName>
    <definedName name="\x">[2]Arlleg01!$IR$8190</definedName>
    <definedName name="\z">[2]Arlleg01!$IR$8190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[1]p122!#REF!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[1]p122!#REF!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[1]p122!#REF!</definedName>
    <definedName name="__123Graph_FCurrent" hidden="1">'[1]19.14-15'!#REF!</definedName>
    <definedName name="__123Graph_FGrßfico1" hidden="1">'[1]19.14-15'!#REF!</definedName>
    <definedName name="__123Graph_X" hidden="1">[1]p122!#REF!</definedName>
    <definedName name="__123Graph_XCurrent" hidden="1">'[1]19.14-15'!#REF!</definedName>
    <definedName name="__123Graph_XGrßfico1" hidden="1">'[1]19.14-15'!#REF!</definedName>
    <definedName name="_xlnm._FilterDatabase" localSheetId="0" hidden="1">'1.MONTES ORDENADOS'!$B$6:$E$73</definedName>
    <definedName name="_xlnm._FilterDatabase" localSheetId="1" hidden="1">'2.SUPERFICIE ORDENADA PROPIEDAD'!$B$6:$F$73</definedName>
    <definedName name="_opf2">'[3]19.11-12'!$B$51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10" hidden="1">'[6]19.14-15'!#REF!</definedName>
    <definedName name="a_11">#REF!</definedName>
    <definedName name="a_12">#REF!</definedName>
    <definedName name="a_13">#REF!</definedName>
    <definedName name="a_14" hidden="1">'[5]19.14-15'!#REF!</definedName>
    <definedName name="a_15">#REF!</definedName>
    <definedName name="a_16">#REF!</definedName>
    <definedName name="a_8" hidden="1">'[6]19.14-15'!#REF!</definedName>
    <definedName name="a_9" hidden="1">'[6]19.14-15'!#REF!</definedName>
    <definedName name="a_cinsco">'[6]19.22'!#REF!</definedName>
    <definedName name="a_cuatro" hidden="1">'[6]19.14-15'!#REF!</definedName>
    <definedName name="a_dos" hidden="1">'[6]19.14-15'!#REF!</definedName>
    <definedName name="A_impresión_IM">#REF!</definedName>
    <definedName name="a_seis" hidden="1">'[6]19.14-15'!#REF!</definedName>
    <definedName name="a_siete" hidden="1">'[6]19.14-15'!#REF!</definedName>
    <definedName name="a_tres" hidden="1">'[6]19.14-15'!#REF!</definedName>
    <definedName name="a_uno" hidden="1">'[6]19.14-15'!#REF!</definedName>
    <definedName name="alfa" hidden="1">'[1]19.14-15'!#REF!</definedName>
    <definedName name="alk">'[8]19.11-12'!$B$53</definedName>
    <definedName name="balan.xls" hidden="1">'[9]7.24'!$D$6:$D$27</definedName>
    <definedName name="_xlnm.Database">#REF!</definedName>
    <definedName name="beta" hidden="1">'[1]19.14-15'!#REF!</definedName>
    <definedName name="cinco" hidden="1">[1]p122!#REF!</definedName>
    <definedName name="cuatro">'[1]19.18-19'!#REF!</definedName>
    <definedName name="delta" hidden="1">'[5]19.14-15'!#REF!</definedName>
    <definedName name="dos">#REF!</definedName>
    <definedName name="eee">'[3]19.18-19'!#REF!</definedName>
    <definedName name="gamma" hidden="1">[1]p122!#REF!</definedName>
    <definedName name="GUION">#REF!</definedName>
    <definedName name="Imprimir_área_IM">#REF!</definedName>
    <definedName name="kk" hidden="1">'[5]19.14-15'!#REF!</definedName>
    <definedName name="kkjkj">#REF!</definedName>
    <definedName name="kkk" hidden="1">'[1]19.14-15'!#REF!</definedName>
    <definedName name="PEP">[7]GANADE1!$B$79</definedName>
    <definedName name="prueba">'[3]19.11-12'!$B$53</definedName>
    <definedName name="RUTINA">#REF!</definedName>
    <definedName name="seis" hidden="1">'[1]19.14-15'!#REF!</definedName>
    <definedName name="tres">#REF!</definedName>
    <definedName name="TTEC_mfe200">#REF!</definedName>
    <definedName name="u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4" l="1"/>
  <c r="F165" i="4"/>
  <c r="E165" i="4"/>
  <c r="G160" i="4"/>
  <c r="F160" i="4"/>
  <c r="E160" i="4"/>
  <c r="G155" i="4"/>
  <c r="F155" i="4"/>
  <c r="E155" i="4"/>
  <c r="E130" i="4"/>
  <c r="E123" i="4"/>
  <c r="G83" i="4"/>
  <c r="F83" i="4"/>
  <c r="E83" i="4"/>
  <c r="E19" i="3" l="1"/>
  <c r="E73" i="3" s="1"/>
  <c r="F19" i="3"/>
  <c r="F73" i="3" s="1"/>
  <c r="D19" i="3"/>
  <c r="D73" i="3" s="1"/>
  <c r="E72" i="3"/>
  <c r="F72" i="3"/>
  <c r="D72" i="3"/>
  <c r="E68" i="3"/>
  <c r="F68" i="3"/>
  <c r="D68" i="3"/>
  <c r="E66" i="3"/>
  <c r="F66" i="3"/>
  <c r="D66" i="3"/>
  <c r="E64" i="3"/>
  <c r="F64" i="3"/>
  <c r="D64" i="3"/>
  <c r="E62" i="3"/>
  <c r="F62" i="3"/>
  <c r="D62" i="3"/>
  <c r="E60" i="3"/>
  <c r="F60" i="3"/>
  <c r="D60" i="3"/>
  <c r="E55" i="3"/>
  <c r="F55" i="3"/>
  <c r="D55" i="3"/>
  <c r="E52" i="3"/>
  <c r="F52" i="3"/>
  <c r="D52" i="3"/>
  <c r="E47" i="3"/>
  <c r="F47" i="3"/>
  <c r="D47" i="3"/>
  <c r="E41" i="3"/>
  <c r="F41" i="3"/>
  <c r="D41" i="3"/>
  <c r="E31" i="3"/>
  <c r="F31" i="3"/>
  <c r="D31" i="3"/>
  <c r="E29" i="3"/>
  <c r="F29" i="3"/>
  <c r="D29" i="3"/>
  <c r="E27" i="3"/>
  <c r="F27" i="3"/>
  <c r="D27" i="3"/>
  <c r="E23" i="3"/>
  <c r="F23" i="3"/>
  <c r="D23" i="3"/>
  <c r="E21" i="3"/>
  <c r="F21" i="3"/>
  <c r="D21" i="3"/>
  <c r="E15" i="3"/>
  <c r="F15" i="3"/>
  <c r="D15" i="3"/>
  <c r="E19" i="2"/>
  <c r="D19" i="2"/>
  <c r="E73" i="2" l="1"/>
  <c r="D73" i="2"/>
  <c r="E72" i="2"/>
  <c r="D72" i="2"/>
  <c r="E68" i="2"/>
  <c r="D68" i="2"/>
  <c r="E66" i="2"/>
  <c r="D66" i="2"/>
  <c r="E64" i="2"/>
  <c r="D64" i="2"/>
  <c r="E62" i="2"/>
  <c r="D62" i="2"/>
  <c r="E60" i="2"/>
  <c r="D60" i="2"/>
  <c r="E55" i="2"/>
  <c r="D55" i="2"/>
  <c r="E52" i="2"/>
  <c r="D52" i="2"/>
  <c r="E47" i="2"/>
  <c r="D47" i="2"/>
  <c r="E41" i="2"/>
  <c r="D41" i="2"/>
  <c r="E31" i="2"/>
  <c r="D31" i="2"/>
  <c r="E29" i="2"/>
  <c r="D29" i="2"/>
  <c r="E27" i="2"/>
  <c r="D27" i="2"/>
  <c r="E23" i="2"/>
  <c r="D23" i="2"/>
  <c r="E21" i="2"/>
  <c r="D21" i="2"/>
  <c r="E15" i="2"/>
  <c r="D15" i="2"/>
</calcChain>
</file>

<file path=xl/sharedStrings.xml><?xml version="1.0" encoding="utf-8"?>
<sst xmlns="http://schemas.openxmlformats.org/spreadsheetml/2006/main" count="402" uniqueCount="105">
  <si>
    <t>COMUNIDAD AUTÓNOMA</t>
  </si>
  <si>
    <t>PROVINCIA</t>
  </si>
  <si>
    <t>Aragón</t>
  </si>
  <si>
    <t>Teruel</t>
  </si>
  <si>
    <t>Total Aragón</t>
  </si>
  <si>
    <t>Asturias</t>
  </si>
  <si>
    <t>Total Asturias</t>
  </si>
  <si>
    <t>Canarias</t>
  </si>
  <si>
    <t>Tenerife</t>
  </si>
  <si>
    <t>Total Canarias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</si>
  <si>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</si>
  <si>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</si>
  <si>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</si>
  <si>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</si>
  <si>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</si>
  <si>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</si>
  <si>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</si>
  <si>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</si>
  <si>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</si>
  <si>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</si>
  <si>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</si>
  <si>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Extremadura</t>
  </si>
  <si>
    <t>Cáceres</t>
  </si>
  <si>
    <t>Total Extremadura</t>
  </si>
  <si>
    <t>La Rioja</t>
  </si>
  <si>
    <t>Total La Rioja</t>
  </si>
  <si>
    <t>Madrid</t>
  </si>
  <si>
    <t>Total Madrid</t>
  </si>
  <si>
    <t>País Vasco</t>
  </si>
  <si>
    <t>Guipuzcoa</t>
  </si>
  <si>
    <t>Total País Vasco</t>
  </si>
  <si>
    <t>NÚMERO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</si>
  <si>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</si>
  <si>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</si>
  <si>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</si>
  <si>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</si>
  <si>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</si>
  <si>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</si>
  <si>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</si>
  <si>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</si>
  <si>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</si>
  <si>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</si>
  <si>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Huesca</t>
  </si>
  <si>
    <t>Zaragoza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</si>
  <si>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</si>
  <si>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</si>
  <si>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</si>
  <si>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</si>
  <si>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</si>
  <si>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</si>
  <si>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</si>
  <si>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</si>
  <si>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</si>
  <si>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</si>
  <si>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</si>
  <si>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</si>
  <si>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</si>
  <si>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</si>
  <si>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</si>
  <si>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</si>
  <si>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</si>
  <si>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</si>
  <si>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</si>
  <si>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</si>
  <si>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</si>
  <si>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</si>
  <si>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Badajoz</t>
  </si>
  <si>
    <t>Galicia</t>
  </si>
  <si>
    <t>La Coruña</t>
  </si>
  <si>
    <t>Lugo</t>
  </si>
  <si>
    <t>Orense</t>
  </si>
  <si>
    <t>Pontevedra</t>
  </si>
  <si>
    <t>Total Galicia</t>
  </si>
  <si>
    <t>Murcia</t>
  </si>
  <si>
    <t>Total Murcia</t>
  </si>
  <si>
    <t>Navarra</t>
  </si>
  <si>
    <t>Total Navarra</t>
  </si>
  <si>
    <t>Álava</t>
  </si>
  <si>
    <t>Vizcaya</t>
  </si>
  <si>
    <t>Pública (ha)</t>
  </si>
  <si>
    <t>Privada (ha)</t>
  </si>
  <si>
    <t>Planes de prevención contra Incendios</t>
  </si>
  <si>
    <t>Plan Forestal Autonómico</t>
  </si>
  <si>
    <t>PORN</t>
  </si>
  <si>
    <t>Planes de restauración hidrológico-forestal</t>
  </si>
  <si>
    <t>Planes cinegeticos</t>
  </si>
  <si>
    <t>Planes piscícolas</t>
  </si>
  <si>
    <t>Las Palmas</t>
  </si>
  <si>
    <t>Planes de Ordenacion de Recursos Forestales</t>
  </si>
  <si>
    <t>Planes y proyectos silvopastorales</t>
  </si>
  <si>
    <t>Plan de Gestión Red Natura 2000</t>
  </si>
  <si>
    <t>PRUG</t>
  </si>
  <si>
    <t>Planes relativos a humedales y otras zonas húmedas</t>
  </si>
  <si>
    <t>SUPERFICIE FORESTAL (ha)</t>
  </si>
  <si>
    <t>SUPERFICIE TOTAL (ha)</t>
  </si>
  <si>
    <t>Total general</t>
  </si>
  <si>
    <t>Total (ha)</t>
  </si>
  <si>
    <t>FIGURA</t>
  </si>
  <si>
    <t>SUPERFICIE (ha)</t>
  </si>
  <si>
    <t>ANUARIO DE ESTADÍSTICA FORESTAL 2023</t>
  </si>
  <si>
    <t>Superficie ordenada por tipo de propiedad</t>
  </si>
  <si>
    <t>Superficie y número de montes ordenados</t>
  </si>
  <si>
    <t>Superficie (ha) bajo otras figuras de planificación y gestión por provincia</t>
  </si>
  <si>
    <t>Otros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</si>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</sst>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&quot;"/>
    <numFmt numFmtId="165" formatCode="_-* #,##0_-;\-* #,##0_-;_-* &quot;-&quot;??_-;_-@_-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 tint="-0.24997711111789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5"/>
      </left>
      <right style="thin">
        <color theme="0"/>
      </right>
      <top style="medium">
        <color theme="5"/>
      </top>
      <bottom style="medium">
        <color theme="5"/>
      </bottom>
      <diagonal/>
    </border>
    <border>
      <left style="thin">
        <color theme="0"/>
      </left>
      <right style="thin">
        <color theme="0"/>
      </right>
      <top style="medium">
        <color theme="5"/>
      </top>
      <bottom style="medium">
        <color theme="5"/>
      </bottom>
      <diagonal/>
    </border>
    <border>
      <left style="thin">
        <color theme="0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" fontId="2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/>
    <xf numFmtId="0" fontId="6" fillId="0" borderId="0" xfId="0" applyFont="1"/>
    <xf numFmtId="2" fontId="4" fillId="3" borderId="0" xfId="0" applyNumberFormat="1" applyFont="1" applyFill="1" applyBorder="1"/>
    <xf numFmtId="165" fontId="4" fillId="3" borderId="0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/>
    <xf numFmtId="2" fontId="5" fillId="4" borderId="6" xfId="1" applyNumberFormat="1" applyFont="1" applyFill="1" applyBorder="1"/>
    <xf numFmtId="2" fontId="5" fillId="4" borderId="7" xfId="1" applyNumberFormat="1" applyFont="1" applyFill="1" applyBorder="1"/>
    <xf numFmtId="165" fontId="5" fillId="4" borderId="7" xfId="1" applyNumberFormat="1" applyFont="1" applyFill="1" applyBorder="1"/>
    <xf numFmtId="164" fontId="4" fillId="3" borderId="5" xfId="0" applyNumberFormat="1" applyFont="1" applyFill="1" applyBorder="1"/>
    <xf numFmtId="164" fontId="5" fillId="4" borderId="5" xfId="0" applyNumberFormat="1" applyFont="1" applyFill="1" applyBorder="1"/>
    <xf numFmtId="0" fontId="3" fillId="0" borderId="0" xfId="0" applyFont="1"/>
    <xf numFmtId="166" fontId="2" fillId="0" borderId="0" xfId="0" applyNumberFormat="1" applyFont="1"/>
    <xf numFmtId="0" fontId="4" fillId="0" borderId="0" xfId="0" applyFont="1"/>
    <xf numFmtId="164" fontId="4" fillId="3" borderId="0" xfId="0" applyNumberFormat="1" applyFont="1" applyFill="1" applyBorder="1"/>
    <xf numFmtId="2" fontId="5" fillId="4" borderId="6" xfId="0" applyNumberFormat="1" applyFont="1" applyFill="1" applyBorder="1"/>
    <xf numFmtId="2" fontId="5" fillId="4" borderId="7" xfId="0" applyNumberFormat="1" applyFont="1" applyFill="1" applyBorder="1"/>
    <xf numFmtId="164" fontId="5" fillId="4" borderId="7" xfId="0" applyNumberFormat="1" applyFont="1" applyFill="1" applyBorder="1"/>
    <xf numFmtId="0" fontId="5" fillId="2" borderId="12" xfId="0" applyFont="1" applyFill="1" applyBorder="1" applyAlignment="1">
      <alignment horizontal="center" vertical="center" wrapText="1"/>
    </xf>
    <xf numFmtId="164" fontId="2" fillId="5" borderId="5" xfId="0" applyNumberFormat="1" applyFont="1" applyFill="1" applyBorder="1"/>
    <xf numFmtId="0" fontId="7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4" fillId="6" borderId="9" xfId="0" applyNumberFormat="1" applyFont="1" applyFill="1" applyBorder="1"/>
    <xf numFmtId="2" fontId="2" fillId="6" borderId="10" xfId="0" applyNumberFormat="1" applyFont="1" applyFill="1" applyBorder="1"/>
    <xf numFmtId="0" fontId="2" fillId="6" borderId="10" xfId="0" applyNumberFormat="1" applyFont="1" applyFill="1" applyBorder="1"/>
    <xf numFmtId="164" fontId="2" fillId="6" borderId="11" xfId="0" applyNumberFormat="1" applyFont="1" applyFill="1" applyBorder="1"/>
    <xf numFmtId="2" fontId="4" fillId="6" borderId="4" xfId="0" applyNumberFormat="1" applyFont="1" applyFill="1" applyBorder="1"/>
    <xf numFmtId="2" fontId="2" fillId="6" borderId="0" xfId="0" applyNumberFormat="1" applyFont="1" applyFill="1" applyBorder="1"/>
    <xf numFmtId="0" fontId="2" fillId="6" borderId="0" xfId="0" applyNumberFormat="1" applyFont="1" applyFill="1" applyBorder="1"/>
    <xf numFmtId="164" fontId="2" fillId="6" borderId="5" xfId="0" applyNumberFormat="1" applyFont="1" applyFill="1" applyBorder="1"/>
    <xf numFmtId="0" fontId="4" fillId="6" borderId="9" xfId="0" applyFont="1" applyFill="1" applyBorder="1"/>
    <xf numFmtId="0" fontId="2" fillId="6" borderId="10" xfId="0" applyFont="1" applyFill="1" applyBorder="1"/>
    <xf numFmtId="164" fontId="2" fillId="6" borderId="0" xfId="0" applyNumberFormat="1" applyFont="1" applyFill="1" applyBorder="1"/>
    <xf numFmtId="0" fontId="4" fillId="6" borderId="4" xfId="0" applyFont="1" applyFill="1" applyBorder="1"/>
    <xf numFmtId="0" fontId="2" fillId="6" borderId="0" xfId="0" applyFont="1" applyFill="1" applyBorder="1"/>
    <xf numFmtId="43" fontId="2" fillId="6" borderId="0" xfId="1" applyFont="1" applyFill="1" applyBorder="1"/>
    <xf numFmtId="0" fontId="4" fillId="6" borderId="13" xfId="0" applyFont="1" applyFill="1" applyBorder="1"/>
    <xf numFmtId="0" fontId="4" fillId="6" borderId="14" xfId="0" applyFont="1" applyFill="1" applyBorder="1"/>
    <xf numFmtId="0" fontId="2" fillId="6" borderId="14" xfId="0" applyFont="1" applyFill="1" applyBorder="1" applyAlignment="1">
      <alignment horizontal="left" indent="1"/>
    </xf>
    <xf numFmtId="0" fontId="2" fillId="6" borderId="14" xfId="0" applyFont="1" applyFill="1" applyBorder="1"/>
    <xf numFmtId="4" fontId="2" fillId="6" borderId="14" xfId="0" applyNumberFormat="1" applyFont="1" applyFill="1" applyBorder="1"/>
    <xf numFmtId="4" fontId="2" fillId="6" borderId="12" xfId="0" applyNumberFormat="1" applyFont="1" applyFill="1" applyBorder="1"/>
    <xf numFmtId="0" fontId="4" fillId="6" borderId="10" xfId="0" applyFont="1" applyFill="1" applyBorder="1"/>
    <xf numFmtId="0" fontId="2" fillId="6" borderId="10" xfId="0" applyFont="1" applyFill="1" applyBorder="1" applyAlignment="1">
      <alignment horizontal="left" indent="1"/>
    </xf>
    <xf numFmtId="4" fontId="2" fillId="6" borderId="10" xfId="0" applyNumberFormat="1" applyFont="1" applyFill="1" applyBorder="1"/>
    <xf numFmtId="4" fontId="2" fillId="6" borderId="11" xfId="0" applyNumberFormat="1" applyFont="1" applyFill="1" applyBorder="1"/>
    <xf numFmtId="0" fontId="4" fillId="6" borderId="0" xfId="0" applyFont="1" applyFill="1" applyBorder="1"/>
    <xf numFmtId="0" fontId="2" fillId="6" borderId="0" xfId="0" applyFont="1" applyFill="1" applyBorder="1" applyAlignment="1">
      <alignment horizontal="left" indent="1"/>
    </xf>
    <xf numFmtId="4" fontId="2" fillId="6" borderId="0" xfId="0" applyNumberFormat="1" applyFont="1" applyFill="1" applyBorder="1"/>
    <xf numFmtId="4" fontId="2" fillId="6" borderId="5" xfId="0" applyNumberFormat="1" applyFont="1" applyFill="1" applyBorder="1"/>
    <xf numFmtId="0" fontId="4" fillId="6" borderId="6" xfId="0" applyFont="1" applyFill="1" applyBorder="1"/>
    <xf numFmtId="0" fontId="4" fillId="6" borderId="7" xfId="0" applyFont="1" applyFill="1" applyBorder="1"/>
    <xf numFmtId="0" fontId="2" fillId="6" borderId="7" xfId="0" applyFont="1" applyFill="1" applyBorder="1" applyAlignment="1">
      <alignment horizontal="left" indent="1"/>
    </xf>
    <xf numFmtId="0" fontId="2" fillId="6" borderId="7" xfId="0" applyFont="1" applyFill="1" applyBorder="1"/>
    <xf numFmtId="4" fontId="2" fillId="6" borderId="7" xfId="0" applyNumberFormat="1" applyFont="1" applyFill="1" applyBorder="1"/>
    <xf numFmtId="4" fontId="2" fillId="6" borderId="8" xfId="0" applyNumberFormat="1" applyFont="1" applyFill="1" applyBorder="1"/>
    <xf numFmtId="0" fontId="2" fillId="6" borderId="0" xfId="0" applyFont="1" applyFill="1" applyAlignment="1">
      <alignment horizontal="left" indent="1"/>
    </xf>
    <xf numFmtId="0" fontId="2" fillId="6" borderId="4" xfId="0" applyFont="1" applyFill="1" applyBorder="1"/>
    <xf numFmtId="0" fontId="2" fillId="6" borderId="6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296518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7A194-6E57-4EA4-BCE6-8365A308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868143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434680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6CD95-72F4-4847-B9D1-E4836C41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865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2</xdr:row>
      <xdr:rowOff>140702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5899C-130E-46CC-9C6B-D7FBE3808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095500" cy="521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3"/>
  <sheetViews>
    <sheetView tabSelected="1" workbookViewId="0">
      <selection activeCell="D91" sqref="D91"/>
    </sheetView>
  </sheetViews>
  <sheetFormatPr baseColWidth="10" defaultRowHeight="15" x14ac:dyDescent="0.25"/>
  <cols>
    <col min="1" max="1" width="11.42578125" style="1"/>
    <col min="2" max="2" width="23.5703125" style="1" customWidth="1"/>
    <col min="3" max="3" width="16" style="1" customWidth="1"/>
    <col min="4" max="4" width="14.5703125" style="3" bestFit="1" customWidth="1"/>
    <col min="5" max="5" width="15.5703125" style="2" customWidth="1"/>
    <col min="6" max="8" width="11.42578125" style="1"/>
    <col min="9" max="9" width="33.7109375" style="1" customWidth="1"/>
    <col min="10" max="16384" width="11.42578125" style="1"/>
  </cols>
  <sheetData>
    <row r="2" spans="2:5" x14ac:dyDescent="0.25">
      <c r="D2" s="4" t="s">
        <v>99</v>
      </c>
    </row>
    <row r="4" spans="2:5" x14ac:dyDescent="0.25">
      <c r="B4" s="5" t="s">
        <v>101</v>
      </c>
    </row>
    <row r="5" spans="2:5" ht="15.75" thickBot="1" x14ac:dyDescent="0.3"/>
    <row r="6" spans="2:5" ht="29.25" thickBot="1" x14ac:dyDescent="0.3">
      <c r="B6" s="8" t="s">
        <v>0</v>
      </c>
      <c r="C6" s="9" t="s">
        <v>1</v>
      </c>
      <c r="D6" s="9" t="s">
        <v>31</v>
      </c>
      <c r="E6" s="10" t="s">
        <v>98</v>
      </c>
    </row>
    <row r="7" spans="2:5" x14ac:dyDescent="0.25">
      <c r="B7" s="29" t="s">
        <v>32</v>
      </c>
      <c r="C7" s="30" t="s">
        <v>33</v>
      </c>
      <c r="D7" s="31">
        <v>150</v>
      </c>
      <c r="E7" s="32">
        <v>88558.95</v>
      </c>
    </row>
    <row r="8" spans="2:5" x14ac:dyDescent="0.25">
      <c r="B8" s="33"/>
      <c r="C8" s="34" t="s">
        <v>34</v>
      </c>
      <c r="D8" s="35">
        <v>250</v>
      </c>
      <c r="E8" s="36">
        <v>149096.47</v>
      </c>
    </row>
    <row r="9" spans="2:5" x14ac:dyDescent="0.25">
      <c r="B9" s="33"/>
      <c r="C9" s="34" t="s">
        <v>35</v>
      </c>
      <c r="D9" s="35">
        <v>153</v>
      </c>
      <c r="E9" s="36">
        <v>127297.3</v>
      </c>
    </row>
    <row r="10" spans="2:5" x14ac:dyDescent="0.25">
      <c r="B10" s="33"/>
      <c r="C10" s="34" t="s">
        <v>36</v>
      </c>
      <c r="D10" s="35">
        <v>132</v>
      </c>
      <c r="E10" s="36">
        <v>176382.49</v>
      </c>
    </row>
    <row r="11" spans="2:5" x14ac:dyDescent="0.25">
      <c r="B11" s="33"/>
      <c r="C11" s="34" t="s">
        <v>37</v>
      </c>
      <c r="D11" s="35">
        <v>388</v>
      </c>
      <c r="E11" s="36">
        <v>278847</v>
      </c>
    </row>
    <row r="12" spans="2:5" x14ac:dyDescent="0.25">
      <c r="B12" s="33"/>
      <c r="C12" s="34" t="s">
        <v>38</v>
      </c>
      <c r="D12" s="35">
        <v>207</v>
      </c>
      <c r="E12" s="36">
        <v>276807.40000000002</v>
      </c>
    </row>
    <row r="13" spans="2:5" x14ac:dyDescent="0.25">
      <c r="B13" s="33"/>
      <c r="C13" s="34" t="s">
        <v>39</v>
      </c>
      <c r="D13" s="35">
        <v>56</v>
      </c>
      <c r="E13" s="36">
        <v>60951.42</v>
      </c>
    </row>
    <row r="14" spans="2:5" x14ac:dyDescent="0.25">
      <c r="B14" s="33"/>
      <c r="C14" s="34" t="s">
        <v>40</v>
      </c>
      <c r="D14" s="35">
        <v>298</v>
      </c>
      <c r="E14" s="36">
        <v>147240.91</v>
      </c>
    </row>
    <row r="15" spans="2:5" x14ac:dyDescent="0.25">
      <c r="B15" s="11" t="s">
        <v>41</v>
      </c>
      <c r="C15" s="6"/>
      <c r="D15" s="7">
        <f>SUM(D7:D14)</f>
        <v>1634</v>
      </c>
      <c r="E15" s="15">
        <f>SUM(E7:E14)</f>
        <v>1305181.9399999997</v>
      </c>
    </row>
    <row r="16" spans="2:5" x14ac:dyDescent="0.25">
      <c r="B16" s="33" t="s">
        <v>2</v>
      </c>
      <c r="C16" s="34" t="s">
        <v>42</v>
      </c>
      <c r="D16" s="35">
        <v>86</v>
      </c>
      <c r="E16" s="36">
        <v>113060.1</v>
      </c>
    </row>
    <row r="17" spans="2:5" x14ac:dyDescent="0.25">
      <c r="B17" s="33"/>
      <c r="C17" s="34" t="s">
        <v>3</v>
      </c>
      <c r="D17" s="35">
        <v>86</v>
      </c>
      <c r="E17" s="36">
        <v>78451.399999999994</v>
      </c>
    </row>
    <row r="18" spans="2:5" x14ac:dyDescent="0.25">
      <c r="B18" s="33"/>
      <c r="C18" s="34" t="s">
        <v>43</v>
      </c>
      <c r="D18" s="35">
        <v>146</v>
      </c>
      <c r="E18" s="36">
        <v>78333.23</v>
      </c>
    </row>
    <row r="19" spans="2:5" x14ac:dyDescent="0.25">
      <c r="B19" s="11" t="s">
        <v>4</v>
      </c>
      <c r="C19" s="6"/>
      <c r="D19" s="7">
        <f>SUM(D16:D18)</f>
        <v>318</v>
      </c>
      <c r="E19" s="15">
        <f>SUM(E16:E18)</f>
        <v>269844.73</v>
      </c>
    </row>
    <row r="20" spans="2:5" x14ac:dyDescent="0.25">
      <c r="B20" s="33" t="s">
        <v>5</v>
      </c>
      <c r="C20" s="34" t="s">
        <v>5</v>
      </c>
      <c r="D20" s="35">
        <v>645</v>
      </c>
      <c r="E20" s="36">
        <v>179532</v>
      </c>
    </row>
    <row r="21" spans="2:5" x14ac:dyDescent="0.25">
      <c r="B21" s="11" t="s">
        <v>6</v>
      </c>
      <c r="C21" s="6"/>
      <c r="D21" s="7">
        <f>D20</f>
        <v>645</v>
      </c>
      <c r="E21" s="15">
        <f>E20</f>
        <v>179532</v>
      </c>
    </row>
    <row r="22" spans="2:5" x14ac:dyDescent="0.25">
      <c r="B22" s="33" t="s">
        <v>44</v>
      </c>
      <c r="C22" s="34" t="s">
        <v>44</v>
      </c>
      <c r="D22" s="35">
        <v>140</v>
      </c>
      <c r="E22" s="36">
        <v>25074.69</v>
      </c>
    </row>
    <row r="23" spans="2:5" x14ac:dyDescent="0.25">
      <c r="B23" s="11" t="s">
        <v>45</v>
      </c>
      <c r="C23" s="6"/>
      <c r="D23" s="7">
        <f>D22</f>
        <v>140</v>
      </c>
      <c r="E23" s="15">
        <f>E22</f>
        <v>25074.69</v>
      </c>
    </row>
    <row r="24" spans="2:5" x14ac:dyDescent="0.25">
      <c r="B24" s="33" t="s">
        <v>46</v>
      </c>
      <c r="C24" s="34" t="s">
        <v>47</v>
      </c>
      <c r="D24" s="35">
        <v>87</v>
      </c>
      <c r="E24" s="36">
        <v>20369.84</v>
      </c>
    </row>
    <row r="25" spans="2:5" x14ac:dyDescent="0.25">
      <c r="B25" s="33"/>
      <c r="C25" s="34" t="s">
        <v>48</v>
      </c>
      <c r="D25" s="35">
        <v>114</v>
      </c>
      <c r="E25" s="36">
        <v>33385.660000000003</v>
      </c>
    </row>
    <row r="26" spans="2:5" x14ac:dyDescent="0.25">
      <c r="B26" s="33"/>
      <c r="C26" s="34" t="s">
        <v>49</v>
      </c>
      <c r="D26" s="35">
        <v>247</v>
      </c>
      <c r="E26" s="36">
        <v>193890.40999999997</v>
      </c>
    </row>
    <row r="27" spans="2:5" x14ac:dyDescent="0.25">
      <c r="B27" s="11" t="s">
        <v>50</v>
      </c>
      <c r="C27" s="6"/>
      <c r="D27" s="7">
        <f>SUM(D24:D26)</f>
        <v>448</v>
      </c>
      <c r="E27" s="15">
        <f>SUM(E24:E26)</f>
        <v>247645.90999999997</v>
      </c>
    </row>
    <row r="28" spans="2:5" x14ac:dyDescent="0.25">
      <c r="B28" s="33" t="s">
        <v>7</v>
      </c>
      <c r="C28" s="34" t="s">
        <v>8</v>
      </c>
      <c r="D28" s="35">
        <v>5</v>
      </c>
      <c r="E28" s="36">
        <v>8828.84</v>
      </c>
    </row>
    <row r="29" spans="2:5" x14ac:dyDescent="0.25">
      <c r="B29" s="11" t="s">
        <v>9</v>
      </c>
      <c r="C29" s="6"/>
      <c r="D29" s="7">
        <f>D28</f>
        <v>5</v>
      </c>
      <c r="E29" s="15">
        <f>E28</f>
        <v>8828.84</v>
      </c>
    </row>
    <row r="30" spans="2:5" x14ac:dyDescent="0.25">
      <c r="B30" s="33" t="s">
        <v>51</v>
      </c>
      <c r="C30" s="34" t="s">
        <v>51</v>
      </c>
      <c r="D30" s="35">
        <v>109</v>
      </c>
      <c r="E30" s="36">
        <v>56847</v>
      </c>
    </row>
    <row r="31" spans="2:5" x14ac:dyDescent="0.25">
      <c r="B31" s="11" t="s">
        <v>52</v>
      </c>
      <c r="C31" s="6"/>
      <c r="D31" s="7">
        <f>D30</f>
        <v>109</v>
      </c>
      <c r="E31" s="15">
        <f>E30</f>
        <v>56847</v>
      </c>
    </row>
    <row r="32" spans="2:5" x14ac:dyDescent="0.25">
      <c r="B32" s="33" t="s">
        <v>10</v>
      </c>
      <c r="C32" s="34" t="s">
        <v>11</v>
      </c>
      <c r="D32" s="35">
        <v>179</v>
      </c>
      <c r="E32" s="36">
        <v>142006.20000000001</v>
      </c>
    </row>
    <row r="33" spans="2:5" x14ac:dyDescent="0.25">
      <c r="B33" s="33"/>
      <c r="C33" s="34" t="s">
        <v>12</v>
      </c>
      <c r="D33" s="35">
        <v>320</v>
      </c>
      <c r="E33" s="36">
        <v>194140.79999999999</v>
      </c>
    </row>
    <row r="34" spans="2:5" x14ac:dyDescent="0.25">
      <c r="B34" s="33"/>
      <c r="C34" s="34" t="s">
        <v>13</v>
      </c>
      <c r="D34" s="35">
        <v>454</v>
      </c>
      <c r="E34" s="36">
        <v>105089.5</v>
      </c>
    </row>
    <row r="35" spans="2:5" x14ac:dyDescent="0.25">
      <c r="B35" s="33"/>
      <c r="C35" s="34" t="s">
        <v>14</v>
      </c>
      <c r="D35" s="35">
        <v>163</v>
      </c>
      <c r="E35" s="36">
        <v>42466.200000000004</v>
      </c>
    </row>
    <row r="36" spans="2:5" x14ac:dyDescent="0.25">
      <c r="B36" s="33"/>
      <c r="C36" s="34" t="s">
        <v>15</v>
      </c>
      <c r="D36" s="35">
        <v>288</v>
      </c>
      <c r="E36" s="36">
        <v>112055.2</v>
      </c>
    </row>
    <row r="37" spans="2:5" x14ac:dyDescent="0.25">
      <c r="B37" s="33"/>
      <c r="C37" s="34" t="s">
        <v>16</v>
      </c>
      <c r="D37" s="35">
        <v>253</v>
      </c>
      <c r="E37" s="36">
        <v>135911</v>
      </c>
    </row>
    <row r="38" spans="2:5" x14ac:dyDescent="0.25">
      <c r="B38" s="33"/>
      <c r="C38" s="34" t="s">
        <v>17</v>
      </c>
      <c r="D38" s="35">
        <v>258</v>
      </c>
      <c r="E38" s="36">
        <v>180765.9</v>
      </c>
    </row>
    <row r="39" spans="2:5" x14ac:dyDescent="0.25">
      <c r="B39" s="33"/>
      <c r="C39" s="34" t="s">
        <v>18</v>
      </c>
      <c r="D39" s="35">
        <v>189</v>
      </c>
      <c r="E39" s="36">
        <v>48260.4</v>
      </c>
    </row>
    <row r="40" spans="2:5" x14ac:dyDescent="0.25">
      <c r="B40" s="33"/>
      <c r="C40" s="34" t="s">
        <v>19</v>
      </c>
      <c r="D40" s="35">
        <v>121</v>
      </c>
      <c r="E40" s="36">
        <v>30635.1</v>
      </c>
    </row>
    <row r="41" spans="2:5" x14ac:dyDescent="0.25">
      <c r="B41" s="11" t="s">
        <v>20</v>
      </c>
      <c r="C41" s="6"/>
      <c r="D41" s="7">
        <f>SUM(D32:D40)</f>
        <v>2225</v>
      </c>
      <c r="E41" s="15">
        <f>SUM(E32:E40)</f>
        <v>991330.3</v>
      </c>
    </row>
    <row r="42" spans="2:5" x14ac:dyDescent="0.25">
      <c r="B42" s="33" t="s">
        <v>53</v>
      </c>
      <c r="C42" s="34" t="s">
        <v>54</v>
      </c>
      <c r="D42" s="35">
        <v>303</v>
      </c>
      <c r="E42" s="36">
        <v>249392</v>
      </c>
    </row>
    <row r="43" spans="2:5" x14ac:dyDescent="0.25">
      <c r="B43" s="33"/>
      <c r="C43" s="34" t="s">
        <v>55</v>
      </c>
      <c r="D43" s="35">
        <v>423</v>
      </c>
      <c r="E43" s="36">
        <v>410872.58</v>
      </c>
    </row>
    <row r="44" spans="2:5" x14ac:dyDescent="0.25">
      <c r="B44" s="33"/>
      <c r="C44" s="34" t="s">
        <v>56</v>
      </c>
      <c r="D44" s="35">
        <v>451</v>
      </c>
      <c r="E44" s="36">
        <v>320068</v>
      </c>
    </row>
    <row r="45" spans="2:5" x14ac:dyDescent="0.25">
      <c r="B45" s="33"/>
      <c r="C45" s="34" t="s">
        <v>57</v>
      </c>
      <c r="D45" s="35">
        <v>213</v>
      </c>
      <c r="E45" s="36">
        <v>235977.41999999998</v>
      </c>
    </row>
    <row r="46" spans="2:5" x14ac:dyDescent="0.25">
      <c r="B46" s="33"/>
      <c r="C46" s="34" t="s">
        <v>58</v>
      </c>
      <c r="D46" s="35">
        <v>207</v>
      </c>
      <c r="E46" s="36">
        <v>192307.41</v>
      </c>
    </row>
    <row r="47" spans="2:5" x14ac:dyDescent="0.25">
      <c r="B47" s="11" t="s">
        <v>59</v>
      </c>
      <c r="C47" s="6"/>
      <c r="D47" s="7">
        <f>SUM(D42:D46)</f>
        <v>1597</v>
      </c>
      <c r="E47" s="15">
        <f>SUM(E42:E46)</f>
        <v>1408617.41</v>
      </c>
    </row>
    <row r="48" spans="2:5" x14ac:dyDescent="0.25">
      <c r="B48" s="33" t="s">
        <v>60</v>
      </c>
      <c r="C48" s="34" t="s">
        <v>61</v>
      </c>
      <c r="D48" s="35">
        <v>2139</v>
      </c>
      <c r="E48" s="36">
        <v>232248.6</v>
      </c>
    </row>
    <row r="49" spans="2:5" x14ac:dyDescent="0.25">
      <c r="B49" s="33"/>
      <c r="C49" s="34" t="s">
        <v>62</v>
      </c>
      <c r="D49" s="35">
        <v>1534</v>
      </c>
      <c r="E49" s="36">
        <v>209915.2</v>
      </c>
    </row>
    <row r="50" spans="2:5" x14ac:dyDescent="0.25">
      <c r="B50" s="33"/>
      <c r="C50" s="34" t="s">
        <v>63</v>
      </c>
      <c r="D50" s="35">
        <v>576</v>
      </c>
      <c r="E50" s="36">
        <v>97529.5</v>
      </c>
    </row>
    <row r="51" spans="2:5" x14ac:dyDescent="0.25">
      <c r="B51" s="33"/>
      <c r="C51" s="34" t="s">
        <v>64</v>
      </c>
      <c r="D51" s="35">
        <v>251</v>
      </c>
      <c r="E51" s="36">
        <v>37321.1</v>
      </c>
    </row>
    <row r="52" spans="2:5" x14ac:dyDescent="0.25">
      <c r="B52" s="11" t="s">
        <v>65</v>
      </c>
      <c r="C52" s="6"/>
      <c r="D52" s="7">
        <f>SUM(D48:D51)</f>
        <v>4500</v>
      </c>
      <c r="E52" s="15">
        <f>SUM(E48:E51)</f>
        <v>577014.4</v>
      </c>
    </row>
    <row r="53" spans="2:5" x14ac:dyDescent="0.25">
      <c r="B53" s="33" t="s">
        <v>21</v>
      </c>
      <c r="C53" s="34" t="s">
        <v>66</v>
      </c>
      <c r="D53" s="35">
        <v>384</v>
      </c>
      <c r="E53" s="36">
        <v>188869.37</v>
      </c>
    </row>
    <row r="54" spans="2:5" x14ac:dyDescent="0.25">
      <c r="B54" s="33"/>
      <c r="C54" s="34" t="s">
        <v>22</v>
      </c>
      <c r="D54" s="35">
        <v>409</v>
      </c>
      <c r="E54" s="36">
        <v>258734.59000000003</v>
      </c>
    </row>
    <row r="55" spans="2:5" x14ac:dyDescent="0.25">
      <c r="B55" s="11" t="s">
        <v>23</v>
      </c>
      <c r="C55" s="6"/>
      <c r="D55" s="7">
        <f>SUM(D53:D54)</f>
        <v>793</v>
      </c>
      <c r="E55" s="15">
        <f>SUM(E53:E54)</f>
        <v>447603.96</v>
      </c>
    </row>
    <row r="56" spans="2:5" x14ac:dyDescent="0.25">
      <c r="B56" s="33" t="s">
        <v>67</v>
      </c>
      <c r="C56" s="34" t="s">
        <v>68</v>
      </c>
      <c r="D56" s="35">
        <v>254</v>
      </c>
      <c r="E56" s="36">
        <v>46824</v>
      </c>
    </row>
    <row r="57" spans="2:5" x14ac:dyDescent="0.25">
      <c r="B57" s="33"/>
      <c r="C57" s="34" t="s">
        <v>69</v>
      </c>
      <c r="D57" s="35">
        <v>520</v>
      </c>
      <c r="E57" s="36">
        <v>127322</v>
      </c>
    </row>
    <row r="58" spans="2:5" x14ac:dyDescent="0.25">
      <c r="B58" s="33"/>
      <c r="C58" s="34" t="s">
        <v>70</v>
      </c>
      <c r="D58" s="35">
        <v>444</v>
      </c>
      <c r="E58" s="36">
        <v>202749</v>
      </c>
    </row>
    <row r="59" spans="2:5" x14ac:dyDescent="0.25">
      <c r="B59" s="33"/>
      <c r="C59" s="34" t="s">
        <v>71</v>
      </c>
      <c r="D59" s="35">
        <v>358</v>
      </c>
      <c r="E59" s="36">
        <v>90034</v>
      </c>
    </row>
    <row r="60" spans="2:5" x14ac:dyDescent="0.25">
      <c r="B60" s="11" t="s">
        <v>72</v>
      </c>
      <c r="C60" s="6"/>
      <c r="D60" s="7">
        <f>SUM(D56:D59)</f>
        <v>1576</v>
      </c>
      <c r="E60" s="15">
        <f>SUM(E56:E59)</f>
        <v>466929</v>
      </c>
    </row>
    <row r="61" spans="2:5" x14ac:dyDescent="0.25">
      <c r="B61" s="33" t="s">
        <v>24</v>
      </c>
      <c r="C61" s="34" t="s">
        <v>24</v>
      </c>
      <c r="D61" s="35">
        <v>92</v>
      </c>
      <c r="E61" s="36">
        <v>85178.97</v>
      </c>
    </row>
    <row r="62" spans="2:5" x14ac:dyDescent="0.25">
      <c r="B62" s="11" t="s">
        <v>25</v>
      </c>
      <c r="C62" s="6"/>
      <c r="D62" s="7">
        <f>D61</f>
        <v>92</v>
      </c>
      <c r="E62" s="15">
        <f>E61</f>
        <v>85178.97</v>
      </c>
    </row>
    <row r="63" spans="2:5" x14ac:dyDescent="0.25">
      <c r="B63" s="33" t="s">
        <v>26</v>
      </c>
      <c r="C63" s="34" t="s">
        <v>26</v>
      </c>
      <c r="D63" s="35">
        <v>86</v>
      </c>
      <c r="E63" s="36">
        <v>39504</v>
      </c>
    </row>
    <row r="64" spans="2:5" x14ac:dyDescent="0.25">
      <c r="B64" s="11" t="s">
        <v>27</v>
      </c>
      <c r="C64" s="6"/>
      <c r="D64" s="7">
        <f>D63</f>
        <v>86</v>
      </c>
      <c r="E64" s="15">
        <f>E63</f>
        <v>39504</v>
      </c>
    </row>
    <row r="65" spans="2:5" x14ac:dyDescent="0.25">
      <c r="B65" s="33" t="s">
        <v>73</v>
      </c>
      <c r="C65" s="34" t="s">
        <v>73</v>
      </c>
      <c r="D65" s="35">
        <v>172</v>
      </c>
      <c r="E65" s="36">
        <v>176298.68</v>
      </c>
    </row>
    <row r="66" spans="2:5" x14ac:dyDescent="0.25">
      <c r="B66" s="11" t="s">
        <v>74</v>
      </c>
      <c r="C66" s="6"/>
      <c r="D66" s="7">
        <f>D65</f>
        <v>172</v>
      </c>
      <c r="E66" s="15">
        <f>E65</f>
        <v>176298.68</v>
      </c>
    </row>
    <row r="67" spans="2:5" x14ac:dyDescent="0.25">
      <c r="B67" s="33" t="s">
        <v>75</v>
      </c>
      <c r="C67" s="34" t="s">
        <v>75</v>
      </c>
      <c r="D67" s="35">
        <v>397</v>
      </c>
      <c r="E67" s="36">
        <v>348690.21</v>
      </c>
    </row>
    <row r="68" spans="2:5" x14ac:dyDescent="0.25">
      <c r="B68" s="11" t="s">
        <v>76</v>
      </c>
      <c r="C68" s="6"/>
      <c r="D68" s="7">
        <f>D67</f>
        <v>397</v>
      </c>
      <c r="E68" s="15">
        <f>E67</f>
        <v>348690.21</v>
      </c>
    </row>
    <row r="69" spans="2:5" x14ac:dyDescent="0.25">
      <c r="B69" s="33" t="s">
        <v>28</v>
      </c>
      <c r="C69" s="34" t="s">
        <v>77</v>
      </c>
      <c r="D69" s="35">
        <v>170</v>
      </c>
      <c r="E69" s="36">
        <v>17603</v>
      </c>
    </row>
    <row r="70" spans="2:5" x14ac:dyDescent="0.25">
      <c r="B70" s="33"/>
      <c r="C70" s="34" t="s">
        <v>29</v>
      </c>
      <c r="D70" s="35">
        <v>838</v>
      </c>
      <c r="E70" s="36">
        <v>27067</v>
      </c>
    </row>
    <row r="71" spans="2:5" x14ac:dyDescent="0.25">
      <c r="B71" s="33"/>
      <c r="C71" s="34" t="s">
        <v>78</v>
      </c>
      <c r="D71" s="35">
        <v>2582</v>
      </c>
      <c r="E71" s="36">
        <v>62808</v>
      </c>
    </row>
    <row r="72" spans="2:5" x14ac:dyDescent="0.25">
      <c r="B72" s="11" t="s">
        <v>30</v>
      </c>
      <c r="C72" s="6"/>
      <c r="D72" s="7">
        <f>SUM(D69:D71)</f>
        <v>3590</v>
      </c>
      <c r="E72" s="15">
        <f>SUM(E69:E71)</f>
        <v>107478</v>
      </c>
    </row>
    <row r="73" spans="2:5" ht="15.75" thickBot="1" x14ac:dyDescent="0.3">
      <c r="B73" s="12" t="s">
        <v>95</v>
      </c>
      <c r="C73" s="13"/>
      <c r="D73" s="14">
        <f>D72+D68+D66+D64+D62+D60+D55+D52+D47+D41+D31+D29+D27+D23+D21+D19+D15</f>
        <v>18327</v>
      </c>
      <c r="E73" s="16">
        <f>E72+E68+E66+E64+E62+E60+E55+E52+E47+E41+E31+E29+E27+E23+E21+E19+E15</f>
        <v>6741600.0399999991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5"/>
  <sheetViews>
    <sheetView workbookViewId="0">
      <selection activeCell="D79" sqref="D79"/>
    </sheetView>
  </sheetViews>
  <sheetFormatPr baseColWidth="10" defaultRowHeight="15" x14ac:dyDescent="0.25"/>
  <cols>
    <col min="1" max="1" width="11.42578125" style="1"/>
    <col min="2" max="2" width="19.85546875" style="1" customWidth="1"/>
    <col min="3" max="3" width="14.42578125" style="1" customWidth="1"/>
    <col min="4" max="5" width="13" style="1" bestFit="1" customWidth="1"/>
    <col min="6" max="6" width="14.42578125" style="1" customWidth="1"/>
    <col min="7" max="16384" width="11.42578125" style="1"/>
  </cols>
  <sheetData>
    <row r="2" spans="2:6" x14ac:dyDescent="0.25">
      <c r="D2" s="19" t="s">
        <v>99</v>
      </c>
    </row>
    <row r="4" spans="2:6" x14ac:dyDescent="0.25">
      <c r="B4" s="5" t="s">
        <v>100</v>
      </c>
    </row>
    <row r="5" spans="2:6" ht="15.75" thickBot="1" x14ac:dyDescent="0.3"/>
    <row r="6" spans="2:6" ht="29.25" thickBot="1" x14ac:dyDescent="0.3">
      <c r="B6" s="8" t="s">
        <v>0</v>
      </c>
      <c r="C6" s="9" t="s">
        <v>1</v>
      </c>
      <c r="D6" s="9" t="s">
        <v>80</v>
      </c>
      <c r="E6" s="9" t="s">
        <v>79</v>
      </c>
      <c r="F6" s="24" t="s">
        <v>96</v>
      </c>
    </row>
    <row r="7" spans="2:6" x14ac:dyDescent="0.25">
      <c r="B7" s="37" t="s">
        <v>32</v>
      </c>
      <c r="C7" s="38" t="s">
        <v>33</v>
      </c>
      <c r="D7" s="39">
        <v>3606.37</v>
      </c>
      <c r="E7" s="39">
        <v>84952.58</v>
      </c>
      <c r="F7" s="25">
        <v>88558.95</v>
      </c>
    </row>
    <row r="8" spans="2:6" x14ac:dyDescent="0.25">
      <c r="B8" s="40"/>
      <c r="C8" s="41" t="s">
        <v>34</v>
      </c>
      <c r="D8" s="39">
        <v>74385.53</v>
      </c>
      <c r="E8" s="39">
        <v>74710.94</v>
      </c>
      <c r="F8" s="25">
        <v>149096.47</v>
      </c>
    </row>
    <row r="9" spans="2:6" x14ac:dyDescent="0.25">
      <c r="B9" s="40"/>
      <c r="C9" s="41" t="s">
        <v>35</v>
      </c>
      <c r="D9" s="39">
        <v>79323.3</v>
      </c>
      <c r="E9" s="39">
        <v>47974</v>
      </c>
      <c r="F9" s="25">
        <v>127297.3</v>
      </c>
    </row>
    <row r="10" spans="2:6" x14ac:dyDescent="0.25">
      <c r="B10" s="40"/>
      <c r="C10" s="41" t="s">
        <v>36</v>
      </c>
      <c r="D10" s="39">
        <v>9622.49</v>
      </c>
      <c r="E10" s="39">
        <v>166760</v>
      </c>
      <c r="F10" s="25">
        <v>176382.49</v>
      </c>
    </row>
    <row r="11" spans="2:6" x14ac:dyDescent="0.25">
      <c r="B11" s="40"/>
      <c r="C11" s="41" t="s">
        <v>37</v>
      </c>
      <c r="D11" s="39">
        <v>153833</v>
      </c>
      <c r="E11" s="39">
        <v>125014</v>
      </c>
      <c r="F11" s="25">
        <v>278847</v>
      </c>
    </row>
    <row r="12" spans="2:6" x14ac:dyDescent="0.25">
      <c r="B12" s="40"/>
      <c r="C12" s="41" t="s">
        <v>38</v>
      </c>
      <c r="D12" s="39">
        <v>67203.399999999994</v>
      </c>
      <c r="E12" s="39">
        <v>209604</v>
      </c>
      <c r="F12" s="25">
        <v>276807.40000000002</v>
      </c>
    </row>
    <row r="13" spans="2:6" x14ac:dyDescent="0.25">
      <c r="B13" s="40"/>
      <c r="C13" s="41" t="s">
        <v>39</v>
      </c>
      <c r="D13" s="39">
        <v>851.6</v>
      </c>
      <c r="E13" s="39">
        <v>60099.82</v>
      </c>
      <c r="F13" s="25">
        <v>60951.42</v>
      </c>
    </row>
    <row r="14" spans="2:6" x14ac:dyDescent="0.25">
      <c r="B14" s="40"/>
      <c r="C14" s="41" t="s">
        <v>40</v>
      </c>
      <c r="D14" s="39">
        <v>126889.2</v>
      </c>
      <c r="E14" s="39">
        <v>20351.71</v>
      </c>
      <c r="F14" s="25">
        <v>147240.91</v>
      </c>
    </row>
    <row r="15" spans="2:6" x14ac:dyDescent="0.25">
      <c r="B15" s="11" t="s">
        <v>41</v>
      </c>
      <c r="C15" s="6"/>
      <c r="D15" s="20">
        <f>SUM(D7:D14)</f>
        <v>515714.88999999996</v>
      </c>
      <c r="E15" s="20">
        <f t="shared" ref="E15:F15" si="0">SUM(E7:E14)</f>
        <v>789467.04999999993</v>
      </c>
      <c r="F15" s="15">
        <f t="shared" si="0"/>
        <v>1305181.9399999997</v>
      </c>
    </row>
    <row r="16" spans="2:6" x14ac:dyDescent="0.25">
      <c r="B16" s="40" t="s">
        <v>2</v>
      </c>
      <c r="C16" s="41" t="s">
        <v>42</v>
      </c>
      <c r="D16" s="42"/>
      <c r="E16" s="39">
        <v>113060.1</v>
      </c>
      <c r="F16" s="25">
        <v>113060.1</v>
      </c>
    </row>
    <row r="17" spans="2:6" x14ac:dyDescent="0.25">
      <c r="B17" s="40"/>
      <c r="C17" s="41" t="s">
        <v>3</v>
      </c>
      <c r="D17" s="42"/>
      <c r="E17" s="39">
        <v>78451.399999999994</v>
      </c>
      <c r="F17" s="25">
        <v>78451.399999999994</v>
      </c>
    </row>
    <row r="18" spans="2:6" x14ac:dyDescent="0.25">
      <c r="B18" s="40"/>
      <c r="C18" s="41" t="s">
        <v>43</v>
      </c>
      <c r="D18" s="42"/>
      <c r="E18" s="39">
        <v>78333.23</v>
      </c>
      <c r="F18" s="25">
        <v>78333.23</v>
      </c>
    </row>
    <row r="19" spans="2:6" x14ac:dyDescent="0.25">
      <c r="B19" s="11" t="s">
        <v>4</v>
      </c>
      <c r="C19" s="6"/>
      <c r="D19" s="20">
        <f>SUM(D16:D18)</f>
        <v>0</v>
      </c>
      <c r="E19" s="20">
        <f t="shared" ref="E19:F19" si="1">SUM(E16:E18)</f>
        <v>269844.73</v>
      </c>
      <c r="F19" s="15">
        <f t="shared" si="1"/>
        <v>269844.73</v>
      </c>
    </row>
    <row r="20" spans="2:6" x14ac:dyDescent="0.25">
      <c r="B20" s="40" t="s">
        <v>5</v>
      </c>
      <c r="C20" s="41" t="s">
        <v>5</v>
      </c>
      <c r="D20" s="39">
        <v>45701</v>
      </c>
      <c r="E20" s="39">
        <v>133831</v>
      </c>
      <c r="F20" s="25">
        <v>179532</v>
      </c>
    </row>
    <row r="21" spans="2:6" x14ac:dyDescent="0.25">
      <c r="B21" s="11" t="s">
        <v>6</v>
      </c>
      <c r="C21" s="6"/>
      <c r="D21" s="20">
        <f>D20</f>
        <v>45701</v>
      </c>
      <c r="E21" s="20">
        <f t="shared" ref="E21:F21" si="2">E20</f>
        <v>133831</v>
      </c>
      <c r="F21" s="15">
        <f t="shared" si="2"/>
        <v>179532</v>
      </c>
    </row>
    <row r="22" spans="2:6" x14ac:dyDescent="0.25">
      <c r="B22" s="40" t="s">
        <v>44</v>
      </c>
      <c r="C22" s="41" t="s">
        <v>44</v>
      </c>
      <c r="D22" s="39">
        <v>23861.59</v>
      </c>
      <c r="E22" s="39">
        <v>1213.0999999999999</v>
      </c>
      <c r="F22" s="25">
        <v>25074.69</v>
      </c>
    </row>
    <row r="23" spans="2:6" x14ac:dyDescent="0.25">
      <c r="B23" s="11" t="s">
        <v>45</v>
      </c>
      <c r="C23" s="6"/>
      <c r="D23" s="20">
        <f>D22</f>
        <v>23861.59</v>
      </c>
      <c r="E23" s="20">
        <f t="shared" ref="E23:F23" si="3">E22</f>
        <v>1213.0999999999999</v>
      </c>
      <c r="F23" s="15">
        <f t="shared" si="3"/>
        <v>25074.69</v>
      </c>
    </row>
    <row r="24" spans="2:6" x14ac:dyDescent="0.25">
      <c r="B24" s="40" t="s">
        <v>46</v>
      </c>
      <c r="C24" s="41" t="s">
        <v>47</v>
      </c>
      <c r="D24" s="39">
        <v>13769.02</v>
      </c>
      <c r="E24" s="39">
        <v>6600.82</v>
      </c>
      <c r="F24" s="25">
        <v>20369.84</v>
      </c>
    </row>
    <row r="25" spans="2:6" x14ac:dyDescent="0.25">
      <c r="B25" s="40"/>
      <c r="C25" s="41" t="s">
        <v>48</v>
      </c>
      <c r="D25" s="39">
        <v>20718.5</v>
      </c>
      <c r="E25" s="39">
        <v>12667.16</v>
      </c>
      <c r="F25" s="25">
        <v>33385.660000000003</v>
      </c>
    </row>
    <row r="26" spans="2:6" x14ac:dyDescent="0.25">
      <c r="B26" s="40"/>
      <c r="C26" s="41" t="s">
        <v>49</v>
      </c>
      <c r="D26" s="39">
        <v>56272.11</v>
      </c>
      <c r="E26" s="39">
        <v>137618.29999999999</v>
      </c>
      <c r="F26" s="25">
        <v>193890.40999999997</v>
      </c>
    </row>
    <row r="27" spans="2:6" x14ac:dyDescent="0.25">
      <c r="B27" s="11" t="s">
        <v>50</v>
      </c>
      <c r="C27" s="6"/>
      <c r="D27" s="20">
        <f>SUM(D24:D26)</f>
        <v>90759.63</v>
      </c>
      <c r="E27" s="20">
        <f t="shared" ref="E27:F27" si="4">SUM(E24:E26)</f>
        <v>156886.28</v>
      </c>
      <c r="F27" s="15">
        <f t="shared" si="4"/>
        <v>247645.90999999997</v>
      </c>
    </row>
    <row r="28" spans="2:6" x14ac:dyDescent="0.25">
      <c r="B28" s="40" t="s">
        <v>7</v>
      </c>
      <c r="C28" s="41" t="s">
        <v>8</v>
      </c>
      <c r="D28" s="39"/>
      <c r="E28" s="39">
        <v>8828.84</v>
      </c>
      <c r="F28" s="25">
        <v>8828.84</v>
      </c>
    </row>
    <row r="29" spans="2:6" x14ac:dyDescent="0.25">
      <c r="B29" s="11" t="s">
        <v>9</v>
      </c>
      <c r="C29" s="6"/>
      <c r="D29" s="20">
        <f>D28</f>
        <v>0</v>
      </c>
      <c r="E29" s="20">
        <f t="shared" ref="E29:F29" si="5">E28</f>
        <v>8828.84</v>
      </c>
      <c r="F29" s="15">
        <f t="shared" si="5"/>
        <v>8828.84</v>
      </c>
    </row>
    <row r="30" spans="2:6" x14ac:dyDescent="0.25">
      <c r="B30" s="40" t="s">
        <v>51</v>
      </c>
      <c r="C30" s="41" t="s">
        <v>51</v>
      </c>
      <c r="D30" s="39">
        <v>382</v>
      </c>
      <c r="E30" s="39">
        <v>56465</v>
      </c>
      <c r="F30" s="25">
        <v>56847</v>
      </c>
    </row>
    <row r="31" spans="2:6" x14ac:dyDescent="0.25">
      <c r="B31" s="11" t="s">
        <v>52</v>
      </c>
      <c r="C31" s="6"/>
      <c r="D31" s="20">
        <f>D30</f>
        <v>382</v>
      </c>
      <c r="E31" s="20">
        <f t="shared" ref="E31:F31" si="6">E30</f>
        <v>56465</v>
      </c>
      <c r="F31" s="15">
        <f t="shared" si="6"/>
        <v>56847</v>
      </c>
    </row>
    <row r="32" spans="2:6" x14ac:dyDescent="0.25">
      <c r="B32" s="40" t="s">
        <v>10</v>
      </c>
      <c r="C32" s="41" t="s">
        <v>11</v>
      </c>
      <c r="D32" s="39">
        <v>42014.2</v>
      </c>
      <c r="E32" s="39">
        <v>99992</v>
      </c>
      <c r="F32" s="25">
        <v>142006.20000000001</v>
      </c>
    </row>
    <row r="33" spans="2:6" x14ac:dyDescent="0.25">
      <c r="B33" s="40"/>
      <c r="C33" s="41" t="s">
        <v>12</v>
      </c>
      <c r="D33" s="39">
        <v>3215.3</v>
      </c>
      <c r="E33" s="39">
        <v>190925.5</v>
      </c>
      <c r="F33" s="25">
        <v>194140.79999999999</v>
      </c>
    </row>
    <row r="34" spans="2:6" x14ac:dyDescent="0.25">
      <c r="B34" s="40"/>
      <c r="C34" s="41" t="s">
        <v>13</v>
      </c>
      <c r="D34" s="39">
        <v>8808.1</v>
      </c>
      <c r="E34" s="39">
        <v>96281.4</v>
      </c>
      <c r="F34" s="25">
        <v>105089.5</v>
      </c>
    </row>
    <row r="35" spans="2:6" x14ac:dyDescent="0.25">
      <c r="B35" s="40"/>
      <c r="C35" s="41" t="s">
        <v>14</v>
      </c>
      <c r="D35" s="39">
        <v>6252.4</v>
      </c>
      <c r="E35" s="39">
        <v>36213.800000000003</v>
      </c>
      <c r="F35" s="25">
        <v>42466.200000000004</v>
      </c>
    </row>
    <row r="36" spans="2:6" x14ac:dyDescent="0.25">
      <c r="B36" s="40"/>
      <c r="C36" s="41" t="s">
        <v>15</v>
      </c>
      <c r="D36" s="39">
        <v>46052</v>
      </c>
      <c r="E36" s="39">
        <v>66003.199999999997</v>
      </c>
      <c r="F36" s="25">
        <v>112055.2</v>
      </c>
    </row>
    <row r="37" spans="2:6" x14ac:dyDescent="0.25">
      <c r="B37" s="40"/>
      <c r="C37" s="41" t="s">
        <v>16</v>
      </c>
      <c r="D37" s="39">
        <v>19749.400000000001</v>
      </c>
      <c r="E37" s="39">
        <v>116161.60000000001</v>
      </c>
      <c r="F37" s="25">
        <v>135911</v>
      </c>
    </row>
    <row r="38" spans="2:6" x14ac:dyDescent="0.25">
      <c r="B38" s="40"/>
      <c r="C38" s="41" t="s">
        <v>17</v>
      </c>
      <c r="D38" s="39">
        <v>28360.5</v>
      </c>
      <c r="E38" s="39">
        <v>152405.4</v>
      </c>
      <c r="F38" s="25">
        <v>180765.9</v>
      </c>
    </row>
    <row r="39" spans="2:6" x14ac:dyDescent="0.25">
      <c r="B39" s="40"/>
      <c r="C39" s="41" t="s">
        <v>18</v>
      </c>
      <c r="D39" s="39">
        <v>5538.4</v>
      </c>
      <c r="E39" s="39">
        <v>42722</v>
      </c>
      <c r="F39" s="25">
        <v>48260.4</v>
      </c>
    </row>
    <row r="40" spans="2:6" x14ac:dyDescent="0.25">
      <c r="B40" s="40"/>
      <c r="C40" s="41" t="s">
        <v>19</v>
      </c>
      <c r="D40" s="39">
        <v>10293</v>
      </c>
      <c r="E40" s="39">
        <v>20342.099999999999</v>
      </c>
      <c r="F40" s="25">
        <v>30635.1</v>
      </c>
    </row>
    <row r="41" spans="2:6" x14ac:dyDescent="0.25">
      <c r="B41" s="11" t="s">
        <v>20</v>
      </c>
      <c r="C41" s="6"/>
      <c r="D41" s="20">
        <f>SUM(D32:D40)</f>
        <v>170283.3</v>
      </c>
      <c r="E41" s="20">
        <f t="shared" ref="E41:F41" si="7">SUM(E32:E40)</f>
        <v>821047</v>
      </c>
      <c r="F41" s="15">
        <f t="shared" si="7"/>
        <v>991330.3</v>
      </c>
    </row>
    <row r="42" spans="2:6" x14ac:dyDescent="0.25">
      <c r="B42" s="40" t="s">
        <v>53</v>
      </c>
      <c r="C42" s="41" t="s">
        <v>54</v>
      </c>
      <c r="D42" s="39">
        <v>101966.1</v>
      </c>
      <c r="E42" s="39">
        <v>147425.9</v>
      </c>
      <c r="F42" s="25">
        <v>249392</v>
      </c>
    </row>
    <row r="43" spans="2:6" x14ac:dyDescent="0.25">
      <c r="B43" s="40"/>
      <c r="C43" s="41" t="s">
        <v>55</v>
      </c>
      <c r="D43" s="39">
        <v>328404.5</v>
      </c>
      <c r="E43" s="39">
        <v>82468.08</v>
      </c>
      <c r="F43" s="25">
        <v>410872.58</v>
      </c>
    </row>
    <row r="44" spans="2:6" x14ac:dyDescent="0.25">
      <c r="B44" s="40"/>
      <c r="C44" s="41" t="s">
        <v>56</v>
      </c>
      <c r="D44" s="39">
        <v>158243.1</v>
      </c>
      <c r="E44" s="39">
        <v>161824.9</v>
      </c>
      <c r="F44" s="25">
        <v>320068</v>
      </c>
    </row>
    <row r="45" spans="2:6" x14ac:dyDescent="0.25">
      <c r="B45" s="40"/>
      <c r="C45" s="41" t="s">
        <v>57</v>
      </c>
      <c r="D45" s="39">
        <v>44282.92</v>
      </c>
      <c r="E45" s="39">
        <v>191694.5</v>
      </c>
      <c r="F45" s="25">
        <v>235977.41999999998</v>
      </c>
    </row>
    <row r="46" spans="2:6" x14ac:dyDescent="0.25">
      <c r="B46" s="40"/>
      <c r="C46" s="41" t="s">
        <v>58</v>
      </c>
      <c r="D46" s="39">
        <v>122783.8</v>
      </c>
      <c r="E46" s="39">
        <v>69523.61</v>
      </c>
      <c r="F46" s="25">
        <v>192307.41</v>
      </c>
    </row>
    <row r="47" spans="2:6" x14ac:dyDescent="0.25">
      <c r="B47" s="11" t="s">
        <v>59</v>
      </c>
      <c r="C47" s="6"/>
      <c r="D47" s="20">
        <f>SUM(D42:D46)</f>
        <v>755680.42</v>
      </c>
      <c r="E47" s="20">
        <f t="shared" ref="E47:F47" si="8">SUM(E42:E46)</f>
        <v>652936.99</v>
      </c>
      <c r="F47" s="15">
        <f t="shared" si="8"/>
        <v>1408617.41</v>
      </c>
    </row>
    <row r="48" spans="2:6" x14ac:dyDescent="0.25">
      <c r="B48" s="40" t="s">
        <v>60</v>
      </c>
      <c r="C48" s="41" t="s">
        <v>61</v>
      </c>
      <c r="D48" s="39">
        <v>226341.6</v>
      </c>
      <c r="E48" s="39">
        <v>5907</v>
      </c>
      <c r="F48" s="25">
        <v>232248.6</v>
      </c>
    </row>
    <row r="49" spans="2:6" x14ac:dyDescent="0.25">
      <c r="B49" s="40"/>
      <c r="C49" s="41" t="s">
        <v>62</v>
      </c>
      <c r="D49" s="39">
        <v>145873.9</v>
      </c>
      <c r="E49" s="39">
        <v>64041.3</v>
      </c>
      <c r="F49" s="25">
        <v>209915.2</v>
      </c>
    </row>
    <row r="50" spans="2:6" x14ac:dyDescent="0.25">
      <c r="B50" s="40"/>
      <c r="C50" s="41" t="s">
        <v>63</v>
      </c>
      <c r="D50" s="39">
        <v>90715.4</v>
      </c>
      <c r="E50" s="39">
        <v>6814.1</v>
      </c>
      <c r="F50" s="25">
        <v>97529.5</v>
      </c>
    </row>
    <row r="51" spans="2:6" x14ac:dyDescent="0.25">
      <c r="B51" s="40"/>
      <c r="C51" s="41" t="s">
        <v>64</v>
      </c>
      <c r="D51" s="39">
        <v>20804.5</v>
      </c>
      <c r="E51" s="39">
        <v>16516.599999999999</v>
      </c>
      <c r="F51" s="25">
        <v>37321.1</v>
      </c>
    </row>
    <row r="52" spans="2:6" x14ac:dyDescent="0.25">
      <c r="B52" s="11" t="s">
        <v>65</v>
      </c>
      <c r="C52" s="6"/>
      <c r="D52" s="20">
        <f>SUM(D48:D51)</f>
        <v>483735.4</v>
      </c>
      <c r="E52" s="20">
        <f t="shared" ref="E52:F52" si="9">SUM(E48:E51)</f>
        <v>93279</v>
      </c>
      <c r="F52" s="15">
        <f t="shared" si="9"/>
        <v>577014.4</v>
      </c>
    </row>
    <row r="53" spans="2:6" x14ac:dyDescent="0.25">
      <c r="B53" s="40" t="s">
        <v>21</v>
      </c>
      <c r="C53" s="41" t="s">
        <v>66</v>
      </c>
      <c r="D53" s="39">
        <v>158190</v>
      </c>
      <c r="E53" s="39">
        <v>30679.37</v>
      </c>
      <c r="F53" s="25">
        <v>188869.37</v>
      </c>
    </row>
    <row r="54" spans="2:6" x14ac:dyDescent="0.25">
      <c r="B54" s="40"/>
      <c r="C54" s="41" t="s">
        <v>22</v>
      </c>
      <c r="D54" s="39">
        <v>186642.7</v>
      </c>
      <c r="E54" s="39">
        <v>72091.89</v>
      </c>
      <c r="F54" s="25">
        <v>258734.59000000003</v>
      </c>
    </row>
    <row r="55" spans="2:6" x14ac:dyDescent="0.25">
      <c r="B55" s="11" t="s">
        <v>23</v>
      </c>
      <c r="C55" s="6"/>
      <c r="D55" s="20">
        <f>SUM(D53:D54)</f>
        <v>344832.7</v>
      </c>
      <c r="E55" s="20">
        <f t="shared" ref="E55:F55" si="10">SUM(E53:E54)</f>
        <v>102771.26</v>
      </c>
      <c r="F55" s="15">
        <f t="shared" si="10"/>
        <v>447603.96</v>
      </c>
    </row>
    <row r="56" spans="2:6" x14ac:dyDescent="0.25">
      <c r="B56" s="40" t="s">
        <v>67</v>
      </c>
      <c r="C56" s="41" t="s">
        <v>68</v>
      </c>
      <c r="D56" s="39">
        <v>38072</v>
      </c>
      <c r="E56" s="39">
        <v>8752</v>
      </c>
      <c r="F56" s="25">
        <v>46824</v>
      </c>
    </row>
    <row r="57" spans="2:6" x14ac:dyDescent="0.25">
      <c r="B57" s="40"/>
      <c r="C57" s="41" t="s">
        <v>69</v>
      </c>
      <c r="D57" s="39">
        <v>126626</v>
      </c>
      <c r="E57" s="39">
        <v>696</v>
      </c>
      <c r="F57" s="25">
        <v>127322</v>
      </c>
    </row>
    <row r="58" spans="2:6" x14ac:dyDescent="0.25">
      <c r="B58" s="40"/>
      <c r="C58" s="41" t="s">
        <v>70</v>
      </c>
      <c r="D58" s="39">
        <v>194361</v>
      </c>
      <c r="E58" s="39">
        <v>8388</v>
      </c>
      <c r="F58" s="25">
        <v>202749</v>
      </c>
    </row>
    <row r="59" spans="2:6" x14ac:dyDescent="0.25">
      <c r="B59" s="40"/>
      <c r="C59" s="41" t="s">
        <v>71</v>
      </c>
      <c r="D59" s="39">
        <v>87591</v>
      </c>
      <c r="E59" s="39">
        <v>2443</v>
      </c>
      <c r="F59" s="25">
        <v>90034</v>
      </c>
    </row>
    <row r="60" spans="2:6" x14ac:dyDescent="0.25">
      <c r="B60" s="11" t="s">
        <v>72</v>
      </c>
      <c r="C60" s="6"/>
      <c r="D60" s="20">
        <f>SUM(D56:D59)</f>
        <v>446650</v>
      </c>
      <c r="E60" s="20">
        <f t="shared" ref="E60:F60" si="11">SUM(E56:E59)</f>
        <v>20279</v>
      </c>
      <c r="F60" s="15">
        <f t="shared" si="11"/>
        <v>466929</v>
      </c>
    </row>
    <row r="61" spans="2:6" x14ac:dyDescent="0.25">
      <c r="B61" s="40" t="s">
        <v>24</v>
      </c>
      <c r="C61" s="41" t="s">
        <v>24</v>
      </c>
      <c r="D61" s="39">
        <v>327.3</v>
      </c>
      <c r="E61" s="39">
        <v>84851.67</v>
      </c>
      <c r="F61" s="25">
        <v>85178.97</v>
      </c>
    </row>
    <row r="62" spans="2:6" x14ac:dyDescent="0.25">
      <c r="B62" s="11" t="s">
        <v>25</v>
      </c>
      <c r="C62" s="6"/>
      <c r="D62" s="20">
        <f>D61</f>
        <v>327.3</v>
      </c>
      <c r="E62" s="20">
        <f t="shared" ref="E62:F62" si="12">E61</f>
        <v>84851.67</v>
      </c>
      <c r="F62" s="15">
        <f t="shared" si="12"/>
        <v>85178.97</v>
      </c>
    </row>
    <row r="63" spans="2:6" x14ac:dyDescent="0.25">
      <c r="B63" s="40" t="s">
        <v>26</v>
      </c>
      <c r="C63" s="41" t="s">
        <v>26</v>
      </c>
      <c r="D63" s="39">
        <v>18305</v>
      </c>
      <c r="E63" s="39">
        <v>21199</v>
      </c>
      <c r="F63" s="25">
        <v>39504</v>
      </c>
    </row>
    <row r="64" spans="2:6" x14ac:dyDescent="0.25">
      <c r="B64" s="11" t="s">
        <v>27</v>
      </c>
      <c r="C64" s="6"/>
      <c r="D64" s="20">
        <f>D63</f>
        <v>18305</v>
      </c>
      <c r="E64" s="20">
        <f t="shared" ref="E64:F64" si="13">E63</f>
        <v>21199</v>
      </c>
      <c r="F64" s="15">
        <f t="shared" si="13"/>
        <v>39504</v>
      </c>
    </row>
    <row r="65" spans="2:6" x14ac:dyDescent="0.25">
      <c r="B65" s="40" t="s">
        <v>73</v>
      </c>
      <c r="C65" s="41" t="s">
        <v>73</v>
      </c>
      <c r="D65" s="39">
        <v>20389.88</v>
      </c>
      <c r="E65" s="39">
        <v>155908.79999999999</v>
      </c>
      <c r="F65" s="25">
        <v>176298.68</v>
      </c>
    </row>
    <row r="66" spans="2:6" x14ac:dyDescent="0.25">
      <c r="B66" s="11" t="s">
        <v>74</v>
      </c>
      <c r="C66" s="6"/>
      <c r="D66" s="20">
        <f>D65</f>
        <v>20389.88</v>
      </c>
      <c r="E66" s="20">
        <f t="shared" ref="E66:F66" si="14">E65</f>
        <v>155908.79999999999</v>
      </c>
      <c r="F66" s="15">
        <f t="shared" si="14"/>
        <v>176298.68</v>
      </c>
    </row>
    <row r="67" spans="2:6" x14ac:dyDescent="0.25">
      <c r="B67" s="40" t="s">
        <v>75</v>
      </c>
      <c r="C67" s="41" t="s">
        <v>75</v>
      </c>
      <c r="D67" s="39">
        <v>19956.509999999998</v>
      </c>
      <c r="E67" s="39">
        <v>328733.7</v>
      </c>
      <c r="F67" s="25">
        <v>348690.21</v>
      </c>
    </row>
    <row r="68" spans="2:6" x14ac:dyDescent="0.25">
      <c r="B68" s="11" t="s">
        <v>76</v>
      </c>
      <c r="C68" s="6"/>
      <c r="D68" s="20">
        <f>D67</f>
        <v>19956.509999999998</v>
      </c>
      <c r="E68" s="20">
        <f t="shared" ref="E68:F68" si="15">E67</f>
        <v>328733.7</v>
      </c>
      <c r="F68" s="15">
        <f t="shared" si="15"/>
        <v>348690.21</v>
      </c>
    </row>
    <row r="69" spans="2:6" x14ac:dyDescent="0.25">
      <c r="B69" s="40" t="s">
        <v>28</v>
      </c>
      <c r="C69" s="41" t="s">
        <v>77</v>
      </c>
      <c r="D69" s="39">
        <v>8773</v>
      </c>
      <c r="E69" s="39">
        <v>8830</v>
      </c>
      <c r="F69" s="25">
        <v>17603</v>
      </c>
    </row>
    <row r="70" spans="2:6" x14ac:dyDescent="0.25">
      <c r="B70" s="40"/>
      <c r="C70" s="41" t="s">
        <v>29</v>
      </c>
      <c r="D70" s="39">
        <v>14596</v>
      </c>
      <c r="E70" s="39">
        <v>12471</v>
      </c>
      <c r="F70" s="25">
        <v>27067</v>
      </c>
    </row>
    <row r="71" spans="2:6" x14ac:dyDescent="0.25">
      <c r="B71" s="40"/>
      <c r="C71" s="41" t="s">
        <v>78</v>
      </c>
      <c r="D71" s="39">
        <v>29405</v>
      </c>
      <c r="E71" s="39">
        <v>33403</v>
      </c>
      <c r="F71" s="25">
        <v>62808</v>
      </c>
    </row>
    <row r="72" spans="2:6" x14ac:dyDescent="0.25">
      <c r="B72" s="11" t="s">
        <v>30</v>
      </c>
      <c r="C72" s="6"/>
      <c r="D72" s="20">
        <f>SUM(D69:D71)</f>
        <v>52774</v>
      </c>
      <c r="E72" s="20">
        <f t="shared" ref="E72:F72" si="16">SUM(E69:E71)</f>
        <v>54704</v>
      </c>
      <c r="F72" s="15">
        <f t="shared" si="16"/>
        <v>107478</v>
      </c>
    </row>
    <row r="73" spans="2:6" ht="15.75" thickBot="1" x14ac:dyDescent="0.3">
      <c r="B73" s="21" t="s">
        <v>95</v>
      </c>
      <c r="C73" s="22"/>
      <c r="D73" s="23">
        <f>D72+D68+D66+D64+D62+D60+D55+D52+D47+D41+D31+D29+D27+D23+D21+D19+D15</f>
        <v>2989353.6199999996</v>
      </c>
      <c r="E73" s="23">
        <f t="shared" ref="E73:F73" si="17">E72+E68+E66+E64+E62+E60+E55+E52+E47+E41+E31+E29+E27+E23+E21+E19+E15</f>
        <v>3752246.4199999995</v>
      </c>
      <c r="F73" s="23">
        <f t="shared" si="17"/>
        <v>6741600.0399999991</v>
      </c>
    </row>
    <row r="75" spans="2:6" x14ac:dyDescent="0.25">
      <c r="D75" s="18"/>
      <c r="E75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9"/>
  <sheetViews>
    <sheetView workbookViewId="0">
      <selection activeCell="H24" sqref="H24"/>
    </sheetView>
  </sheetViews>
  <sheetFormatPr baseColWidth="10" defaultRowHeight="15" x14ac:dyDescent="0.25"/>
  <cols>
    <col min="1" max="1" width="11.42578125" style="1"/>
    <col min="2" max="2" width="23.42578125" style="1" customWidth="1"/>
    <col min="3" max="3" width="16.42578125" style="1" customWidth="1"/>
    <col min="4" max="4" width="45.5703125" style="1" bestFit="1" customWidth="1"/>
    <col min="5" max="5" width="11" style="1" bestFit="1" customWidth="1"/>
    <col min="6" max="7" width="15.28515625" style="1" customWidth="1"/>
    <col min="8" max="16384" width="11.42578125" style="1"/>
  </cols>
  <sheetData>
    <row r="2" spans="2:7" x14ac:dyDescent="0.25">
      <c r="D2" s="17"/>
      <c r="G2" s="27" t="s">
        <v>99</v>
      </c>
    </row>
    <row r="5" spans="2:7" x14ac:dyDescent="0.25">
      <c r="B5" s="5" t="s">
        <v>102</v>
      </c>
      <c r="E5" s="26"/>
    </row>
    <row r="6" spans="2:7" ht="15.75" thickBot="1" x14ac:dyDescent="0.3">
      <c r="B6" s="5"/>
      <c r="E6" s="26"/>
      <c r="G6" s="28"/>
    </row>
    <row r="7" spans="2:7" ht="43.5" thickBot="1" x14ac:dyDescent="0.3">
      <c r="B7" s="8" t="s">
        <v>0</v>
      </c>
      <c r="C7" s="9" t="s">
        <v>1</v>
      </c>
      <c r="D7" s="9" t="s">
        <v>97</v>
      </c>
      <c r="E7" s="9" t="s">
        <v>31</v>
      </c>
      <c r="F7" s="9" t="s">
        <v>93</v>
      </c>
      <c r="G7" s="24" t="s">
        <v>94</v>
      </c>
    </row>
    <row r="8" spans="2:7" ht="15.75" thickBot="1" x14ac:dyDescent="0.3">
      <c r="B8" s="43" t="s">
        <v>5</v>
      </c>
      <c r="C8" s="44" t="s">
        <v>5</v>
      </c>
      <c r="D8" s="45" t="s">
        <v>82</v>
      </c>
      <c r="E8" s="46">
        <v>1</v>
      </c>
      <c r="F8" s="47">
        <v>770550</v>
      </c>
      <c r="G8" s="48">
        <v>1060232</v>
      </c>
    </row>
    <row r="9" spans="2:7" x14ac:dyDescent="0.25">
      <c r="B9" s="37" t="s">
        <v>44</v>
      </c>
      <c r="C9" s="49" t="s">
        <v>44</v>
      </c>
      <c r="D9" s="50" t="s">
        <v>90</v>
      </c>
      <c r="E9" s="38">
        <v>17</v>
      </c>
      <c r="F9" s="51">
        <v>0</v>
      </c>
      <c r="G9" s="52">
        <v>0</v>
      </c>
    </row>
    <row r="10" spans="2:7" x14ac:dyDescent="0.25">
      <c r="B10" s="40"/>
      <c r="C10" s="53"/>
      <c r="D10" s="54" t="s">
        <v>82</v>
      </c>
      <c r="E10" s="41">
        <v>1</v>
      </c>
      <c r="F10" s="55">
        <v>220786</v>
      </c>
      <c r="G10" s="56">
        <v>220786</v>
      </c>
    </row>
    <row r="11" spans="2:7" ht="15.75" thickBot="1" x14ac:dyDescent="0.3">
      <c r="B11" s="57"/>
      <c r="C11" s="58"/>
      <c r="D11" s="59" t="s">
        <v>81</v>
      </c>
      <c r="E11" s="60">
        <v>1</v>
      </c>
      <c r="F11" s="61">
        <v>220786</v>
      </c>
      <c r="G11" s="62">
        <v>220786</v>
      </c>
    </row>
    <row r="12" spans="2:7" x14ac:dyDescent="0.25">
      <c r="B12" s="40" t="s">
        <v>46</v>
      </c>
      <c r="C12" s="53" t="s">
        <v>47</v>
      </c>
      <c r="D12" s="63" t="s">
        <v>85</v>
      </c>
      <c r="E12" s="38">
        <v>355</v>
      </c>
      <c r="F12" s="51">
        <v>223939.8</v>
      </c>
      <c r="G12" s="52">
        <v>392354</v>
      </c>
    </row>
    <row r="13" spans="2:7" x14ac:dyDescent="0.25">
      <c r="B13" s="40"/>
      <c r="C13" s="53"/>
      <c r="D13" s="63" t="s">
        <v>81</v>
      </c>
      <c r="E13" s="41">
        <v>129</v>
      </c>
      <c r="F13" s="55">
        <v>247941</v>
      </c>
      <c r="G13" s="56">
        <v>564397.80000000005</v>
      </c>
    </row>
    <row r="14" spans="2:7" x14ac:dyDescent="0.25">
      <c r="B14" s="40"/>
      <c r="C14" s="53"/>
      <c r="D14" s="63" t="s">
        <v>86</v>
      </c>
      <c r="E14" s="41">
        <v>6</v>
      </c>
      <c r="F14" s="55">
        <v>0</v>
      </c>
      <c r="G14" s="56">
        <v>246.7</v>
      </c>
    </row>
    <row r="15" spans="2:7" x14ac:dyDescent="0.25">
      <c r="B15" s="40"/>
      <c r="C15" s="53" t="s">
        <v>48</v>
      </c>
      <c r="D15" s="63" t="s">
        <v>85</v>
      </c>
      <c r="E15" s="41">
        <v>209</v>
      </c>
      <c r="F15" s="55">
        <v>378429</v>
      </c>
      <c r="G15" s="56">
        <v>578942.80000000005</v>
      </c>
    </row>
    <row r="16" spans="2:7" x14ac:dyDescent="0.25">
      <c r="B16" s="40"/>
      <c r="C16" s="53"/>
      <c r="D16" s="63" t="s">
        <v>81</v>
      </c>
      <c r="E16" s="41">
        <v>133</v>
      </c>
      <c r="F16" s="55">
        <v>412829.8</v>
      </c>
      <c r="G16" s="56">
        <v>649605.6</v>
      </c>
    </row>
    <row r="17" spans="2:7" x14ac:dyDescent="0.25">
      <c r="B17" s="40"/>
      <c r="C17" s="53" t="s">
        <v>49</v>
      </c>
      <c r="D17" s="63" t="s">
        <v>85</v>
      </c>
      <c r="E17" s="41">
        <v>437</v>
      </c>
      <c r="F17" s="55">
        <v>570243.30000000005</v>
      </c>
      <c r="G17" s="56">
        <v>941896.4</v>
      </c>
    </row>
    <row r="18" spans="2:7" x14ac:dyDescent="0.25">
      <c r="B18" s="40"/>
      <c r="C18" s="53"/>
      <c r="D18" s="63" t="s">
        <v>81</v>
      </c>
      <c r="E18" s="41">
        <v>220</v>
      </c>
      <c r="F18" s="55">
        <v>592701.6</v>
      </c>
      <c r="G18" s="56">
        <v>1040507</v>
      </c>
    </row>
    <row r="19" spans="2:7" ht="15.75" thickBot="1" x14ac:dyDescent="0.3">
      <c r="B19" s="57"/>
      <c r="C19" s="58"/>
      <c r="D19" s="59" t="s">
        <v>86</v>
      </c>
      <c r="E19" s="60">
        <v>16</v>
      </c>
      <c r="F19" s="61">
        <v>0</v>
      </c>
      <c r="G19" s="62">
        <v>428.82</v>
      </c>
    </row>
    <row r="20" spans="2:7" x14ac:dyDescent="0.25">
      <c r="B20" s="37" t="s">
        <v>7</v>
      </c>
      <c r="C20" s="49" t="s">
        <v>87</v>
      </c>
      <c r="D20" s="63" t="s">
        <v>88</v>
      </c>
      <c r="E20" s="38">
        <v>4</v>
      </c>
      <c r="F20" s="51">
        <v>16937</v>
      </c>
      <c r="G20" s="52">
        <v>16937</v>
      </c>
    </row>
    <row r="21" spans="2:7" x14ac:dyDescent="0.25">
      <c r="B21" s="40"/>
      <c r="C21" s="53"/>
      <c r="D21" s="63" t="s">
        <v>81</v>
      </c>
      <c r="E21" s="41">
        <v>1</v>
      </c>
      <c r="F21" s="55">
        <v>110000</v>
      </c>
      <c r="G21" s="56">
        <v>120000</v>
      </c>
    </row>
    <row r="22" spans="2:7" x14ac:dyDescent="0.25">
      <c r="B22" s="40"/>
      <c r="C22" s="53"/>
      <c r="D22" s="63" t="s">
        <v>89</v>
      </c>
      <c r="E22" s="41">
        <v>46</v>
      </c>
      <c r="F22" s="55">
        <v>3640</v>
      </c>
      <c r="G22" s="56">
        <v>3640</v>
      </c>
    </row>
    <row r="23" spans="2:7" x14ac:dyDescent="0.25">
      <c r="B23" s="40"/>
      <c r="C23" s="53" t="s">
        <v>8</v>
      </c>
      <c r="D23" s="63" t="s">
        <v>103</v>
      </c>
      <c r="E23" s="41">
        <v>1</v>
      </c>
      <c r="F23" s="55">
        <v>26200</v>
      </c>
      <c r="G23" s="56">
        <v>26200</v>
      </c>
    </row>
    <row r="24" spans="2:7" ht="15.75" thickBot="1" x14ac:dyDescent="0.3">
      <c r="B24" s="57"/>
      <c r="C24" s="58"/>
      <c r="D24" s="59" t="s">
        <v>82</v>
      </c>
      <c r="E24" s="60">
        <v>1</v>
      </c>
      <c r="F24" s="61">
        <v>563644</v>
      </c>
      <c r="G24" s="62">
        <v>563644</v>
      </c>
    </row>
    <row r="25" spans="2:7" x14ac:dyDescent="0.25">
      <c r="B25" s="37" t="s">
        <v>51</v>
      </c>
      <c r="C25" s="49" t="s">
        <v>51</v>
      </c>
      <c r="D25" s="63" t="s">
        <v>90</v>
      </c>
      <c r="E25" s="38">
        <v>21</v>
      </c>
      <c r="F25" s="51">
        <v>121371</v>
      </c>
      <c r="G25" s="52">
        <v>137652</v>
      </c>
    </row>
    <row r="26" spans="2:7" x14ac:dyDescent="0.25">
      <c r="B26" s="40"/>
      <c r="C26" s="53"/>
      <c r="D26" s="63" t="s">
        <v>82</v>
      </c>
      <c r="E26" s="41">
        <v>1</v>
      </c>
      <c r="F26" s="55">
        <v>363793</v>
      </c>
      <c r="G26" s="56">
        <v>532139</v>
      </c>
    </row>
    <row r="27" spans="2:7" x14ac:dyDescent="0.25">
      <c r="B27" s="40"/>
      <c r="C27" s="53"/>
      <c r="D27" s="63" t="s">
        <v>81</v>
      </c>
      <c r="E27" s="41">
        <v>1</v>
      </c>
      <c r="F27" s="55">
        <v>363793</v>
      </c>
      <c r="G27" s="56">
        <v>532139</v>
      </c>
    </row>
    <row r="28" spans="2:7" x14ac:dyDescent="0.25">
      <c r="B28" s="40"/>
      <c r="C28" s="53"/>
      <c r="D28" s="63" t="s">
        <v>83</v>
      </c>
      <c r="E28" s="41">
        <v>4</v>
      </c>
      <c r="F28" s="55">
        <v>10528</v>
      </c>
      <c r="G28" s="56">
        <v>18933</v>
      </c>
    </row>
    <row r="29" spans="2:7" ht="15.75" thickBot="1" x14ac:dyDescent="0.3">
      <c r="B29" s="57"/>
      <c r="C29" s="58"/>
      <c r="D29" s="59" t="s">
        <v>91</v>
      </c>
      <c r="E29" s="60">
        <v>1</v>
      </c>
      <c r="F29" s="61">
        <v>24301</v>
      </c>
      <c r="G29" s="62">
        <v>24353.4</v>
      </c>
    </row>
    <row r="30" spans="2:7" x14ac:dyDescent="0.25">
      <c r="B30" s="40" t="s">
        <v>10</v>
      </c>
      <c r="C30" s="53" t="s">
        <v>11</v>
      </c>
      <c r="D30" s="54" t="s">
        <v>90</v>
      </c>
      <c r="E30" s="38">
        <v>18</v>
      </c>
      <c r="F30" s="51">
        <v>0</v>
      </c>
      <c r="G30" s="52">
        <v>341043.4</v>
      </c>
    </row>
    <row r="31" spans="2:7" x14ac:dyDescent="0.25">
      <c r="B31" s="40"/>
      <c r="C31" s="53"/>
      <c r="D31" s="54" t="s">
        <v>85</v>
      </c>
      <c r="E31" s="41">
        <v>488</v>
      </c>
      <c r="F31" s="55">
        <v>0</v>
      </c>
      <c r="G31" s="56">
        <v>703442</v>
      </c>
    </row>
    <row r="32" spans="2:7" x14ac:dyDescent="0.25">
      <c r="B32" s="40"/>
      <c r="C32" s="53"/>
      <c r="D32" s="54" t="s">
        <v>89</v>
      </c>
      <c r="E32" s="41">
        <v>64</v>
      </c>
      <c r="F32" s="55">
        <v>0</v>
      </c>
      <c r="G32" s="56">
        <v>11669.69</v>
      </c>
    </row>
    <row r="33" spans="2:7" x14ac:dyDescent="0.25">
      <c r="B33" s="40"/>
      <c r="C33" s="53"/>
      <c r="D33" s="54" t="s">
        <v>83</v>
      </c>
      <c r="E33" s="41">
        <v>2</v>
      </c>
      <c r="F33" s="55">
        <v>0</v>
      </c>
      <c r="G33" s="56">
        <v>107702</v>
      </c>
    </row>
    <row r="34" spans="2:7" x14ac:dyDescent="0.25">
      <c r="B34" s="40"/>
      <c r="C34" s="53" t="s">
        <v>12</v>
      </c>
      <c r="D34" s="54" t="s">
        <v>90</v>
      </c>
      <c r="E34" s="41">
        <v>30</v>
      </c>
      <c r="F34" s="55">
        <v>0</v>
      </c>
      <c r="G34" s="56">
        <v>318188.38</v>
      </c>
    </row>
    <row r="35" spans="2:7" x14ac:dyDescent="0.25">
      <c r="B35" s="40"/>
      <c r="C35" s="53"/>
      <c r="D35" s="54" t="s">
        <v>85</v>
      </c>
      <c r="E35" s="41">
        <v>822</v>
      </c>
      <c r="F35" s="55">
        <v>0</v>
      </c>
      <c r="G35" s="56">
        <v>1289009</v>
      </c>
    </row>
    <row r="36" spans="2:7" x14ac:dyDescent="0.25">
      <c r="B36" s="40"/>
      <c r="C36" s="53"/>
      <c r="D36" s="54" t="s">
        <v>89</v>
      </c>
      <c r="E36" s="41">
        <v>17</v>
      </c>
      <c r="F36" s="55">
        <v>0</v>
      </c>
      <c r="G36" s="56">
        <v>7544.72</v>
      </c>
    </row>
    <row r="37" spans="2:7" x14ac:dyDescent="0.25">
      <c r="B37" s="40"/>
      <c r="C37" s="53"/>
      <c r="D37" s="54" t="s">
        <v>83</v>
      </c>
      <c r="E37" s="41">
        <v>5</v>
      </c>
      <c r="F37" s="55">
        <v>0</v>
      </c>
      <c r="G37" s="56">
        <v>111186</v>
      </c>
    </row>
    <row r="38" spans="2:7" x14ac:dyDescent="0.25">
      <c r="B38" s="40"/>
      <c r="C38" s="53" t="s">
        <v>13</v>
      </c>
      <c r="D38" s="54" t="s">
        <v>90</v>
      </c>
      <c r="E38" s="41">
        <v>27</v>
      </c>
      <c r="F38" s="55">
        <v>0</v>
      </c>
      <c r="G38" s="56">
        <v>461929.51</v>
      </c>
    </row>
    <row r="39" spans="2:7" x14ac:dyDescent="0.25">
      <c r="B39" s="40"/>
      <c r="C39" s="53"/>
      <c r="D39" s="54" t="s">
        <v>85</v>
      </c>
      <c r="E39" s="41">
        <v>971</v>
      </c>
      <c r="F39" s="55">
        <v>0</v>
      </c>
      <c r="G39" s="56">
        <v>1360383</v>
      </c>
    </row>
    <row r="40" spans="2:7" x14ac:dyDescent="0.25">
      <c r="B40" s="40"/>
      <c r="C40" s="53"/>
      <c r="D40" s="54" t="s">
        <v>89</v>
      </c>
      <c r="E40" s="41">
        <v>129</v>
      </c>
      <c r="F40" s="55">
        <v>0</v>
      </c>
      <c r="G40" s="56">
        <v>73009.08</v>
      </c>
    </row>
    <row r="41" spans="2:7" x14ac:dyDescent="0.25">
      <c r="B41" s="40"/>
      <c r="C41" s="53"/>
      <c r="D41" s="54" t="s">
        <v>83</v>
      </c>
      <c r="E41" s="41">
        <v>3</v>
      </c>
      <c r="F41" s="55">
        <v>0</v>
      </c>
      <c r="G41" s="56">
        <v>192858</v>
      </c>
    </row>
    <row r="42" spans="2:7" x14ac:dyDescent="0.25">
      <c r="B42" s="40"/>
      <c r="C42" s="53" t="s">
        <v>14</v>
      </c>
      <c r="D42" s="54" t="s">
        <v>90</v>
      </c>
      <c r="E42" s="41">
        <v>15</v>
      </c>
      <c r="F42" s="55">
        <v>0</v>
      </c>
      <c r="G42" s="56">
        <v>187149.65</v>
      </c>
    </row>
    <row r="43" spans="2:7" x14ac:dyDescent="0.25">
      <c r="B43" s="40"/>
      <c r="C43" s="53"/>
      <c r="D43" s="54" t="s">
        <v>85</v>
      </c>
      <c r="E43" s="41">
        <v>459</v>
      </c>
      <c r="F43" s="55">
        <v>0</v>
      </c>
      <c r="G43" s="56">
        <v>711612</v>
      </c>
    </row>
    <row r="44" spans="2:7" x14ac:dyDescent="0.25">
      <c r="B44" s="40"/>
      <c r="C44" s="53"/>
      <c r="D44" s="54" t="s">
        <v>89</v>
      </c>
      <c r="E44" s="41">
        <v>10</v>
      </c>
      <c r="F44" s="55">
        <v>0</v>
      </c>
      <c r="G44" s="56">
        <v>6022.3</v>
      </c>
    </row>
    <row r="45" spans="2:7" x14ac:dyDescent="0.25">
      <c r="B45" s="40"/>
      <c r="C45" s="53"/>
      <c r="D45" s="54" t="s">
        <v>83</v>
      </c>
      <c r="E45" s="41">
        <v>2</v>
      </c>
      <c r="F45" s="55">
        <v>0</v>
      </c>
      <c r="G45" s="56">
        <v>78179</v>
      </c>
    </row>
    <row r="46" spans="2:7" x14ac:dyDescent="0.25">
      <c r="B46" s="40"/>
      <c r="C46" s="53" t="s">
        <v>15</v>
      </c>
      <c r="D46" s="54" t="s">
        <v>90</v>
      </c>
      <c r="E46" s="41">
        <v>23</v>
      </c>
      <c r="F46" s="55">
        <v>0</v>
      </c>
      <c r="G46" s="56">
        <v>279100.59000000003</v>
      </c>
    </row>
    <row r="47" spans="2:7" x14ac:dyDescent="0.25">
      <c r="B47" s="40"/>
      <c r="C47" s="53"/>
      <c r="D47" s="54" t="s">
        <v>85</v>
      </c>
      <c r="E47" s="41">
        <v>982</v>
      </c>
      <c r="F47" s="55">
        <v>0</v>
      </c>
      <c r="G47" s="56">
        <v>1026418</v>
      </c>
    </row>
    <row r="48" spans="2:7" x14ac:dyDescent="0.25">
      <c r="B48" s="40"/>
      <c r="C48" s="53"/>
      <c r="D48" s="54" t="s">
        <v>89</v>
      </c>
      <c r="E48" s="41">
        <v>39</v>
      </c>
      <c r="F48" s="55">
        <v>0</v>
      </c>
      <c r="G48" s="56">
        <v>9836.68</v>
      </c>
    </row>
    <row r="49" spans="2:7" x14ac:dyDescent="0.25">
      <c r="B49" s="40"/>
      <c r="C49" s="53"/>
      <c r="D49" s="54" t="s">
        <v>83</v>
      </c>
      <c r="E49" s="41">
        <v>2</v>
      </c>
      <c r="F49" s="55">
        <v>0</v>
      </c>
      <c r="G49" s="56">
        <v>100296</v>
      </c>
    </row>
    <row r="50" spans="2:7" x14ac:dyDescent="0.25">
      <c r="B50" s="40"/>
      <c r="C50" s="53" t="s">
        <v>16</v>
      </c>
      <c r="D50" s="54" t="s">
        <v>90</v>
      </c>
      <c r="E50" s="41">
        <v>18</v>
      </c>
      <c r="F50" s="55">
        <v>0</v>
      </c>
      <c r="G50" s="56">
        <v>179793.54</v>
      </c>
    </row>
    <row r="51" spans="2:7" x14ac:dyDescent="0.25">
      <c r="B51" s="40"/>
      <c r="C51" s="53"/>
      <c r="D51" s="54" t="s">
        <v>85</v>
      </c>
      <c r="E51" s="41">
        <v>429</v>
      </c>
      <c r="F51" s="55">
        <v>0</v>
      </c>
      <c r="G51" s="56">
        <v>606313</v>
      </c>
    </row>
    <row r="52" spans="2:7" x14ac:dyDescent="0.25">
      <c r="B52" s="40"/>
      <c r="C52" s="53"/>
      <c r="D52" s="54" t="s">
        <v>89</v>
      </c>
      <c r="E52" s="41">
        <v>11</v>
      </c>
      <c r="F52" s="55">
        <v>0</v>
      </c>
      <c r="G52" s="56">
        <v>2416.81</v>
      </c>
    </row>
    <row r="53" spans="2:7" x14ac:dyDescent="0.25">
      <c r="B53" s="40"/>
      <c r="C53" s="53"/>
      <c r="D53" s="54" t="s">
        <v>83</v>
      </c>
      <c r="E53" s="41">
        <v>2</v>
      </c>
      <c r="F53" s="55">
        <v>0</v>
      </c>
      <c r="G53" s="56">
        <v>86486</v>
      </c>
    </row>
    <row r="54" spans="2:7" x14ac:dyDescent="0.25">
      <c r="B54" s="40"/>
      <c r="C54" s="53"/>
      <c r="D54" s="54" t="s">
        <v>91</v>
      </c>
      <c r="E54" s="41">
        <v>1</v>
      </c>
      <c r="F54" s="55">
        <v>0</v>
      </c>
      <c r="G54" s="56">
        <v>12246</v>
      </c>
    </row>
    <row r="55" spans="2:7" x14ac:dyDescent="0.25">
      <c r="B55" s="40"/>
      <c r="C55" s="53" t="s">
        <v>17</v>
      </c>
      <c r="D55" s="54" t="s">
        <v>90</v>
      </c>
      <c r="E55" s="41">
        <v>26</v>
      </c>
      <c r="F55" s="55">
        <v>0</v>
      </c>
      <c r="G55" s="56">
        <v>232296.47</v>
      </c>
    </row>
    <row r="56" spans="2:7" x14ac:dyDescent="0.25">
      <c r="B56" s="40"/>
      <c r="C56" s="53"/>
      <c r="D56" s="54" t="s">
        <v>85</v>
      </c>
      <c r="E56" s="41">
        <v>486</v>
      </c>
      <c r="F56" s="55">
        <v>0</v>
      </c>
      <c r="G56" s="56">
        <v>970026</v>
      </c>
    </row>
    <row r="57" spans="2:7" x14ac:dyDescent="0.25">
      <c r="B57" s="40"/>
      <c r="C57" s="53"/>
      <c r="D57" s="54" t="s">
        <v>89</v>
      </c>
      <c r="E57" s="41">
        <v>13</v>
      </c>
      <c r="F57" s="55">
        <v>0</v>
      </c>
      <c r="G57" s="56">
        <v>12380.06</v>
      </c>
    </row>
    <row r="58" spans="2:7" x14ac:dyDescent="0.25">
      <c r="B58" s="40"/>
      <c r="C58" s="53"/>
      <c r="D58" s="54" t="s">
        <v>83</v>
      </c>
      <c r="E58" s="41">
        <v>4</v>
      </c>
      <c r="F58" s="55">
        <v>0</v>
      </c>
      <c r="G58" s="56">
        <v>5325</v>
      </c>
    </row>
    <row r="59" spans="2:7" x14ac:dyDescent="0.25">
      <c r="B59" s="40"/>
      <c r="C59" s="53" t="s">
        <v>18</v>
      </c>
      <c r="D59" s="54" t="s">
        <v>103</v>
      </c>
      <c r="E59" s="41">
        <v>1</v>
      </c>
      <c r="F59" s="55">
        <v>0</v>
      </c>
      <c r="G59" s="56">
        <v>978.87</v>
      </c>
    </row>
    <row r="60" spans="2:7" x14ac:dyDescent="0.25">
      <c r="B60" s="40"/>
      <c r="C60" s="53"/>
      <c r="D60" s="54" t="s">
        <v>90</v>
      </c>
      <c r="E60" s="41">
        <v>12</v>
      </c>
      <c r="F60" s="55">
        <v>0</v>
      </c>
      <c r="G60" s="56">
        <v>175341.47</v>
      </c>
    </row>
    <row r="61" spans="2:7" x14ac:dyDescent="0.25">
      <c r="B61" s="40"/>
      <c r="C61" s="53"/>
      <c r="D61" s="54" t="s">
        <v>85</v>
      </c>
      <c r="E61" s="41">
        <v>399</v>
      </c>
      <c r="F61" s="55">
        <v>0</v>
      </c>
      <c r="G61" s="56">
        <v>702090</v>
      </c>
    </row>
    <row r="62" spans="2:7" x14ac:dyDescent="0.25">
      <c r="B62" s="40"/>
      <c r="C62" s="53"/>
      <c r="D62" s="54" t="s">
        <v>83</v>
      </c>
      <c r="E62" s="41">
        <v>1</v>
      </c>
      <c r="F62" s="55">
        <v>0</v>
      </c>
      <c r="G62" s="56">
        <v>8421</v>
      </c>
    </row>
    <row r="63" spans="2:7" x14ac:dyDescent="0.25">
      <c r="B63" s="40"/>
      <c r="C63" s="53" t="s">
        <v>19</v>
      </c>
      <c r="D63" s="54" t="s">
        <v>90</v>
      </c>
      <c r="E63" s="41">
        <v>21</v>
      </c>
      <c r="F63" s="55">
        <v>0</v>
      </c>
      <c r="G63" s="56">
        <v>290100.31</v>
      </c>
    </row>
    <row r="64" spans="2:7" x14ac:dyDescent="0.25">
      <c r="B64" s="40"/>
      <c r="C64" s="53"/>
      <c r="D64" s="54" t="s">
        <v>85</v>
      </c>
      <c r="E64" s="41">
        <v>551</v>
      </c>
      <c r="F64" s="55">
        <v>0</v>
      </c>
      <c r="G64" s="56">
        <v>949066</v>
      </c>
    </row>
    <row r="65" spans="2:7" x14ac:dyDescent="0.25">
      <c r="B65" s="40"/>
      <c r="C65" s="53"/>
      <c r="D65" s="54" t="s">
        <v>89</v>
      </c>
      <c r="E65" s="41">
        <v>85</v>
      </c>
      <c r="F65" s="55">
        <v>0</v>
      </c>
      <c r="G65" s="56">
        <v>18555.060000000001</v>
      </c>
    </row>
    <row r="66" spans="2:7" ht="15.75" thickBot="1" x14ac:dyDescent="0.3">
      <c r="B66" s="57"/>
      <c r="C66" s="58"/>
      <c r="D66" s="59" t="s">
        <v>83</v>
      </c>
      <c r="E66" s="60">
        <v>2</v>
      </c>
      <c r="F66" s="61">
        <v>0</v>
      </c>
      <c r="G66" s="62">
        <v>105366</v>
      </c>
    </row>
    <row r="67" spans="2:7" x14ac:dyDescent="0.25">
      <c r="B67" s="37" t="s">
        <v>53</v>
      </c>
      <c r="C67" s="49" t="s">
        <v>54</v>
      </c>
      <c r="D67" s="50" t="s">
        <v>103</v>
      </c>
      <c r="E67" s="38">
        <v>22</v>
      </c>
      <c r="F67" s="51">
        <v>27157.84</v>
      </c>
      <c r="G67" s="52">
        <v>27157.84</v>
      </c>
    </row>
    <row r="68" spans="2:7" x14ac:dyDescent="0.25">
      <c r="B68" s="40"/>
      <c r="C68" s="53"/>
      <c r="D68" s="54" t="s">
        <v>90</v>
      </c>
      <c r="E68" s="41">
        <v>12</v>
      </c>
      <c r="F68" s="55">
        <v>0</v>
      </c>
      <c r="G68" s="56">
        <v>298010</v>
      </c>
    </row>
    <row r="69" spans="2:7" x14ac:dyDescent="0.25">
      <c r="B69" s="40"/>
      <c r="C69" s="53"/>
      <c r="D69" s="54" t="s">
        <v>85</v>
      </c>
      <c r="E69" s="41">
        <v>1408</v>
      </c>
      <c r="F69" s="55">
        <v>0</v>
      </c>
      <c r="G69" s="56">
        <v>1307682</v>
      </c>
    </row>
    <row r="70" spans="2:7" x14ac:dyDescent="0.25">
      <c r="B70" s="40"/>
      <c r="C70" s="53"/>
      <c r="D70" s="54" t="s">
        <v>81</v>
      </c>
      <c r="E70" s="41">
        <v>3</v>
      </c>
      <c r="F70" s="55">
        <v>622064</v>
      </c>
      <c r="G70" s="56">
        <v>1492585</v>
      </c>
    </row>
    <row r="71" spans="2:7" x14ac:dyDescent="0.25">
      <c r="B71" s="40"/>
      <c r="C71" s="53"/>
      <c r="D71" s="54" t="s">
        <v>86</v>
      </c>
      <c r="E71" s="41">
        <v>14</v>
      </c>
      <c r="F71" s="55">
        <v>0</v>
      </c>
      <c r="G71" s="56">
        <v>0</v>
      </c>
    </row>
    <row r="72" spans="2:7" x14ac:dyDescent="0.25">
      <c r="B72" s="40"/>
      <c r="C72" s="53"/>
      <c r="D72" s="54" t="s">
        <v>92</v>
      </c>
      <c r="E72" s="41">
        <v>1</v>
      </c>
      <c r="F72" s="55">
        <v>0</v>
      </c>
      <c r="G72" s="56">
        <v>2.76</v>
      </c>
    </row>
    <row r="73" spans="2:7" x14ac:dyDescent="0.25">
      <c r="B73" s="40"/>
      <c r="C73" s="53"/>
      <c r="D73" s="54" t="s">
        <v>83</v>
      </c>
      <c r="E73" s="41">
        <v>12</v>
      </c>
      <c r="F73" s="55">
        <v>0</v>
      </c>
      <c r="G73" s="56">
        <v>29544</v>
      </c>
    </row>
    <row r="74" spans="2:7" x14ac:dyDescent="0.25">
      <c r="B74" s="40"/>
      <c r="C74" s="53"/>
      <c r="D74" s="54" t="s">
        <v>91</v>
      </c>
      <c r="E74" s="41">
        <v>1</v>
      </c>
      <c r="F74" s="55">
        <v>0</v>
      </c>
      <c r="G74" s="56">
        <v>1621</v>
      </c>
    </row>
    <row r="75" spans="2:7" x14ac:dyDescent="0.25">
      <c r="B75" s="40"/>
      <c r="C75" s="53" t="s">
        <v>55</v>
      </c>
      <c r="D75" s="54" t="s">
        <v>104</v>
      </c>
      <c r="E75" s="41">
        <v>23</v>
      </c>
      <c r="F75" s="55">
        <v>35083.360000000001</v>
      </c>
      <c r="G75" s="56">
        <v>35083.360000000001</v>
      </c>
    </row>
    <row r="76" spans="2:7" x14ac:dyDescent="0.25">
      <c r="B76" s="40"/>
      <c r="C76" s="53"/>
      <c r="D76" s="54" t="s">
        <v>90</v>
      </c>
      <c r="E76" s="41">
        <v>18</v>
      </c>
      <c r="F76" s="55">
        <v>0</v>
      </c>
      <c r="G76" s="56">
        <v>344104</v>
      </c>
    </row>
    <row r="77" spans="2:7" x14ac:dyDescent="0.25">
      <c r="B77" s="40"/>
      <c r="C77" s="53"/>
      <c r="D77" s="54" t="s">
        <v>85</v>
      </c>
      <c r="E77" s="41">
        <v>1550</v>
      </c>
      <c r="F77" s="55">
        <v>0</v>
      </c>
      <c r="G77" s="56">
        <v>1715320</v>
      </c>
    </row>
    <row r="78" spans="2:7" x14ac:dyDescent="0.25">
      <c r="B78" s="40"/>
      <c r="C78" s="53"/>
      <c r="D78" s="54" t="s">
        <v>81</v>
      </c>
      <c r="E78" s="41">
        <v>2</v>
      </c>
      <c r="F78" s="55">
        <v>861756</v>
      </c>
      <c r="G78" s="56">
        <v>1981323</v>
      </c>
    </row>
    <row r="79" spans="2:7" x14ac:dyDescent="0.25">
      <c r="B79" s="40"/>
      <c r="C79" s="53"/>
      <c r="D79" s="54" t="s">
        <v>86</v>
      </c>
      <c r="E79" s="41">
        <v>0</v>
      </c>
      <c r="F79" s="55">
        <v>0</v>
      </c>
      <c r="G79" s="56">
        <v>0</v>
      </c>
    </row>
    <row r="80" spans="2:7" x14ac:dyDescent="0.25">
      <c r="B80" s="40"/>
      <c r="C80" s="53"/>
      <c r="D80" s="54" t="s">
        <v>92</v>
      </c>
      <c r="E80" s="41">
        <v>7</v>
      </c>
      <c r="F80" s="55">
        <v>0</v>
      </c>
      <c r="G80" s="56">
        <v>187.44</v>
      </c>
    </row>
    <row r="81" spans="2:7" x14ac:dyDescent="0.25">
      <c r="B81" s="40"/>
      <c r="C81" s="53"/>
      <c r="D81" s="54" t="s">
        <v>83</v>
      </c>
      <c r="E81" s="41">
        <v>12</v>
      </c>
      <c r="F81" s="55">
        <v>0</v>
      </c>
      <c r="G81" s="56">
        <v>154326</v>
      </c>
    </row>
    <row r="82" spans="2:7" x14ac:dyDescent="0.25">
      <c r="B82" s="40"/>
      <c r="C82" s="41"/>
      <c r="D82" s="54" t="s">
        <v>91</v>
      </c>
      <c r="E82" s="41">
        <v>3</v>
      </c>
      <c r="F82" s="55">
        <v>0</v>
      </c>
      <c r="G82" s="56">
        <v>154034</v>
      </c>
    </row>
    <row r="83" spans="2:7" x14ac:dyDescent="0.25">
      <c r="B83" s="40"/>
      <c r="C83" s="53" t="s">
        <v>56</v>
      </c>
      <c r="D83" s="54" t="s">
        <v>104</v>
      </c>
      <c r="E83" s="41">
        <f>18+16</f>
        <v>34</v>
      </c>
      <c r="F83" s="55">
        <f>51443.69+46801.99</f>
        <v>98245.68</v>
      </c>
      <c r="G83" s="56">
        <f>51443.69+46801.99</f>
        <v>98245.68</v>
      </c>
    </row>
    <row r="84" spans="2:7" x14ac:dyDescent="0.25">
      <c r="B84" s="40"/>
      <c r="C84" s="53"/>
      <c r="D84" s="54" t="s">
        <v>90</v>
      </c>
      <c r="E84" s="41">
        <v>20</v>
      </c>
      <c r="F84" s="55">
        <v>0</v>
      </c>
      <c r="G84" s="56">
        <v>366465</v>
      </c>
    </row>
    <row r="85" spans="2:7" x14ac:dyDescent="0.25">
      <c r="B85" s="40"/>
      <c r="C85" s="53"/>
      <c r="D85" s="54" t="s">
        <v>85</v>
      </c>
      <c r="E85" s="41">
        <v>839</v>
      </c>
      <c r="F85" s="55">
        <v>727353.3</v>
      </c>
      <c r="G85" s="56">
        <v>1547560</v>
      </c>
    </row>
    <row r="86" spans="2:7" x14ac:dyDescent="0.25">
      <c r="B86" s="40"/>
      <c r="C86" s="53"/>
      <c r="D86" s="54" t="s">
        <v>81</v>
      </c>
      <c r="E86" s="41">
        <v>1</v>
      </c>
      <c r="F86" s="55">
        <v>810288</v>
      </c>
      <c r="G86" s="56">
        <v>1714112</v>
      </c>
    </row>
    <row r="87" spans="2:7" x14ac:dyDescent="0.25">
      <c r="B87" s="40"/>
      <c r="C87" s="41"/>
      <c r="D87" s="54" t="s">
        <v>86</v>
      </c>
      <c r="E87" s="41">
        <v>10</v>
      </c>
      <c r="F87" s="55">
        <v>0</v>
      </c>
      <c r="G87" s="56">
        <v>0</v>
      </c>
    </row>
    <row r="88" spans="2:7" x14ac:dyDescent="0.25">
      <c r="B88" s="40"/>
      <c r="C88" s="53"/>
      <c r="D88" s="54" t="s">
        <v>83</v>
      </c>
      <c r="E88" s="41">
        <v>9</v>
      </c>
      <c r="F88" s="55">
        <v>0</v>
      </c>
      <c r="G88" s="56">
        <v>86932</v>
      </c>
    </row>
    <row r="89" spans="2:7" x14ac:dyDescent="0.25">
      <c r="B89" s="40"/>
      <c r="C89" s="53"/>
      <c r="D89" s="54" t="s">
        <v>91</v>
      </c>
      <c r="E89" s="41">
        <v>1</v>
      </c>
      <c r="F89" s="55">
        <v>0</v>
      </c>
      <c r="G89" s="56">
        <v>7827</v>
      </c>
    </row>
    <row r="90" spans="2:7" x14ac:dyDescent="0.25">
      <c r="B90" s="40"/>
      <c r="C90" s="53" t="s">
        <v>57</v>
      </c>
      <c r="D90" s="54" t="s">
        <v>103</v>
      </c>
      <c r="E90" s="41">
        <v>22</v>
      </c>
      <c r="F90" s="55">
        <v>29975.24</v>
      </c>
      <c r="G90" s="56">
        <v>29975.24</v>
      </c>
    </row>
    <row r="91" spans="2:7" x14ac:dyDescent="0.25">
      <c r="B91" s="40"/>
      <c r="C91" s="53"/>
      <c r="D91" s="54" t="s">
        <v>90</v>
      </c>
      <c r="E91" s="41">
        <v>24</v>
      </c>
      <c r="F91" s="55">
        <v>0</v>
      </c>
      <c r="G91" s="56">
        <v>423707</v>
      </c>
    </row>
    <row r="92" spans="2:7" x14ac:dyDescent="0.25">
      <c r="B92" s="40"/>
      <c r="C92" s="53"/>
      <c r="D92" s="54" t="s">
        <v>85</v>
      </c>
      <c r="E92" s="41">
        <v>669</v>
      </c>
      <c r="F92" s="55">
        <v>718461</v>
      </c>
      <c r="G92" s="56">
        <v>1088577</v>
      </c>
    </row>
    <row r="93" spans="2:7" x14ac:dyDescent="0.25">
      <c r="B93" s="40"/>
      <c r="C93" s="53"/>
      <c r="D93" s="54" t="s">
        <v>81</v>
      </c>
      <c r="E93" s="41">
        <v>2</v>
      </c>
      <c r="F93" s="55">
        <v>764300</v>
      </c>
      <c r="G93" s="56">
        <v>1221210</v>
      </c>
    </row>
    <row r="94" spans="2:7" x14ac:dyDescent="0.25">
      <c r="B94" s="40"/>
      <c r="C94" s="41"/>
      <c r="D94" s="54" t="s">
        <v>86</v>
      </c>
      <c r="E94" s="41">
        <v>12</v>
      </c>
      <c r="F94" s="55">
        <v>0</v>
      </c>
      <c r="G94" s="56">
        <v>0</v>
      </c>
    </row>
    <row r="95" spans="2:7" x14ac:dyDescent="0.25">
      <c r="B95" s="40"/>
      <c r="C95" s="53"/>
      <c r="D95" s="54" t="s">
        <v>92</v>
      </c>
      <c r="E95" s="41">
        <v>2</v>
      </c>
      <c r="F95" s="55">
        <v>0</v>
      </c>
      <c r="G95" s="56">
        <v>8.4499999999999993</v>
      </c>
    </row>
    <row r="96" spans="2:7" x14ac:dyDescent="0.25">
      <c r="B96" s="40"/>
      <c r="C96" s="53"/>
      <c r="D96" s="54" t="s">
        <v>83</v>
      </c>
      <c r="E96" s="41">
        <v>6</v>
      </c>
      <c r="F96" s="55">
        <v>0</v>
      </c>
      <c r="G96" s="56">
        <v>226838</v>
      </c>
    </row>
    <row r="97" spans="2:7" x14ac:dyDescent="0.25">
      <c r="B97" s="40"/>
      <c r="C97" s="53"/>
      <c r="D97" s="54" t="s">
        <v>91</v>
      </c>
      <c r="E97" s="41">
        <v>1</v>
      </c>
      <c r="F97" s="55">
        <v>0</v>
      </c>
      <c r="G97" s="56">
        <v>99594</v>
      </c>
    </row>
    <row r="98" spans="2:7" x14ac:dyDescent="0.25">
      <c r="B98" s="40"/>
      <c r="C98" s="53" t="s">
        <v>58</v>
      </c>
      <c r="D98" s="54" t="s">
        <v>104</v>
      </c>
      <c r="E98" s="41">
        <v>18</v>
      </c>
      <c r="F98" s="55">
        <v>35968.69</v>
      </c>
      <c r="G98" s="56">
        <v>35968.69</v>
      </c>
    </row>
    <row r="99" spans="2:7" x14ac:dyDescent="0.25">
      <c r="B99" s="40"/>
      <c r="C99" s="53"/>
      <c r="D99" s="54" t="s">
        <v>90</v>
      </c>
      <c r="E99" s="41">
        <v>18</v>
      </c>
      <c r="F99" s="55">
        <v>0</v>
      </c>
      <c r="G99" s="56">
        <v>431509</v>
      </c>
    </row>
    <row r="100" spans="2:7" x14ac:dyDescent="0.25">
      <c r="B100" s="40"/>
      <c r="C100" s="53"/>
      <c r="D100" s="54" t="s">
        <v>85</v>
      </c>
      <c r="E100" s="41">
        <v>1295</v>
      </c>
      <c r="F100" s="55">
        <v>0</v>
      </c>
      <c r="G100" s="56">
        <v>1315427</v>
      </c>
    </row>
    <row r="101" spans="2:7" x14ac:dyDescent="0.25">
      <c r="B101" s="40"/>
      <c r="C101" s="53"/>
      <c r="D101" s="54" t="s">
        <v>81</v>
      </c>
      <c r="E101" s="41">
        <v>2</v>
      </c>
      <c r="F101" s="55">
        <v>506371</v>
      </c>
      <c r="G101" s="56">
        <v>1536982</v>
      </c>
    </row>
    <row r="102" spans="2:7" ht="15.75" thickBot="1" x14ac:dyDescent="0.3">
      <c r="B102" s="57"/>
      <c r="C102" s="58"/>
      <c r="D102" s="59" t="s">
        <v>83</v>
      </c>
      <c r="E102" s="60">
        <v>7</v>
      </c>
      <c r="F102" s="61">
        <v>0</v>
      </c>
      <c r="G102" s="62">
        <v>4121</v>
      </c>
    </row>
    <row r="103" spans="2:7" x14ac:dyDescent="0.25">
      <c r="B103" s="37" t="s">
        <v>60</v>
      </c>
      <c r="C103" s="49" t="s">
        <v>61</v>
      </c>
      <c r="D103" s="50" t="s">
        <v>103</v>
      </c>
      <c r="E103" s="38">
        <v>14</v>
      </c>
      <c r="F103" s="51">
        <v>356325</v>
      </c>
      <c r="G103" s="52">
        <v>503383</v>
      </c>
    </row>
    <row r="104" spans="2:7" x14ac:dyDescent="0.25">
      <c r="B104" s="40"/>
      <c r="C104" s="53"/>
      <c r="D104" s="54" t="s">
        <v>85</v>
      </c>
      <c r="E104" s="41">
        <v>419</v>
      </c>
      <c r="F104" s="55">
        <v>470335</v>
      </c>
      <c r="G104" s="56">
        <v>723592</v>
      </c>
    </row>
    <row r="105" spans="2:7" x14ac:dyDescent="0.25">
      <c r="B105" s="40"/>
      <c r="C105" s="53"/>
      <c r="D105" s="54" t="s">
        <v>81</v>
      </c>
      <c r="E105" s="41">
        <v>253</v>
      </c>
      <c r="F105" s="55">
        <v>0</v>
      </c>
      <c r="G105" s="56">
        <v>451587</v>
      </c>
    </row>
    <row r="106" spans="2:7" x14ac:dyDescent="0.25">
      <c r="B106" s="40"/>
      <c r="C106" s="53"/>
      <c r="D106" s="54" t="s">
        <v>84</v>
      </c>
      <c r="E106" s="41">
        <v>13</v>
      </c>
      <c r="F106" s="55">
        <v>5159</v>
      </c>
      <c r="G106" s="56">
        <v>5159</v>
      </c>
    </row>
    <row r="107" spans="2:7" x14ac:dyDescent="0.25">
      <c r="B107" s="40"/>
      <c r="C107" s="41"/>
      <c r="D107" s="54" t="s">
        <v>89</v>
      </c>
      <c r="E107" s="41">
        <v>1</v>
      </c>
      <c r="F107" s="55">
        <v>1.9</v>
      </c>
      <c r="G107" s="56">
        <v>1.9</v>
      </c>
    </row>
    <row r="108" spans="2:7" x14ac:dyDescent="0.25">
      <c r="B108" s="40"/>
      <c r="C108" s="53" t="s">
        <v>62</v>
      </c>
      <c r="D108" s="54" t="s">
        <v>103</v>
      </c>
      <c r="E108" s="41">
        <v>6</v>
      </c>
      <c r="F108" s="55">
        <v>90739</v>
      </c>
      <c r="G108" s="56">
        <v>113970</v>
      </c>
    </row>
    <row r="109" spans="2:7" x14ac:dyDescent="0.25">
      <c r="B109" s="40"/>
      <c r="C109" s="53"/>
      <c r="D109" s="54" t="s">
        <v>85</v>
      </c>
      <c r="E109" s="41">
        <v>251</v>
      </c>
      <c r="F109" s="55">
        <v>345418</v>
      </c>
      <c r="G109" s="56">
        <v>531413</v>
      </c>
    </row>
    <row r="110" spans="2:7" x14ac:dyDescent="0.25">
      <c r="B110" s="40"/>
      <c r="C110" s="53"/>
      <c r="D110" s="54" t="s">
        <v>81</v>
      </c>
      <c r="E110" s="41">
        <v>65</v>
      </c>
      <c r="F110" s="55">
        <v>0</v>
      </c>
      <c r="G110" s="56">
        <v>130280</v>
      </c>
    </row>
    <row r="111" spans="2:7" x14ac:dyDescent="0.25">
      <c r="B111" s="40"/>
      <c r="C111" s="53"/>
      <c r="D111" s="54" t="s">
        <v>84</v>
      </c>
      <c r="E111" s="41">
        <v>11</v>
      </c>
      <c r="F111" s="55">
        <v>5159</v>
      </c>
      <c r="G111" s="56">
        <v>5159</v>
      </c>
    </row>
    <row r="112" spans="2:7" x14ac:dyDescent="0.25">
      <c r="B112" s="40"/>
      <c r="C112" s="53"/>
      <c r="D112" s="54" t="s">
        <v>89</v>
      </c>
      <c r="E112" s="41">
        <v>4</v>
      </c>
      <c r="F112" s="55">
        <v>2.9</v>
      </c>
      <c r="G112" s="56">
        <v>2.9</v>
      </c>
    </row>
    <row r="113" spans="2:7" x14ac:dyDescent="0.25">
      <c r="B113" s="40"/>
      <c r="C113" s="53" t="s">
        <v>63</v>
      </c>
      <c r="D113" s="54" t="s">
        <v>103</v>
      </c>
      <c r="E113" s="41">
        <v>6</v>
      </c>
      <c r="F113" s="55">
        <v>193371</v>
      </c>
      <c r="G113" s="56">
        <v>255235</v>
      </c>
    </row>
    <row r="114" spans="2:7" x14ac:dyDescent="0.25">
      <c r="B114" s="40"/>
      <c r="C114" s="53"/>
      <c r="D114" s="54" t="s">
        <v>85</v>
      </c>
      <c r="E114" s="41">
        <v>445</v>
      </c>
      <c r="F114" s="55">
        <v>702820</v>
      </c>
      <c r="G114" s="56">
        <v>1080262</v>
      </c>
    </row>
    <row r="115" spans="2:7" x14ac:dyDescent="0.25">
      <c r="B115" s="40"/>
      <c r="C115" s="53"/>
      <c r="D115" s="54" t="s">
        <v>81</v>
      </c>
      <c r="E115" s="41">
        <v>24</v>
      </c>
      <c r="F115" s="55">
        <v>0</v>
      </c>
      <c r="G115" s="56">
        <v>50057</v>
      </c>
    </row>
    <row r="116" spans="2:7" x14ac:dyDescent="0.25">
      <c r="B116" s="40"/>
      <c r="C116" s="53"/>
      <c r="D116" s="54" t="s">
        <v>84</v>
      </c>
      <c r="E116" s="41">
        <v>18</v>
      </c>
      <c r="F116" s="55">
        <v>5203</v>
      </c>
      <c r="G116" s="56">
        <v>5203</v>
      </c>
    </row>
    <row r="117" spans="2:7" x14ac:dyDescent="0.25">
      <c r="B117" s="40"/>
      <c r="C117" s="41"/>
      <c r="D117" s="54" t="s">
        <v>89</v>
      </c>
      <c r="E117" s="41">
        <v>1</v>
      </c>
      <c r="F117" s="55">
        <v>1.9</v>
      </c>
      <c r="G117" s="56">
        <v>1.9</v>
      </c>
    </row>
    <row r="118" spans="2:7" x14ac:dyDescent="0.25">
      <c r="B118" s="40"/>
      <c r="C118" s="53" t="s">
        <v>64</v>
      </c>
      <c r="D118" s="54" t="s">
        <v>103</v>
      </c>
      <c r="E118" s="41">
        <v>8</v>
      </c>
      <c r="F118" s="55">
        <v>204378</v>
      </c>
      <c r="G118" s="56">
        <v>281692</v>
      </c>
    </row>
    <row r="119" spans="2:7" x14ac:dyDescent="0.25">
      <c r="B119" s="40"/>
      <c r="C119" s="53"/>
      <c r="D119" s="54" t="s">
        <v>85</v>
      </c>
      <c r="E119" s="41">
        <v>283</v>
      </c>
      <c r="F119" s="55">
        <v>379146</v>
      </c>
      <c r="G119" s="56">
        <v>583301</v>
      </c>
    </row>
    <row r="120" spans="2:7" x14ac:dyDescent="0.25">
      <c r="B120" s="40"/>
      <c r="C120" s="53"/>
      <c r="D120" s="54" t="s">
        <v>81</v>
      </c>
      <c r="E120" s="41">
        <v>43</v>
      </c>
      <c r="F120" s="55">
        <v>0</v>
      </c>
      <c r="G120" s="56">
        <v>63367</v>
      </c>
    </row>
    <row r="121" spans="2:7" x14ac:dyDescent="0.25">
      <c r="B121" s="40"/>
      <c r="C121" s="53"/>
      <c r="D121" s="54" t="s">
        <v>84</v>
      </c>
      <c r="E121" s="41">
        <v>14</v>
      </c>
      <c r="F121" s="55">
        <v>5159</v>
      </c>
      <c r="G121" s="56">
        <v>5159</v>
      </c>
    </row>
    <row r="122" spans="2:7" ht="15.75" thickBot="1" x14ac:dyDescent="0.3">
      <c r="B122" s="57"/>
      <c r="C122" s="58"/>
      <c r="D122" s="59" t="s">
        <v>89</v>
      </c>
      <c r="E122" s="60">
        <v>1</v>
      </c>
      <c r="F122" s="61">
        <v>1.9</v>
      </c>
      <c r="G122" s="62">
        <v>1.9</v>
      </c>
    </row>
    <row r="123" spans="2:7" x14ac:dyDescent="0.25">
      <c r="B123" s="37" t="s">
        <v>21</v>
      </c>
      <c r="C123" s="49" t="s">
        <v>66</v>
      </c>
      <c r="D123" s="50" t="s">
        <v>103</v>
      </c>
      <c r="E123" s="38">
        <f>14+120</f>
        <v>134</v>
      </c>
      <c r="F123" s="51">
        <v>20458.509999999998</v>
      </c>
      <c r="G123" s="52">
        <v>20458.509999999998</v>
      </c>
    </row>
    <row r="124" spans="2:7" x14ac:dyDescent="0.25">
      <c r="B124" s="40"/>
      <c r="C124" s="53"/>
      <c r="D124" s="54" t="s">
        <v>90</v>
      </c>
      <c r="E124" s="41">
        <v>41</v>
      </c>
      <c r="F124" s="55">
        <v>273755.09999999998</v>
      </c>
      <c r="G124" s="56">
        <v>411725.8</v>
      </c>
    </row>
    <row r="125" spans="2:7" x14ac:dyDescent="0.25">
      <c r="B125" s="40"/>
      <c r="C125" s="53"/>
      <c r="D125" s="54" t="s">
        <v>85</v>
      </c>
      <c r="E125" s="41">
        <v>1559</v>
      </c>
      <c r="F125" s="55">
        <v>0</v>
      </c>
      <c r="G125" s="56">
        <v>1801339</v>
      </c>
    </row>
    <row r="126" spans="2:7" x14ac:dyDescent="0.25">
      <c r="B126" s="40"/>
      <c r="C126" s="53"/>
      <c r="D126" s="54" t="s">
        <v>81</v>
      </c>
      <c r="E126" s="41">
        <v>1444</v>
      </c>
      <c r="F126" s="55">
        <v>491552.2</v>
      </c>
      <c r="G126" s="56">
        <v>546430.5</v>
      </c>
    </row>
    <row r="127" spans="2:7" x14ac:dyDescent="0.25">
      <c r="B127" s="40"/>
      <c r="C127" s="53"/>
      <c r="D127" s="54" t="s">
        <v>86</v>
      </c>
      <c r="E127" s="41">
        <v>67</v>
      </c>
      <c r="F127" s="55">
        <v>0</v>
      </c>
      <c r="G127" s="56">
        <v>2135</v>
      </c>
    </row>
    <row r="128" spans="2:7" x14ac:dyDescent="0.25">
      <c r="B128" s="40"/>
      <c r="C128" s="53"/>
      <c r="D128" s="54" t="s">
        <v>83</v>
      </c>
      <c r="E128" s="41">
        <v>1</v>
      </c>
      <c r="F128" s="55">
        <v>11698.1</v>
      </c>
      <c r="G128" s="56">
        <v>13189</v>
      </c>
    </row>
    <row r="129" spans="2:7" x14ac:dyDescent="0.25">
      <c r="B129" s="40"/>
      <c r="C129" s="41"/>
      <c r="D129" s="54" t="s">
        <v>91</v>
      </c>
      <c r="E129" s="41">
        <v>2</v>
      </c>
      <c r="F129" s="55">
        <v>62079.7</v>
      </c>
      <c r="G129" s="56">
        <v>76898.100000000006</v>
      </c>
    </row>
    <row r="130" spans="2:7" x14ac:dyDescent="0.25">
      <c r="B130" s="40"/>
      <c r="C130" s="53" t="s">
        <v>22</v>
      </c>
      <c r="D130" s="54" t="s">
        <v>103</v>
      </c>
      <c r="E130" s="41">
        <f>16+201</f>
        <v>217</v>
      </c>
      <c r="F130" s="55">
        <v>55231.99</v>
      </c>
      <c r="G130" s="56">
        <v>55231.99</v>
      </c>
    </row>
    <row r="131" spans="2:7" x14ac:dyDescent="0.25">
      <c r="B131" s="40"/>
      <c r="C131" s="53"/>
      <c r="D131" s="54" t="s">
        <v>90</v>
      </c>
      <c r="E131" s="41">
        <v>37</v>
      </c>
      <c r="F131" s="55">
        <v>451903.1</v>
      </c>
      <c r="G131" s="56">
        <v>523046.8</v>
      </c>
    </row>
    <row r="132" spans="2:7" x14ac:dyDescent="0.25">
      <c r="B132" s="40"/>
      <c r="C132" s="53"/>
      <c r="D132" s="54" t="s">
        <v>85</v>
      </c>
      <c r="E132" s="41">
        <v>2263</v>
      </c>
      <c r="F132" s="55">
        <v>0</v>
      </c>
      <c r="G132" s="56">
        <v>2769623</v>
      </c>
    </row>
    <row r="133" spans="2:7" x14ac:dyDescent="0.25">
      <c r="B133" s="40"/>
      <c r="C133" s="53"/>
      <c r="D133" s="54" t="s">
        <v>88</v>
      </c>
      <c r="E133" s="41">
        <v>1</v>
      </c>
      <c r="F133" s="55">
        <v>42614.400000000001</v>
      </c>
      <c r="G133" s="56">
        <v>49992.83</v>
      </c>
    </row>
    <row r="134" spans="2:7" x14ac:dyDescent="0.25">
      <c r="B134" s="40"/>
      <c r="C134" s="53"/>
      <c r="D134" s="54" t="s">
        <v>81</v>
      </c>
      <c r="E134" s="41">
        <v>1673</v>
      </c>
      <c r="F134" s="55">
        <v>801674.6</v>
      </c>
      <c r="G134" s="56">
        <v>746976</v>
      </c>
    </row>
    <row r="135" spans="2:7" x14ac:dyDescent="0.25">
      <c r="B135" s="64"/>
      <c r="C135" s="41"/>
      <c r="D135" s="54" t="s">
        <v>86</v>
      </c>
      <c r="E135" s="41">
        <v>256</v>
      </c>
      <c r="F135" s="55">
        <v>0</v>
      </c>
      <c r="G135" s="56">
        <v>5690</v>
      </c>
    </row>
    <row r="136" spans="2:7" x14ac:dyDescent="0.25">
      <c r="B136" s="64"/>
      <c r="C136" s="41"/>
      <c r="D136" s="54" t="s">
        <v>83</v>
      </c>
      <c r="E136" s="41">
        <v>3</v>
      </c>
      <c r="F136" s="55">
        <v>23627.8</v>
      </c>
      <c r="G136" s="56">
        <v>25067.599999999999</v>
      </c>
    </row>
    <row r="137" spans="2:7" ht="15.75" thickBot="1" x14ac:dyDescent="0.3">
      <c r="B137" s="57"/>
      <c r="C137" s="58"/>
      <c r="D137" s="59" t="s">
        <v>91</v>
      </c>
      <c r="E137" s="60">
        <v>5</v>
      </c>
      <c r="F137" s="61">
        <v>158896.29999999999</v>
      </c>
      <c r="G137" s="62">
        <v>175880.5</v>
      </c>
    </row>
    <row r="138" spans="2:7" ht="15.75" thickBot="1" x14ac:dyDescent="0.3">
      <c r="B138" s="43" t="s">
        <v>67</v>
      </c>
      <c r="C138" s="44" t="s">
        <v>68</v>
      </c>
      <c r="D138" s="45" t="s">
        <v>82</v>
      </c>
      <c r="E138" s="46">
        <v>1</v>
      </c>
      <c r="F138" s="47">
        <v>0</v>
      </c>
      <c r="G138" s="48">
        <v>0</v>
      </c>
    </row>
    <row r="139" spans="2:7" x14ac:dyDescent="0.25">
      <c r="B139" s="37" t="s">
        <v>24</v>
      </c>
      <c r="C139" s="49" t="s">
        <v>24</v>
      </c>
      <c r="D139" s="50" t="s">
        <v>103</v>
      </c>
      <c r="E139" s="38">
        <v>52</v>
      </c>
      <c r="F139" s="51">
        <v>0</v>
      </c>
      <c r="G139" s="52">
        <v>72580.2</v>
      </c>
    </row>
    <row r="140" spans="2:7" x14ac:dyDescent="0.25">
      <c r="B140" s="40"/>
      <c r="C140" s="53"/>
      <c r="D140" s="54" t="s">
        <v>90</v>
      </c>
      <c r="E140" s="41">
        <v>6</v>
      </c>
      <c r="F140" s="55">
        <v>97731.16</v>
      </c>
      <c r="G140" s="56">
        <v>167539.9</v>
      </c>
    </row>
    <row r="141" spans="2:7" ht="15.75" thickBot="1" x14ac:dyDescent="0.3">
      <c r="B141" s="65"/>
      <c r="C141" s="60"/>
      <c r="D141" s="59" t="s">
        <v>85</v>
      </c>
      <c r="E141" s="60">
        <v>185</v>
      </c>
      <c r="F141" s="61">
        <v>0</v>
      </c>
      <c r="G141" s="62">
        <v>488349</v>
      </c>
    </row>
    <row r="142" spans="2:7" x14ac:dyDescent="0.25">
      <c r="B142" s="37" t="s">
        <v>26</v>
      </c>
      <c r="C142" s="49" t="s">
        <v>26</v>
      </c>
      <c r="D142" s="50" t="s">
        <v>103</v>
      </c>
      <c r="E142" s="38">
        <v>1</v>
      </c>
      <c r="F142" s="51">
        <v>35.33</v>
      </c>
      <c r="G142" s="52">
        <v>47</v>
      </c>
    </row>
    <row r="143" spans="2:7" x14ac:dyDescent="0.25">
      <c r="B143" s="40"/>
      <c r="C143" s="53"/>
      <c r="D143" s="54" t="s">
        <v>90</v>
      </c>
      <c r="E143" s="41">
        <v>7</v>
      </c>
      <c r="F143" s="55">
        <v>225666</v>
      </c>
      <c r="G143" s="56">
        <v>319574</v>
      </c>
    </row>
    <row r="144" spans="2:7" x14ac:dyDescent="0.25">
      <c r="B144" s="64"/>
      <c r="C144" s="41"/>
      <c r="D144" s="54" t="s">
        <v>85</v>
      </c>
      <c r="E144" s="41">
        <v>805</v>
      </c>
      <c r="F144" s="55">
        <v>354091</v>
      </c>
      <c r="G144" s="56">
        <v>563018</v>
      </c>
    </row>
    <row r="145" spans="2:7" x14ac:dyDescent="0.25">
      <c r="B145" s="64"/>
      <c r="C145" s="41"/>
      <c r="D145" s="54" t="s">
        <v>92</v>
      </c>
      <c r="E145" s="41">
        <v>51</v>
      </c>
      <c r="F145" s="55">
        <v>13441.6</v>
      </c>
      <c r="G145" s="56">
        <v>17763.5</v>
      </c>
    </row>
    <row r="146" spans="2:7" x14ac:dyDescent="0.25">
      <c r="B146" s="64"/>
      <c r="C146" s="41"/>
      <c r="D146" s="54" t="s">
        <v>83</v>
      </c>
      <c r="E146" s="41">
        <v>5</v>
      </c>
      <c r="F146" s="55">
        <v>133275</v>
      </c>
      <c r="G146" s="56">
        <v>164128</v>
      </c>
    </row>
    <row r="147" spans="2:7" ht="15.75" thickBot="1" x14ac:dyDescent="0.3">
      <c r="B147" s="65"/>
      <c r="C147" s="60"/>
      <c r="D147" s="59" t="s">
        <v>91</v>
      </c>
      <c r="E147" s="60">
        <v>2</v>
      </c>
      <c r="F147" s="61">
        <v>57063</v>
      </c>
      <c r="G147" s="62">
        <v>64282</v>
      </c>
    </row>
    <row r="148" spans="2:7" x14ac:dyDescent="0.25">
      <c r="B148" s="37" t="s">
        <v>73</v>
      </c>
      <c r="C148" s="49" t="s">
        <v>73</v>
      </c>
      <c r="D148" s="50" t="s">
        <v>90</v>
      </c>
      <c r="E148" s="38">
        <v>2</v>
      </c>
      <c r="F148" s="51">
        <v>269019.90000000002</v>
      </c>
      <c r="G148" s="52">
        <v>269019.90000000002</v>
      </c>
    </row>
    <row r="149" spans="2:7" x14ac:dyDescent="0.25">
      <c r="B149" s="40"/>
      <c r="C149" s="53"/>
      <c r="D149" s="54" t="s">
        <v>82</v>
      </c>
      <c r="E149" s="41">
        <v>1</v>
      </c>
      <c r="F149" s="55">
        <v>511293</v>
      </c>
      <c r="G149" s="56">
        <v>511293</v>
      </c>
    </row>
    <row r="150" spans="2:7" x14ac:dyDescent="0.25">
      <c r="B150" s="40"/>
      <c r="C150" s="53"/>
      <c r="D150" s="54" t="s">
        <v>85</v>
      </c>
      <c r="E150" s="41">
        <v>427</v>
      </c>
      <c r="F150" s="55">
        <v>189509</v>
      </c>
      <c r="G150" s="56">
        <v>189509</v>
      </c>
    </row>
    <row r="151" spans="2:7" ht="15.75" thickBot="1" x14ac:dyDescent="0.3">
      <c r="B151" s="57"/>
      <c r="C151" s="58"/>
      <c r="D151" s="59" t="s">
        <v>83</v>
      </c>
      <c r="E151" s="60">
        <v>7</v>
      </c>
      <c r="F151" s="61">
        <v>49800</v>
      </c>
      <c r="G151" s="62">
        <v>53647</v>
      </c>
    </row>
    <row r="152" spans="2:7" x14ac:dyDescent="0.25">
      <c r="B152" s="37" t="s">
        <v>75</v>
      </c>
      <c r="C152" s="49" t="s">
        <v>75</v>
      </c>
      <c r="D152" s="50" t="s">
        <v>103</v>
      </c>
      <c r="E152" s="38">
        <v>334</v>
      </c>
      <c r="F152" s="51">
        <v>313309.40000000002</v>
      </c>
      <c r="G152" s="52">
        <v>313309.40000000002</v>
      </c>
    </row>
    <row r="153" spans="2:7" x14ac:dyDescent="0.25">
      <c r="B153" s="40"/>
      <c r="C153" s="53"/>
      <c r="D153" s="54" t="s">
        <v>89</v>
      </c>
      <c r="E153" s="41">
        <v>72</v>
      </c>
      <c r="F153" s="55">
        <v>91708.160000000003</v>
      </c>
      <c r="G153" s="56">
        <v>91708.160000000003</v>
      </c>
    </row>
    <row r="154" spans="2:7" ht="15.75" thickBot="1" x14ac:dyDescent="0.3">
      <c r="B154" s="65"/>
      <c r="C154" s="60"/>
      <c r="D154" s="59" t="s">
        <v>83</v>
      </c>
      <c r="E154" s="60">
        <v>2</v>
      </c>
      <c r="F154" s="61">
        <v>60223.05</v>
      </c>
      <c r="G154" s="62">
        <v>60223.05</v>
      </c>
    </row>
    <row r="155" spans="2:7" x14ac:dyDescent="0.25">
      <c r="B155" s="37" t="s">
        <v>28</v>
      </c>
      <c r="C155" s="49" t="s">
        <v>77</v>
      </c>
      <c r="D155" s="50" t="s">
        <v>103</v>
      </c>
      <c r="E155" s="38">
        <f>23+4</f>
        <v>27</v>
      </c>
      <c r="F155" s="51">
        <f>58245.32+737.15</f>
        <v>58982.47</v>
      </c>
      <c r="G155" s="52">
        <f>81877.26+2776.54</f>
        <v>84653.799999999988</v>
      </c>
    </row>
    <row r="156" spans="2:7" x14ac:dyDescent="0.25">
      <c r="B156" s="40"/>
      <c r="C156" s="53"/>
      <c r="D156" s="54" t="s">
        <v>81</v>
      </c>
      <c r="E156" s="41">
        <v>1</v>
      </c>
      <c r="F156" s="55">
        <v>140875</v>
      </c>
      <c r="G156" s="56">
        <v>304180</v>
      </c>
    </row>
    <row r="157" spans="2:7" x14ac:dyDescent="0.25">
      <c r="B157" s="40"/>
      <c r="C157" s="41"/>
      <c r="D157" s="54" t="s">
        <v>92</v>
      </c>
      <c r="E157" s="41">
        <v>1</v>
      </c>
      <c r="F157" s="55">
        <v>80.36</v>
      </c>
      <c r="G157" s="56">
        <v>367.14</v>
      </c>
    </row>
    <row r="158" spans="2:7" x14ac:dyDescent="0.25">
      <c r="B158" s="40"/>
      <c r="C158" s="53"/>
      <c r="D158" s="54" t="s">
        <v>83</v>
      </c>
      <c r="E158" s="41">
        <v>6</v>
      </c>
      <c r="F158" s="55">
        <v>24761.87</v>
      </c>
      <c r="G158" s="56">
        <v>32647.52</v>
      </c>
    </row>
    <row r="159" spans="2:7" x14ac:dyDescent="0.25">
      <c r="B159" s="40"/>
      <c r="C159" s="53"/>
      <c r="D159" s="54" t="s">
        <v>91</v>
      </c>
      <c r="E159" s="41">
        <v>4</v>
      </c>
      <c r="F159" s="55">
        <v>19303.73</v>
      </c>
      <c r="G159" s="56">
        <v>25490.43</v>
      </c>
    </row>
    <row r="160" spans="2:7" x14ac:dyDescent="0.25">
      <c r="B160" s="40"/>
      <c r="C160" s="53" t="s">
        <v>29</v>
      </c>
      <c r="D160" s="54" t="s">
        <v>103</v>
      </c>
      <c r="E160" s="41">
        <f>19+1</f>
        <v>20</v>
      </c>
      <c r="F160" s="55">
        <f>27180.1+2.33</f>
        <v>27182.43</v>
      </c>
      <c r="G160" s="56">
        <f>40425.02+51.3</f>
        <v>40476.32</v>
      </c>
    </row>
    <row r="161" spans="2:7" x14ac:dyDescent="0.25">
      <c r="B161" s="64"/>
      <c r="C161" s="41"/>
      <c r="D161" s="54" t="s">
        <v>81</v>
      </c>
      <c r="E161" s="41">
        <v>1</v>
      </c>
      <c r="F161" s="55">
        <v>131748</v>
      </c>
      <c r="G161" s="56">
        <v>197829</v>
      </c>
    </row>
    <row r="162" spans="2:7" x14ac:dyDescent="0.25">
      <c r="B162" s="64"/>
      <c r="C162" s="41"/>
      <c r="D162" s="54" t="s">
        <v>92</v>
      </c>
      <c r="E162" s="41">
        <v>1</v>
      </c>
      <c r="F162" s="55">
        <v>28.59</v>
      </c>
      <c r="G162" s="56">
        <v>1044.28</v>
      </c>
    </row>
    <row r="163" spans="2:7" x14ac:dyDescent="0.25">
      <c r="B163" s="64"/>
      <c r="C163" s="41"/>
      <c r="D163" s="54" t="s">
        <v>83</v>
      </c>
      <c r="E163" s="41">
        <v>6</v>
      </c>
      <c r="F163" s="55">
        <v>22247.759999999998</v>
      </c>
      <c r="G163" s="56">
        <v>31641.06</v>
      </c>
    </row>
    <row r="164" spans="2:7" x14ac:dyDescent="0.25">
      <c r="B164" s="64"/>
      <c r="C164" s="41"/>
      <c r="D164" s="54" t="s">
        <v>91</v>
      </c>
      <c r="E164" s="41">
        <v>3</v>
      </c>
      <c r="F164" s="55">
        <v>5554.22</v>
      </c>
      <c r="G164" s="56">
        <v>6705.62</v>
      </c>
    </row>
    <row r="165" spans="2:7" x14ac:dyDescent="0.25">
      <c r="B165" s="64"/>
      <c r="C165" s="53" t="s">
        <v>78</v>
      </c>
      <c r="D165" s="54" t="s">
        <v>103</v>
      </c>
      <c r="E165" s="41">
        <f>14+2</f>
        <v>16</v>
      </c>
      <c r="F165" s="55">
        <f>14602.47+682.76</f>
        <v>15285.23</v>
      </c>
      <c r="G165" s="56">
        <f>24196.27+1578.46</f>
        <v>25774.73</v>
      </c>
    </row>
    <row r="166" spans="2:7" x14ac:dyDescent="0.25">
      <c r="B166" s="64"/>
      <c r="C166" s="41"/>
      <c r="D166" s="54" t="s">
        <v>81</v>
      </c>
      <c r="E166" s="41">
        <v>1</v>
      </c>
      <c r="F166" s="55">
        <v>124339</v>
      </c>
      <c r="G166" s="56">
        <v>221491</v>
      </c>
    </row>
    <row r="167" spans="2:7" x14ac:dyDescent="0.25">
      <c r="B167" s="64"/>
      <c r="C167" s="41"/>
      <c r="D167" s="54" t="s">
        <v>92</v>
      </c>
      <c r="E167" s="41">
        <v>1</v>
      </c>
      <c r="F167" s="55">
        <v>24.92</v>
      </c>
      <c r="G167" s="56">
        <v>655.64</v>
      </c>
    </row>
    <row r="168" spans="2:7" x14ac:dyDescent="0.25">
      <c r="B168" s="64"/>
      <c r="C168" s="41"/>
      <c r="D168" s="54" t="s">
        <v>83</v>
      </c>
      <c r="E168" s="41">
        <v>3</v>
      </c>
      <c r="F168" s="55">
        <v>9093.8700000000008</v>
      </c>
      <c r="G168" s="56">
        <v>15537.19</v>
      </c>
    </row>
    <row r="169" spans="2:7" ht="15.75" thickBot="1" x14ac:dyDescent="0.3">
      <c r="B169" s="65"/>
      <c r="C169" s="60"/>
      <c r="D169" s="59" t="s">
        <v>91</v>
      </c>
      <c r="E169" s="60">
        <v>3</v>
      </c>
      <c r="F169" s="61">
        <v>12094.15</v>
      </c>
      <c r="G169" s="62">
        <v>20047.39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1.MONTES ORDENADOS</vt:lpstr>
      <vt:lpstr>2.SUPERFICIE ORDENADA PROPIEDAD</vt:lpstr>
      <vt:lpstr>3.PLANIFICACIÓN OTROS PLANES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Sanjurjo Lopez-Alonso, Daniel Alberto</dc:creator>
  <cp:lastModifiedBy>ES</cp:lastModifiedBy>
  <dcterms:created xsi:type="dcterms:W3CDTF">2023-12-11T11:29:32Z</dcterms:created>
  <dcterms:modified xsi:type="dcterms:W3CDTF">2025-12-11T15:23:58Z</dcterms:modified>
</cp:coreProperties>
</file>