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sr\Documents\00_NOELIA\000_ESTADISTICAS\A2_AEF\4_AEF2023\9_version Web\Tablas Excel AEF 2023\Datos desglosados 2023\"/>
    </mc:Choice>
  </mc:AlternateContent>
  <bookViews>
    <workbookView xWindow="0" yWindow="0" windowWidth="14160" windowHeight="10680" tabRatio="765"/>
  </bookViews>
  <sheets>
    <sheet name="1. OPF" sheetId="1" r:id="rId1"/>
    <sheet name="2. OBM" sheetId="2" r:id="rId2"/>
  </sheets>
  <definedNames>
    <definedName name="_xlnm._FilterDatabase" localSheetId="0" hidden="1">'1. OPF'!$B$7:$AC$70</definedName>
    <definedName name="_xlnm._FilterDatabase" localSheetId="1" hidden="1">'2. OBM'!#REF!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0" i="1" l="1"/>
  <c r="L70" i="1"/>
  <c r="S144" i="1" l="1"/>
  <c r="T144" i="1"/>
  <c r="R144" i="1"/>
  <c r="T108" i="1"/>
  <c r="F100" i="1"/>
  <c r="G100" i="1"/>
  <c r="F199" i="1" l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E199" i="1"/>
  <c r="U198" i="1"/>
  <c r="V198" i="1"/>
  <c r="W198" i="1"/>
  <c r="X198" i="1"/>
  <c r="Y198" i="1"/>
  <c r="T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E198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E195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E194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E191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T190" i="1"/>
  <c r="U190" i="1"/>
  <c r="V190" i="1"/>
  <c r="W190" i="1"/>
  <c r="X190" i="1"/>
  <c r="Y190" i="1"/>
  <c r="E190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E187" i="1"/>
  <c r="E186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E183" i="1"/>
  <c r="E182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E173" i="1"/>
  <c r="E172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E167" i="1"/>
  <c r="E166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E157" i="1"/>
  <c r="U156" i="1"/>
  <c r="V156" i="1"/>
  <c r="W156" i="1"/>
  <c r="X156" i="1"/>
  <c r="Y156" i="1"/>
  <c r="T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E156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E145" i="1"/>
  <c r="X144" i="1"/>
  <c r="Y144" i="1"/>
  <c r="W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E144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E125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E124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E121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E120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E113" i="1"/>
  <c r="E112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X108" i="1"/>
  <c r="Y108" i="1"/>
  <c r="W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E109" i="1"/>
  <c r="E108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E101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H100" i="1"/>
  <c r="E100" i="1"/>
  <c r="R200" i="1" l="1"/>
  <c r="U200" i="1"/>
  <c r="E200" i="1"/>
  <c r="S200" i="1"/>
  <c r="M200" i="1"/>
  <c r="V200" i="1"/>
  <c r="K200" i="1"/>
  <c r="G200" i="1"/>
  <c r="E201" i="1"/>
  <c r="N201" i="1"/>
  <c r="R201" i="1"/>
  <c r="V201" i="1"/>
  <c r="T200" i="1"/>
  <c r="J201" i="1"/>
  <c r="F200" i="1"/>
  <c r="F201" i="1"/>
  <c r="Y200" i="1"/>
  <c r="Q200" i="1"/>
  <c r="I200" i="1"/>
  <c r="Y201" i="1"/>
  <c r="U201" i="1"/>
  <c r="Q201" i="1"/>
  <c r="M201" i="1"/>
  <c r="I201" i="1"/>
  <c r="N200" i="1"/>
  <c r="X200" i="1"/>
  <c r="P200" i="1"/>
  <c r="L200" i="1"/>
  <c r="H200" i="1"/>
  <c r="X201" i="1"/>
  <c r="T201" i="1"/>
  <c r="P201" i="1"/>
  <c r="L201" i="1"/>
  <c r="H201" i="1"/>
  <c r="J200" i="1"/>
  <c r="W200" i="1"/>
  <c r="O200" i="1"/>
  <c r="W201" i="1"/>
  <c r="S201" i="1"/>
  <c r="O201" i="1"/>
  <c r="K201" i="1"/>
  <c r="G201" i="1"/>
  <c r="E12" i="2"/>
  <c r="O53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D52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D49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D47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D45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D43" i="2"/>
  <c r="G40" i="2"/>
  <c r="H40" i="2"/>
  <c r="I40" i="2"/>
  <c r="J40" i="2"/>
  <c r="K40" i="2"/>
  <c r="L40" i="2"/>
  <c r="M40" i="2"/>
  <c r="N40" i="2"/>
  <c r="O40" i="2"/>
  <c r="P40" i="2"/>
  <c r="Q40" i="2"/>
  <c r="R40" i="2"/>
  <c r="E40" i="2"/>
  <c r="F40" i="2"/>
  <c r="D40" i="2"/>
  <c r="N35" i="2"/>
  <c r="O35" i="2"/>
  <c r="P35" i="2"/>
  <c r="Q35" i="2"/>
  <c r="R35" i="2"/>
  <c r="M35" i="2"/>
  <c r="G35" i="2"/>
  <c r="H35" i="2"/>
  <c r="I35" i="2"/>
  <c r="J35" i="2"/>
  <c r="K35" i="2"/>
  <c r="L35" i="2"/>
  <c r="E35" i="2"/>
  <c r="F35" i="2"/>
  <c r="D35" i="2"/>
  <c r="N29" i="2"/>
  <c r="O29" i="2"/>
  <c r="P29" i="2"/>
  <c r="Q29" i="2"/>
  <c r="R29" i="2"/>
  <c r="M29" i="2"/>
  <c r="J29" i="2"/>
  <c r="K29" i="2"/>
  <c r="L29" i="2"/>
  <c r="H29" i="2"/>
  <c r="I29" i="2"/>
  <c r="E29" i="2"/>
  <c r="F29" i="2"/>
  <c r="G29" i="2"/>
  <c r="D29" i="2"/>
  <c r="E18" i="2"/>
  <c r="F18" i="2"/>
  <c r="G18" i="2"/>
  <c r="H18" i="2"/>
  <c r="I18" i="2"/>
  <c r="J18" i="2"/>
  <c r="K18" i="2"/>
  <c r="L18" i="2"/>
  <c r="M18" i="2"/>
  <c r="N18" i="2"/>
  <c r="O18" i="2"/>
  <c r="P18" i="2"/>
  <c r="D18" i="2"/>
  <c r="D16" i="2"/>
  <c r="D53" i="2" s="1"/>
  <c r="D12" i="2"/>
  <c r="M20" i="2"/>
  <c r="N20" i="2"/>
  <c r="O20" i="2"/>
  <c r="P20" i="2"/>
  <c r="Q20" i="2"/>
  <c r="R20" i="2"/>
  <c r="K20" i="2"/>
  <c r="L20" i="2"/>
  <c r="G20" i="2"/>
  <c r="H20" i="2"/>
  <c r="I20" i="2"/>
  <c r="J20" i="2"/>
  <c r="F20" i="2"/>
  <c r="E20" i="2"/>
  <c r="D20" i="2"/>
  <c r="R18" i="2"/>
  <c r="Q18" i="2"/>
  <c r="G14" i="2"/>
  <c r="H14" i="2"/>
  <c r="I14" i="2"/>
  <c r="I53" i="2" s="1"/>
  <c r="J14" i="2"/>
  <c r="K14" i="2"/>
  <c r="L14" i="2"/>
  <c r="M14" i="2"/>
  <c r="M53" i="2" s="1"/>
  <c r="N14" i="2"/>
  <c r="O14" i="2"/>
  <c r="P14" i="2"/>
  <c r="Q14" i="2"/>
  <c r="R14" i="2"/>
  <c r="F16" i="2"/>
  <c r="G16" i="2"/>
  <c r="G53" i="2" s="1"/>
  <c r="H16" i="2"/>
  <c r="I16" i="2"/>
  <c r="J16" i="2"/>
  <c r="K16" i="2"/>
  <c r="K53" i="2" s="1"/>
  <c r="L16" i="2"/>
  <c r="M16" i="2"/>
  <c r="N16" i="2"/>
  <c r="O16" i="2"/>
  <c r="P16" i="2"/>
  <c r="Q16" i="2"/>
  <c r="R16" i="2"/>
  <c r="E16" i="2"/>
  <c r="F14" i="2"/>
  <c r="F53" i="2" s="1"/>
  <c r="E14" i="2"/>
  <c r="D14" i="2"/>
  <c r="G12" i="2"/>
  <c r="H12" i="2"/>
  <c r="I12" i="2"/>
  <c r="J12" i="2"/>
  <c r="K12" i="2"/>
  <c r="L12" i="2"/>
  <c r="M12" i="2"/>
  <c r="N12" i="2"/>
  <c r="O12" i="2"/>
  <c r="P12" i="2"/>
  <c r="Q12" i="2"/>
  <c r="R12" i="2"/>
  <c r="F12" i="2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D23" i="1"/>
  <c r="T21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D67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D32" i="1"/>
  <c r="E69" i="1"/>
  <c r="F69" i="1"/>
  <c r="G69" i="1"/>
  <c r="H69" i="1"/>
  <c r="I69" i="1"/>
  <c r="J69" i="1"/>
  <c r="K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D69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D30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D63" i="1"/>
  <c r="E21" i="1"/>
  <c r="F21" i="1"/>
  <c r="G21" i="1"/>
  <c r="H21" i="1"/>
  <c r="I21" i="1"/>
  <c r="J21" i="1"/>
  <c r="K21" i="1"/>
  <c r="M21" i="1"/>
  <c r="O21" i="1"/>
  <c r="P21" i="1"/>
  <c r="Q21" i="1"/>
  <c r="R21" i="1"/>
  <c r="S21" i="1"/>
  <c r="U21" i="1"/>
  <c r="V21" i="1"/>
  <c r="W21" i="1"/>
  <c r="X21" i="1"/>
  <c r="Y21" i="1"/>
  <c r="Z21" i="1"/>
  <c r="AA21" i="1"/>
  <c r="AB21" i="1"/>
  <c r="AC21" i="1"/>
  <c r="D21" i="1"/>
  <c r="E65" i="1"/>
  <c r="F65" i="1"/>
  <c r="G65" i="1"/>
  <c r="H65" i="1"/>
  <c r="I65" i="1"/>
  <c r="J65" i="1"/>
  <c r="K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D65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D61" i="1"/>
  <c r="E48" i="1"/>
  <c r="F48" i="1"/>
  <c r="G48" i="1"/>
  <c r="H48" i="1"/>
  <c r="I48" i="1"/>
  <c r="J48" i="1"/>
  <c r="K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D48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D2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D17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D53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D56" i="1"/>
  <c r="E42" i="1"/>
  <c r="F42" i="1"/>
  <c r="G42" i="1"/>
  <c r="H42" i="1"/>
  <c r="I42" i="1"/>
  <c r="J42" i="1"/>
  <c r="K42" i="1"/>
  <c r="L42" i="1"/>
  <c r="M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D42" i="1"/>
  <c r="AA70" i="1" l="1"/>
  <c r="W70" i="1"/>
  <c r="G70" i="1"/>
  <c r="Z70" i="1"/>
  <c r="R70" i="1"/>
  <c r="F70" i="1"/>
  <c r="AC70" i="1"/>
  <c r="Y70" i="1"/>
  <c r="U70" i="1"/>
  <c r="Q70" i="1"/>
  <c r="I70" i="1"/>
  <c r="E70" i="1"/>
  <c r="K70" i="1"/>
  <c r="M70" i="1"/>
  <c r="S70" i="1"/>
  <c r="D70" i="1"/>
  <c r="V70" i="1"/>
  <c r="H70" i="1"/>
  <c r="AB70" i="1"/>
  <c r="X70" i="1"/>
  <c r="T70" i="1"/>
  <c r="P70" i="1"/>
  <c r="O70" i="1"/>
  <c r="J70" i="1"/>
  <c r="Q53" i="2"/>
  <c r="P53" i="2"/>
  <c r="H53" i="2"/>
  <c r="L53" i="2"/>
  <c r="E53" i="2"/>
  <c r="R53" i="2"/>
  <c r="N53" i="2"/>
  <c r="J53" i="2"/>
</calcChain>
</file>

<file path=xl/comments1.xml><?xml version="1.0" encoding="utf-8"?>
<comments xmlns="http://schemas.openxmlformats.org/spreadsheetml/2006/main">
  <authors>
    <author>Raw Villarino, Cristina Silvia</author>
  </authors>
  <commentList>
    <comment ref="Z22" authorId="0" shapeId="0">
      <text>
        <r>
          <rPr>
            <sz val="9"/>
            <color indexed="81"/>
            <rFont val="Tahoma"/>
            <family val="2"/>
          </rPr>
          <t>Rozo en estéreos. Rozo: obtención de material vegetal leñoso y herbáceo del monte procedente de una roza. Dicho material en Asturias se sigue utilizando en algunos lugares como cama de ganado y como base para preparar estiércol</t>
        </r>
      </text>
    </comment>
    <comment ref="Z29" authorId="0" shapeId="0">
      <text>
        <r>
          <rPr>
            <sz val="9"/>
            <color indexed="81"/>
            <rFont val="Tahoma"/>
            <family val="2"/>
          </rPr>
          <t>Pinocha</t>
        </r>
      </text>
    </comment>
  </commentList>
</comments>
</file>

<file path=xl/sharedStrings.xml><?xml version="1.0" encoding="utf-8"?>
<sst xmlns="http://schemas.openxmlformats.org/spreadsheetml/2006/main" count="427" uniqueCount="171">
  <si>
    <t>Producción total de otros productos forestales</t>
  </si>
  <si>
    <t>COMUNIDAD AUTÓNOMA</t>
  </si>
  <si>
    <t>PROVINCIA</t>
  </si>
  <si>
    <t>Corcho bornizo</t>
  </si>
  <si>
    <t>Castaña</t>
  </si>
  <si>
    <t>Trufas</t>
  </si>
  <si>
    <t>Resina</t>
  </si>
  <si>
    <t>Colmenas</t>
  </si>
  <si>
    <t>Pastizales</t>
  </si>
  <si>
    <t>Plantas aromáticas y medicinales</t>
  </si>
  <si>
    <t>Otras plantas</t>
  </si>
  <si>
    <t>Otros</t>
  </si>
  <si>
    <t>Arena, grava y piedra</t>
  </si>
  <si>
    <t xml:space="preserve"> PRODUCCIÓN (t)</t>
  </si>
  <si>
    <t>SUPERFICIE (ha)</t>
  </si>
  <si>
    <t xml:space="preserve"> PRODUCCIÓN (kg)</t>
  </si>
  <si>
    <t xml:space="preserve"> PRODUCCIÓN (ud)</t>
  </si>
  <si>
    <t xml:space="preserve"> PRODUCCIÓN (c.l.)</t>
  </si>
  <si>
    <t xml:space="preserve"> PRODUCCIÓN (varias)</t>
  </si>
  <si>
    <t xml:space="preserve"> PRODUCCIÓN (metros cúbicos)</t>
  </si>
  <si>
    <t>Andalucía</t>
  </si>
  <si>
    <t>Cádiz</t>
  </si>
  <si>
    <t>Córdoba</t>
  </si>
  <si>
    <t>Huelva</t>
  </si>
  <si>
    <t>Jaén</t>
  </si>
  <si>
    <t>Sevilla</t>
  </si>
  <si>
    <t>Total Andalucía</t>
  </si>
  <si>
    <t>Aragón</t>
  </si>
  <si>
    <t>Huesca</t>
  </si>
  <si>
    <t>Teruel</t>
  </si>
  <si>
    <t>Zaragoza</t>
  </si>
  <si>
    <t>Total Aragón</t>
  </si>
  <si>
    <t>Asturias</t>
  </si>
  <si>
    <t>C. Valenciana</t>
  </si>
  <si>
    <t>Alicante</t>
  </si>
  <si>
    <t>Castellón</t>
  </si>
  <si>
    <t>Valencia</t>
  </si>
  <si>
    <t>Total C. Valenciana</t>
  </si>
  <si>
    <t>Canarias</t>
  </si>
  <si>
    <t>Tenerife</t>
  </si>
  <si>
    <t>Total Canarias</t>
  </si>
  <si>
    <t>Cantabria</t>
  </si>
  <si>
    <t>Total 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</si>
  <si>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</si>
  <si>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</si>
  <si>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</si>
  <si>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</si>
  <si>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</si>
  <si>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</si>
  <si>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</si>
  <si>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</si>
  <si>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</si>
  <si>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</si>
  <si>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Total Castilla y León</t>
  </si>
  <si>
    <t>Castilla-La Mancha</t>
  </si>
  <si>
    <t>Albacete</t>
  </si>
  <si>
    <t>Ciudad Real</t>
  </si>
  <si>
    <t>Cuenca</t>
  </si>
  <si>
    <t>Guadalajara</t>
  </si>
  <si>
    <t>Toledo</t>
  </si>
  <si>
    <t>Total Castilla-La Mancha</t>
  </si>
  <si>
    <t>Cataluña</t>
  </si>
  <si>
    <t>Barcelona</t>
  </si>
  <si>
    <t>Gerona</t>
  </si>
  <si>
    <t>Lérida</t>
  </si>
  <si>
    <t>Tarragona</t>
  </si>
  <si>
    <t>Total Cataluña</t>
  </si>
  <si>
    <t>Extremadura</t>
  </si>
  <si>
    <t>Badajoz</t>
  </si>
  <si>
    <t>Cáceres</t>
  </si>
  <si>
    <t>Total Extremadura</t>
  </si>
  <si>
    <t>Galicia</t>
  </si>
  <si>
    <t>La Coruña</t>
  </si>
  <si>
    <t>Lugo</t>
  </si>
  <si>
    <t>Orense</t>
  </si>
  <si>
    <t>Pontevedra</t>
  </si>
  <si>
    <t>Total Galicia</t>
  </si>
  <si>
    <t>La Rioja</t>
  </si>
  <si>
    <t>Total La Rioja</t>
  </si>
  <si>
    <t>Madrid</t>
  </si>
  <si>
    <t>Total Madrid</t>
  </si>
  <si>
    <t>Murcia</t>
  </si>
  <si>
    <t>Total Murcia</t>
  </si>
  <si>
    <t>Navarra</t>
  </si>
  <si>
    <t>Total Navarra</t>
  </si>
  <si>
    <t>País Vasco</t>
  </si>
  <si>
    <t>Total País Vasco</t>
  </si>
  <si>
    <t xml:space="preserve">Cifras ofrecidas por las comunidades autónomas. En algunos casos no hay información sobre la producción y solamente se ofrece la superficie. </t>
  </si>
  <si>
    <t>Las unidades de cada producto se indican en la cabecera de producción</t>
  </si>
  <si>
    <t>Producción y superficie de los productos principales por tipo de propiedad</t>
  </si>
  <si>
    <t>Corcho (toneladas)</t>
  </si>
  <si>
    <t>Total Corcho</t>
  </si>
  <si>
    <t>Corcho bornizo (toneladas)</t>
  </si>
  <si>
    <t>Castaña (toneladas)</t>
  </si>
  <si>
    <t>Total Castaña</t>
  </si>
  <si>
    <t>Trufas (kg)</t>
  </si>
  <si>
    <t>Total Resina</t>
  </si>
  <si>
    <t>Valores</t>
  </si>
  <si>
    <t>Pública</t>
  </si>
  <si>
    <t>Privada</t>
  </si>
  <si>
    <t>SUPERFICIE (ha) Andalucía</t>
  </si>
  <si>
    <t>SUPERFICIE (ha) Aragón</t>
  </si>
  <si>
    <t>SUPERFICIE (ha) C. Valenciana</t>
  </si>
  <si>
    <t>SUPERFICIE (ha) Canarias</t>
  </si>
  <si>
    <t>SUPERFICIE (ha) Castilla y León</t>
  </si>
  <si>
    <t>SUPERFICIE (ha) Castilla-La Mancha</t>
  </si>
  <si>
    <t>SUPERFICIE (ha) Cataluña</t>
  </si>
  <si>
    <t>SUPERFICIE (ha) Extremadura</t>
  </si>
  <si>
    <t>SUPERFICIE (ha) Galicia</t>
  </si>
  <si>
    <t>SUPERFICIE (ha) La Rioja</t>
  </si>
  <si>
    <t>Álava</t>
  </si>
  <si>
    <t>Total SUPERFICIE (ha)</t>
  </si>
  <si>
    <t>Otros beneficios de los montes</t>
  </si>
  <si>
    <t>Ingresos por ocupación de parques eólicos</t>
  </si>
  <si>
    <t>Ingresos por ocupación por colmenas</t>
  </si>
  <si>
    <t>Ingresos por otras ocupaciones</t>
  </si>
  <si>
    <t>Ingresos por cesión para roturación</t>
  </si>
  <si>
    <t>Otros beneficios</t>
  </si>
  <si>
    <t>Otros beneficios: Agua</t>
  </si>
  <si>
    <t>Otros beneficios: Caza</t>
  </si>
  <si>
    <t>Otros beneficios: Cultivos</t>
  </si>
  <si>
    <t>Otros beneficios: Usos recreativos</t>
  </si>
  <si>
    <t>Superficie asociada a la cesión para roturación</t>
  </si>
  <si>
    <t>Superficie asociada a la ocupación por colmenas</t>
  </si>
  <si>
    <t>Superficie asociada a otras ocupaciones</t>
  </si>
  <si>
    <t>Visitantes a los ENP y otras zonas de interés</t>
  </si>
  <si>
    <t>Número de áreas Recreativas en terreno rústico</t>
  </si>
  <si>
    <t>€</t>
  </si>
  <si>
    <t>ha</t>
  </si>
  <si>
    <t>nº</t>
  </si>
  <si>
    <t>Total Asturias</t>
  </si>
  <si>
    <t>Total general</t>
  </si>
  <si>
    <t>Otros hongos comestibles</t>
  </si>
  <si>
    <t>Almería</t>
  </si>
  <si>
    <t>Granada</t>
  </si>
  <si>
    <t>Málaga</t>
  </si>
  <si>
    <t>Total corcho bornizo</t>
  </si>
  <si>
    <t>Otros hongos comestibles (kg)</t>
  </si>
  <si>
    <t>Total otros hongos comestibles</t>
  </si>
  <si>
    <t>Total trufas</t>
  </si>
  <si>
    <t>PRODUCCIÓN</t>
  </si>
  <si>
    <t>PRODUCCIÓN Andalucía</t>
  </si>
  <si>
    <t>PRODUCCIÓN Aragón</t>
  </si>
  <si>
    <t>PRODUCCIÓN Asturias</t>
  </si>
  <si>
    <t>SUPERFICIE (ha) Asturias</t>
  </si>
  <si>
    <t>PRODUCCIÓN C. Valenciana</t>
  </si>
  <si>
    <t>PRODUCCIÓN Canarias</t>
  </si>
  <si>
    <t>PRODUCCIÓN Castilla y León</t>
  </si>
  <si>
    <t>PRODUCCIÓN Castilla-La Mancha</t>
  </si>
  <si>
    <t>PRODUCCIÓN Cataluña</t>
  </si>
  <si>
    <t>PRODUCCIÓN Extremadura</t>
  </si>
  <si>
    <t>PRODUCCIÓN Galicia</t>
  </si>
  <si>
    <t>PRODUCCIÓN La Rioja</t>
  </si>
  <si>
    <t>PRODUCCIÓN Madrid</t>
  </si>
  <si>
    <t>SUPERFICIE (ha) Madrid</t>
  </si>
  <si>
    <t>PRODUCCIÓN Murcia</t>
  </si>
  <si>
    <t>SUPERFICIE (ha) Murcia</t>
  </si>
  <si>
    <t>PRODUCCIÓN Navarra</t>
  </si>
  <si>
    <t>SUPERFICIE (ha) Navarra</t>
  </si>
  <si>
    <t>Total Suma de PRODUCCIÓN</t>
  </si>
  <si>
    <t>Otros beneficios: áridos y simillares</t>
  </si>
  <si>
    <t>Vizcaya</t>
  </si>
  <si>
    <t xml:space="preserve"> </t>
  </si>
  <si>
    <t xml:space="preserve">Corcho </t>
  </si>
  <si>
    <t xml:space="preserve">- Al igual que en años anteriores, los valores de producción de Otros Hongos y Trufas se han calculado a partir de una estimación de productividad extrapolando a las superficie de producción aportada por las comunidades. </t>
  </si>
  <si>
    <r>
      <t xml:space="preserve">Piñón de </t>
    </r>
    <r>
      <rPr>
        <b/>
        <i/>
        <sz val="11"/>
        <color theme="0"/>
        <rFont val="Times New Roman"/>
        <family val="1"/>
      </rPr>
      <t xml:space="preserve">Pinus pinea </t>
    </r>
    <r>
      <rPr>
        <b/>
        <sz val="11"/>
        <color theme="0"/>
        <rFont val="Times New Roman"/>
        <family val="1"/>
      </rPr>
      <t>con cáscara</t>
    </r>
  </si>
  <si>
    <r>
      <t xml:space="preserve">Piñón de </t>
    </r>
    <r>
      <rPr>
        <b/>
        <i/>
        <sz val="11"/>
        <color theme="0"/>
        <rFont val="Times New Roman"/>
        <family val="1"/>
      </rPr>
      <t>Pinus pinea</t>
    </r>
    <r>
      <rPr>
        <b/>
        <sz val="11"/>
        <color theme="0"/>
        <rFont val="Times New Roman"/>
        <family val="1"/>
      </rPr>
      <t xml:space="preserve"> con cáscara (toneladas)</t>
    </r>
  </si>
  <si>
    <t>ANUARIO DE ESTADÍSTICA FORESTAL 2023</t>
  </si>
  <si>
    <t>Las Palmas</t>
  </si>
  <si>
    <r>
      <t xml:space="preserve">Total Piñón de </t>
    </r>
    <r>
      <rPr>
        <b/>
        <i/>
        <sz val="11"/>
        <color theme="0"/>
        <rFont val="Times New Roman"/>
        <family val="1"/>
      </rPr>
      <t xml:space="preserve">Pinus pinea </t>
    </r>
    <r>
      <rPr>
        <b/>
        <sz val="11"/>
        <color theme="0"/>
        <rFont val="Times New Roman"/>
        <family val="1"/>
      </rPr>
      <t>con cáscara</t>
    </r>
  </si>
  <si>
    <r>
      <t xml:space="preserve">En </t>
    </r>
    <r>
      <rPr>
        <i/>
        <sz val="11"/>
        <color theme="5"/>
        <rFont val="Times New Roman"/>
        <family val="1"/>
      </rPr>
      <t>color naranja</t>
    </r>
    <r>
      <rPr>
        <i/>
        <sz val="11"/>
        <rFont val="Times New Roman"/>
        <family val="1"/>
      </rPr>
      <t xml:space="preserve"> se resaltan las cifras de producción estimadas: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</si>
</sst>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i/>
      <sz val="11"/>
      <color theme="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i/>
      <sz val="11"/>
      <name val="Times New Roman"/>
      <family val="1"/>
    </font>
    <font>
      <sz val="11"/>
      <color theme="0"/>
      <name val="Times New Roman"/>
      <family val="1"/>
    </font>
    <font>
      <b/>
      <i/>
      <sz val="11"/>
      <color theme="5" tint="-0.249977111117893"/>
      <name val="Times New Roman"/>
      <family val="1"/>
    </font>
    <font>
      <b/>
      <i/>
      <sz val="11"/>
      <color theme="5"/>
      <name val="Times New Roman"/>
      <family val="1"/>
    </font>
    <font>
      <sz val="11"/>
      <color rgb="FF9C0006"/>
      <name val="Times New Roman"/>
      <family val="1"/>
    </font>
    <font>
      <b/>
      <sz val="11"/>
      <color theme="0" tint="-4.9989318521683403E-2"/>
      <name val="Times New Roman"/>
      <family val="1"/>
    </font>
    <font>
      <i/>
      <sz val="11"/>
      <color theme="5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theme="4" tint="0.79998168889431442"/>
      </patternFill>
    </fill>
    <fill>
      <patternFill patternType="solid">
        <fgColor theme="3" tint="-0.249977111117893"/>
        <bgColor theme="4" tint="0.79998168889431442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3" tint="0.39997558519241921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3" tint="0.79998168889431442"/>
        <bgColor theme="0" tint="-0.14999847407452621"/>
      </patternFill>
    </fill>
  </fills>
  <borders count="26">
    <border>
      <left/>
      <right/>
      <top/>
      <bottom/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 style="thin">
        <color theme="0"/>
      </left>
      <right style="thin">
        <color theme="0"/>
      </right>
      <top style="medium">
        <color theme="3" tint="-0.249977111117893"/>
      </top>
      <bottom/>
      <diagonal/>
    </border>
    <border>
      <left style="thin">
        <color theme="0"/>
      </left>
      <right/>
      <top style="medium">
        <color theme="3" tint="-0.249977111117893"/>
      </top>
      <bottom/>
      <diagonal/>
    </border>
    <border>
      <left/>
      <right style="thin">
        <color theme="0"/>
      </right>
      <top style="medium">
        <color theme="3" tint="-0.249977111117893"/>
      </top>
      <bottom/>
      <diagonal/>
    </border>
    <border>
      <left style="thin">
        <color theme="0"/>
      </left>
      <right/>
      <top style="medium">
        <color theme="3" tint="-0.249977111117893"/>
      </top>
      <bottom style="thin">
        <color theme="0"/>
      </bottom>
      <diagonal/>
    </border>
    <border>
      <left/>
      <right style="thin">
        <color theme="0"/>
      </right>
      <top style="medium">
        <color theme="3" tint="-0.249977111117893"/>
      </top>
      <bottom style="thin">
        <color theme="0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0"/>
      </bottom>
      <diagonal/>
    </border>
    <border>
      <left style="medium">
        <color theme="3" tint="-0.249977111117893"/>
      </left>
      <right/>
      <top/>
      <bottom style="medium">
        <color theme="3" tint="-0.249977111117893"/>
      </bottom>
      <diagonal/>
    </border>
    <border>
      <left style="thin">
        <color theme="0"/>
      </left>
      <right style="thin">
        <color theme="0"/>
      </right>
      <top/>
      <bottom style="medium">
        <color theme="3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thin">
        <color theme="0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3" tint="-0.249977111117893"/>
      </right>
      <top/>
      <bottom/>
      <diagonal/>
    </border>
    <border>
      <left/>
      <right style="medium">
        <color theme="3" tint="-0.249977111117893"/>
      </right>
      <top/>
      <bottom/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0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3" tint="-0.249977111117893"/>
      </top>
      <bottom style="thin">
        <color theme="0"/>
      </bottom>
      <diagonal/>
    </border>
    <border>
      <left/>
      <right style="thin">
        <color theme="0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3" fontId="2" fillId="0" borderId="0" applyFont="0" applyFill="0" applyBorder="0" applyAlignment="0" applyProtection="0"/>
  </cellStyleXfs>
  <cellXfs count="117">
    <xf numFmtId="0" fontId="0" fillId="0" borderId="0" xfId="0"/>
    <xf numFmtId="0" fontId="4" fillId="0" borderId="0" xfId="0" applyFont="1"/>
    <xf numFmtId="0" fontId="5" fillId="0" borderId="0" xfId="0" applyFont="1"/>
    <xf numFmtId="0" fontId="10" fillId="0" borderId="0" xfId="0" applyFont="1"/>
    <xf numFmtId="0" fontId="10" fillId="0" borderId="0" xfId="0" quotePrefix="1" applyFont="1"/>
    <xf numFmtId="0" fontId="4" fillId="0" borderId="0" xfId="0" applyFont="1" applyFill="1"/>
    <xf numFmtId="0" fontId="6" fillId="8" borderId="12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8" borderId="12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/>
    </xf>
    <xf numFmtId="0" fontId="6" fillId="8" borderId="16" xfId="0" applyFont="1" applyFill="1" applyBorder="1" applyAlignment="1">
      <alignment horizontal="center" vertical="center"/>
    </xf>
    <xf numFmtId="43" fontId="4" fillId="3" borderId="0" xfId="2" applyFont="1" applyFill="1" applyBorder="1"/>
    <xf numFmtId="0" fontId="4" fillId="4" borderId="0" xfId="0" applyFont="1" applyFill="1" applyBorder="1"/>
    <xf numFmtId="43" fontId="5" fillId="4" borderId="0" xfId="2" applyFont="1" applyFill="1" applyBorder="1"/>
    <xf numFmtId="43" fontId="5" fillId="12" borderId="0" xfId="2" applyFont="1" applyFill="1" applyBorder="1"/>
    <xf numFmtId="43" fontId="9" fillId="12" borderId="0" xfId="2" applyFont="1" applyFill="1" applyBorder="1"/>
    <xf numFmtId="43" fontId="4" fillId="13" borderId="0" xfId="2" applyFont="1" applyFill="1" applyBorder="1"/>
    <xf numFmtId="43" fontId="8" fillId="13" borderId="0" xfId="2" applyFont="1" applyFill="1" applyBorder="1"/>
    <xf numFmtId="43" fontId="9" fillId="9" borderId="0" xfId="2" applyFont="1" applyFill="1" applyBorder="1"/>
    <xf numFmtId="43" fontId="4" fillId="3" borderId="18" xfId="2" applyFont="1" applyFill="1" applyBorder="1"/>
    <xf numFmtId="0" fontId="5" fillId="4" borderId="15" xfId="0" applyFont="1" applyFill="1" applyBorder="1"/>
    <xf numFmtId="43" fontId="5" fillId="4" borderId="18" xfId="2" applyFont="1" applyFill="1" applyBorder="1"/>
    <xf numFmtId="0" fontId="6" fillId="10" borderId="10" xfId="0" applyFont="1" applyFill="1" applyBorder="1"/>
    <xf numFmtId="0" fontId="11" fillId="10" borderId="13" xfId="0" applyFont="1" applyFill="1" applyBorder="1"/>
    <xf numFmtId="43" fontId="6" fillId="10" borderId="13" xfId="2" applyFont="1" applyFill="1" applyBorder="1"/>
    <xf numFmtId="43" fontId="6" fillId="10" borderId="19" xfId="2" applyFont="1" applyFill="1" applyBorder="1"/>
    <xf numFmtId="0" fontId="6" fillId="7" borderId="22" xfId="0" applyFont="1" applyFill="1" applyBorder="1" applyAlignment="1">
      <alignment horizontal="center" vertical="center"/>
    </xf>
    <xf numFmtId="0" fontId="4" fillId="13" borderId="0" xfId="0" applyFont="1" applyFill="1" applyBorder="1"/>
    <xf numFmtId="43" fontId="4" fillId="14" borderId="0" xfId="2" applyFont="1" applyFill="1" applyBorder="1"/>
    <xf numFmtId="0" fontId="4" fillId="12" borderId="0" xfId="0" applyFont="1" applyFill="1" applyBorder="1"/>
    <xf numFmtId="43" fontId="4" fillId="12" borderId="0" xfId="2" applyFont="1" applyFill="1" applyBorder="1"/>
    <xf numFmtId="43" fontId="4" fillId="15" borderId="0" xfId="2" applyFont="1" applyFill="1" applyBorder="1"/>
    <xf numFmtId="0" fontId="9" fillId="9" borderId="0" xfId="0" applyFont="1" applyFill="1" applyBorder="1" applyAlignment="1"/>
    <xf numFmtId="43" fontId="9" fillId="11" borderId="0" xfId="2" applyFont="1" applyFill="1" applyBorder="1"/>
    <xf numFmtId="0" fontId="5" fillId="11" borderId="0" xfId="0" applyFont="1" applyFill="1" applyBorder="1" applyAlignment="1"/>
    <xf numFmtId="43" fontId="5" fillId="11" borderId="0" xfId="2" applyFont="1" applyFill="1" applyBorder="1"/>
    <xf numFmtId="43" fontId="12" fillId="11" borderId="0" xfId="2" applyFont="1" applyFill="1" applyBorder="1"/>
    <xf numFmtId="0" fontId="5" fillId="11" borderId="0" xfId="0" applyFont="1" applyFill="1" applyBorder="1"/>
    <xf numFmtId="0" fontId="9" fillId="9" borderId="0" xfId="0" applyFont="1" applyFill="1" applyBorder="1"/>
    <xf numFmtId="0" fontId="9" fillId="11" borderId="0" xfId="0" applyFont="1" applyFill="1" applyBorder="1"/>
    <xf numFmtId="0" fontId="8" fillId="0" borderId="0" xfId="0" applyFont="1"/>
    <xf numFmtId="0" fontId="5" fillId="12" borderId="0" xfId="0" applyFont="1" applyFill="1" applyBorder="1"/>
    <xf numFmtId="0" fontId="6" fillId="6" borderId="0" xfId="0" applyFont="1" applyFill="1" applyBorder="1"/>
    <xf numFmtId="43" fontId="6" fillId="6" borderId="0" xfId="2" applyFont="1" applyFill="1" applyBorder="1"/>
    <xf numFmtId="3" fontId="14" fillId="0" borderId="1" xfId="1" applyNumberFormat="1" applyFont="1" applyFill="1" applyBorder="1"/>
    <xf numFmtId="43" fontId="4" fillId="14" borderId="18" xfId="2" applyFont="1" applyFill="1" applyBorder="1"/>
    <xf numFmtId="43" fontId="4" fillId="15" borderId="18" xfId="2" applyFont="1" applyFill="1" applyBorder="1"/>
    <xf numFmtId="0" fontId="5" fillId="11" borderId="15" xfId="0" applyFont="1" applyFill="1" applyBorder="1" applyAlignment="1"/>
    <xf numFmtId="0" fontId="9" fillId="9" borderId="15" xfId="0" applyFont="1" applyFill="1" applyBorder="1" applyAlignment="1"/>
    <xf numFmtId="0" fontId="5" fillId="11" borderId="15" xfId="0" applyFont="1" applyFill="1" applyBorder="1"/>
    <xf numFmtId="0" fontId="9" fillId="9" borderId="15" xfId="0" applyFont="1" applyFill="1" applyBorder="1"/>
    <xf numFmtId="0" fontId="9" fillId="11" borderId="15" xfId="0" applyFont="1" applyFill="1" applyBorder="1"/>
    <xf numFmtId="0" fontId="6" fillId="6" borderId="15" xfId="0" applyFont="1" applyFill="1" applyBorder="1"/>
    <xf numFmtId="0" fontId="6" fillId="5" borderId="10" xfId="0" applyFont="1" applyFill="1" applyBorder="1"/>
    <xf numFmtId="0" fontId="6" fillId="5" borderId="13" xfId="0" applyFont="1" applyFill="1" applyBorder="1"/>
    <xf numFmtId="43" fontId="6" fillId="5" borderId="13" xfId="2" applyFont="1" applyFill="1" applyBorder="1"/>
    <xf numFmtId="0" fontId="15" fillId="6" borderId="23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wrapText="1"/>
    </xf>
    <xf numFmtId="0" fontId="15" fillId="6" borderId="24" xfId="0" applyFont="1" applyFill="1" applyBorder="1" applyAlignment="1">
      <alignment horizontal="center" wrapText="1"/>
    </xf>
    <xf numFmtId="0" fontId="15" fillId="6" borderId="19" xfId="0" applyFont="1" applyFill="1" applyBorder="1" applyAlignment="1">
      <alignment horizontal="center" wrapText="1"/>
    </xf>
    <xf numFmtId="0" fontId="5" fillId="12" borderId="15" xfId="0" applyFont="1" applyFill="1" applyBorder="1"/>
    <xf numFmtId="164" fontId="5" fillId="12" borderId="0" xfId="2" applyNumberFormat="1" applyFont="1" applyFill="1" applyBorder="1"/>
    <xf numFmtId="164" fontId="5" fillId="12" borderId="18" xfId="2" applyNumberFormat="1" applyFont="1" applyFill="1" applyBorder="1"/>
    <xf numFmtId="3" fontId="6" fillId="10" borderId="10" xfId="0" applyNumberFormat="1" applyFont="1" applyFill="1" applyBorder="1"/>
    <xf numFmtId="3" fontId="6" fillId="10" borderId="13" xfId="0" applyNumberFormat="1" applyFont="1" applyFill="1" applyBorder="1"/>
    <xf numFmtId="164" fontId="4" fillId="13" borderId="0" xfId="2" applyNumberFormat="1" applyFont="1" applyFill="1" applyBorder="1"/>
    <xf numFmtId="164" fontId="4" fillId="13" borderId="18" xfId="2" applyNumberFormat="1" applyFont="1" applyFill="1" applyBorder="1"/>
    <xf numFmtId="0" fontId="5" fillId="12" borderId="0" xfId="2" applyNumberFormat="1" applyFont="1" applyFill="1" applyBorder="1"/>
    <xf numFmtId="164" fontId="4" fillId="13" borderId="21" xfId="2" applyNumberFormat="1" applyFont="1" applyFill="1" applyBorder="1"/>
    <xf numFmtId="43" fontId="4" fillId="13" borderId="21" xfId="2" applyFont="1" applyFill="1" applyBorder="1"/>
    <xf numFmtId="164" fontId="4" fillId="13" borderId="25" xfId="2" applyNumberFormat="1" applyFont="1" applyFill="1" applyBorder="1"/>
    <xf numFmtId="0" fontId="5" fillId="12" borderId="18" xfId="2" applyNumberFormat="1" applyFont="1" applyFill="1" applyBorder="1"/>
    <xf numFmtId="0" fontId="5" fillId="13" borderId="3" xfId="0" applyFont="1" applyFill="1" applyBorder="1"/>
    <xf numFmtId="0" fontId="4" fillId="13" borderId="21" xfId="0" applyFont="1" applyFill="1" applyBorder="1"/>
    <xf numFmtId="0" fontId="5" fillId="13" borderId="15" xfId="0" applyFont="1" applyFill="1" applyBorder="1"/>
    <xf numFmtId="0" fontId="5" fillId="13" borderId="0" xfId="0" applyFont="1" applyFill="1" applyBorder="1"/>
    <xf numFmtId="164" fontId="6" fillId="10" borderId="18" xfId="2" applyNumberFormat="1" applyFont="1" applyFill="1" applyBorder="1"/>
    <xf numFmtId="164" fontId="6" fillId="10" borderId="0" xfId="2" applyNumberFormat="1" applyFont="1" applyFill="1" applyBorder="1"/>
    <xf numFmtId="0" fontId="5" fillId="4" borderId="0" xfId="2" applyNumberFormat="1" applyFont="1" applyFill="1" applyBorder="1"/>
    <xf numFmtId="43" fontId="4" fillId="3" borderId="21" xfId="2" applyFont="1" applyFill="1" applyBorder="1"/>
    <xf numFmtId="43" fontId="8" fillId="13" borderId="21" xfId="2" applyFont="1" applyFill="1" applyBorder="1"/>
    <xf numFmtId="43" fontId="4" fillId="3" borderId="25" xfId="2" applyFont="1" applyFill="1" applyBorder="1"/>
    <xf numFmtId="0" fontId="5" fillId="4" borderId="18" xfId="2" applyNumberFormat="1" applyFont="1" applyFill="1" applyBorder="1"/>
    <xf numFmtId="0" fontId="4" fillId="13" borderId="15" xfId="0" applyFont="1" applyFill="1" applyBorder="1"/>
    <xf numFmtId="2" fontId="5" fillId="11" borderId="0" xfId="2" applyNumberFormat="1" applyFont="1" applyFill="1" applyBorder="1"/>
    <xf numFmtId="2" fontId="9" fillId="9" borderId="0" xfId="2" applyNumberFormat="1" applyFont="1" applyFill="1" applyBorder="1"/>
    <xf numFmtId="2" fontId="5" fillId="11" borderId="18" xfId="2" applyNumberFormat="1" applyFont="1" applyFill="1" applyBorder="1"/>
    <xf numFmtId="2" fontId="9" fillId="9" borderId="18" xfId="2" applyNumberFormat="1" applyFont="1" applyFill="1" applyBorder="1"/>
    <xf numFmtId="43" fontId="9" fillId="9" borderId="18" xfId="2" applyFont="1" applyFill="1" applyBorder="1"/>
    <xf numFmtId="43" fontId="5" fillId="11" borderId="18" xfId="2" applyFont="1" applyFill="1" applyBorder="1"/>
    <xf numFmtId="43" fontId="6" fillId="6" borderId="18" xfId="2" applyFont="1" applyFill="1" applyBorder="1"/>
    <xf numFmtId="43" fontId="6" fillId="5" borderId="19" xfId="2" applyFont="1" applyFill="1" applyBorder="1"/>
    <xf numFmtId="2" fontId="4" fillId="11" borderId="0" xfId="2" applyNumberFormat="1" applyFont="1" applyFill="1" applyBorder="1"/>
    <xf numFmtId="2" fontId="8" fillId="9" borderId="0" xfId="2" applyNumberFormat="1" applyFont="1" applyFill="1" applyBorder="1"/>
    <xf numFmtId="43" fontId="13" fillId="6" borderId="0" xfId="2" applyFont="1" applyFill="1" applyBorder="1"/>
    <xf numFmtId="43" fontId="13" fillId="12" borderId="0" xfId="2" applyFont="1" applyFill="1" applyBorder="1"/>
    <xf numFmtId="43" fontId="13" fillId="10" borderId="13" xfId="2" applyFont="1" applyFill="1" applyBorder="1"/>
    <xf numFmtId="0" fontId="6" fillId="10" borderId="7" xfId="0" applyFont="1" applyFill="1" applyBorder="1" applyAlignment="1">
      <alignment horizontal="center" vertical="center"/>
    </xf>
    <xf numFmtId="0" fontId="6" fillId="10" borderId="8" xfId="0" applyFont="1" applyFill="1" applyBorder="1" applyAlignment="1">
      <alignment horizontal="center" vertical="center"/>
    </xf>
    <xf numFmtId="0" fontId="6" fillId="10" borderId="9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6" fillId="10" borderId="21" xfId="0" applyFont="1" applyFill="1" applyBorder="1" applyAlignment="1">
      <alignment horizontal="center" vertical="center"/>
    </xf>
    <xf numFmtId="0" fontId="6" fillId="6" borderId="20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</cellXfs>
  <cellStyles count="3">
    <cellStyle name="Incorrecto" xfId="1" builtinId="27"/>
    <cellStyle name="Millares" xfId="2" builtinId="3"/>
    <cellStyle name="Normal" xfId="0" builtinId="0"/>
  </cellStyles>
  <dxfs count="0"/>
  <tableStyles count="0" defaultTableStyle="TableStyleMedium2" defaultPivotStyle="PivotStyleLight16"/>
  <colors>
    <mruColors>
      <color rgb="FFCC66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19050</xdr:rowOff>
    </xdr:from>
    <xdr:to>
      <xdr:col>2</xdr:col>
      <xdr:colOff>179961</xdr:colOff>
      <xdr:row>3</xdr:row>
      <xdr:rowOff>30939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9050"/>
          <a:ext cx="2332610" cy="583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1304925</xdr:colOff>
      <xdr:row>2</xdr:row>
      <xdr:rowOff>150885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9C63A3-BE24-44E1-A6BA-28BE218E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24075" cy="529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116498</xdr:colOff>
      <xdr:row>3</xdr:row>
      <xdr:rowOff>12448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833" cy="5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B2:AC207"/>
  <sheetViews>
    <sheetView showZeros="0" tabSelected="1" zoomScaleNormal="100" workbookViewId="0">
      <selection activeCell="D2" sqref="D2"/>
    </sheetView>
  </sheetViews>
  <sheetFormatPr baseColWidth="10" defaultRowHeight="15" x14ac:dyDescent="0.25"/>
  <cols>
    <col min="1" max="1" width="11.42578125" style="1"/>
    <col min="2" max="2" width="21" style="1" customWidth="1"/>
    <col min="3" max="3" width="14.5703125" style="1" customWidth="1"/>
    <col min="4" max="13" width="20.5703125" style="1" customWidth="1"/>
    <col min="14" max="14" width="21.42578125" style="1" customWidth="1"/>
    <col min="15" max="15" width="21.5703125" style="1" customWidth="1"/>
    <col min="16" max="29" width="20.5703125" style="1" customWidth="1"/>
    <col min="30" max="30" width="15.42578125" style="1" customWidth="1"/>
    <col min="31" max="16384" width="11.42578125" style="1"/>
  </cols>
  <sheetData>
    <row r="2" spans="2:29" x14ac:dyDescent="0.25">
      <c r="E2" s="2" t="s">
        <v>167</v>
      </c>
    </row>
    <row r="5" spans="2:29" x14ac:dyDescent="0.25">
      <c r="B5" s="2" t="s">
        <v>0</v>
      </c>
    </row>
    <row r="6" spans="2:29" ht="15.75" thickBot="1" x14ac:dyDescent="0.3"/>
    <row r="7" spans="2:29" ht="15" customHeight="1" x14ac:dyDescent="0.25">
      <c r="B7" s="108" t="s">
        <v>1</v>
      </c>
      <c r="C7" s="111" t="s">
        <v>2</v>
      </c>
      <c r="D7" s="104" t="s">
        <v>163</v>
      </c>
      <c r="E7" s="110"/>
      <c r="F7" s="101" t="s">
        <v>3</v>
      </c>
      <c r="G7" s="102"/>
      <c r="H7" s="101" t="s">
        <v>4</v>
      </c>
      <c r="I7" s="102"/>
      <c r="J7" s="101" t="s">
        <v>165</v>
      </c>
      <c r="K7" s="102"/>
      <c r="L7" s="101" t="s">
        <v>132</v>
      </c>
      <c r="M7" s="102"/>
      <c r="N7" s="101" t="s">
        <v>5</v>
      </c>
      <c r="O7" s="102"/>
      <c r="P7" s="101" t="s">
        <v>6</v>
      </c>
      <c r="Q7" s="102"/>
      <c r="R7" s="101" t="s">
        <v>7</v>
      </c>
      <c r="S7" s="102"/>
      <c r="T7" s="101" t="s">
        <v>8</v>
      </c>
      <c r="U7" s="102"/>
      <c r="V7" s="101" t="s">
        <v>9</v>
      </c>
      <c r="W7" s="102"/>
      <c r="X7" s="101" t="s">
        <v>10</v>
      </c>
      <c r="Y7" s="102"/>
      <c r="Z7" s="101" t="s">
        <v>11</v>
      </c>
      <c r="AA7" s="102"/>
      <c r="AB7" s="101" t="s">
        <v>12</v>
      </c>
      <c r="AC7" s="103"/>
    </row>
    <row r="8" spans="2:29" ht="29.25" thickBot="1" x14ac:dyDescent="0.3">
      <c r="B8" s="109"/>
      <c r="C8" s="112"/>
      <c r="D8" s="6" t="s">
        <v>13</v>
      </c>
      <c r="E8" s="7" t="s">
        <v>14</v>
      </c>
      <c r="F8" s="8" t="s">
        <v>13</v>
      </c>
      <c r="G8" s="7" t="s">
        <v>14</v>
      </c>
      <c r="H8" s="6" t="s">
        <v>13</v>
      </c>
      <c r="I8" s="9" t="s">
        <v>14</v>
      </c>
      <c r="J8" s="6" t="s">
        <v>13</v>
      </c>
      <c r="K8" s="9" t="s">
        <v>14</v>
      </c>
      <c r="L8" s="6" t="s">
        <v>15</v>
      </c>
      <c r="M8" s="9" t="s">
        <v>14</v>
      </c>
      <c r="N8" s="6" t="s">
        <v>15</v>
      </c>
      <c r="O8" s="9" t="s">
        <v>14</v>
      </c>
      <c r="P8" s="6" t="s">
        <v>13</v>
      </c>
      <c r="Q8" s="9" t="s">
        <v>14</v>
      </c>
      <c r="R8" s="6" t="s">
        <v>16</v>
      </c>
      <c r="S8" s="9" t="s">
        <v>14</v>
      </c>
      <c r="T8" s="6" t="s">
        <v>17</v>
      </c>
      <c r="U8" s="9" t="s">
        <v>14</v>
      </c>
      <c r="V8" s="6" t="s">
        <v>13</v>
      </c>
      <c r="W8" s="9" t="s">
        <v>14</v>
      </c>
      <c r="X8" s="6" t="s">
        <v>13</v>
      </c>
      <c r="Y8" s="9" t="s">
        <v>14</v>
      </c>
      <c r="Z8" s="10" t="s">
        <v>18</v>
      </c>
      <c r="AA8" s="9" t="s">
        <v>14</v>
      </c>
      <c r="AB8" s="10" t="s">
        <v>19</v>
      </c>
      <c r="AC8" s="11" t="s">
        <v>14</v>
      </c>
    </row>
    <row r="9" spans="2:29" x14ac:dyDescent="0.25">
      <c r="B9" s="76" t="s">
        <v>20</v>
      </c>
      <c r="C9" s="77" t="s">
        <v>133</v>
      </c>
      <c r="D9" s="73"/>
      <c r="E9" s="83"/>
      <c r="F9" s="73"/>
      <c r="G9" s="83"/>
      <c r="H9" s="73"/>
      <c r="I9" s="83"/>
      <c r="J9" s="73"/>
      <c r="K9" s="83"/>
      <c r="L9" s="73"/>
      <c r="M9" s="83"/>
      <c r="N9" s="73"/>
      <c r="O9" s="83"/>
      <c r="P9" s="73"/>
      <c r="Q9" s="83"/>
      <c r="R9" s="73"/>
      <c r="S9" s="83"/>
      <c r="T9" s="73">
        <v>3445.33</v>
      </c>
      <c r="U9" s="83">
        <v>20163</v>
      </c>
      <c r="V9" s="73"/>
      <c r="W9" s="83"/>
      <c r="X9" s="73"/>
      <c r="Y9" s="83"/>
      <c r="Z9" s="73"/>
      <c r="AA9" s="83"/>
      <c r="AB9" s="84"/>
      <c r="AC9" s="85"/>
    </row>
    <row r="10" spans="2:29" x14ac:dyDescent="0.25">
      <c r="B10" s="78"/>
      <c r="C10" s="29" t="s">
        <v>21</v>
      </c>
      <c r="D10" s="18">
        <v>5436.41</v>
      </c>
      <c r="E10" s="13"/>
      <c r="F10" s="18">
        <v>55.46</v>
      </c>
      <c r="G10" s="13"/>
      <c r="H10" s="18"/>
      <c r="I10" s="13"/>
      <c r="J10" s="18"/>
      <c r="K10" s="13"/>
      <c r="L10" s="18"/>
      <c r="M10" s="13"/>
      <c r="N10" s="18"/>
      <c r="O10" s="13"/>
      <c r="P10" s="18"/>
      <c r="Q10" s="13"/>
      <c r="R10" s="18">
        <v>12648</v>
      </c>
      <c r="S10" s="13"/>
      <c r="T10" s="18">
        <v>37952.33</v>
      </c>
      <c r="U10" s="13">
        <v>34240</v>
      </c>
      <c r="V10" s="18"/>
      <c r="W10" s="13"/>
      <c r="X10" s="18">
        <v>197</v>
      </c>
      <c r="Y10" s="13"/>
      <c r="Z10" s="18">
        <v>978.12</v>
      </c>
      <c r="AA10" s="13"/>
      <c r="AB10" s="19"/>
      <c r="AC10" s="21"/>
    </row>
    <row r="11" spans="2:29" x14ac:dyDescent="0.25">
      <c r="B11" s="78"/>
      <c r="C11" s="29" t="s">
        <v>22</v>
      </c>
      <c r="D11" s="18">
        <v>2497</v>
      </c>
      <c r="E11" s="13"/>
      <c r="F11" s="18">
        <v>143.9</v>
      </c>
      <c r="G11" s="13"/>
      <c r="H11" s="18"/>
      <c r="I11" s="13"/>
      <c r="J11" s="18"/>
      <c r="K11" s="13"/>
      <c r="L11" s="18"/>
      <c r="M11" s="13"/>
      <c r="N11" s="18"/>
      <c r="O11" s="13"/>
      <c r="P11" s="18"/>
      <c r="Q11" s="13"/>
      <c r="R11" s="18"/>
      <c r="S11" s="13"/>
      <c r="T11" s="18">
        <v>250.27</v>
      </c>
      <c r="U11" s="13"/>
      <c r="V11" s="18"/>
      <c r="W11" s="13"/>
      <c r="X11" s="18"/>
      <c r="Y11" s="13"/>
      <c r="Z11" s="18">
        <v>5.9</v>
      </c>
      <c r="AA11" s="13"/>
      <c r="AB11" s="19"/>
      <c r="AC11" s="21"/>
    </row>
    <row r="12" spans="2:29" x14ac:dyDescent="0.25">
      <c r="B12" s="78"/>
      <c r="C12" s="29" t="s">
        <v>134</v>
      </c>
      <c r="D12" s="18"/>
      <c r="E12" s="13"/>
      <c r="F12" s="18"/>
      <c r="G12" s="13"/>
      <c r="H12" s="18"/>
      <c r="I12" s="13"/>
      <c r="J12" s="18"/>
      <c r="K12" s="13"/>
      <c r="L12" s="18"/>
      <c r="M12" s="13"/>
      <c r="N12" s="18"/>
      <c r="O12" s="13"/>
      <c r="P12" s="18"/>
      <c r="Q12" s="13"/>
      <c r="R12" s="18"/>
      <c r="S12" s="13"/>
      <c r="T12" s="18"/>
      <c r="U12" s="13"/>
      <c r="V12" s="18"/>
      <c r="W12" s="13"/>
      <c r="X12" s="18"/>
      <c r="Y12" s="13"/>
      <c r="Z12" s="18"/>
      <c r="AA12" s="13"/>
      <c r="AB12" s="19"/>
      <c r="AC12" s="21"/>
    </row>
    <row r="13" spans="2:29" x14ac:dyDescent="0.25">
      <c r="B13" s="78"/>
      <c r="C13" s="29" t="s">
        <v>23</v>
      </c>
      <c r="D13" s="18">
        <v>8293.34</v>
      </c>
      <c r="E13" s="13"/>
      <c r="F13" s="18">
        <v>277.87</v>
      </c>
      <c r="G13" s="13"/>
      <c r="H13" s="18"/>
      <c r="I13" s="13"/>
      <c r="J13" s="18"/>
      <c r="K13" s="13"/>
      <c r="L13" s="18"/>
      <c r="M13" s="13"/>
      <c r="N13" s="18"/>
      <c r="O13" s="13"/>
      <c r="P13" s="18"/>
      <c r="Q13" s="13"/>
      <c r="R13" s="18">
        <v>1800</v>
      </c>
      <c r="S13" s="13"/>
      <c r="T13" s="18">
        <v>10133.33</v>
      </c>
      <c r="U13" s="13"/>
      <c r="V13" s="18"/>
      <c r="W13" s="13"/>
      <c r="X13" s="18"/>
      <c r="Y13" s="13"/>
      <c r="Z13" s="18">
        <v>377.5</v>
      </c>
      <c r="AA13" s="13"/>
      <c r="AB13" s="19"/>
      <c r="AC13" s="21"/>
    </row>
    <row r="14" spans="2:29" x14ac:dyDescent="0.25">
      <c r="B14" s="78"/>
      <c r="C14" s="29" t="s">
        <v>24</v>
      </c>
      <c r="D14" s="18">
        <v>566.13</v>
      </c>
      <c r="E14" s="13"/>
      <c r="F14" s="18">
        <v>25.07</v>
      </c>
      <c r="G14" s="13"/>
      <c r="H14" s="18"/>
      <c r="I14" s="13"/>
      <c r="J14" s="18"/>
      <c r="K14" s="13"/>
      <c r="L14" s="18"/>
      <c r="M14" s="13"/>
      <c r="N14" s="18"/>
      <c r="O14" s="13"/>
      <c r="P14" s="18"/>
      <c r="Q14" s="13"/>
      <c r="R14" s="18"/>
      <c r="S14" s="13"/>
      <c r="T14" s="18">
        <v>6753.33</v>
      </c>
      <c r="U14" s="13">
        <v>13982</v>
      </c>
      <c r="V14" s="18">
        <v>0.5</v>
      </c>
      <c r="W14" s="13"/>
      <c r="X14" s="18"/>
      <c r="Y14" s="13"/>
      <c r="Z14" s="18"/>
      <c r="AA14" s="13"/>
      <c r="AB14" s="19"/>
      <c r="AC14" s="21"/>
    </row>
    <row r="15" spans="2:29" x14ac:dyDescent="0.25">
      <c r="B15" s="78"/>
      <c r="C15" s="29" t="s">
        <v>135</v>
      </c>
      <c r="D15" s="18">
        <v>2092.69</v>
      </c>
      <c r="E15" s="13"/>
      <c r="F15" s="18">
        <v>12.35</v>
      </c>
      <c r="G15" s="13"/>
      <c r="H15" s="18">
        <v>30.2</v>
      </c>
      <c r="I15" s="13"/>
      <c r="J15" s="18"/>
      <c r="K15" s="13"/>
      <c r="L15" s="18"/>
      <c r="M15" s="13"/>
      <c r="N15" s="18"/>
      <c r="O15" s="13"/>
      <c r="P15" s="18"/>
      <c r="Q15" s="13"/>
      <c r="R15" s="18"/>
      <c r="S15" s="13"/>
      <c r="T15" s="18"/>
      <c r="U15" s="13"/>
      <c r="V15" s="18">
        <v>0.8</v>
      </c>
      <c r="W15" s="13"/>
      <c r="X15" s="18">
        <v>24</v>
      </c>
      <c r="Y15" s="13"/>
      <c r="Z15" s="18"/>
      <c r="AA15" s="13"/>
      <c r="AB15" s="19"/>
      <c r="AC15" s="21"/>
    </row>
    <row r="16" spans="2:29" x14ac:dyDescent="0.25">
      <c r="B16" s="78"/>
      <c r="C16" s="29" t="s">
        <v>25</v>
      </c>
      <c r="D16" s="18">
        <v>6051.33</v>
      </c>
      <c r="E16" s="13"/>
      <c r="F16" s="18">
        <v>76.61</v>
      </c>
      <c r="G16" s="13"/>
      <c r="H16" s="18"/>
      <c r="I16" s="13"/>
      <c r="J16" s="18"/>
      <c r="K16" s="13"/>
      <c r="L16" s="18"/>
      <c r="M16" s="13"/>
      <c r="N16" s="18"/>
      <c r="O16" s="13"/>
      <c r="P16" s="18"/>
      <c r="Q16" s="13"/>
      <c r="R16" s="18"/>
      <c r="S16" s="13"/>
      <c r="T16" s="18"/>
      <c r="U16" s="13"/>
      <c r="V16" s="18"/>
      <c r="W16" s="13"/>
      <c r="X16" s="18"/>
      <c r="Y16" s="13"/>
      <c r="Z16" s="18"/>
      <c r="AA16" s="13"/>
      <c r="AB16" s="19"/>
      <c r="AC16" s="21"/>
    </row>
    <row r="17" spans="2:29" x14ac:dyDescent="0.25">
      <c r="B17" s="22" t="s">
        <v>26</v>
      </c>
      <c r="C17" s="14"/>
      <c r="D17" s="16">
        <f>SUM(D9:D16)</f>
        <v>24936.9</v>
      </c>
      <c r="E17" s="82">
        <f t="shared" ref="E17:AC17" si="0">SUM(E9:E16)</f>
        <v>0</v>
      </c>
      <c r="F17" s="16">
        <f t="shared" si="0"/>
        <v>591.26</v>
      </c>
      <c r="G17" s="82">
        <f t="shared" si="0"/>
        <v>0</v>
      </c>
      <c r="H17" s="16">
        <f t="shared" si="0"/>
        <v>30.2</v>
      </c>
      <c r="I17" s="82">
        <f t="shared" si="0"/>
        <v>0</v>
      </c>
      <c r="J17" s="71">
        <f t="shared" si="0"/>
        <v>0</v>
      </c>
      <c r="K17" s="82">
        <f t="shared" si="0"/>
        <v>0</v>
      </c>
      <c r="L17" s="71">
        <f t="shared" si="0"/>
        <v>0</v>
      </c>
      <c r="M17" s="82">
        <f t="shared" si="0"/>
        <v>0</v>
      </c>
      <c r="N17" s="71">
        <f t="shared" si="0"/>
        <v>0</v>
      </c>
      <c r="O17" s="82">
        <f t="shared" si="0"/>
        <v>0</v>
      </c>
      <c r="P17" s="71">
        <f t="shared" si="0"/>
        <v>0</v>
      </c>
      <c r="Q17" s="82">
        <f t="shared" si="0"/>
        <v>0</v>
      </c>
      <c r="R17" s="16">
        <f t="shared" si="0"/>
        <v>14448</v>
      </c>
      <c r="S17" s="82">
        <f t="shared" si="0"/>
        <v>0</v>
      </c>
      <c r="T17" s="16">
        <f t="shared" si="0"/>
        <v>58534.590000000004</v>
      </c>
      <c r="U17" s="15">
        <f t="shared" si="0"/>
        <v>68385</v>
      </c>
      <c r="V17" s="16">
        <f t="shared" si="0"/>
        <v>1.3</v>
      </c>
      <c r="W17" s="82">
        <f t="shared" si="0"/>
        <v>0</v>
      </c>
      <c r="X17" s="16">
        <f t="shared" si="0"/>
        <v>221</v>
      </c>
      <c r="Y17" s="82">
        <f t="shared" si="0"/>
        <v>0</v>
      </c>
      <c r="Z17" s="16">
        <f t="shared" si="0"/>
        <v>1361.52</v>
      </c>
      <c r="AA17" s="82">
        <f t="shared" si="0"/>
        <v>0</v>
      </c>
      <c r="AB17" s="71">
        <f t="shared" si="0"/>
        <v>0</v>
      </c>
      <c r="AC17" s="86">
        <f t="shared" si="0"/>
        <v>0</v>
      </c>
    </row>
    <row r="18" spans="2:29" x14ac:dyDescent="0.25">
      <c r="B18" s="78" t="s">
        <v>27</v>
      </c>
      <c r="C18" s="29" t="s">
        <v>28</v>
      </c>
      <c r="D18" s="18"/>
      <c r="E18" s="13"/>
      <c r="F18" s="18"/>
      <c r="G18" s="13"/>
      <c r="H18" s="18"/>
      <c r="I18" s="13"/>
      <c r="J18" s="18"/>
      <c r="K18" s="13"/>
      <c r="L18" s="18"/>
      <c r="M18" s="13">
        <v>81345</v>
      </c>
      <c r="N18" s="18"/>
      <c r="O18" s="13">
        <v>5860</v>
      </c>
      <c r="P18" s="18"/>
      <c r="Q18" s="13"/>
      <c r="R18" s="18">
        <v>4316</v>
      </c>
      <c r="S18" s="13"/>
      <c r="T18" s="18"/>
      <c r="U18" s="13">
        <v>238190</v>
      </c>
      <c r="V18" s="18"/>
      <c r="W18" s="13"/>
      <c r="X18" s="18"/>
      <c r="Y18" s="13"/>
      <c r="Z18" s="18"/>
      <c r="AA18" s="13"/>
      <c r="AB18" s="19"/>
      <c r="AC18" s="21"/>
    </row>
    <row r="19" spans="2:29" x14ac:dyDescent="0.25">
      <c r="B19" s="78"/>
      <c r="C19" s="29" t="s">
        <v>29</v>
      </c>
      <c r="D19" s="18"/>
      <c r="E19" s="13"/>
      <c r="F19" s="18"/>
      <c r="G19" s="13"/>
      <c r="H19" s="18"/>
      <c r="I19" s="13"/>
      <c r="J19" s="18"/>
      <c r="K19" s="13"/>
      <c r="L19" s="18"/>
      <c r="M19" s="13">
        <v>80535</v>
      </c>
      <c r="N19" s="18"/>
      <c r="O19" s="13">
        <v>31337</v>
      </c>
      <c r="P19" s="18"/>
      <c r="Q19" s="13"/>
      <c r="R19" s="18">
        <v>24821</v>
      </c>
      <c r="S19" s="13"/>
      <c r="T19" s="18"/>
      <c r="U19" s="13">
        <v>255128</v>
      </c>
      <c r="V19" s="18"/>
      <c r="W19" s="13"/>
      <c r="X19" s="18"/>
      <c r="Y19" s="13"/>
      <c r="Z19" s="18"/>
      <c r="AA19" s="13"/>
      <c r="AB19" s="19"/>
      <c r="AC19" s="21"/>
    </row>
    <row r="20" spans="2:29" x14ac:dyDescent="0.25">
      <c r="B20" s="78"/>
      <c r="C20" s="29" t="s">
        <v>30</v>
      </c>
      <c r="D20" s="18"/>
      <c r="E20" s="13"/>
      <c r="F20" s="18"/>
      <c r="G20" s="13"/>
      <c r="H20" s="18"/>
      <c r="I20" s="13"/>
      <c r="J20" s="18"/>
      <c r="K20" s="13"/>
      <c r="L20" s="18"/>
      <c r="M20" s="13">
        <v>5464</v>
      </c>
      <c r="N20" s="18"/>
      <c r="O20" s="13">
        <v>4357</v>
      </c>
      <c r="P20" s="18"/>
      <c r="Q20" s="13"/>
      <c r="R20" s="18">
        <v>20350</v>
      </c>
      <c r="S20" s="13"/>
      <c r="T20" s="18"/>
      <c r="U20" s="13">
        <v>165710</v>
      </c>
      <c r="V20" s="18"/>
      <c r="W20" s="13"/>
      <c r="X20" s="18"/>
      <c r="Y20" s="13"/>
      <c r="Z20" s="18"/>
      <c r="AA20" s="13"/>
      <c r="AB20" s="19"/>
      <c r="AC20" s="21"/>
    </row>
    <row r="21" spans="2:29" x14ac:dyDescent="0.25">
      <c r="B21" s="22" t="s">
        <v>31</v>
      </c>
      <c r="C21" s="14"/>
      <c r="D21" s="71">
        <f>SUM(D18:D20)</f>
        <v>0</v>
      </c>
      <c r="E21" s="82">
        <f t="shared" ref="E21:AC21" si="1">SUM(E18:E20)</f>
        <v>0</v>
      </c>
      <c r="F21" s="71">
        <f t="shared" si="1"/>
        <v>0</v>
      </c>
      <c r="G21" s="82">
        <f t="shared" si="1"/>
        <v>0</v>
      </c>
      <c r="H21" s="71">
        <f t="shared" si="1"/>
        <v>0</v>
      </c>
      <c r="I21" s="82">
        <f t="shared" si="1"/>
        <v>0</v>
      </c>
      <c r="J21" s="71">
        <f t="shared" si="1"/>
        <v>0</v>
      </c>
      <c r="K21" s="82">
        <f t="shared" si="1"/>
        <v>0</v>
      </c>
      <c r="L21" s="99">
        <v>1484466</v>
      </c>
      <c r="M21" s="15">
        <f t="shared" si="1"/>
        <v>167344</v>
      </c>
      <c r="N21" s="99">
        <v>2909</v>
      </c>
      <c r="O21" s="15">
        <f t="shared" si="1"/>
        <v>41554</v>
      </c>
      <c r="P21" s="71">
        <f t="shared" si="1"/>
        <v>0</v>
      </c>
      <c r="Q21" s="82">
        <f t="shared" si="1"/>
        <v>0</v>
      </c>
      <c r="R21" s="16">
        <f t="shared" si="1"/>
        <v>49487</v>
      </c>
      <c r="S21" s="82">
        <f t="shared" si="1"/>
        <v>0</v>
      </c>
      <c r="T21" s="71">
        <f t="shared" si="1"/>
        <v>0</v>
      </c>
      <c r="U21" s="15">
        <f t="shared" si="1"/>
        <v>659028</v>
      </c>
      <c r="V21" s="71">
        <f t="shared" si="1"/>
        <v>0</v>
      </c>
      <c r="W21" s="82">
        <f t="shared" si="1"/>
        <v>0</v>
      </c>
      <c r="X21" s="71">
        <f t="shared" si="1"/>
        <v>0</v>
      </c>
      <c r="Y21" s="82">
        <f t="shared" si="1"/>
        <v>0</v>
      </c>
      <c r="Z21" s="71">
        <f t="shared" si="1"/>
        <v>0</v>
      </c>
      <c r="AA21" s="82">
        <f t="shared" si="1"/>
        <v>0</v>
      </c>
      <c r="AB21" s="71">
        <f t="shared" si="1"/>
        <v>0</v>
      </c>
      <c r="AC21" s="86">
        <f t="shared" si="1"/>
        <v>0</v>
      </c>
    </row>
    <row r="22" spans="2:29" x14ac:dyDescent="0.25">
      <c r="B22" s="78" t="s">
        <v>32</v>
      </c>
      <c r="C22" s="29" t="s">
        <v>32</v>
      </c>
      <c r="D22" s="18"/>
      <c r="E22" s="13"/>
      <c r="F22" s="18"/>
      <c r="G22" s="13"/>
      <c r="H22" s="18"/>
      <c r="I22" s="13"/>
      <c r="J22" s="18"/>
      <c r="K22" s="13"/>
      <c r="L22" s="18"/>
      <c r="M22" s="13"/>
      <c r="N22" s="18"/>
      <c r="O22" s="13"/>
      <c r="P22" s="18"/>
      <c r="Q22" s="13"/>
      <c r="R22" s="18"/>
      <c r="S22" s="13"/>
      <c r="T22" s="18">
        <v>386104</v>
      </c>
      <c r="U22" s="13">
        <v>69870.429999999993</v>
      </c>
      <c r="V22" s="18"/>
      <c r="W22" s="13"/>
      <c r="X22" s="18"/>
      <c r="Y22" s="13"/>
      <c r="Z22" s="18">
        <v>1919</v>
      </c>
      <c r="AA22" s="13">
        <v>25537.3</v>
      </c>
      <c r="AB22" s="19">
        <v>7800</v>
      </c>
      <c r="AC22" s="21">
        <v>34320</v>
      </c>
    </row>
    <row r="23" spans="2:29" x14ac:dyDescent="0.25">
      <c r="B23" s="22" t="s">
        <v>130</v>
      </c>
      <c r="C23" s="14"/>
      <c r="D23" s="71">
        <f>D22</f>
        <v>0</v>
      </c>
      <c r="E23" s="82">
        <f t="shared" ref="E23:AC23" si="2">E22</f>
        <v>0</v>
      </c>
      <c r="F23" s="71">
        <f t="shared" si="2"/>
        <v>0</v>
      </c>
      <c r="G23" s="82">
        <f t="shared" si="2"/>
        <v>0</v>
      </c>
      <c r="H23" s="71">
        <f t="shared" si="2"/>
        <v>0</v>
      </c>
      <c r="I23" s="82">
        <f t="shared" si="2"/>
        <v>0</v>
      </c>
      <c r="J23" s="71">
        <f t="shared" si="2"/>
        <v>0</v>
      </c>
      <c r="K23" s="82">
        <f t="shared" si="2"/>
        <v>0</v>
      </c>
      <c r="L23" s="71">
        <f t="shared" si="2"/>
        <v>0</v>
      </c>
      <c r="M23" s="82">
        <f t="shared" si="2"/>
        <v>0</v>
      </c>
      <c r="N23" s="71">
        <f t="shared" si="2"/>
        <v>0</v>
      </c>
      <c r="O23" s="82">
        <f t="shared" si="2"/>
        <v>0</v>
      </c>
      <c r="P23" s="71">
        <f t="shared" si="2"/>
        <v>0</v>
      </c>
      <c r="Q23" s="82">
        <f t="shared" si="2"/>
        <v>0</v>
      </c>
      <c r="R23" s="71">
        <f t="shared" si="2"/>
        <v>0</v>
      </c>
      <c r="S23" s="82">
        <f t="shared" si="2"/>
        <v>0</v>
      </c>
      <c r="T23" s="16">
        <f t="shared" si="2"/>
        <v>386104</v>
      </c>
      <c r="U23" s="15">
        <f t="shared" si="2"/>
        <v>69870.429999999993</v>
      </c>
      <c r="V23" s="71">
        <f t="shared" si="2"/>
        <v>0</v>
      </c>
      <c r="W23" s="82">
        <f t="shared" si="2"/>
        <v>0</v>
      </c>
      <c r="X23" s="71">
        <f t="shared" si="2"/>
        <v>0</v>
      </c>
      <c r="Y23" s="82">
        <f t="shared" si="2"/>
        <v>0</v>
      </c>
      <c r="Z23" s="16">
        <f t="shared" si="2"/>
        <v>1919</v>
      </c>
      <c r="AA23" s="15">
        <f t="shared" si="2"/>
        <v>25537.3</v>
      </c>
      <c r="AB23" s="17">
        <f t="shared" si="2"/>
        <v>7800</v>
      </c>
      <c r="AC23" s="23">
        <f t="shared" si="2"/>
        <v>34320</v>
      </c>
    </row>
    <row r="24" spans="2:29" x14ac:dyDescent="0.25">
      <c r="B24" s="78" t="s">
        <v>33</v>
      </c>
      <c r="C24" s="29" t="s">
        <v>34</v>
      </c>
      <c r="D24" s="18"/>
      <c r="E24" s="13"/>
      <c r="F24" s="18"/>
      <c r="G24" s="13"/>
      <c r="H24" s="18"/>
      <c r="I24" s="13"/>
      <c r="J24" s="18"/>
      <c r="K24" s="13"/>
      <c r="L24" s="18"/>
      <c r="M24" s="13"/>
      <c r="N24" s="18"/>
      <c r="O24" s="13"/>
      <c r="P24" s="18"/>
      <c r="Q24" s="13"/>
      <c r="R24" s="18">
        <v>215</v>
      </c>
      <c r="S24" s="13"/>
      <c r="T24" s="18">
        <v>5455.95</v>
      </c>
      <c r="U24" s="13">
        <v>4897.3700000000008</v>
      </c>
      <c r="V24" s="18"/>
      <c r="W24" s="13"/>
      <c r="X24" s="18"/>
      <c r="Y24" s="13"/>
      <c r="Z24" s="18"/>
      <c r="AA24" s="13"/>
      <c r="AB24" s="19"/>
      <c r="AC24" s="21"/>
    </row>
    <row r="25" spans="2:29" x14ac:dyDescent="0.25">
      <c r="B25" s="78"/>
      <c r="C25" s="29" t="s">
        <v>35</v>
      </c>
      <c r="D25" s="18">
        <v>46.01</v>
      </c>
      <c r="E25" s="13"/>
      <c r="F25" s="18"/>
      <c r="G25" s="13"/>
      <c r="H25" s="18"/>
      <c r="I25" s="13"/>
      <c r="J25" s="18"/>
      <c r="K25" s="13"/>
      <c r="L25" s="18"/>
      <c r="M25" s="13"/>
      <c r="N25" s="18">
        <v>70</v>
      </c>
      <c r="O25" s="13"/>
      <c r="P25" s="18"/>
      <c r="Q25" s="13"/>
      <c r="R25" s="18">
        <v>5348</v>
      </c>
      <c r="S25" s="13"/>
      <c r="T25" s="18">
        <v>12780</v>
      </c>
      <c r="U25" s="13"/>
      <c r="V25" s="18">
        <v>25</v>
      </c>
      <c r="W25" s="13"/>
      <c r="X25" s="18"/>
      <c r="Y25" s="13"/>
      <c r="Z25" s="18"/>
      <c r="AA25" s="13"/>
      <c r="AB25" s="19"/>
      <c r="AC25" s="21"/>
    </row>
    <row r="26" spans="2:29" x14ac:dyDescent="0.25">
      <c r="B26" s="78"/>
      <c r="C26" s="29" t="s">
        <v>36</v>
      </c>
      <c r="D26" s="18"/>
      <c r="E26" s="13"/>
      <c r="F26" s="18"/>
      <c r="G26" s="13"/>
      <c r="H26" s="18"/>
      <c r="I26" s="13"/>
      <c r="J26" s="18"/>
      <c r="K26" s="13"/>
      <c r="L26" s="18"/>
      <c r="M26" s="13"/>
      <c r="N26" s="18">
        <v>60</v>
      </c>
      <c r="O26" s="13">
        <v>23687</v>
      </c>
      <c r="P26" s="18"/>
      <c r="Q26" s="13"/>
      <c r="R26" s="18">
        <v>31600</v>
      </c>
      <c r="S26" s="13">
        <v>53244.1</v>
      </c>
      <c r="T26" s="18">
        <v>49515.67</v>
      </c>
      <c r="U26" s="13">
        <v>76003.69</v>
      </c>
      <c r="V26" s="18">
        <v>220</v>
      </c>
      <c r="W26" s="13">
        <v>43854</v>
      </c>
      <c r="X26" s="18"/>
      <c r="Y26" s="13"/>
      <c r="Z26" s="18"/>
      <c r="AA26" s="13"/>
      <c r="AB26" s="19"/>
      <c r="AC26" s="21"/>
    </row>
    <row r="27" spans="2:29" x14ac:dyDescent="0.25">
      <c r="B27" s="22" t="s">
        <v>37</v>
      </c>
      <c r="C27" s="14"/>
      <c r="D27" s="16">
        <f t="shared" ref="D27:AC27" si="3">SUM(D24:D26)</f>
        <v>46.01</v>
      </c>
      <c r="E27" s="82">
        <f t="shared" si="3"/>
        <v>0</v>
      </c>
      <c r="F27" s="71">
        <f t="shared" si="3"/>
        <v>0</v>
      </c>
      <c r="G27" s="82">
        <f t="shared" si="3"/>
        <v>0</v>
      </c>
      <c r="H27" s="71">
        <f t="shared" si="3"/>
        <v>0</v>
      </c>
      <c r="I27" s="82">
        <f t="shared" si="3"/>
        <v>0</v>
      </c>
      <c r="J27" s="71">
        <f t="shared" si="3"/>
        <v>0</v>
      </c>
      <c r="K27" s="82">
        <f t="shared" si="3"/>
        <v>0</v>
      </c>
      <c r="L27" s="71">
        <f t="shared" si="3"/>
        <v>0</v>
      </c>
      <c r="M27" s="82">
        <f t="shared" si="3"/>
        <v>0</v>
      </c>
      <c r="N27" s="16">
        <f t="shared" si="3"/>
        <v>130</v>
      </c>
      <c r="O27" s="15">
        <f t="shared" si="3"/>
        <v>23687</v>
      </c>
      <c r="P27" s="71">
        <f t="shared" si="3"/>
        <v>0</v>
      </c>
      <c r="Q27" s="82">
        <f t="shared" si="3"/>
        <v>0</v>
      </c>
      <c r="R27" s="16">
        <f t="shared" si="3"/>
        <v>37163</v>
      </c>
      <c r="S27" s="15">
        <f t="shared" si="3"/>
        <v>53244.1</v>
      </c>
      <c r="T27" s="16">
        <f t="shared" si="3"/>
        <v>67751.62</v>
      </c>
      <c r="U27" s="15">
        <f t="shared" si="3"/>
        <v>80901.06</v>
      </c>
      <c r="V27" s="16">
        <f t="shared" si="3"/>
        <v>245</v>
      </c>
      <c r="W27" s="15">
        <f t="shared" si="3"/>
        <v>43854</v>
      </c>
      <c r="X27" s="71">
        <f t="shared" si="3"/>
        <v>0</v>
      </c>
      <c r="Y27" s="82">
        <f t="shared" si="3"/>
        <v>0</v>
      </c>
      <c r="Z27" s="71">
        <f t="shared" si="3"/>
        <v>0</v>
      </c>
      <c r="AA27" s="82">
        <f t="shared" si="3"/>
        <v>0</v>
      </c>
      <c r="AB27" s="71">
        <f t="shared" si="3"/>
        <v>0</v>
      </c>
      <c r="AC27" s="86">
        <f t="shared" si="3"/>
        <v>0</v>
      </c>
    </row>
    <row r="28" spans="2:29" x14ac:dyDescent="0.25">
      <c r="B28" s="78" t="s">
        <v>38</v>
      </c>
      <c r="C28" s="29" t="s">
        <v>168</v>
      </c>
      <c r="D28" s="18"/>
      <c r="E28" s="13"/>
      <c r="F28" s="18"/>
      <c r="G28" s="13"/>
      <c r="H28" s="18"/>
      <c r="I28" s="13"/>
      <c r="J28" s="18"/>
      <c r="K28" s="13"/>
      <c r="L28" s="18">
        <v>500</v>
      </c>
      <c r="M28" s="13">
        <v>1000</v>
      </c>
      <c r="N28" s="18"/>
      <c r="O28" s="13"/>
      <c r="P28" s="18"/>
      <c r="Q28" s="13"/>
      <c r="R28" s="18">
        <v>2380</v>
      </c>
      <c r="S28" s="13"/>
      <c r="T28" s="18">
        <v>36750</v>
      </c>
      <c r="U28" s="13">
        <v>22018</v>
      </c>
      <c r="V28" s="18"/>
      <c r="W28" s="13"/>
      <c r="X28" s="18">
        <v>20.2</v>
      </c>
      <c r="Y28" s="13"/>
      <c r="Z28" s="18">
        <v>55</v>
      </c>
      <c r="AA28" s="13">
        <v>180</v>
      </c>
      <c r="AB28" s="19"/>
      <c r="AC28" s="21"/>
    </row>
    <row r="29" spans="2:29" x14ac:dyDescent="0.25">
      <c r="B29" s="87"/>
      <c r="C29" s="29" t="s">
        <v>39</v>
      </c>
      <c r="D29" s="18"/>
      <c r="E29" s="13"/>
      <c r="F29" s="18"/>
      <c r="G29" s="13"/>
      <c r="H29" s="18"/>
      <c r="I29" s="13"/>
      <c r="J29" s="18"/>
      <c r="K29" s="13"/>
      <c r="L29" s="18"/>
      <c r="M29" s="13"/>
      <c r="N29" s="18"/>
      <c r="O29" s="13"/>
      <c r="P29" s="18"/>
      <c r="Q29" s="13"/>
      <c r="R29" s="18"/>
      <c r="S29" s="13"/>
      <c r="T29" s="18"/>
      <c r="U29" s="13"/>
      <c r="V29" s="18"/>
      <c r="W29" s="13"/>
      <c r="X29" s="18">
        <v>308</v>
      </c>
      <c r="Y29" s="13"/>
      <c r="Z29" s="18">
        <v>7388.3</v>
      </c>
      <c r="AA29" s="13">
        <v>12658.76</v>
      </c>
      <c r="AB29" s="19"/>
      <c r="AC29" s="21"/>
    </row>
    <row r="30" spans="2:29" x14ac:dyDescent="0.25">
      <c r="B30" s="22" t="s">
        <v>40</v>
      </c>
      <c r="C30" s="14"/>
      <c r="D30" s="71">
        <f>SUM(D28:D29)</f>
        <v>0</v>
      </c>
      <c r="E30" s="82">
        <f t="shared" ref="E30:AC30" si="4">SUM(E28:E29)</f>
        <v>0</v>
      </c>
      <c r="F30" s="71">
        <f t="shared" si="4"/>
        <v>0</v>
      </c>
      <c r="G30" s="82">
        <f t="shared" si="4"/>
        <v>0</v>
      </c>
      <c r="H30" s="71">
        <f t="shared" si="4"/>
        <v>0</v>
      </c>
      <c r="I30" s="82">
        <f t="shared" si="4"/>
        <v>0</v>
      </c>
      <c r="J30" s="71">
        <f t="shared" si="4"/>
        <v>0</v>
      </c>
      <c r="K30" s="82">
        <f t="shared" si="4"/>
        <v>0</v>
      </c>
      <c r="L30" s="16">
        <f t="shared" si="4"/>
        <v>500</v>
      </c>
      <c r="M30" s="15">
        <f t="shared" si="4"/>
        <v>1000</v>
      </c>
      <c r="N30" s="71">
        <f t="shared" si="4"/>
        <v>0</v>
      </c>
      <c r="O30" s="82">
        <f t="shared" si="4"/>
        <v>0</v>
      </c>
      <c r="P30" s="71">
        <f t="shared" si="4"/>
        <v>0</v>
      </c>
      <c r="Q30" s="82">
        <f t="shared" si="4"/>
        <v>0</v>
      </c>
      <c r="R30" s="16">
        <f t="shared" si="4"/>
        <v>2380</v>
      </c>
      <c r="S30" s="82">
        <f t="shared" si="4"/>
        <v>0</v>
      </c>
      <c r="T30" s="16">
        <f t="shared" si="4"/>
        <v>36750</v>
      </c>
      <c r="U30" s="15">
        <f t="shared" si="4"/>
        <v>22018</v>
      </c>
      <c r="V30" s="71">
        <f t="shared" si="4"/>
        <v>0</v>
      </c>
      <c r="W30" s="82">
        <f t="shared" si="4"/>
        <v>0</v>
      </c>
      <c r="X30" s="16">
        <f t="shared" si="4"/>
        <v>328.2</v>
      </c>
      <c r="Y30" s="82">
        <f t="shared" si="4"/>
        <v>0</v>
      </c>
      <c r="Z30" s="16">
        <f t="shared" si="4"/>
        <v>7443.3</v>
      </c>
      <c r="AA30" s="15">
        <f t="shared" si="4"/>
        <v>12838.76</v>
      </c>
      <c r="AB30" s="71">
        <f t="shared" si="4"/>
        <v>0</v>
      </c>
      <c r="AC30" s="86">
        <f t="shared" si="4"/>
        <v>0</v>
      </c>
    </row>
    <row r="31" spans="2:29" x14ac:dyDescent="0.25">
      <c r="B31" s="78" t="s">
        <v>41</v>
      </c>
      <c r="C31" s="29" t="s">
        <v>41</v>
      </c>
      <c r="D31" s="18"/>
      <c r="E31" s="13"/>
      <c r="F31" s="18"/>
      <c r="G31" s="13"/>
      <c r="H31" s="18"/>
      <c r="I31" s="13"/>
      <c r="J31" s="18"/>
      <c r="K31" s="13"/>
      <c r="L31" s="18"/>
      <c r="M31" s="13"/>
      <c r="N31" s="18"/>
      <c r="O31" s="13"/>
      <c r="P31" s="18"/>
      <c r="Q31" s="13"/>
      <c r="R31" s="18">
        <v>2460</v>
      </c>
      <c r="S31" s="13"/>
      <c r="T31" s="18"/>
      <c r="U31" s="13">
        <v>96050.79</v>
      </c>
      <c r="V31" s="18"/>
      <c r="W31" s="13"/>
      <c r="X31" s="18"/>
      <c r="Y31" s="13"/>
      <c r="Z31" s="18"/>
      <c r="AA31" s="13"/>
      <c r="AB31" s="19">
        <v>90</v>
      </c>
      <c r="AC31" s="21"/>
    </row>
    <row r="32" spans="2:29" x14ac:dyDescent="0.25">
      <c r="B32" s="22"/>
      <c r="C32" s="14"/>
      <c r="D32" s="71">
        <f>D31</f>
        <v>0</v>
      </c>
      <c r="E32" s="82">
        <f t="shared" ref="E32:AC32" si="5">E31</f>
        <v>0</v>
      </c>
      <c r="F32" s="71">
        <f t="shared" si="5"/>
        <v>0</v>
      </c>
      <c r="G32" s="82">
        <f t="shared" si="5"/>
        <v>0</v>
      </c>
      <c r="H32" s="71">
        <f t="shared" si="5"/>
        <v>0</v>
      </c>
      <c r="I32" s="82">
        <f t="shared" si="5"/>
        <v>0</v>
      </c>
      <c r="J32" s="71">
        <f t="shared" si="5"/>
        <v>0</v>
      </c>
      <c r="K32" s="82">
        <f t="shared" si="5"/>
        <v>0</v>
      </c>
      <c r="L32" s="71">
        <f t="shared" si="5"/>
        <v>0</v>
      </c>
      <c r="M32" s="82">
        <f t="shared" si="5"/>
        <v>0</v>
      </c>
      <c r="N32" s="71">
        <f t="shared" si="5"/>
        <v>0</v>
      </c>
      <c r="O32" s="82">
        <f t="shared" si="5"/>
        <v>0</v>
      </c>
      <c r="P32" s="71">
        <f t="shared" si="5"/>
        <v>0</v>
      </c>
      <c r="Q32" s="82">
        <f t="shared" si="5"/>
        <v>0</v>
      </c>
      <c r="R32" s="16">
        <f t="shared" si="5"/>
        <v>2460</v>
      </c>
      <c r="S32" s="82">
        <f t="shared" si="5"/>
        <v>0</v>
      </c>
      <c r="T32" s="71">
        <f t="shared" si="5"/>
        <v>0</v>
      </c>
      <c r="U32" s="15">
        <f t="shared" si="5"/>
        <v>96050.79</v>
      </c>
      <c r="V32" s="71">
        <f t="shared" si="5"/>
        <v>0</v>
      </c>
      <c r="W32" s="82">
        <f t="shared" si="5"/>
        <v>0</v>
      </c>
      <c r="X32" s="71">
        <f t="shared" si="5"/>
        <v>0</v>
      </c>
      <c r="Y32" s="82">
        <f t="shared" si="5"/>
        <v>0</v>
      </c>
      <c r="Z32" s="71">
        <f t="shared" si="5"/>
        <v>0</v>
      </c>
      <c r="AA32" s="82">
        <f t="shared" si="5"/>
        <v>0</v>
      </c>
      <c r="AB32" s="17">
        <f t="shared" si="5"/>
        <v>90</v>
      </c>
      <c r="AC32" s="86">
        <f t="shared" si="5"/>
        <v>0</v>
      </c>
    </row>
    <row r="33" spans="2:29" x14ac:dyDescent="0.25">
      <c r="B33" s="78" t="s">
        <v>43</v>
      </c>
      <c r="C33" s="29" t="s">
        <v>44</v>
      </c>
      <c r="D33" s="18">
        <v>25</v>
      </c>
      <c r="E33" s="13"/>
      <c r="F33" s="18"/>
      <c r="G33" s="13"/>
      <c r="H33" s="18"/>
      <c r="I33" s="13"/>
      <c r="J33" s="18">
        <v>377</v>
      </c>
      <c r="K33" s="13">
        <v>19000</v>
      </c>
      <c r="L33" s="18">
        <v>100005.51</v>
      </c>
      <c r="M33" s="13">
        <v>45543.27</v>
      </c>
      <c r="N33" s="18"/>
      <c r="O33" s="13"/>
      <c r="P33" s="18">
        <v>659.68</v>
      </c>
      <c r="Q33" s="13">
        <v>1914.21</v>
      </c>
      <c r="R33" s="18">
        <v>4383</v>
      </c>
      <c r="S33" s="13">
        <v>80.599999999999994</v>
      </c>
      <c r="T33" s="18">
        <v>126341.1</v>
      </c>
      <c r="U33" s="13">
        <v>77097.64</v>
      </c>
      <c r="V33" s="18"/>
      <c r="W33" s="13"/>
      <c r="X33" s="18"/>
      <c r="Y33" s="13"/>
      <c r="Z33" s="18"/>
      <c r="AA33" s="13"/>
      <c r="AB33" s="19">
        <v>380.8</v>
      </c>
      <c r="AC33" s="21">
        <v>145.09</v>
      </c>
    </row>
    <row r="34" spans="2:29" x14ac:dyDescent="0.25">
      <c r="B34" s="78"/>
      <c r="C34" s="29" t="s">
        <v>45</v>
      </c>
      <c r="D34" s="18"/>
      <c r="E34" s="13"/>
      <c r="F34" s="18"/>
      <c r="G34" s="13"/>
      <c r="H34" s="18"/>
      <c r="I34" s="13"/>
      <c r="J34" s="18">
        <v>2.99</v>
      </c>
      <c r="K34" s="13">
        <v>1</v>
      </c>
      <c r="L34" s="18"/>
      <c r="M34" s="13"/>
      <c r="N34" s="18"/>
      <c r="O34" s="13"/>
      <c r="P34" s="18">
        <v>8.86</v>
      </c>
      <c r="Q34" s="13">
        <v>35.450000000000003</v>
      </c>
      <c r="R34" s="18">
        <v>27098</v>
      </c>
      <c r="S34" s="13"/>
      <c r="T34" s="18">
        <v>36102</v>
      </c>
      <c r="U34" s="13">
        <v>42487</v>
      </c>
      <c r="V34" s="18"/>
      <c r="W34" s="13"/>
      <c r="X34" s="18"/>
      <c r="Y34" s="13">
        <v>11</v>
      </c>
      <c r="Z34" s="18"/>
      <c r="AA34" s="13"/>
      <c r="AB34" s="19"/>
      <c r="AC34" s="21"/>
    </row>
    <row r="35" spans="2:29" x14ac:dyDescent="0.25">
      <c r="B35" s="78"/>
      <c r="C35" s="29" t="s">
        <v>46</v>
      </c>
      <c r="D35" s="18">
        <v>3.5</v>
      </c>
      <c r="E35" s="13">
        <v>15.54</v>
      </c>
      <c r="F35" s="18"/>
      <c r="G35" s="13"/>
      <c r="H35" s="18"/>
      <c r="I35" s="13"/>
      <c r="J35" s="18">
        <v>4800.72</v>
      </c>
      <c r="K35" s="13">
        <v>29.81</v>
      </c>
      <c r="L35" s="18">
        <v>6899.24</v>
      </c>
      <c r="M35" s="13">
        <v>48283.55</v>
      </c>
      <c r="N35" s="18"/>
      <c r="O35" s="13"/>
      <c r="P35" s="18">
        <v>611.94000000000005</v>
      </c>
      <c r="Q35" s="13">
        <v>386.92999999999995</v>
      </c>
      <c r="R35" s="18">
        <v>28894</v>
      </c>
      <c r="S35" s="13">
        <v>1444.7</v>
      </c>
      <c r="T35" s="18">
        <v>27845</v>
      </c>
      <c r="U35" s="13">
        <v>56027.53</v>
      </c>
      <c r="V35" s="18">
        <v>4800</v>
      </c>
      <c r="W35" s="13">
        <v>826</v>
      </c>
      <c r="X35" s="18"/>
      <c r="Y35" s="13"/>
      <c r="Z35" s="18"/>
      <c r="AA35" s="13"/>
      <c r="AB35" s="19"/>
      <c r="AC35" s="21"/>
    </row>
    <row r="36" spans="2:29" x14ac:dyDescent="0.25">
      <c r="B36" s="78"/>
      <c r="C36" s="29" t="s">
        <v>47</v>
      </c>
      <c r="D36" s="18"/>
      <c r="E36" s="13"/>
      <c r="F36" s="18"/>
      <c r="G36" s="13"/>
      <c r="H36" s="18"/>
      <c r="I36" s="13"/>
      <c r="J36" s="18">
        <v>11</v>
      </c>
      <c r="K36" s="13">
        <v>420</v>
      </c>
      <c r="L36" s="18">
        <v>82817</v>
      </c>
      <c r="M36" s="13">
        <v>49903</v>
      </c>
      <c r="N36" s="18"/>
      <c r="O36" s="13"/>
      <c r="P36" s="18"/>
      <c r="Q36" s="13"/>
      <c r="R36" s="18">
        <v>18160</v>
      </c>
      <c r="S36" s="13">
        <v>76300</v>
      </c>
      <c r="T36" s="18">
        <v>30672</v>
      </c>
      <c r="U36" s="13">
        <v>92552</v>
      </c>
      <c r="V36" s="18"/>
      <c r="W36" s="13"/>
      <c r="X36" s="18"/>
      <c r="Y36" s="13"/>
      <c r="Z36" s="18"/>
      <c r="AA36" s="13"/>
      <c r="AB36" s="19"/>
      <c r="AC36" s="21"/>
    </row>
    <row r="37" spans="2:29" x14ac:dyDescent="0.25">
      <c r="B37" s="78"/>
      <c r="C37" s="29" t="s">
        <v>48</v>
      </c>
      <c r="D37" s="18">
        <v>144</v>
      </c>
      <c r="E37" s="13"/>
      <c r="F37" s="18"/>
      <c r="G37" s="13"/>
      <c r="H37" s="18"/>
      <c r="I37" s="13"/>
      <c r="J37" s="18"/>
      <c r="K37" s="13"/>
      <c r="L37" s="18">
        <v>10652</v>
      </c>
      <c r="M37" s="13">
        <v>50829.27</v>
      </c>
      <c r="N37" s="18"/>
      <c r="O37" s="13"/>
      <c r="P37" s="18">
        <v>57</v>
      </c>
      <c r="Q37" s="13">
        <v>220</v>
      </c>
      <c r="R37" s="18">
        <v>5180</v>
      </c>
      <c r="S37" s="13"/>
      <c r="T37" s="18">
        <v>53524.4</v>
      </c>
      <c r="U37" s="13">
        <v>38548.67</v>
      </c>
      <c r="V37" s="18"/>
      <c r="W37" s="13"/>
      <c r="X37" s="18">
        <v>38.5</v>
      </c>
      <c r="Y37" s="13">
        <v>100</v>
      </c>
      <c r="Z37" s="18"/>
      <c r="AA37" s="13"/>
      <c r="AB37" s="19"/>
      <c r="AC37" s="21"/>
    </row>
    <row r="38" spans="2:29" x14ac:dyDescent="0.25">
      <c r="B38" s="78"/>
      <c r="C38" s="29" t="s">
        <v>49</v>
      </c>
      <c r="D38" s="18"/>
      <c r="E38" s="13"/>
      <c r="F38" s="18"/>
      <c r="G38" s="13"/>
      <c r="H38" s="18"/>
      <c r="I38" s="13"/>
      <c r="J38" s="18">
        <v>1041.1200000000001</v>
      </c>
      <c r="K38" s="13"/>
      <c r="L38" s="18"/>
      <c r="M38" s="13">
        <v>62234.83</v>
      </c>
      <c r="N38" s="18"/>
      <c r="O38" s="13"/>
      <c r="P38" s="18">
        <v>2517.13</v>
      </c>
      <c r="Q38" s="13">
        <v>1343.91</v>
      </c>
      <c r="R38" s="18">
        <v>4280</v>
      </c>
      <c r="S38" s="13"/>
      <c r="T38" s="18"/>
      <c r="U38" s="13">
        <v>41955.12</v>
      </c>
      <c r="V38" s="18"/>
      <c r="W38" s="13"/>
      <c r="X38" s="18"/>
      <c r="Y38" s="13"/>
      <c r="Z38" s="18"/>
      <c r="AA38" s="13"/>
      <c r="AB38" s="19"/>
      <c r="AC38" s="21"/>
    </row>
    <row r="39" spans="2:29" x14ac:dyDescent="0.25">
      <c r="B39" s="78"/>
      <c r="C39" s="29" t="s">
        <v>50</v>
      </c>
      <c r="D39" s="18"/>
      <c r="E39" s="13"/>
      <c r="F39" s="18"/>
      <c r="G39" s="13"/>
      <c r="H39" s="18"/>
      <c r="I39" s="13"/>
      <c r="J39" s="18"/>
      <c r="K39" s="13"/>
      <c r="L39" s="18"/>
      <c r="M39" s="13">
        <v>174521.9</v>
      </c>
      <c r="N39" s="18"/>
      <c r="O39" s="13">
        <v>4371.6000000000004</v>
      </c>
      <c r="P39" s="18">
        <v>1764.62</v>
      </c>
      <c r="Q39" s="13"/>
      <c r="R39" s="18">
        <v>9748</v>
      </c>
      <c r="S39" s="13"/>
      <c r="T39" s="18">
        <v>23479</v>
      </c>
      <c r="U39" s="13"/>
      <c r="V39" s="18">
        <v>3</v>
      </c>
      <c r="W39" s="13"/>
      <c r="X39" s="18">
        <v>16.739999999999998</v>
      </c>
      <c r="Y39" s="13"/>
      <c r="Z39" s="18">
        <v>0.88</v>
      </c>
      <c r="AA39" s="13"/>
      <c r="AB39" s="19">
        <v>589</v>
      </c>
      <c r="AC39" s="21"/>
    </row>
    <row r="40" spans="2:29" x14ac:dyDescent="0.25">
      <c r="B40" s="78"/>
      <c r="C40" s="29" t="s">
        <v>51</v>
      </c>
      <c r="D40" s="18">
        <v>8</v>
      </c>
      <c r="E40" s="13"/>
      <c r="F40" s="18"/>
      <c r="G40" s="13"/>
      <c r="H40" s="18"/>
      <c r="I40" s="13"/>
      <c r="J40" s="18">
        <v>1766.92</v>
      </c>
      <c r="K40" s="13">
        <v>23954.319999999996</v>
      </c>
      <c r="L40" s="18"/>
      <c r="M40" s="13"/>
      <c r="N40" s="18"/>
      <c r="O40" s="13"/>
      <c r="P40" s="18">
        <v>729.69999999999993</v>
      </c>
      <c r="Q40" s="13">
        <v>3809.21</v>
      </c>
      <c r="R40" s="18">
        <v>240</v>
      </c>
      <c r="S40" s="13">
        <v>0.17</v>
      </c>
      <c r="T40" s="18">
        <v>5748</v>
      </c>
      <c r="U40" s="13">
        <v>5040.68</v>
      </c>
      <c r="V40" s="18"/>
      <c r="W40" s="13"/>
      <c r="X40" s="18"/>
      <c r="Y40" s="13"/>
      <c r="Z40" s="18"/>
      <c r="AA40" s="13"/>
      <c r="AB40" s="19"/>
      <c r="AC40" s="21"/>
    </row>
    <row r="41" spans="2:29" x14ac:dyDescent="0.25">
      <c r="B41" s="78"/>
      <c r="C41" s="29" t="s">
        <v>52</v>
      </c>
      <c r="D41" s="18"/>
      <c r="E41" s="13">
        <v>1151.1399999999999</v>
      </c>
      <c r="F41" s="18"/>
      <c r="G41" s="13"/>
      <c r="H41" s="18">
        <v>5.9</v>
      </c>
      <c r="I41" s="13">
        <v>1198.6300000000001</v>
      </c>
      <c r="J41" s="18">
        <v>88.58</v>
      </c>
      <c r="K41" s="13">
        <v>231.77</v>
      </c>
      <c r="L41" s="18"/>
      <c r="M41" s="13">
        <v>68276.5</v>
      </c>
      <c r="N41" s="18"/>
      <c r="O41" s="13"/>
      <c r="P41" s="18"/>
      <c r="Q41" s="13">
        <v>978.03</v>
      </c>
      <c r="R41" s="18">
        <v>4650</v>
      </c>
      <c r="S41" s="13">
        <v>20580.09</v>
      </c>
      <c r="T41" s="18">
        <v>204635.6</v>
      </c>
      <c r="U41" s="13">
        <v>106315.9</v>
      </c>
      <c r="V41" s="18"/>
      <c r="W41" s="13"/>
      <c r="X41" s="18"/>
      <c r="Y41" s="13"/>
      <c r="Z41" s="18"/>
      <c r="AA41" s="13"/>
      <c r="AB41" s="19"/>
      <c r="AC41" s="21"/>
    </row>
    <row r="42" spans="2:29" x14ac:dyDescent="0.25">
      <c r="B42" s="22" t="s">
        <v>53</v>
      </c>
      <c r="C42" s="14"/>
      <c r="D42" s="16">
        <f>SUM(D33:D41)</f>
        <v>180.5</v>
      </c>
      <c r="E42" s="15">
        <f t="shared" ref="E42:AC42" si="6">SUM(E33:E41)</f>
        <v>1166.6799999999998</v>
      </c>
      <c r="F42" s="71">
        <f t="shared" si="6"/>
        <v>0</v>
      </c>
      <c r="G42" s="82">
        <f t="shared" si="6"/>
        <v>0</v>
      </c>
      <c r="H42" s="16">
        <f t="shared" si="6"/>
        <v>5.9</v>
      </c>
      <c r="I42" s="15">
        <f t="shared" si="6"/>
        <v>1198.6300000000001</v>
      </c>
      <c r="J42" s="16">
        <f t="shared" si="6"/>
        <v>8088.33</v>
      </c>
      <c r="K42" s="15">
        <f t="shared" si="6"/>
        <v>43636.899999999994</v>
      </c>
      <c r="L42" s="16">
        <f t="shared" si="6"/>
        <v>200373.75</v>
      </c>
      <c r="M42" s="15">
        <f t="shared" si="6"/>
        <v>499592.31999999995</v>
      </c>
      <c r="N42" s="99">
        <v>306</v>
      </c>
      <c r="O42" s="15">
        <f t="shared" si="6"/>
        <v>4371.6000000000004</v>
      </c>
      <c r="P42" s="16">
        <f t="shared" si="6"/>
        <v>6348.9299999999994</v>
      </c>
      <c r="Q42" s="15">
        <f t="shared" si="6"/>
        <v>8687.74</v>
      </c>
      <c r="R42" s="16">
        <f t="shared" si="6"/>
        <v>102633</v>
      </c>
      <c r="S42" s="15">
        <f t="shared" si="6"/>
        <v>98405.56</v>
      </c>
      <c r="T42" s="16">
        <f t="shared" si="6"/>
        <v>508347.1</v>
      </c>
      <c r="U42" s="15">
        <f t="shared" si="6"/>
        <v>460024.53999999992</v>
      </c>
      <c r="V42" s="16">
        <f t="shared" si="6"/>
        <v>4803</v>
      </c>
      <c r="W42" s="15">
        <f t="shared" si="6"/>
        <v>826</v>
      </c>
      <c r="X42" s="16">
        <f t="shared" si="6"/>
        <v>55.239999999999995</v>
      </c>
      <c r="Y42" s="15">
        <f t="shared" si="6"/>
        <v>111</v>
      </c>
      <c r="Z42" s="16">
        <f t="shared" si="6"/>
        <v>0.88</v>
      </c>
      <c r="AA42" s="82">
        <f t="shared" si="6"/>
        <v>0</v>
      </c>
      <c r="AB42" s="17">
        <f t="shared" si="6"/>
        <v>969.8</v>
      </c>
      <c r="AC42" s="23">
        <f t="shared" si="6"/>
        <v>145.09</v>
      </c>
    </row>
    <row r="43" spans="2:29" x14ac:dyDescent="0.25">
      <c r="B43" s="78" t="s">
        <v>54</v>
      </c>
      <c r="C43" s="29" t="s">
        <v>55</v>
      </c>
      <c r="D43" s="18"/>
      <c r="E43" s="13"/>
      <c r="F43" s="18"/>
      <c r="G43" s="13"/>
      <c r="H43" s="18"/>
      <c r="I43" s="13"/>
      <c r="J43" s="18"/>
      <c r="K43" s="13"/>
      <c r="L43" s="18"/>
      <c r="M43" s="13"/>
      <c r="N43" s="18"/>
      <c r="O43" s="13">
        <v>4223.16</v>
      </c>
      <c r="P43" s="18">
        <v>38</v>
      </c>
      <c r="Q43" s="13">
        <v>470</v>
      </c>
      <c r="R43" s="18">
        <v>15548</v>
      </c>
      <c r="S43" s="13">
        <v>155.47999999999999</v>
      </c>
      <c r="T43" s="18">
        <v>113555</v>
      </c>
      <c r="U43" s="13">
        <v>166689.85999999999</v>
      </c>
      <c r="V43" s="18">
        <v>162</v>
      </c>
      <c r="W43" s="13">
        <v>2834</v>
      </c>
      <c r="X43" s="18"/>
      <c r="Y43" s="13"/>
      <c r="Z43" s="18"/>
      <c r="AA43" s="13"/>
      <c r="AB43" s="19"/>
      <c r="AC43" s="21"/>
    </row>
    <row r="44" spans="2:29" x14ac:dyDescent="0.25">
      <c r="B44" s="78"/>
      <c r="C44" s="29" t="s">
        <v>56</v>
      </c>
      <c r="D44" s="18">
        <v>5</v>
      </c>
      <c r="E44" s="13">
        <v>848.88</v>
      </c>
      <c r="F44" s="18">
        <v>2.2000000000000002</v>
      </c>
      <c r="G44" s="13">
        <v>848.88</v>
      </c>
      <c r="H44" s="18"/>
      <c r="I44" s="13"/>
      <c r="J44" s="18">
        <v>8.26</v>
      </c>
      <c r="K44" s="13">
        <v>420</v>
      </c>
      <c r="L44" s="18"/>
      <c r="M44" s="13"/>
      <c r="N44" s="18"/>
      <c r="O44" s="13"/>
      <c r="P44" s="18"/>
      <c r="Q44" s="13"/>
      <c r="R44" s="18">
        <v>5475</v>
      </c>
      <c r="S44" s="13">
        <v>11004.75</v>
      </c>
      <c r="T44" s="18">
        <v>1793.6</v>
      </c>
      <c r="U44" s="13">
        <v>1590</v>
      </c>
      <c r="V44" s="18"/>
      <c r="W44" s="13"/>
      <c r="X44" s="18"/>
      <c r="Y44" s="13"/>
      <c r="Z44" s="18"/>
      <c r="AA44" s="13"/>
      <c r="AB44" s="19"/>
      <c r="AC44" s="21"/>
    </row>
    <row r="45" spans="2:29" x14ac:dyDescent="0.25">
      <c r="B45" s="78"/>
      <c r="C45" s="29" t="s">
        <v>57</v>
      </c>
      <c r="D45" s="18"/>
      <c r="E45" s="13"/>
      <c r="F45" s="18"/>
      <c r="G45" s="13"/>
      <c r="H45" s="18"/>
      <c r="I45" s="13"/>
      <c r="J45" s="18"/>
      <c r="K45" s="13"/>
      <c r="L45" s="18"/>
      <c r="M45" s="13"/>
      <c r="N45" s="18">
        <v>1207.5</v>
      </c>
      <c r="O45" s="13">
        <v>24150</v>
      </c>
      <c r="P45" s="18">
        <v>613.20000000000005</v>
      </c>
      <c r="Q45" s="13">
        <v>2919</v>
      </c>
      <c r="R45" s="18">
        <v>17007</v>
      </c>
      <c r="S45" s="13">
        <v>170.6</v>
      </c>
      <c r="T45" s="18">
        <v>177461.30000000002</v>
      </c>
      <c r="U45" s="13">
        <v>187956.74</v>
      </c>
      <c r="V45" s="18"/>
      <c r="W45" s="13"/>
      <c r="X45" s="18">
        <v>7000</v>
      </c>
      <c r="Y45" s="13">
        <v>500</v>
      </c>
      <c r="Z45" s="18"/>
      <c r="AA45" s="13"/>
      <c r="AB45" s="19">
        <v>400</v>
      </c>
      <c r="AC45" s="21"/>
    </row>
    <row r="46" spans="2:29" x14ac:dyDescent="0.25">
      <c r="B46" s="78"/>
      <c r="C46" s="29" t="s">
        <v>58</v>
      </c>
      <c r="D46" s="18"/>
      <c r="E46" s="13"/>
      <c r="F46" s="18"/>
      <c r="G46" s="13"/>
      <c r="H46" s="18"/>
      <c r="I46" s="13"/>
      <c r="J46" s="18"/>
      <c r="K46" s="13"/>
      <c r="L46" s="18"/>
      <c r="M46" s="13">
        <v>40000</v>
      </c>
      <c r="N46" s="18"/>
      <c r="O46" s="13">
        <v>5470</v>
      </c>
      <c r="P46" s="18">
        <v>115</v>
      </c>
      <c r="Q46" s="13">
        <v>245</v>
      </c>
      <c r="R46" s="18">
        <v>17718</v>
      </c>
      <c r="S46" s="13">
        <v>3144</v>
      </c>
      <c r="T46" s="18"/>
      <c r="U46" s="13">
        <v>129288</v>
      </c>
      <c r="V46" s="18">
        <v>210</v>
      </c>
      <c r="W46" s="13">
        <v>70</v>
      </c>
      <c r="X46" s="18"/>
      <c r="Y46" s="13"/>
      <c r="Z46" s="18"/>
      <c r="AA46" s="13"/>
      <c r="AB46" s="19">
        <v>5320</v>
      </c>
      <c r="AC46" s="21"/>
    </row>
    <row r="47" spans="2:29" x14ac:dyDescent="0.25">
      <c r="B47" s="78"/>
      <c r="C47" s="29" t="s">
        <v>59</v>
      </c>
      <c r="D47" s="18">
        <v>449.43</v>
      </c>
      <c r="E47" s="13">
        <v>3898.8199999999997</v>
      </c>
      <c r="F47" s="18">
        <v>15493</v>
      </c>
      <c r="G47" s="13"/>
      <c r="H47" s="18"/>
      <c r="I47" s="13"/>
      <c r="J47" s="18"/>
      <c r="K47" s="13"/>
      <c r="L47" s="18"/>
      <c r="M47" s="13"/>
      <c r="N47" s="18"/>
      <c r="O47" s="13"/>
      <c r="P47" s="18">
        <v>225</v>
      </c>
      <c r="Q47" s="13">
        <v>600</v>
      </c>
      <c r="R47" s="18">
        <v>3916</v>
      </c>
      <c r="S47" s="13">
        <v>3736</v>
      </c>
      <c r="T47" s="18"/>
      <c r="U47" s="13">
        <v>15585.73</v>
      </c>
      <c r="V47" s="18">
        <v>159.1</v>
      </c>
      <c r="W47" s="13">
        <v>431.94</v>
      </c>
      <c r="X47" s="18"/>
      <c r="Y47" s="13"/>
      <c r="Z47" s="18"/>
      <c r="AA47" s="13"/>
      <c r="AB47" s="19"/>
      <c r="AC47" s="21"/>
    </row>
    <row r="48" spans="2:29" x14ac:dyDescent="0.25">
      <c r="B48" s="22" t="s">
        <v>60</v>
      </c>
      <c r="C48" s="14"/>
      <c r="D48" s="16">
        <f>SUM(D43:D47)</f>
        <v>454.43</v>
      </c>
      <c r="E48" s="15">
        <f t="shared" ref="E48:AC48" si="7">SUM(E43:E47)</f>
        <v>4747.7</v>
      </c>
      <c r="F48" s="16">
        <f t="shared" si="7"/>
        <v>15495.2</v>
      </c>
      <c r="G48" s="15">
        <f t="shared" si="7"/>
        <v>848.88</v>
      </c>
      <c r="H48" s="71">
        <f t="shared" si="7"/>
        <v>0</v>
      </c>
      <c r="I48" s="82">
        <f t="shared" si="7"/>
        <v>0</v>
      </c>
      <c r="J48" s="16">
        <f t="shared" si="7"/>
        <v>8.26</v>
      </c>
      <c r="K48" s="15">
        <f t="shared" si="7"/>
        <v>420</v>
      </c>
      <c r="L48" s="99">
        <v>502983</v>
      </c>
      <c r="M48" s="15">
        <f t="shared" si="7"/>
        <v>40000</v>
      </c>
      <c r="N48" s="16">
        <f t="shared" si="7"/>
        <v>1207.5</v>
      </c>
      <c r="O48" s="15">
        <f t="shared" si="7"/>
        <v>33843.160000000003</v>
      </c>
      <c r="P48" s="16">
        <f t="shared" si="7"/>
        <v>991.2</v>
      </c>
      <c r="Q48" s="15">
        <f t="shared" si="7"/>
        <v>4234</v>
      </c>
      <c r="R48" s="16">
        <f t="shared" si="7"/>
        <v>59664</v>
      </c>
      <c r="S48" s="15">
        <f t="shared" si="7"/>
        <v>18210.830000000002</v>
      </c>
      <c r="T48" s="16">
        <f t="shared" si="7"/>
        <v>292809.90000000002</v>
      </c>
      <c r="U48" s="15">
        <f t="shared" si="7"/>
        <v>501110.32999999996</v>
      </c>
      <c r="V48" s="16">
        <f t="shared" si="7"/>
        <v>531.1</v>
      </c>
      <c r="W48" s="15">
        <f t="shared" si="7"/>
        <v>3335.94</v>
      </c>
      <c r="X48" s="16">
        <f>SUM(X43:X47)</f>
        <v>7000</v>
      </c>
      <c r="Y48" s="15">
        <f>SUM(Y43:Y47)</f>
        <v>500</v>
      </c>
      <c r="Z48" s="71">
        <f t="shared" si="7"/>
        <v>0</v>
      </c>
      <c r="AA48" s="82">
        <f t="shared" si="7"/>
        <v>0</v>
      </c>
      <c r="AB48" s="17">
        <f t="shared" si="7"/>
        <v>5720</v>
      </c>
      <c r="AC48" s="86">
        <f t="shared" si="7"/>
        <v>0</v>
      </c>
    </row>
    <row r="49" spans="2:29" x14ac:dyDescent="0.25">
      <c r="B49" s="78" t="s">
        <v>61</v>
      </c>
      <c r="C49" s="29" t="s">
        <v>62</v>
      </c>
      <c r="D49" s="18">
        <v>244.7</v>
      </c>
      <c r="E49" s="13">
        <v>464.9</v>
      </c>
      <c r="F49" s="18">
        <v>131.69999999999999</v>
      </c>
      <c r="G49" s="13">
        <v>344.7</v>
      </c>
      <c r="H49" s="18"/>
      <c r="I49" s="13"/>
      <c r="J49" s="18">
        <v>2.8</v>
      </c>
      <c r="K49" s="13">
        <v>20312.300000000003</v>
      </c>
      <c r="L49" s="18">
        <v>503771.69999999995</v>
      </c>
      <c r="M49" s="13">
        <v>187382.40999999997</v>
      </c>
      <c r="N49" s="18">
        <v>945.09999999999991</v>
      </c>
      <c r="O49" s="13">
        <v>553931.69999999995</v>
      </c>
      <c r="P49" s="18"/>
      <c r="Q49" s="13"/>
      <c r="R49" s="18"/>
      <c r="S49" s="13"/>
      <c r="T49" s="18">
        <v>36400</v>
      </c>
      <c r="U49" s="13">
        <v>18078.28</v>
      </c>
      <c r="V49" s="18"/>
      <c r="W49" s="13"/>
      <c r="X49" s="18"/>
      <c r="Y49" s="13"/>
      <c r="Z49" s="18"/>
      <c r="AA49" s="13"/>
      <c r="AB49" s="19"/>
      <c r="AC49" s="21"/>
    </row>
    <row r="50" spans="2:29" x14ac:dyDescent="0.25">
      <c r="B50" s="78"/>
      <c r="C50" s="29" t="s">
        <v>63</v>
      </c>
      <c r="D50" s="18">
        <v>1550.8</v>
      </c>
      <c r="E50" s="13">
        <v>1543.3</v>
      </c>
      <c r="F50" s="18">
        <v>835.09999999999991</v>
      </c>
      <c r="G50" s="13">
        <v>1610.3000000000002</v>
      </c>
      <c r="H50" s="18"/>
      <c r="I50" s="13"/>
      <c r="J50" s="18">
        <v>2.1</v>
      </c>
      <c r="K50" s="13">
        <v>15088.8</v>
      </c>
      <c r="L50" s="18">
        <v>265613.89</v>
      </c>
      <c r="M50" s="13">
        <v>100259.26999999999</v>
      </c>
      <c r="N50" s="18">
        <v>540</v>
      </c>
      <c r="O50" s="13">
        <v>316532.40000000002</v>
      </c>
      <c r="P50" s="18"/>
      <c r="Q50" s="13"/>
      <c r="R50" s="18"/>
      <c r="S50" s="13"/>
      <c r="T50" s="18">
        <v>61860</v>
      </c>
      <c r="U50" s="13">
        <v>24701.010000000002</v>
      </c>
      <c r="V50" s="18"/>
      <c r="W50" s="13"/>
      <c r="X50" s="18">
        <v>5180</v>
      </c>
      <c r="Y50" s="13">
        <v>322.5</v>
      </c>
      <c r="Z50" s="18"/>
      <c r="AA50" s="13"/>
      <c r="AB50" s="19"/>
      <c r="AC50" s="21"/>
    </row>
    <row r="51" spans="2:29" x14ac:dyDescent="0.25">
      <c r="B51" s="78"/>
      <c r="C51" s="29" t="s">
        <v>64</v>
      </c>
      <c r="D51" s="18"/>
      <c r="E51" s="13"/>
      <c r="F51" s="18"/>
      <c r="G51" s="13"/>
      <c r="H51" s="18"/>
      <c r="I51" s="13"/>
      <c r="J51" s="18">
        <v>0.03</v>
      </c>
      <c r="K51" s="13">
        <v>159.5</v>
      </c>
      <c r="L51" s="18">
        <v>764538.4</v>
      </c>
      <c r="M51" s="13">
        <v>200873.06999999998</v>
      </c>
      <c r="N51" s="18">
        <v>945.09999999999991</v>
      </c>
      <c r="O51" s="13">
        <v>553931.69999999995</v>
      </c>
      <c r="P51" s="18"/>
      <c r="Q51" s="13"/>
      <c r="R51" s="18"/>
      <c r="S51" s="13"/>
      <c r="T51" s="18">
        <v>213476</v>
      </c>
      <c r="U51" s="13">
        <v>165912.4</v>
      </c>
      <c r="V51" s="18">
        <v>1.3</v>
      </c>
      <c r="W51" s="13">
        <v>2116</v>
      </c>
      <c r="X51" s="18"/>
      <c r="Y51" s="13"/>
      <c r="Z51" s="18"/>
      <c r="AA51" s="13"/>
      <c r="AB51" s="19"/>
      <c r="AC51" s="21"/>
    </row>
    <row r="52" spans="2:29" x14ac:dyDescent="0.25">
      <c r="B52" s="78"/>
      <c r="C52" s="29" t="s">
        <v>65</v>
      </c>
      <c r="D52" s="18"/>
      <c r="E52" s="13"/>
      <c r="F52" s="18"/>
      <c r="G52" s="13"/>
      <c r="H52" s="18"/>
      <c r="I52" s="13"/>
      <c r="J52" s="18">
        <v>0.04</v>
      </c>
      <c r="K52" s="13">
        <v>309.5</v>
      </c>
      <c r="L52" s="18">
        <v>87883.88</v>
      </c>
      <c r="M52" s="13">
        <v>107564.73000000001</v>
      </c>
      <c r="N52" s="18">
        <v>270</v>
      </c>
      <c r="O52" s="13">
        <v>158266.29999999999</v>
      </c>
      <c r="P52" s="18"/>
      <c r="Q52" s="13"/>
      <c r="R52" s="18"/>
      <c r="S52" s="13"/>
      <c r="T52" s="18">
        <v>3031</v>
      </c>
      <c r="U52" s="13">
        <v>4158.2</v>
      </c>
      <c r="V52" s="18"/>
      <c r="W52" s="13"/>
      <c r="X52" s="18"/>
      <c r="Y52" s="13"/>
      <c r="Z52" s="18">
        <v>400</v>
      </c>
      <c r="AA52" s="13">
        <v>10</v>
      </c>
      <c r="AB52" s="19"/>
      <c r="AC52" s="21"/>
    </row>
    <row r="53" spans="2:29" x14ac:dyDescent="0.25">
      <c r="B53" s="22" t="s">
        <v>66</v>
      </c>
      <c r="C53" s="14"/>
      <c r="D53" s="16">
        <f>SUM(D49:D52)</f>
        <v>1795.5</v>
      </c>
      <c r="E53" s="15">
        <f t="shared" ref="E53:AC53" si="8">SUM(E49:E52)</f>
        <v>2008.1999999999998</v>
      </c>
      <c r="F53" s="16">
        <f t="shared" si="8"/>
        <v>966.8</v>
      </c>
      <c r="G53" s="15">
        <f t="shared" si="8"/>
        <v>1955.0000000000002</v>
      </c>
      <c r="H53" s="71">
        <f t="shared" si="8"/>
        <v>0</v>
      </c>
      <c r="I53" s="82">
        <f t="shared" si="8"/>
        <v>0</v>
      </c>
      <c r="J53" s="16">
        <f t="shared" si="8"/>
        <v>4.9700000000000006</v>
      </c>
      <c r="K53" s="15">
        <f t="shared" si="8"/>
        <v>35870.100000000006</v>
      </c>
      <c r="L53" s="16">
        <f t="shared" si="8"/>
        <v>1621807.87</v>
      </c>
      <c r="M53" s="15">
        <f t="shared" si="8"/>
        <v>596079.47999999986</v>
      </c>
      <c r="N53" s="16">
        <f t="shared" si="8"/>
        <v>2700.2</v>
      </c>
      <c r="O53" s="15">
        <f t="shared" si="8"/>
        <v>1582662.0999999999</v>
      </c>
      <c r="P53" s="71">
        <f t="shared" si="8"/>
        <v>0</v>
      </c>
      <c r="Q53" s="82">
        <f t="shared" si="8"/>
        <v>0</v>
      </c>
      <c r="R53" s="71">
        <f t="shared" si="8"/>
        <v>0</v>
      </c>
      <c r="S53" s="82">
        <f t="shared" si="8"/>
        <v>0</v>
      </c>
      <c r="T53" s="16">
        <f t="shared" si="8"/>
        <v>314767</v>
      </c>
      <c r="U53" s="15">
        <f t="shared" si="8"/>
        <v>212849.89</v>
      </c>
      <c r="V53" s="16">
        <f t="shared" si="8"/>
        <v>1.3</v>
      </c>
      <c r="W53" s="15">
        <f t="shared" si="8"/>
        <v>2116</v>
      </c>
      <c r="X53" s="16">
        <f t="shared" si="8"/>
        <v>5180</v>
      </c>
      <c r="Y53" s="15">
        <f t="shared" si="8"/>
        <v>322.5</v>
      </c>
      <c r="Z53" s="16">
        <f t="shared" si="8"/>
        <v>400</v>
      </c>
      <c r="AA53" s="15">
        <f t="shared" si="8"/>
        <v>10</v>
      </c>
      <c r="AB53" s="71">
        <f t="shared" si="8"/>
        <v>0</v>
      </c>
      <c r="AC53" s="86">
        <f t="shared" si="8"/>
        <v>0</v>
      </c>
    </row>
    <row r="54" spans="2:29" x14ac:dyDescent="0.25">
      <c r="B54" s="78" t="s">
        <v>67</v>
      </c>
      <c r="C54" s="29" t="s">
        <v>68</v>
      </c>
      <c r="D54" s="18">
        <v>10261.11</v>
      </c>
      <c r="E54" s="13">
        <v>32290.2</v>
      </c>
      <c r="F54" s="18">
        <v>547.71</v>
      </c>
      <c r="G54" s="13">
        <v>32337.119999999999</v>
      </c>
      <c r="H54" s="18"/>
      <c r="I54" s="13"/>
      <c r="J54" s="18">
        <v>39.56</v>
      </c>
      <c r="K54" s="13"/>
      <c r="L54" s="18"/>
      <c r="M54" s="13"/>
      <c r="N54" s="18"/>
      <c r="O54" s="13"/>
      <c r="P54" s="18">
        <v>31.5</v>
      </c>
      <c r="Q54" s="13">
        <v>120</v>
      </c>
      <c r="R54" s="18">
        <v>302985</v>
      </c>
      <c r="S54" s="13">
        <v>30.3</v>
      </c>
      <c r="T54" s="18">
        <v>8327.18</v>
      </c>
      <c r="U54" s="13">
        <v>8327.18</v>
      </c>
      <c r="V54" s="18"/>
      <c r="W54" s="13"/>
      <c r="X54" s="18"/>
      <c r="Y54" s="13"/>
      <c r="Z54" s="18"/>
      <c r="AA54" s="13"/>
      <c r="AB54" s="19"/>
      <c r="AC54" s="21"/>
    </row>
    <row r="55" spans="2:29" x14ac:dyDescent="0.25">
      <c r="B55" s="78"/>
      <c r="C55" s="29" t="s">
        <v>69</v>
      </c>
      <c r="D55" s="18">
        <v>3999.37</v>
      </c>
      <c r="E55" s="13">
        <v>5755.1900000000005</v>
      </c>
      <c r="F55" s="18">
        <v>421.27</v>
      </c>
      <c r="G55" s="13">
        <v>915.21</v>
      </c>
      <c r="H55" s="18"/>
      <c r="I55" s="13"/>
      <c r="J55" s="18"/>
      <c r="K55" s="13"/>
      <c r="L55" s="18"/>
      <c r="M55" s="13"/>
      <c r="N55" s="18"/>
      <c r="O55" s="13"/>
      <c r="P55" s="18">
        <v>540.29999999999995</v>
      </c>
      <c r="Q55" s="13">
        <v>18370.2</v>
      </c>
      <c r="R55" s="18">
        <v>317758</v>
      </c>
      <c r="S55" s="13">
        <v>31.779999999999998</v>
      </c>
      <c r="T55" s="18">
        <v>31150.07</v>
      </c>
      <c r="U55" s="13">
        <v>31144.34</v>
      </c>
      <c r="V55" s="18"/>
      <c r="W55" s="13"/>
      <c r="X55" s="18"/>
      <c r="Y55" s="13"/>
      <c r="Z55" s="18"/>
      <c r="AA55" s="13"/>
      <c r="AB55" s="19"/>
      <c r="AC55" s="21"/>
    </row>
    <row r="56" spans="2:29" x14ac:dyDescent="0.25">
      <c r="B56" s="22" t="s">
        <v>70</v>
      </c>
      <c r="C56" s="14"/>
      <c r="D56" s="16">
        <f>SUM(D54:D55)</f>
        <v>14260.48</v>
      </c>
      <c r="E56" s="15">
        <f t="shared" ref="E56:AC56" si="9">SUM(E54:E55)</f>
        <v>38045.39</v>
      </c>
      <c r="F56" s="16">
        <f t="shared" si="9"/>
        <v>968.98</v>
      </c>
      <c r="G56" s="15">
        <f t="shared" si="9"/>
        <v>33252.33</v>
      </c>
      <c r="H56" s="71">
        <f t="shared" si="9"/>
        <v>0</v>
      </c>
      <c r="I56" s="82">
        <f t="shared" si="9"/>
        <v>0</v>
      </c>
      <c r="J56" s="16">
        <f t="shared" si="9"/>
        <v>39.56</v>
      </c>
      <c r="K56" s="82">
        <f t="shared" si="9"/>
        <v>0</v>
      </c>
      <c r="L56" s="71">
        <f t="shared" si="9"/>
        <v>0</v>
      </c>
      <c r="M56" s="82">
        <f t="shared" si="9"/>
        <v>0</v>
      </c>
      <c r="N56" s="71">
        <f t="shared" si="9"/>
        <v>0</v>
      </c>
      <c r="O56" s="82">
        <f t="shared" si="9"/>
        <v>0</v>
      </c>
      <c r="P56" s="16">
        <f t="shared" si="9"/>
        <v>571.79999999999995</v>
      </c>
      <c r="Q56" s="15">
        <f t="shared" si="9"/>
        <v>18490.2</v>
      </c>
      <c r="R56" s="16">
        <f t="shared" si="9"/>
        <v>620743</v>
      </c>
      <c r="S56" s="15">
        <f t="shared" si="9"/>
        <v>62.08</v>
      </c>
      <c r="T56" s="16">
        <f t="shared" si="9"/>
        <v>39477.25</v>
      </c>
      <c r="U56" s="15">
        <f t="shared" si="9"/>
        <v>39471.520000000004</v>
      </c>
      <c r="V56" s="71">
        <f t="shared" si="9"/>
        <v>0</v>
      </c>
      <c r="W56" s="82">
        <f t="shared" si="9"/>
        <v>0</v>
      </c>
      <c r="X56" s="71">
        <f t="shared" si="9"/>
        <v>0</v>
      </c>
      <c r="Y56" s="82">
        <f t="shared" si="9"/>
        <v>0</v>
      </c>
      <c r="Z56" s="71">
        <f t="shared" si="9"/>
        <v>0</v>
      </c>
      <c r="AA56" s="82">
        <f t="shared" si="9"/>
        <v>0</v>
      </c>
      <c r="AB56" s="71">
        <f t="shared" si="9"/>
        <v>0</v>
      </c>
      <c r="AC56" s="86">
        <f t="shared" si="9"/>
        <v>0</v>
      </c>
    </row>
    <row r="57" spans="2:29" x14ac:dyDescent="0.25">
      <c r="B57" s="78" t="s">
        <v>71</v>
      </c>
      <c r="C57" s="29" t="s">
        <v>72</v>
      </c>
      <c r="D57" s="18"/>
      <c r="E57" s="13"/>
      <c r="F57" s="18"/>
      <c r="G57" s="13"/>
      <c r="H57" s="18">
        <v>130</v>
      </c>
      <c r="I57" s="13">
        <v>2150</v>
      </c>
      <c r="J57" s="18"/>
      <c r="K57" s="13"/>
      <c r="L57" s="18"/>
      <c r="M57" s="13"/>
      <c r="N57" s="18"/>
      <c r="O57" s="13"/>
      <c r="P57" s="18"/>
      <c r="Q57" s="13"/>
      <c r="R57" s="18">
        <v>28000</v>
      </c>
      <c r="S57" s="13"/>
      <c r="T57" s="18"/>
      <c r="U57" s="13"/>
      <c r="V57" s="18"/>
      <c r="W57" s="13"/>
      <c r="X57" s="18"/>
      <c r="Y57" s="13"/>
      <c r="Z57" s="18"/>
      <c r="AA57" s="13"/>
      <c r="AB57" s="19"/>
      <c r="AC57" s="21"/>
    </row>
    <row r="58" spans="2:29" x14ac:dyDescent="0.25">
      <c r="B58" s="78"/>
      <c r="C58" s="29" t="s">
        <v>73</v>
      </c>
      <c r="D58" s="18"/>
      <c r="E58" s="13"/>
      <c r="F58" s="18"/>
      <c r="G58" s="13"/>
      <c r="H58" s="18">
        <v>1500</v>
      </c>
      <c r="I58" s="13">
        <v>18550</v>
      </c>
      <c r="J58" s="18"/>
      <c r="K58" s="13"/>
      <c r="L58" s="18"/>
      <c r="M58" s="13"/>
      <c r="N58" s="18"/>
      <c r="O58" s="13"/>
      <c r="P58" s="18"/>
      <c r="Q58" s="13"/>
      <c r="R58" s="18">
        <v>70000</v>
      </c>
      <c r="S58" s="13"/>
      <c r="T58" s="18"/>
      <c r="U58" s="13"/>
      <c r="V58" s="18"/>
      <c r="W58" s="13"/>
      <c r="X58" s="18"/>
      <c r="Y58" s="13"/>
      <c r="Z58" s="18"/>
      <c r="AA58" s="13"/>
      <c r="AB58" s="19"/>
      <c r="AC58" s="21"/>
    </row>
    <row r="59" spans="2:29" x14ac:dyDescent="0.25">
      <c r="B59" s="78"/>
      <c r="C59" s="29" t="s">
        <v>74</v>
      </c>
      <c r="D59" s="18"/>
      <c r="E59" s="13"/>
      <c r="F59" s="18"/>
      <c r="G59" s="13"/>
      <c r="H59" s="18">
        <v>2800</v>
      </c>
      <c r="I59" s="13">
        <v>20500</v>
      </c>
      <c r="J59" s="18"/>
      <c r="K59" s="13"/>
      <c r="L59" s="18"/>
      <c r="M59" s="13"/>
      <c r="N59" s="18"/>
      <c r="O59" s="13"/>
      <c r="P59" s="18"/>
      <c r="Q59" s="13"/>
      <c r="R59" s="18">
        <v>118000</v>
      </c>
      <c r="S59" s="13"/>
      <c r="T59" s="18"/>
      <c r="U59" s="13"/>
      <c r="V59" s="18"/>
      <c r="W59" s="13"/>
      <c r="X59" s="18"/>
      <c r="Y59" s="13"/>
      <c r="Z59" s="18"/>
      <c r="AA59" s="13"/>
      <c r="AB59" s="19"/>
      <c r="AC59" s="21"/>
    </row>
    <row r="60" spans="2:29" x14ac:dyDescent="0.25">
      <c r="B60" s="78"/>
      <c r="C60" s="29" t="s">
        <v>75</v>
      </c>
      <c r="D60" s="18"/>
      <c r="E60" s="13"/>
      <c r="F60" s="18"/>
      <c r="G60" s="13"/>
      <c r="H60" s="18">
        <v>40</v>
      </c>
      <c r="I60" s="13">
        <v>1300</v>
      </c>
      <c r="J60" s="18"/>
      <c r="K60" s="13"/>
      <c r="L60" s="18"/>
      <c r="M60" s="13"/>
      <c r="N60" s="18"/>
      <c r="O60" s="13"/>
      <c r="P60" s="18"/>
      <c r="Q60" s="13"/>
      <c r="R60" s="18">
        <v>25000</v>
      </c>
      <c r="S60" s="13"/>
      <c r="T60" s="18"/>
      <c r="U60" s="13"/>
      <c r="V60" s="18"/>
      <c r="W60" s="13"/>
      <c r="X60" s="18"/>
      <c r="Y60" s="13"/>
      <c r="Z60" s="18"/>
      <c r="AA60" s="13"/>
      <c r="AB60" s="19"/>
      <c r="AC60" s="21"/>
    </row>
    <row r="61" spans="2:29" x14ac:dyDescent="0.25">
      <c r="B61" s="22" t="s">
        <v>76</v>
      </c>
      <c r="C61" s="14"/>
      <c r="D61" s="71">
        <f>SUM(D57:D60)</f>
        <v>0</v>
      </c>
      <c r="E61" s="82">
        <f t="shared" ref="E61:AC61" si="10">SUM(E57:E60)</f>
        <v>0</v>
      </c>
      <c r="F61" s="71">
        <f t="shared" si="10"/>
        <v>0</v>
      </c>
      <c r="G61" s="82">
        <f t="shared" si="10"/>
        <v>0</v>
      </c>
      <c r="H61" s="16">
        <f t="shared" si="10"/>
        <v>4470</v>
      </c>
      <c r="I61" s="15">
        <f t="shared" si="10"/>
        <v>42500</v>
      </c>
      <c r="J61" s="71">
        <f t="shared" si="10"/>
        <v>0</v>
      </c>
      <c r="K61" s="82">
        <f t="shared" si="10"/>
        <v>0</v>
      </c>
      <c r="L61" s="71">
        <f t="shared" si="10"/>
        <v>0</v>
      </c>
      <c r="M61" s="82">
        <f t="shared" si="10"/>
        <v>0</v>
      </c>
      <c r="N61" s="71">
        <f t="shared" si="10"/>
        <v>0</v>
      </c>
      <c r="O61" s="82">
        <f t="shared" si="10"/>
        <v>0</v>
      </c>
      <c r="P61" s="71">
        <f t="shared" si="10"/>
        <v>0</v>
      </c>
      <c r="Q61" s="82">
        <f t="shared" si="10"/>
        <v>0</v>
      </c>
      <c r="R61" s="16">
        <f t="shared" si="10"/>
        <v>241000</v>
      </c>
      <c r="S61" s="82">
        <f t="shared" si="10"/>
        <v>0</v>
      </c>
      <c r="T61" s="71">
        <f t="shared" si="10"/>
        <v>0</v>
      </c>
      <c r="U61" s="82">
        <f t="shared" si="10"/>
        <v>0</v>
      </c>
      <c r="V61" s="71">
        <f t="shared" si="10"/>
        <v>0</v>
      </c>
      <c r="W61" s="82">
        <f t="shared" si="10"/>
        <v>0</v>
      </c>
      <c r="X61" s="71">
        <f t="shared" si="10"/>
        <v>0</v>
      </c>
      <c r="Y61" s="82">
        <f t="shared" si="10"/>
        <v>0</v>
      </c>
      <c r="Z61" s="71">
        <f t="shared" si="10"/>
        <v>0</v>
      </c>
      <c r="AA61" s="82">
        <f t="shared" si="10"/>
        <v>0</v>
      </c>
      <c r="AB61" s="71">
        <f t="shared" si="10"/>
        <v>0</v>
      </c>
      <c r="AC61" s="86">
        <f t="shared" si="10"/>
        <v>0</v>
      </c>
    </row>
    <row r="62" spans="2:29" x14ac:dyDescent="0.25">
      <c r="B62" s="78" t="s">
        <v>77</v>
      </c>
      <c r="C62" s="29" t="s">
        <v>77</v>
      </c>
      <c r="D62" s="18"/>
      <c r="E62" s="13"/>
      <c r="F62" s="18"/>
      <c r="G62" s="13"/>
      <c r="H62" s="18"/>
      <c r="I62" s="13"/>
      <c r="J62" s="18"/>
      <c r="K62" s="13"/>
      <c r="L62" s="18">
        <v>33324.31</v>
      </c>
      <c r="M62" s="13"/>
      <c r="N62" s="18"/>
      <c r="O62" s="13"/>
      <c r="P62" s="18"/>
      <c r="Q62" s="13"/>
      <c r="R62" s="18">
        <v>14609</v>
      </c>
      <c r="S62" s="13"/>
      <c r="T62" s="18">
        <v>75345</v>
      </c>
      <c r="U62" s="13"/>
      <c r="V62" s="18"/>
      <c r="W62" s="13"/>
      <c r="X62" s="18"/>
      <c r="Y62" s="13"/>
      <c r="Z62" s="18"/>
      <c r="AA62" s="13"/>
      <c r="AB62" s="19"/>
      <c r="AC62" s="21"/>
    </row>
    <row r="63" spans="2:29" x14ac:dyDescent="0.25">
      <c r="B63" s="22" t="s">
        <v>78</v>
      </c>
      <c r="C63" s="14"/>
      <c r="D63" s="71">
        <f>D62</f>
        <v>0</v>
      </c>
      <c r="E63" s="82">
        <f t="shared" ref="E63:AC63" si="11">E62</f>
        <v>0</v>
      </c>
      <c r="F63" s="71">
        <f t="shared" si="11"/>
        <v>0</v>
      </c>
      <c r="G63" s="82">
        <f t="shared" si="11"/>
        <v>0</v>
      </c>
      <c r="H63" s="71">
        <f t="shared" si="11"/>
        <v>0</v>
      </c>
      <c r="I63" s="82">
        <f t="shared" si="11"/>
        <v>0</v>
      </c>
      <c r="J63" s="71">
        <f t="shared" si="11"/>
        <v>0</v>
      </c>
      <c r="K63" s="82">
        <f t="shared" si="11"/>
        <v>0</v>
      </c>
      <c r="L63" s="16">
        <f t="shared" si="11"/>
        <v>33324.31</v>
      </c>
      <c r="M63" s="82">
        <f t="shared" si="11"/>
        <v>0</v>
      </c>
      <c r="N63" s="71">
        <f t="shared" si="11"/>
        <v>0</v>
      </c>
      <c r="O63" s="82">
        <f t="shared" si="11"/>
        <v>0</v>
      </c>
      <c r="P63" s="71">
        <f t="shared" si="11"/>
        <v>0</v>
      </c>
      <c r="Q63" s="82">
        <f t="shared" si="11"/>
        <v>0</v>
      </c>
      <c r="R63" s="16">
        <f t="shared" si="11"/>
        <v>14609</v>
      </c>
      <c r="S63" s="82">
        <f t="shared" si="11"/>
        <v>0</v>
      </c>
      <c r="T63" s="16">
        <f t="shared" si="11"/>
        <v>75345</v>
      </c>
      <c r="U63" s="82">
        <f t="shared" si="11"/>
        <v>0</v>
      </c>
      <c r="V63" s="71">
        <f t="shared" si="11"/>
        <v>0</v>
      </c>
      <c r="W63" s="82">
        <f t="shared" si="11"/>
        <v>0</v>
      </c>
      <c r="X63" s="71">
        <f t="shared" si="11"/>
        <v>0</v>
      </c>
      <c r="Y63" s="82">
        <f t="shared" si="11"/>
        <v>0</v>
      </c>
      <c r="Z63" s="71">
        <f t="shared" si="11"/>
        <v>0</v>
      </c>
      <c r="AA63" s="82">
        <f t="shared" si="11"/>
        <v>0</v>
      </c>
      <c r="AB63" s="71">
        <f t="shared" si="11"/>
        <v>0</v>
      </c>
      <c r="AC63" s="86">
        <f t="shared" si="11"/>
        <v>0</v>
      </c>
    </row>
    <row r="64" spans="2:29" x14ac:dyDescent="0.25">
      <c r="B64" s="78" t="s">
        <v>79</v>
      </c>
      <c r="C64" s="29" t="s">
        <v>79</v>
      </c>
      <c r="D64" s="18"/>
      <c r="E64" s="13"/>
      <c r="F64" s="18"/>
      <c r="G64" s="13"/>
      <c r="H64" s="18"/>
      <c r="I64" s="13"/>
      <c r="J64" s="18">
        <v>1.2</v>
      </c>
      <c r="K64" s="13">
        <v>1507</v>
      </c>
      <c r="L64" s="18"/>
      <c r="M64" s="13">
        <v>12662</v>
      </c>
      <c r="N64" s="18"/>
      <c r="O64" s="13"/>
      <c r="P64" s="18"/>
      <c r="Q64" s="13"/>
      <c r="R64" s="18">
        <v>2547</v>
      </c>
      <c r="S64" s="13">
        <v>12333</v>
      </c>
      <c r="T64" s="18">
        <v>109714.49</v>
      </c>
      <c r="U64" s="13">
        <v>61392.289999999994</v>
      </c>
      <c r="V64" s="18"/>
      <c r="W64" s="13"/>
      <c r="X64" s="18"/>
      <c r="Y64" s="13"/>
      <c r="Z64" s="18"/>
      <c r="AA64" s="13"/>
      <c r="AB64" s="19"/>
      <c r="AC64" s="21"/>
    </row>
    <row r="65" spans="2:29" x14ac:dyDescent="0.25">
      <c r="B65" s="22" t="s">
        <v>80</v>
      </c>
      <c r="C65" s="14"/>
      <c r="D65" s="71">
        <f>D64</f>
        <v>0</v>
      </c>
      <c r="E65" s="82">
        <f t="shared" ref="E65:AC65" si="12">E64</f>
        <v>0</v>
      </c>
      <c r="F65" s="71">
        <f t="shared" si="12"/>
        <v>0</v>
      </c>
      <c r="G65" s="82">
        <f t="shared" si="12"/>
        <v>0</v>
      </c>
      <c r="H65" s="71">
        <f t="shared" si="12"/>
        <v>0</v>
      </c>
      <c r="I65" s="82">
        <f t="shared" si="12"/>
        <v>0</v>
      </c>
      <c r="J65" s="16">
        <f t="shared" si="12"/>
        <v>1.2</v>
      </c>
      <c r="K65" s="15">
        <f t="shared" si="12"/>
        <v>1507</v>
      </c>
      <c r="L65" s="99">
        <v>23874</v>
      </c>
      <c r="M65" s="15">
        <f t="shared" si="12"/>
        <v>12662</v>
      </c>
      <c r="N65" s="71">
        <f t="shared" si="12"/>
        <v>0</v>
      </c>
      <c r="O65" s="82">
        <f t="shared" si="12"/>
        <v>0</v>
      </c>
      <c r="P65" s="71">
        <f t="shared" si="12"/>
        <v>0</v>
      </c>
      <c r="Q65" s="82">
        <f t="shared" si="12"/>
        <v>0</v>
      </c>
      <c r="R65" s="16">
        <f t="shared" si="12"/>
        <v>2547</v>
      </c>
      <c r="S65" s="15">
        <f t="shared" si="12"/>
        <v>12333</v>
      </c>
      <c r="T65" s="16">
        <f t="shared" si="12"/>
        <v>109714.49</v>
      </c>
      <c r="U65" s="15">
        <f t="shared" si="12"/>
        <v>61392.289999999994</v>
      </c>
      <c r="V65" s="71">
        <f t="shared" si="12"/>
        <v>0</v>
      </c>
      <c r="W65" s="82">
        <f t="shared" si="12"/>
        <v>0</v>
      </c>
      <c r="X65" s="71">
        <f t="shared" si="12"/>
        <v>0</v>
      </c>
      <c r="Y65" s="82">
        <f t="shared" si="12"/>
        <v>0</v>
      </c>
      <c r="Z65" s="71">
        <f t="shared" si="12"/>
        <v>0</v>
      </c>
      <c r="AA65" s="82">
        <f t="shared" si="12"/>
        <v>0</v>
      </c>
      <c r="AB65" s="71">
        <f t="shared" si="12"/>
        <v>0</v>
      </c>
      <c r="AC65" s="86">
        <f t="shared" si="12"/>
        <v>0</v>
      </c>
    </row>
    <row r="66" spans="2:29" x14ac:dyDescent="0.25">
      <c r="B66" s="78" t="s">
        <v>81</v>
      </c>
      <c r="C66" s="29" t="s">
        <v>81</v>
      </c>
      <c r="D66" s="18"/>
      <c r="E66" s="13"/>
      <c r="F66" s="18"/>
      <c r="G66" s="13"/>
      <c r="H66" s="18"/>
      <c r="I66" s="13"/>
      <c r="J66" s="18"/>
      <c r="K66" s="13"/>
      <c r="L66" s="18"/>
      <c r="M66" s="13"/>
      <c r="N66" s="18"/>
      <c r="O66" s="13"/>
      <c r="P66" s="18"/>
      <c r="Q66" s="13"/>
      <c r="R66" s="18">
        <v>7220</v>
      </c>
      <c r="S66" s="13"/>
      <c r="T66" s="18">
        <v>1922</v>
      </c>
      <c r="U66" s="13">
        <v>10888.619999999999</v>
      </c>
      <c r="V66" s="18">
        <v>495</v>
      </c>
      <c r="W66" s="13">
        <v>1498.72</v>
      </c>
      <c r="X66" s="18"/>
      <c r="Y66" s="13"/>
      <c r="Z66" s="18">
        <v>364</v>
      </c>
      <c r="AA66" s="13">
        <v>4084.24</v>
      </c>
      <c r="AB66" s="19">
        <v>14404.800000000001</v>
      </c>
      <c r="AC66" s="21"/>
    </row>
    <row r="67" spans="2:29" x14ac:dyDescent="0.25">
      <c r="B67" s="22" t="s">
        <v>82</v>
      </c>
      <c r="C67" s="14"/>
      <c r="D67" s="71">
        <f>D66</f>
        <v>0</v>
      </c>
      <c r="E67" s="82">
        <f t="shared" ref="E67:AC67" si="13">E66</f>
        <v>0</v>
      </c>
      <c r="F67" s="71">
        <f t="shared" si="13"/>
        <v>0</v>
      </c>
      <c r="G67" s="82">
        <f t="shared" si="13"/>
        <v>0</v>
      </c>
      <c r="H67" s="71">
        <f t="shared" si="13"/>
        <v>0</v>
      </c>
      <c r="I67" s="82">
        <f t="shared" si="13"/>
        <v>0</v>
      </c>
      <c r="J67" s="71">
        <f t="shared" si="13"/>
        <v>0</v>
      </c>
      <c r="K67" s="82">
        <f t="shared" si="13"/>
        <v>0</v>
      </c>
      <c r="L67" s="71">
        <f t="shared" si="13"/>
        <v>0</v>
      </c>
      <c r="M67" s="82">
        <f t="shared" si="13"/>
        <v>0</v>
      </c>
      <c r="N67" s="71">
        <f t="shared" si="13"/>
        <v>0</v>
      </c>
      <c r="O67" s="82">
        <f t="shared" si="13"/>
        <v>0</v>
      </c>
      <c r="P67" s="71">
        <f t="shared" si="13"/>
        <v>0</v>
      </c>
      <c r="Q67" s="82">
        <f t="shared" si="13"/>
        <v>0</v>
      </c>
      <c r="R67" s="16">
        <f t="shared" si="13"/>
        <v>7220</v>
      </c>
      <c r="S67" s="82">
        <f t="shared" si="13"/>
        <v>0</v>
      </c>
      <c r="T67" s="16">
        <f t="shared" si="13"/>
        <v>1922</v>
      </c>
      <c r="U67" s="15">
        <f t="shared" si="13"/>
        <v>10888.619999999999</v>
      </c>
      <c r="V67" s="16">
        <f t="shared" si="13"/>
        <v>495</v>
      </c>
      <c r="W67" s="15">
        <f t="shared" si="13"/>
        <v>1498.72</v>
      </c>
      <c r="X67" s="71">
        <f t="shared" si="13"/>
        <v>0</v>
      </c>
      <c r="Y67" s="82">
        <f t="shared" si="13"/>
        <v>0</v>
      </c>
      <c r="Z67" s="16">
        <f t="shared" si="13"/>
        <v>364</v>
      </c>
      <c r="AA67" s="15">
        <f t="shared" si="13"/>
        <v>4084.24</v>
      </c>
      <c r="AB67" s="17">
        <f t="shared" si="13"/>
        <v>14404.800000000001</v>
      </c>
      <c r="AC67" s="86">
        <f t="shared" si="13"/>
        <v>0</v>
      </c>
    </row>
    <row r="68" spans="2:29" x14ac:dyDescent="0.25">
      <c r="B68" s="78" t="s">
        <v>83</v>
      </c>
      <c r="C68" s="29" t="s">
        <v>83</v>
      </c>
      <c r="D68" s="18"/>
      <c r="E68" s="13"/>
      <c r="F68" s="18"/>
      <c r="G68" s="13"/>
      <c r="H68" s="18"/>
      <c r="I68" s="13"/>
      <c r="J68" s="18"/>
      <c r="K68" s="13"/>
      <c r="L68" s="18"/>
      <c r="M68" s="13">
        <v>71539.62</v>
      </c>
      <c r="N68" s="18"/>
      <c r="O68" s="13"/>
      <c r="P68" s="18"/>
      <c r="Q68" s="13"/>
      <c r="R68" s="18">
        <v>20802</v>
      </c>
      <c r="S68" s="13"/>
      <c r="T68" s="18"/>
      <c r="U68" s="13"/>
      <c r="V68" s="18"/>
      <c r="W68" s="13"/>
      <c r="X68" s="18"/>
      <c r="Y68" s="13"/>
      <c r="Z68" s="18"/>
      <c r="AA68" s="13"/>
      <c r="AB68" s="19"/>
      <c r="AC68" s="21"/>
    </row>
    <row r="69" spans="2:29" x14ac:dyDescent="0.25">
      <c r="B69" s="22" t="s">
        <v>84</v>
      </c>
      <c r="C69" s="14"/>
      <c r="D69" s="71">
        <f>D68</f>
        <v>0</v>
      </c>
      <c r="E69" s="82">
        <f t="shared" ref="E69:AC69" si="14">E68</f>
        <v>0</v>
      </c>
      <c r="F69" s="71">
        <f t="shared" si="14"/>
        <v>0</v>
      </c>
      <c r="G69" s="82">
        <f t="shared" si="14"/>
        <v>0</v>
      </c>
      <c r="H69" s="71">
        <f t="shared" si="14"/>
        <v>0</v>
      </c>
      <c r="I69" s="82">
        <f t="shared" si="14"/>
        <v>0</v>
      </c>
      <c r="J69" s="71">
        <f t="shared" si="14"/>
        <v>0</v>
      </c>
      <c r="K69" s="82">
        <f t="shared" si="14"/>
        <v>0</v>
      </c>
      <c r="L69" s="99">
        <v>416306</v>
      </c>
      <c r="M69" s="15">
        <f t="shared" si="14"/>
        <v>71539.62</v>
      </c>
      <c r="N69" s="71">
        <f t="shared" si="14"/>
        <v>0</v>
      </c>
      <c r="O69" s="82">
        <f t="shared" si="14"/>
        <v>0</v>
      </c>
      <c r="P69" s="71">
        <f t="shared" si="14"/>
        <v>0</v>
      </c>
      <c r="Q69" s="82">
        <f t="shared" si="14"/>
        <v>0</v>
      </c>
      <c r="R69" s="16">
        <f t="shared" si="14"/>
        <v>20802</v>
      </c>
      <c r="S69" s="82">
        <f t="shared" si="14"/>
        <v>0</v>
      </c>
      <c r="T69" s="71">
        <f t="shared" si="14"/>
        <v>0</v>
      </c>
      <c r="U69" s="82">
        <f t="shared" si="14"/>
        <v>0</v>
      </c>
      <c r="V69" s="71">
        <f t="shared" si="14"/>
        <v>0</v>
      </c>
      <c r="W69" s="82">
        <f t="shared" si="14"/>
        <v>0</v>
      </c>
      <c r="X69" s="71">
        <f t="shared" si="14"/>
        <v>0</v>
      </c>
      <c r="Y69" s="82">
        <f t="shared" si="14"/>
        <v>0</v>
      </c>
      <c r="Z69" s="71">
        <f t="shared" si="14"/>
        <v>0</v>
      </c>
      <c r="AA69" s="82">
        <f t="shared" si="14"/>
        <v>0</v>
      </c>
      <c r="AB69" s="71">
        <f t="shared" si="14"/>
        <v>0</v>
      </c>
      <c r="AC69" s="86">
        <f t="shared" si="14"/>
        <v>0</v>
      </c>
    </row>
    <row r="70" spans="2:29" ht="15.75" thickBot="1" x14ac:dyDescent="0.3">
      <c r="B70" s="24" t="s">
        <v>131</v>
      </c>
      <c r="C70" s="25"/>
      <c r="D70" s="26">
        <f>D69+D67+D65+D63+D61+D56+D53+D48+D42+D32+D30+D27+D23+D21+D17</f>
        <v>41673.82</v>
      </c>
      <c r="E70" s="26">
        <f t="shared" ref="E70:AC70" si="15">E69+E67+E65+E63+E61+E56+E53+E48+E42+E32+E30+E27+E23+E21+E17</f>
        <v>45967.969999999994</v>
      </c>
      <c r="F70" s="26">
        <f t="shared" si="15"/>
        <v>18022.239999999998</v>
      </c>
      <c r="G70" s="26">
        <f t="shared" si="15"/>
        <v>36056.21</v>
      </c>
      <c r="H70" s="26">
        <f t="shared" si="15"/>
        <v>4506.0999999999995</v>
      </c>
      <c r="I70" s="26">
        <f t="shared" si="15"/>
        <v>43698.63</v>
      </c>
      <c r="J70" s="26">
        <f t="shared" si="15"/>
        <v>8142.32</v>
      </c>
      <c r="K70" s="26">
        <f t="shared" si="15"/>
        <v>81434</v>
      </c>
      <c r="L70" s="100">
        <f t="shared" si="15"/>
        <v>4283634.93</v>
      </c>
      <c r="M70" s="26">
        <f t="shared" si="15"/>
        <v>1388217.42</v>
      </c>
      <c r="N70" s="100">
        <f>N69+N67+N65+N63+N61+N56+N53+N48+N42+N32+N30+N27+N23+N21+N17</f>
        <v>7252.7</v>
      </c>
      <c r="O70" s="26">
        <f t="shared" si="15"/>
        <v>1686117.8599999999</v>
      </c>
      <c r="P70" s="26">
        <f t="shared" si="15"/>
        <v>7911.9299999999994</v>
      </c>
      <c r="Q70" s="26">
        <f t="shared" si="15"/>
        <v>31411.940000000002</v>
      </c>
      <c r="R70" s="26">
        <f t="shared" si="15"/>
        <v>1175156</v>
      </c>
      <c r="S70" s="26">
        <f t="shared" si="15"/>
        <v>182255.57</v>
      </c>
      <c r="T70" s="26">
        <f t="shared" si="15"/>
        <v>1891522.95</v>
      </c>
      <c r="U70" s="26">
        <f t="shared" si="15"/>
        <v>2281990.4699999997</v>
      </c>
      <c r="V70" s="26">
        <f t="shared" si="15"/>
        <v>6076.7</v>
      </c>
      <c r="W70" s="26">
        <f t="shared" si="15"/>
        <v>51630.66</v>
      </c>
      <c r="X70" s="26">
        <f t="shared" si="15"/>
        <v>12784.44</v>
      </c>
      <c r="Y70" s="26">
        <f t="shared" si="15"/>
        <v>933.5</v>
      </c>
      <c r="Z70" s="26">
        <f t="shared" si="15"/>
        <v>11488.7</v>
      </c>
      <c r="AA70" s="26">
        <f t="shared" si="15"/>
        <v>42470.3</v>
      </c>
      <c r="AB70" s="26">
        <f t="shared" si="15"/>
        <v>28984.600000000002</v>
      </c>
      <c r="AC70" s="27">
        <f t="shared" si="15"/>
        <v>34465.089999999997</v>
      </c>
    </row>
    <row r="72" spans="2:29" x14ac:dyDescent="0.25">
      <c r="B72" s="3" t="s">
        <v>87</v>
      </c>
    </row>
    <row r="73" spans="2:29" x14ac:dyDescent="0.25">
      <c r="B73" s="3" t="s">
        <v>170</v>
      </c>
    </row>
    <row r="74" spans="2:29" x14ac:dyDescent="0.25">
      <c r="B74" s="4" t="s">
        <v>164</v>
      </c>
    </row>
    <row r="75" spans="2:29" x14ac:dyDescent="0.25">
      <c r="B75" s="3" t="s">
        <v>88</v>
      </c>
    </row>
    <row r="80" spans="2:29" x14ac:dyDescent="0.25">
      <c r="B80" s="2" t="s">
        <v>89</v>
      </c>
    </row>
    <row r="81" spans="2:25" ht="15.75" thickBot="1" x14ac:dyDescent="0.3"/>
    <row r="82" spans="2:25" ht="15" customHeight="1" x14ac:dyDescent="0.25">
      <c r="B82" s="108" t="s">
        <v>1</v>
      </c>
      <c r="C82" s="111" t="s">
        <v>2</v>
      </c>
      <c r="D82" s="115" t="s">
        <v>97</v>
      </c>
      <c r="E82" s="104" t="s">
        <v>90</v>
      </c>
      <c r="F82" s="105"/>
      <c r="G82" s="111" t="s">
        <v>91</v>
      </c>
      <c r="H82" s="104" t="s">
        <v>92</v>
      </c>
      <c r="I82" s="105"/>
      <c r="J82" s="111" t="s">
        <v>136</v>
      </c>
      <c r="K82" s="104" t="s">
        <v>93</v>
      </c>
      <c r="L82" s="105"/>
      <c r="M82" s="111" t="s">
        <v>94</v>
      </c>
      <c r="N82" s="104" t="s">
        <v>166</v>
      </c>
      <c r="O82" s="105"/>
      <c r="P82" s="111" t="s">
        <v>169</v>
      </c>
      <c r="Q82" s="104" t="s">
        <v>137</v>
      </c>
      <c r="R82" s="105"/>
      <c r="S82" s="111" t="s">
        <v>138</v>
      </c>
      <c r="T82" s="104" t="s">
        <v>95</v>
      </c>
      <c r="U82" s="105"/>
      <c r="V82" s="111" t="s">
        <v>139</v>
      </c>
      <c r="W82" s="104" t="s">
        <v>6</v>
      </c>
      <c r="X82" s="105"/>
      <c r="Y82" s="106" t="s">
        <v>96</v>
      </c>
    </row>
    <row r="83" spans="2:25" x14ac:dyDescent="0.25">
      <c r="B83" s="113"/>
      <c r="C83" s="114"/>
      <c r="D83" s="116"/>
      <c r="E83" s="12" t="s">
        <v>99</v>
      </c>
      <c r="F83" s="28" t="s">
        <v>98</v>
      </c>
      <c r="G83" s="114"/>
      <c r="H83" s="12" t="s">
        <v>99</v>
      </c>
      <c r="I83" s="28" t="s">
        <v>98</v>
      </c>
      <c r="J83" s="114"/>
      <c r="K83" s="12" t="s">
        <v>99</v>
      </c>
      <c r="L83" s="28" t="s">
        <v>98</v>
      </c>
      <c r="M83" s="114"/>
      <c r="N83" s="12" t="s">
        <v>99</v>
      </c>
      <c r="O83" s="28" t="s">
        <v>98</v>
      </c>
      <c r="P83" s="114"/>
      <c r="Q83" s="12" t="s">
        <v>99</v>
      </c>
      <c r="R83" s="28" t="s">
        <v>98</v>
      </c>
      <c r="S83" s="114"/>
      <c r="T83" s="12" t="s">
        <v>99</v>
      </c>
      <c r="U83" s="28" t="s">
        <v>98</v>
      </c>
      <c r="V83" s="114"/>
      <c r="W83" s="12" t="s">
        <v>99</v>
      </c>
      <c r="X83" s="28" t="s">
        <v>98</v>
      </c>
      <c r="Y83" s="107"/>
    </row>
    <row r="84" spans="2:25" x14ac:dyDescent="0.25">
      <c r="B84" s="78" t="s">
        <v>20</v>
      </c>
      <c r="C84" s="79" t="s">
        <v>133</v>
      </c>
      <c r="D84" s="29" t="s">
        <v>140</v>
      </c>
      <c r="E84" s="18"/>
      <c r="F84" s="18"/>
      <c r="G84" s="30"/>
      <c r="H84" s="18"/>
      <c r="I84" s="18"/>
      <c r="J84" s="30"/>
      <c r="K84" s="18"/>
      <c r="L84" s="18"/>
      <c r="M84" s="30"/>
      <c r="N84" s="18"/>
      <c r="O84" s="18"/>
      <c r="P84" s="30"/>
      <c r="Q84" s="18"/>
      <c r="R84" s="18"/>
      <c r="S84" s="30"/>
      <c r="T84" s="18"/>
      <c r="U84" s="18"/>
      <c r="V84" s="30"/>
      <c r="W84" s="18"/>
      <c r="X84" s="18"/>
      <c r="Y84" s="47"/>
    </row>
    <row r="85" spans="2:25" x14ac:dyDescent="0.25">
      <c r="B85" s="78"/>
      <c r="C85" s="79"/>
      <c r="D85" s="31" t="s">
        <v>14</v>
      </c>
      <c r="E85" s="32"/>
      <c r="F85" s="32"/>
      <c r="G85" s="33"/>
      <c r="H85" s="32"/>
      <c r="I85" s="32"/>
      <c r="J85" s="33"/>
      <c r="K85" s="32"/>
      <c r="L85" s="32"/>
      <c r="M85" s="33"/>
      <c r="N85" s="32"/>
      <c r="O85" s="32"/>
      <c r="P85" s="33"/>
      <c r="Q85" s="32"/>
      <c r="R85" s="32"/>
      <c r="S85" s="33"/>
      <c r="T85" s="32"/>
      <c r="U85" s="32"/>
      <c r="V85" s="33"/>
      <c r="W85" s="32"/>
      <c r="X85" s="32"/>
      <c r="Y85" s="48"/>
    </row>
    <row r="86" spans="2:25" x14ac:dyDescent="0.25">
      <c r="B86" s="78"/>
      <c r="C86" s="79" t="s">
        <v>21</v>
      </c>
      <c r="D86" s="29" t="s">
        <v>140</v>
      </c>
      <c r="E86" s="18">
        <v>5436.41</v>
      </c>
      <c r="F86" s="18"/>
      <c r="G86" s="30">
        <v>5436.41</v>
      </c>
      <c r="H86" s="18">
        <v>55.46</v>
      </c>
      <c r="I86" s="18"/>
      <c r="J86" s="30">
        <v>55.46</v>
      </c>
      <c r="K86" s="18"/>
      <c r="L86" s="18"/>
      <c r="M86" s="30"/>
      <c r="N86" s="18"/>
      <c r="O86" s="18"/>
      <c r="P86" s="30"/>
      <c r="Q86" s="18"/>
      <c r="R86" s="18"/>
      <c r="S86" s="30"/>
      <c r="T86" s="18"/>
      <c r="U86" s="18"/>
      <c r="V86" s="30"/>
      <c r="W86" s="18"/>
      <c r="X86" s="18"/>
      <c r="Y86" s="47"/>
    </row>
    <row r="87" spans="2:25" x14ac:dyDescent="0.25">
      <c r="B87" s="78"/>
      <c r="C87" s="79"/>
      <c r="D87" s="31" t="s">
        <v>14</v>
      </c>
      <c r="E87" s="32"/>
      <c r="F87" s="32"/>
      <c r="G87" s="33"/>
      <c r="H87" s="32"/>
      <c r="I87" s="32"/>
      <c r="J87" s="33"/>
      <c r="K87" s="32"/>
      <c r="L87" s="32"/>
      <c r="M87" s="33"/>
      <c r="N87" s="32"/>
      <c r="O87" s="32"/>
      <c r="P87" s="33"/>
      <c r="Q87" s="32"/>
      <c r="R87" s="32"/>
      <c r="S87" s="33"/>
      <c r="T87" s="32"/>
      <c r="U87" s="32"/>
      <c r="V87" s="33"/>
      <c r="W87" s="32"/>
      <c r="X87" s="32"/>
      <c r="Y87" s="48"/>
    </row>
    <row r="88" spans="2:25" x14ac:dyDescent="0.25">
      <c r="B88" s="78"/>
      <c r="C88" s="79" t="s">
        <v>22</v>
      </c>
      <c r="D88" s="29" t="s">
        <v>140</v>
      </c>
      <c r="E88" s="18">
        <v>2497</v>
      </c>
      <c r="F88" s="18"/>
      <c r="G88" s="30">
        <v>2497</v>
      </c>
      <c r="H88" s="18">
        <v>143.9</v>
      </c>
      <c r="I88" s="18"/>
      <c r="J88" s="30">
        <v>143.9</v>
      </c>
      <c r="K88" s="18"/>
      <c r="L88" s="18"/>
      <c r="M88" s="30"/>
      <c r="N88" s="18"/>
      <c r="O88" s="18"/>
      <c r="P88" s="30"/>
      <c r="Q88" s="18"/>
      <c r="R88" s="18"/>
      <c r="S88" s="30"/>
      <c r="T88" s="18"/>
      <c r="U88" s="18"/>
      <c r="V88" s="30"/>
      <c r="W88" s="18"/>
      <c r="X88" s="18"/>
      <c r="Y88" s="47"/>
    </row>
    <row r="89" spans="2:25" x14ac:dyDescent="0.25">
      <c r="B89" s="78"/>
      <c r="C89" s="79"/>
      <c r="D89" s="31" t="s">
        <v>14</v>
      </c>
      <c r="E89" s="32"/>
      <c r="F89" s="32"/>
      <c r="G89" s="33"/>
      <c r="H89" s="32"/>
      <c r="I89" s="32"/>
      <c r="J89" s="33"/>
      <c r="K89" s="32"/>
      <c r="L89" s="32"/>
      <c r="M89" s="33"/>
      <c r="N89" s="32"/>
      <c r="O89" s="32"/>
      <c r="P89" s="33"/>
      <c r="Q89" s="32"/>
      <c r="R89" s="32"/>
      <c r="S89" s="33"/>
      <c r="T89" s="32"/>
      <c r="U89" s="32"/>
      <c r="V89" s="33"/>
      <c r="W89" s="32"/>
      <c r="X89" s="32"/>
      <c r="Y89" s="48"/>
    </row>
    <row r="90" spans="2:25" x14ac:dyDescent="0.25">
      <c r="B90" s="78"/>
      <c r="C90" s="79" t="s">
        <v>134</v>
      </c>
      <c r="D90" s="29" t="s">
        <v>140</v>
      </c>
      <c r="E90" s="18"/>
      <c r="F90" s="18"/>
      <c r="G90" s="30"/>
      <c r="H90" s="18"/>
      <c r="I90" s="18"/>
      <c r="J90" s="30"/>
      <c r="K90" s="18"/>
      <c r="L90" s="18"/>
      <c r="M90" s="30"/>
      <c r="N90" s="18"/>
      <c r="O90" s="18"/>
      <c r="P90" s="30"/>
      <c r="Q90" s="18"/>
      <c r="R90" s="18"/>
      <c r="S90" s="30"/>
      <c r="T90" s="18"/>
      <c r="U90" s="18"/>
      <c r="V90" s="30"/>
      <c r="W90" s="18"/>
      <c r="X90" s="18"/>
      <c r="Y90" s="47"/>
    </row>
    <row r="91" spans="2:25" x14ac:dyDescent="0.25">
      <c r="B91" s="78"/>
      <c r="C91" s="79"/>
      <c r="D91" s="31" t="s">
        <v>14</v>
      </c>
      <c r="E91" s="32"/>
      <c r="F91" s="32"/>
      <c r="G91" s="33"/>
      <c r="H91" s="32"/>
      <c r="I91" s="32"/>
      <c r="J91" s="33"/>
      <c r="K91" s="32"/>
      <c r="L91" s="32"/>
      <c r="M91" s="33"/>
      <c r="N91" s="32"/>
      <c r="O91" s="32"/>
      <c r="P91" s="33"/>
      <c r="Q91" s="32"/>
      <c r="R91" s="32"/>
      <c r="S91" s="33"/>
      <c r="T91" s="32"/>
      <c r="U91" s="32"/>
      <c r="V91" s="33"/>
      <c r="W91" s="32"/>
      <c r="X91" s="32"/>
      <c r="Y91" s="48"/>
    </row>
    <row r="92" spans="2:25" x14ac:dyDescent="0.25">
      <c r="B92" s="78"/>
      <c r="C92" s="79" t="s">
        <v>23</v>
      </c>
      <c r="D92" s="29" t="s">
        <v>140</v>
      </c>
      <c r="E92" s="18">
        <v>8293.34</v>
      </c>
      <c r="F92" s="18"/>
      <c r="G92" s="30">
        <v>8293.34</v>
      </c>
      <c r="H92" s="18">
        <v>277.87</v>
      </c>
      <c r="I92" s="18"/>
      <c r="J92" s="30">
        <v>277.87</v>
      </c>
      <c r="K92" s="18"/>
      <c r="L92" s="18"/>
      <c r="M92" s="30"/>
      <c r="N92" s="18"/>
      <c r="O92" s="18"/>
      <c r="P92" s="30"/>
      <c r="Q92" s="18"/>
      <c r="R92" s="18"/>
      <c r="S92" s="30"/>
      <c r="T92" s="18"/>
      <c r="U92" s="18"/>
      <c r="V92" s="30"/>
      <c r="W92" s="18"/>
      <c r="X92" s="18"/>
      <c r="Y92" s="47"/>
    </row>
    <row r="93" spans="2:25" x14ac:dyDescent="0.25">
      <c r="B93" s="78"/>
      <c r="C93" s="79"/>
      <c r="D93" s="31" t="s">
        <v>14</v>
      </c>
      <c r="E93" s="32"/>
      <c r="F93" s="32"/>
      <c r="G93" s="33"/>
      <c r="H93" s="32"/>
      <c r="I93" s="32"/>
      <c r="J93" s="33"/>
      <c r="K93" s="32"/>
      <c r="L93" s="32"/>
      <c r="M93" s="33"/>
      <c r="N93" s="32"/>
      <c r="O93" s="32"/>
      <c r="P93" s="33"/>
      <c r="Q93" s="32"/>
      <c r="R93" s="32"/>
      <c r="S93" s="33"/>
      <c r="T93" s="32"/>
      <c r="U93" s="32"/>
      <c r="V93" s="33"/>
      <c r="W93" s="32"/>
      <c r="X93" s="32"/>
      <c r="Y93" s="48"/>
    </row>
    <row r="94" spans="2:25" x14ac:dyDescent="0.25">
      <c r="B94" s="78"/>
      <c r="C94" s="79" t="s">
        <v>24</v>
      </c>
      <c r="D94" s="29" t="s">
        <v>140</v>
      </c>
      <c r="E94" s="18">
        <v>566.13</v>
      </c>
      <c r="F94" s="18"/>
      <c r="G94" s="30">
        <v>566.13</v>
      </c>
      <c r="H94" s="18">
        <v>25.07</v>
      </c>
      <c r="I94" s="18"/>
      <c r="J94" s="30">
        <v>25.07</v>
      </c>
      <c r="K94" s="18"/>
      <c r="L94" s="18"/>
      <c r="M94" s="30"/>
      <c r="N94" s="18"/>
      <c r="O94" s="18"/>
      <c r="P94" s="30"/>
      <c r="Q94" s="18"/>
      <c r="R94" s="18"/>
      <c r="S94" s="30"/>
      <c r="T94" s="18"/>
      <c r="U94" s="18"/>
      <c r="V94" s="30"/>
      <c r="W94" s="18"/>
      <c r="X94" s="18"/>
      <c r="Y94" s="47"/>
    </row>
    <row r="95" spans="2:25" x14ac:dyDescent="0.25">
      <c r="B95" s="78"/>
      <c r="C95" s="79"/>
      <c r="D95" s="31" t="s">
        <v>14</v>
      </c>
      <c r="E95" s="32"/>
      <c r="F95" s="32"/>
      <c r="G95" s="33"/>
      <c r="H95" s="32"/>
      <c r="I95" s="32"/>
      <c r="J95" s="33"/>
      <c r="K95" s="32"/>
      <c r="L95" s="32"/>
      <c r="M95" s="33"/>
      <c r="N95" s="32"/>
      <c r="O95" s="32"/>
      <c r="P95" s="33"/>
      <c r="Q95" s="32"/>
      <c r="R95" s="32"/>
      <c r="S95" s="33"/>
      <c r="T95" s="32"/>
      <c r="U95" s="32"/>
      <c r="V95" s="33"/>
      <c r="W95" s="32"/>
      <c r="X95" s="32"/>
      <c r="Y95" s="48"/>
    </row>
    <row r="96" spans="2:25" x14ac:dyDescent="0.25">
      <c r="B96" s="78"/>
      <c r="C96" s="79" t="s">
        <v>135</v>
      </c>
      <c r="D96" s="29" t="s">
        <v>140</v>
      </c>
      <c r="E96" s="18">
        <v>2092.69</v>
      </c>
      <c r="F96" s="18"/>
      <c r="G96" s="30">
        <v>2092.69</v>
      </c>
      <c r="H96" s="18">
        <v>12.35</v>
      </c>
      <c r="I96" s="18"/>
      <c r="J96" s="30">
        <v>12.35</v>
      </c>
      <c r="K96" s="18"/>
      <c r="L96" s="18">
        <v>30.2</v>
      </c>
      <c r="M96" s="30">
        <v>30.2</v>
      </c>
      <c r="N96" s="18"/>
      <c r="O96" s="18"/>
      <c r="P96" s="30"/>
      <c r="Q96" s="18"/>
      <c r="R96" s="18"/>
      <c r="S96" s="30"/>
      <c r="T96" s="18"/>
      <c r="U96" s="18"/>
      <c r="V96" s="30"/>
      <c r="W96" s="18"/>
      <c r="X96" s="18"/>
      <c r="Y96" s="47"/>
    </row>
    <row r="97" spans="2:25" x14ac:dyDescent="0.25">
      <c r="B97" s="78"/>
      <c r="C97" s="79"/>
      <c r="D97" s="31" t="s">
        <v>14</v>
      </c>
      <c r="E97" s="32"/>
      <c r="F97" s="32"/>
      <c r="G97" s="33"/>
      <c r="H97" s="32"/>
      <c r="I97" s="32"/>
      <c r="J97" s="33"/>
      <c r="K97" s="32"/>
      <c r="L97" s="32"/>
      <c r="M97" s="33"/>
      <c r="N97" s="32"/>
      <c r="O97" s="32"/>
      <c r="P97" s="33"/>
      <c r="Q97" s="32"/>
      <c r="R97" s="32"/>
      <c r="S97" s="33"/>
      <c r="T97" s="32"/>
      <c r="U97" s="32"/>
      <c r="V97" s="33"/>
      <c r="W97" s="32"/>
      <c r="X97" s="32"/>
      <c r="Y97" s="48"/>
    </row>
    <row r="98" spans="2:25" x14ac:dyDescent="0.25">
      <c r="B98" s="78"/>
      <c r="C98" s="79" t="s">
        <v>25</v>
      </c>
      <c r="D98" s="29" t="s">
        <v>140</v>
      </c>
      <c r="E98" s="18">
        <v>6051.33</v>
      </c>
      <c r="F98" s="18"/>
      <c r="G98" s="30">
        <v>6051.33</v>
      </c>
      <c r="H98" s="18">
        <v>76.61</v>
      </c>
      <c r="I98" s="18"/>
      <c r="J98" s="30">
        <v>76.61</v>
      </c>
      <c r="K98" s="18"/>
      <c r="L98" s="18"/>
      <c r="M98" s="30"/>
      <c r="N98" s="18"/>
      <c r="O98" s="18"/>
      <c r="P98" s="30"/>
      <c r="Q98" s="18"/>
      <c r="R98" s="18"/>
      <c r="S98" s="30"/>
      <c r="T98" s="18"/>
      <c r="U98" s="18"/>
      <c r="V98" s="30"/>
      <c r="W98" s="18"/>
      <c r="X98" s="18"/>
      <c r="Y98" s="47"/>
    </row>
    <row r="99" spans="2:25" x14ac:dyDescent="0.25">
      <c r="B99" s="78"/>
      <c r="C99" s="79"/>
      <c r="D99" s="31" t="s">
        <v>14</v>
      </c>
      <c r="E99" s="32"/>
      <c r="F99" s="32"/>
      <c r="G99" s="33"/>
      <c r="H99" s="32"/>
      <c r="I99" s="32"/>
      <c r="J99" s="33"/>
      <c r="K99" s="32"/>
      <c r="L99" s="32"/>
      <c r="M99" s="33"/>
      <c r="N99" s="32"/>
      <c r="O99" s="32"/>
      <c r="P99" s="33"/>
      <c r="Q99" s="32"/>
      <c r="R99" s="32"/>
      <c r="S99" s="33"/>
      <c r="T99" s="32"/>
      <c r="U99" s="32"/>
      <c r="V99" s="33"/>
      <c r="W99" s="32"/>
      <c r="X99" s="32"/>
      <c r="Y99" s="48"/>
    </row>
    <row r="100" spans="2:25" x14ac:dyDescent="0.25">
      <c r="B100" s="49" t="s">
        <v>141</v>
      </c>
      <c r="C100" s="36"/>
      <c r="D100" s="36"/>
      <c r="E100" s="37">
        <f>E84+E86+E88+E90+E92+E94+E96+E98</f>
        <v>24936.9</v>
      </c>
      <c r="F100" s="88">
        <f t="shared" ref="F100:G100" si="16">F84+F86+F88+F90+F92+F94+F96+F98</f>
        <v>0</v>
      </c>
      <c r="G100" s="37">
        <f t="shared" si="16"/>
        <v>24936.9</v>
      </c>
      <c r="H100" s="88">
        <f>H84+H86+H88+H90+H92+H94+H96+H98</f>
        <v>591.26</v>
      </c>
      <c r="I100" s="88">
        <f t="shared" ref="I100:Y100" si="17">I84+I86+I88+I90+I92+I94+I96+I98</f>
        <v>0</v>
      </c>
      <c r="J100" s="88">
        <f t="shared" si="17"/>
        <v>591.26</v>
      </c>
      <c r="K100" s="88">
        <f t="shared" si="17"/>
        <v>0</v>
      </c>
      <c r="L100" s="88">
        <f t="shared" si="17"/>
        <v>30.2</v>
      </c>
      <c r="M100" s="88">
        <f t="shared" si="17"/>
        <v>30.2</v>
      </c>
      <c r="N100" s="88">
        <f t="shared" si="17"/>
        <v>0</v>
      </c>
      <c r="O100" s="88">
        <f t="shared" si="17"/>
        <v>0</v>
      </c>
      <c r="P100" s="88">
        <f t="shared" si="17"/>
        <v>0</v>
      </c>
      <c r="Q100" s="88">
        <f t="shared" si="17"/>
        <v>0</v>
      </c>
      <c r="R100" s="88">
        <f t="shared" si="17"/>
        <v>0</v>
      </c>
      <c r="S100" s="88">
        <f t="shared" si="17"/>
        <v>0</v>
      </c>
      <c r="T100" s="88">
        <f t="shared" si="17"/>
        <v>0</v>
      </c>
      <c r="U100" s="88">
        <f t="shared" si="17"/>
        <v>0</v>
      </c>
      <c r="V100" s="88">
        <f t="shared" si="17"/>
        <v>0</v>
      </c>
      <c r="W100" s="88">
        <f t="shared" si="17"/>
        <v>0</v>
      </c>
      <c r="X100" s="88">
        <f t="shared" si="17"/>
        <v>0</v>
      </c>
      <c r="Y100" s="90">
        <f t="shared" si="17"/>
        <v>0</v>
      </c>
    </row>
    <row r="101" spans="2:25" x14ac:dyDescent="0.25">
      <c r="B101" s="50" t="s">
        <v>100</v>
      </c>
      <c r="C101" s="34"/>
      <c r="D101" s="34"/>
      <c r="E101" s="89">
        <f>E85+E87+E89+E91+E93+E95+E97+E99</f>
        <v>0</v>
      </c>
      <c r="F101" s="89">
        <f t="shared" ref="F101:Y101" si="18">F85+F87+F89+F91+F93+F95+F97+F99</f>
        <v>0</v>
      </c>
      <c r="G101" s="89">
        <f t="shared" si="18"/>
        <v>0</v>
      </c>
      <c r="H101" s="89">
        <f t="shared" si="18"/>
        <v>0</v>
      </c>
      <c r="I101" s="89">
        <f t="shared" si="18"/>
        <v>0</v>
      </c>
      <c r="J101" s="89">
        <f t="shared" si="18"/>
        <v>0</v>
      </c>
      <c r="K101" s="89">
        <f t="shared" si="18"/>
        <v>0</v>
      </c>
      <c r="L101" s="89">
        <f t="shared" si="18"/>
        <v>0</v>
      </c>
      <c r="M101" s="89">
        <f t="shared" si="18"/>
        <v>0</v>
      </c>
      <c r="N101" s="89">
        <f t="shared" si="18"/>
        <v>0</v>
      </c>
      <c r="O101" s="89">
        <f t="shared" si="18"/>
        <v>0</v>
      </c>
      <c r="P101" s="89">
        <f t="shared" si="18"/>
        <v>0</v>
      </c>
      <c r="Q101" s="89">
        <f t="shared" si="18"/>
        <v>0</v>
      </c>
      <c r="R101" s="89">
        <f t="shared" si="18"/>
        <v>0</v>
      </c>
      <c r="S101" s="89">
        <f t="shared" si="18"/>
        <v>0</v>
      </c>
      <c r="T101" s="89">
        <f t="shared" si="18"/>
        <v>0</v>
      </c>
      <c r="U101" s="89">
        <f t="shared" si="18"/>
        <v>0</v>
      </c>
      <c r="V101" s="89">
        <f t="shared" si="18"/>
        <v>0</v>
      </c>
      <c r="W101" s="89">
        <f t="shared" si="18"/>
        <v>0</v>
      </c>
      <c r="X101" s="89">
        <f t="shared" si="18"/>
        <v>0</v>
      </c>
      <c r="Y101" s="91">
        <f t="shared" si="18"/>
        <v>0</v>
      </c>
    </row>
    <row r="102" spans="2:25" x14ac:dyDescent="0.25">
      <c r="B102" s="78" t="s">
        <v>27</v>
      </c>
      <c r="C102" s="79" t="s">
        <v>28</v>
      </c>
      <c r="D102" s="29" t="s">
        <v>140</v>
      </c>
      <c r="E102" s="18"/>
      <c r="F102" s="18"/>
      <c r="G102" s="30"/>
      <c r="H102" s="18"/>
      <c r="I102" s="18"/>
      <c r="J102" s="30"/>
      <c r="K102" s="18"/>
      <c r="L102" s="18"/>
      <c r="M102" s="30"/>
      <c r="N102" s="18"/>
      <c r="O102" s="18"/>
      <c r="P102" s="30"/>
      <c r="Q102" s="18"/>
      <c r="R102" s="18"/>
      <c r="S102" s="30"/>
      <c r="T102" s="18"/>
      <c r="U102" s="18"/>
      <c r="V102" s="30"/>
      <c r="W102" s="18"/>
      <c r="X102" s="18"/>
      <c r="Y102" s="47"/>
    </row>
    <row r="103" spans="2:25" x14ac:dyDescent="0.25">
      <c r="B103" s="78"/>
      <c r="C103" s="79"/>
      <c r="D103" s="31" t="s">
        <v>14</v>
      </c>
      <c r="E103" s="32"/>
      <c r="F103" s="32"/>
      <c r="G103" s="33"/>
      <c r="H103" s="32"/>
      <c r="I103" s="32"/>
      <c r="J103" s="33"/>
      <c r="K103" s="32"/>
      <c r="L103" s="32"/>
      <c r="M103" s="33"/>
      <c r="N103" s="32"/>
      <c r="O103" s="32"/>
      <c r="P103" s="33"/>
      <c r="Q103" s="32"/>
      <c r="R103" s="32">
        <v>81345</v>
      </c>
      <c r="S103" s="33">
        <v>81345</v>
      </c>
      <c r="T103" s="32"/>
      <c r="U103" s="32">
        <v>5860</v>
      </c>
      <c r="V103" s="33">
        <v>5860</v>
      </c>
      <c r="W103" s="32"/>
      <c r="X103" s="32"/>
      <c r="Y103" s="48"/>
    </row>
    <row r="104" spans="2:25" x14ac:dyDescent="0.25">
      <c r="B104" s="78"/>
      <c r="C104" s="79" t="s">
        <v>29</v>
      </c>
      <c r="D104" s="29" t="s">
        <v>140</v>
      </c>
      <c r="E104" s="18"/>
      <c r="F104" s="18"/>
      <c r="G104" s="30"/>
      <c r="H104" s="18"/>
      <c r="I104" s="18"/>
      <c r="J104" s="30"/>
      <c r="K104" s="18"/>
      <c r="L104" s="18"/>
      <c r="M104" s="30"/>
      <c r="N104" s="18"/>
      <c r="O104" s="18"/>
      <c r="P104" s="30"/>
      <c r="Q104" s="18"/>
      <c r="R104" s="18"/>
      <c r="S104" s="30"/>
      <c r="T104" s="18"/>
      <c r="U104" s="18"/>
      <c r="V104" s="30"/>
      <c r="W104" s="18"/>
      <c r="X104" s="18"/>
      <c r="Y104" s="47"/>
    </row>
    <row r="105" spans="2:25" x14ac:dyDescent="0.25">
      <c r="B105" s="78"/>
      <c r="C105" s="79"/>
      <c r="D105" s="31" t="s">
        <v>14</v>
      </c>
      <c r="E105" s="32"/>
      <c r="F105" s="32"/>
      <c r="G105" s="33"/>
      <c r="H105" s="32"/>
      <c r="I105" s="32"/>
      <c r="J105" s="33"/>
      <c r="K105" s="32"/>
      <c r="L105" s="32"/>
      <c r="M105" s="33"/>
      <c r="N105" s="32"/>
      <c r="O105" s="32"/>
      <c r="P105" s="33"/>
      <c r="Q105" s="32"/>
      <c r="R105" s="32">
        <v>80535</v>
      </c>
      <c r="S105" s="33">
        <v>80535</v>
      </c>
      <c r="T105" s="32"/>
      <c r="U105" s="32">
        <v>31337</v>
      </c>
      <c r="V105" s="33">
        <v>31337</v>
      </c>
      <c r="W105" s="32"/>
      <c r="X105" s="32"/>
      <c r="Y105" s="48"/>
    </row>
    <row r="106" spans="2:25" x14ac:dyDescent="0.25">
      <c r="B106" s="78"/>
      <c r="C106" s="79" t="s">
        <v>30</v>
      </c>
      <c r="D106" s="29" t="s">
        <v>140</v>
      </c>
      <c r="E106" s="18"/>
      <c r="F106" s="18"/>
      <c r="G106" s="30"/>
      <c r="H106" s="18"/>
      <c r="I106" s="18"/>
      <c r="J106" s="30"/>
      <c r="K106" s="18"/>
      <c r="L106" s="18"/>
      <c r="M106" s="30"/>
      <c r="N106" s="18"/>
      <c r="O106" s="18"/>
      <c r="P106" s="30"/>
      <c r="Q106" s="18"/>
      <c r="R106" s="18"/>
      <c r="S106" s="30"/>
      <c r="T106" s="18"/>
      <c r="U106" s="18"/>
      <c r="V106" s="30"/>
      <c r="W106" s="18"/>
      <c r="X106" s="18"/>
      <c r="Y106" s="47"/>
    </row>
    <row r="107" spans="2:25" x14ac:dyDescent="0.25">
      <c r="B107" s="78"/>
      <c r="C107" s="79"/>
      <c r="D107" s="31" t="s">
        <v>14</v>
      </c>
      <c r="E107" s="32"/>
      <c r="F107" s="32"/>
      <c r="G107" s="33"/>
      <c r="H107" s="32"/>
      <c r="I107" s="32"/>
      <c r="J107" s="33"/>
      <c r="K107" s="32"/>
      <c r="L107" s="32"/>
      <c r="M107" s="33"/>
      <c r="N107" s="32"/>
      <c r="O107" s="32"/>
      <c r="P107" s="33"/>
      <c r="Q107" s="32"/>
      <c r="R107" s="32">
        <v>5464</v>
      </c>
      <c r="S107" s="33">
        <v>5464</v>
      </c>
      <c r="T107" s="32"/>
      <c r="U107" s="32">
        <v>4357</v>
      </c>
      <c r="V107" s="33">
        <v>4357</v>
      </c>
      <c r="W107" s="32"/>
      <c r="X107" s="32"/>
      <c r="Y107" s="48"/>
    </row>
    <row r="108" spans="2:25" x14ac:dyDescent="0.25">
      <c r="B108" s="51" t="s">
        <v>142</v>
      </c>
      <c r="C108" s="39"/>
      <c r="D108" s="39"/>
      <c r="E108" s="88">
        <f>E102+E104+E106</f>
        <v>0</v>
      </c>
      <c r="F108" s="88">
        <f t="shared" ref="F108:Q108" si="19">F102+F104+F106</f>
        <v>0</v>
      </c>
      <c r="G108" s="88">
        <f t="shared" si="19"/>
        <v>0</v>
      </c>
      <c r="H108" s="88">
        <f t="shared" si="19"/>
        <v>0</v>
      </c>
      <c r="I108" s="88">
        <f t="shared" si="19"/>
        <v>0</v>
      </c>
      <c r="J108" s="88">
        <f t="shared" si="19"/>
        <v>0</v>
      </c>
      <c r="K108" s="88">
        <f t="shared" si="19"/>
        <v>0</v>
      </c>
      <c r="L108" s="88">
        <f t="shared" si="19"/>
        <v>0</v>
      </c>
      <c r="M108" s="88">
        <f t="shared" si="19"/>
        <v>0</v>
      </c>
      <c r="N108" s="88">
        <f t="shared" si="19"/>
        <v>0</v>
      </c>
      <c r="O108" s="88">
        <f t="shared" si="19"/>
        <v>0</v>
      </c>
      <c r="P108" s="88">
        <f t="shared" si="19"/>
        <v>0</v>
      </c>
      <c r="Q108" s="88">
        <f t="shared" si="19"/>
        <v>0</v>
      </c>
      <c r="R108" s="38">
        <v>1484466</v>
      </c>
      <c r="S108" s="38">
        <v>1484466</v>
      </c>
      <c r="T108" s="88">
        <f t="shared" ref="T108:Y109" si="20">T102+T104+T106</f>
        <v>0</v>
      </c>
      <c r="U108" s="38">
        <v>2909</v>
      </c>
      <c r="V108" s="38">
        <v>2909</v>
      </c>
      <c r="W108" s="88">
        <f t="shared" ref="W108:Y108" si="21">W102+W104+W106</f>
        <v>0</v>
      </c>
      <c r="X108" s="88">
        <f t="shared" si="21"/>
        <v>0</v>
      </c>
      <c r="Y108" s="90">
        <f t="shared" si="21"/>
        <v>0</v>
      </c>
    </row>
    <row r="109" spans="2:25" x14ac:dyDescent="0.25">
      <c r="B109" s="52" t="s">
        <v>101</v>
      </c>
      <c r="C109" s="40"/>
      <c r="D109" s="40"/>
      <c r="E109" s="89">
        <f>E103+E105+E107</f>
        <v>0</v>
      </c>
      <c r="F109" s="89">
        <f t="shared" ref="F109:S109" si="22">F103+F105+F107</f>
        <v>0</v>
      </c>
      <c r="G109" s="89">
        <f t="shared" si="22"/>
        <v>0</v>
      </c>
      <c r="H109" s="89">
        <f t="shared" si="22"/>
        <v>0</v>
      </c>
      <c r="I109" s="89">
        <f t="shared" si="22"/>
        <v>0</v>
      </c>
      <c r="J109" s="89">
        <f t="shared" si="22"/>
        <v>0</v>
      </c>
      <c r="K109" s="89">
        <f t="shared" si="22"/>
        <v>0</v>
      </c>
      <c r="L109" s="89">
        <f t="shared" si="22"/>
        <v>0</v>
      </c>
      <c r="M109" s="89">
        <f t="shared" si="22"/>
        <v>0</v>
      </c>
      <c r="N109" s="89">
        <f t="shared" si="22"/>
        <v>0</v>
      </c>
      <c r="O109" s="89">
        <f t="shared" si="22"/>
        <v>0</v>
      </c>
      <c r="P109" s="89">
        <f t="shared" si="22"/>
        <v>0</v>
      </c>
      <c r="Q109" s="89">
        <f t="shared" si="22"/>
        <v>0</v>
      </c>
      <c r="R109" s="89">
        <f t="shared" si="22"/>
        <v>167344</v>
      </c>
      <c r="S109" s="89">
        <f t="shared" si="22"/>
        <v>167344</v>
      </c>
      <c r="T109" s="89">
        <f t="shared" si="20"/>
        <v>0</v>
      </c>
      <c r="U109" s="89">
        <f t="shared" si="20"/>
        <v>41554</v>
      </c>
      <c r="V109" s="89">
        <f t="shared" si="20"/>
        <v>41554</v>
      </c>
      <c r="W109" s="89">
        <f t="shared" si="20"/>
        <v>0</v>
      </c>
      <c r="X109" s="89">
        <f t="shared" si="20"/>
        <v>0</v>
      </c>
      <c r="Y109" s="91">
        <f t="shared" si="20"/>
        <v>0</v>
      </c>
    </row>
    <row r="110" spans="2:25" x14ac:dyDescent="0.25">
      <c r="B110" s="78" t="s">
        <v>32</v>
      </c>
      <c r="C110" s="79" t="s">
        <v>32</v>
      </c>
      <c r="D110" s="29" t="s">
        <v>140</v>
      </c>
      <c r="E110" s="18"/>
      <c r="F110" s="18"/>
      <c r="G110" s="30"/>
      <c r="H110" s="18"/>
      <c r="I110" s="18"/>
      <c r="J110" s="30"/>
      <c r="K110" s="18"/>
      <c r="L110" s="18"/>
      <c r="M110" s="30"/>
      <c r="N110" s="18"/>
      <c r="O110" s="18"/>
      <c r="P110" s="30"/>
      <c r="Q110" s="18"/>
      <c r="R110" s="18"/>
      <c r="S110" s="30"/>
      <c r="T110" s="18"/>
      <c r="U110" s="18"/>
      <c r="V110" s="30"/>
      <c r="W110" s="18"/>
      <c r="X110" s="18"/>
      <c r="Y110" s="47"/>
    </row>
    <row r="111" spans="2:25" x14ac:dyDescent="0.25">
      <c r="B111" s="78"/>
      <c r="C111" s="79"/>
      <c r="D111" s="31" t="s">
        <v>14</v>
      </c>
      <c r="E111" s="32"/>
      <c r="F111" s="32"/>
      <c r="G111" s="33"/>
      <c r="H111" s="32"/>
      <c r="I111" s="32"/>
      <c r="J111" s="33"/>
      <c r="K111" s="32"/>
      <c r="L111" s="32"/>
      <c r="M111" s="33"/>
      <c r="N111" s="32"/>
      <c r="O111" s="32"/>
      <c r="P111" s="33"/>
      <c r="Q111" s="32"/>
      <c r="R111" s="32"/>
      <c r="S111" s="33"/>
      <c r="T111" s="32"/>
      <c r="U111" s="32"/>
      <c r="V111" s="33"/>
      <c r="W111" s="32"/>
      <c r="X111" s="32"/>
      <c r="Y111" s="48"/>
    </row>
    <row r="112" spans="2:25" x14ac:dyDescent="0.25">
      <c r="B112" s="51" t="s">
        <v>143</v>
      </c>
      <c r="C112" s="39"/>
      <c r="D112" s="39"/>
      <c r="E112" s="88">
        <f>E110</f>
        <v>0</v>
      </c>
      <c r="F112" s="88">
        <f t="shared" ref="F112:Y112" si="23">F110</f>
        <v>0</v>
      </c>
      <c r="G112" s="88">
        <f t="shared" si="23"/>
        <v>0</v>
      </c>
      <c r="H112" s="88">
        <f t="shared" si="23"/>
        <v>0</v>
      </c>
      <c r="I112" s="88">
        <f t="shared" si="23"/>
        <v>0</v>
      </c>
      <c r="J112" s="88">
        <f t="shared" si="23"/>
        <v>0</v>
      </c>
      <c r="K112" s="88">
        <f t="shared" si="23"/>
        <v>0</v>
      </c>
      <c r="L112" s="88">
        <f t="shared" si="23"/>
        <v>0</v>
      </c>
      <c r="M112" s="88">
        <f t="shared" si="23"/>
        <v>0</v>
      </c>
      <c r="N112" s="88">
        <f t="shared" si="23"/>
        <v>0</v>
      </c>
      <c r="O112" s="88">
        <f t="shared" si="23"/>
        <v>0</v>
      </c>
      <c r="P112" s="88">
        <f t="shared" si="23"/>
        <v>0</v>
      </c>
      <c r="Q112" s="88">
        <f t="shared" si="23"/>
        <v>0</v>
      </c>
      <c r="R112" s="88">
        <f t="shared" si="23"/>
        <v>0</v>
      </c>
      <c r="S112" s="88">
        <f t="shared" si="23"/>
        <v>0</v>
      </c>
      <c r="T112" s="88">
        <f t="shared" si="23"/>
        <v>0</v>
      </c>
      <c r="U112" s="88">
        <f t="shared" si="23"/>
        <v>0</v>
      </c>
      <c r="V112" s="88">
        <f t="shared" si="23"/>
        <v>0</v>
      </c>
      <c r="W112" s="88">
        <f t="shared" si="23"/>
        <v>0</v>
      </c>
      <c r="X112" s="88">
        <f t="shared" si="23"/>
        <v>0</v>
      </c>
      <c r="Y112" s="90">
        <f t="shared" si="23"/>
        <v>0</v>
      </c>
    </row>
    <row r="113" spans="2:25" x14ac:dyDescent="0.25">
      <c r="B113" s="52" t="s">
        <v>144</v>
      </c>
      <c r="C113" s="40"/>
      <c r="D113" s="40"/>
      <c r="E113" s="89">
        <f>E111</f>
        <v>0</v>
      </c>
      <c r="F113" s="89">
        <f t="shared" ref="F113:Y113" si="24">F111</f>
        <v>0</v>
      </c>
      <c r="G113" s="89">
        <f t="shared" si="24"/>
        <v>0</v>
      </c>
      <c r="H113" s="89">
        <f t="shared" si="24"/>
        <v>0</v>
      </c>
      <c r="I113" s="89">
        <f t="shared" si="24"/>
        <v>0</v>
      </c>
      <c r="J113" s="89">
        <f t="shared" si="24"/>
        <v>0</v>
      </c>
      <c r="K113" s="89">
        <f t="shared" si="24"/>
        <v>0</v>
      </c>
      <c r="L113" s="89">
        <f t="shared" si="24"/>
        <v>0</v>
      </c>
      <c r="M113" s="89">
        <f t="shared" si="24"/>
        <v>0</v>
      </c>
      <c r="N113" s="89">
        <f t="shared" si="24"/>
        <v>0</v>
      </c>
      <c r="O113" s="89">
        <f t="shared" si="24"/>
        <v>0</v>
      </c>
      <c r="P113" s="89">
        <f t="shared" si="24"/>
        <v>0</v>
      </c>
      <c r="Q113" s="89">
        <f t="shared" si="24"/>
        <v>0</v>
      </c>
      <c r="R113" s="89">
        <f t="shared" si="24"/>
        <v>0</v>
      </c>
      <c r="S113" s="89">
        <f t="shared" si="24"/>
        <v>0</v>
      </c>
      <c r="T113" s="89">
        <f t="shared" si="24"/>
        <v>0</v>
      </c>
      <c r="U113" s="89">
        <f t="shared" si="24"/>
        <v>0</v>
      </c>
      <c r="V113" s="89">
        <f t="shared" si="24"/>
        <v>0</v>
      </c>
      <c r="W113" s="89">
        <f t="shared" si="24"/>
        <v>0</v>
      </c>
      <c r="X113" s="89">
        <f t="shared" si="24"/>
        <v>0</v>
      </c>
      <c r="Y113" s="91">
        <f t="shared" si="24"/>
        <v>0</v>
      </c>
    </row>
    <row r="114" spans="2:25" x14ac:dyDescent="0.25">
      <c r="B114" s="78" t="s">
        <v>33</v>
      </c>
      <c r="C114" s="79" t="s">
        <v>34</v>
      </c>
      <c r="D114" s="29" t="s">
        <v>140</v>
      </c>
      <c r="E114" s="18"/>
      <c r="F114" s="18"/>
      <c r="G114" s="30"/>
      <c r="H114" s="18"/>
      <c r="I114" s="18"/>
      <c r="J114" s="30"/>
      <c r="K114" s="18"/>
      <c r="L114" s="18"/>
      <c r="M114" s="30"/>
      <c r="N114" s="18"/>
      <c r="O114" s="18"/>
      <c r="P114" s="30"/>
      <c r="Q114" s="18"/>
      <c r="R114" s="18"/>
      <c r="S114" s="30"/>
      <c r="T114" s="18"/>
      <c r="U114" s="18"/>
      <c r="V114" s="30"/>
      <c r="W114" s="18"/>
      <c r="X114" s="18"/>
      <c r="Y114" s="47"/>
    </row>
    <row r="115" spans="2:25" x14ac:dyDescent="0.25">
      <c r="B115" s="78"/>
      <c r="C115" s="79"/>
      <c r="D115" s="31" t="s">
        <v>14</v>
      </c>
      <c r="E115" s="32"/>
      <c r="F115" s="32"/>
      <c r="G115" s="33"/>
      <c r="H115" s="32"/>
      <c r="I115" s="32"/>
      <c r="J115" s="33"/>
      <c r="K115" s="32"/>
      <c r="L115" s="32"/>
      <c r="M115" s="33"/>
      <c r="N115" s="32"/>
      <c r="O115" s="32"/>
      <c r="P115" s="33"/>
      <c r="Q115" s="32"/>
      <c r="R115" s="32"/>
      <c r="S115" s="33"/>
      <c r="T115" s="32"/>
      <c r="U115" s="32"/>
      <c r="V115" s="33"/>
      <c r="W115" s="32"/>
      <c r="X115" s="32"/>
      <c r="Y115" s="48"/>
    </row>
    <row r="116" spans="2:25" ht="14.25" customHeight="1" x14ac:dyDescent="0.25">
      <c r="B116" s="78"/>
      <c r="C116" s="79" t="s">
        <v>35</v>
      </c>
      <c r="D116" s="29" t="s">
        <v>140</v>
      </c>
      <c r="E116" s="18">
        <v>46.01</v>
      </c>
      <c r="F116" s="18"/>
      <c r="G116" s="30">
        <v>46.01</v>
      </c>
      <c r="H116" s="18"/>
      <c r="I116" s="18"/>
      <c r="J116" s="30"/>
      <c r="K116" s="18"/>
      <c r="L116" s="18"/>
      <c r="M116" s="30"/>
      <c r="N116" s="18"/>
      <c r="O116" s="18"/>
      <c r="P116" s="30"/>
      <c r="Q116" s="18"/>
      <c r="R116" s="18"/>
      <c r="S116" s="30"/>
      <c r="T116" s="30">
        <v>50</v>
      </c>
      <c r="U116" s="30">
        <v>20</v>
      </c>
      <c r="V116" s="30">
        <v>70</v>
      </c>
      <c r="W116" s="18"/>
      <c r="X116" s="18"/>
      <c r="Y116" s="47"/>
    </row>
    <row r="117" spans="2:25" x14ac:dyDescent="0.25">
      <c r="B117" s="78"/>
      <c r="C117" s="79"/>
      <c r="D117" s="31" t="s">
        <v>14</v>
      </c>
      <c r="E117" s="32"/>
      <c r="F117" s="32"/>
      <c r="G117" s="33"/>
      <c r="H117" s="32"/>
      <c r="I117" s="32"/>
      <c r="J117" s="33"/>
      <c r="K117" s="32"/>
      <c r="L117" s="32"/>
      <c r="M117" s="33"/>
      <c r="N117" s="32"/>
      <c r="O117" s="32"/>
      <c r="P117" s="33"/>
      <c r="Q117" s="32"/>
      <c r="R117" s="32"/>
      <c r="S117" s="33"/>
      <c r="T117" s="32"/>
      <c r="U117" s="32"/>
      <c r="V117" s="33"/>
      <c r="W117" s="32"/>
      <c r="X117" s="32"/>
      <c r="Y117" s="48"/>
    </row>
    <row r="118" spans="2:25" x14ac:dyDescent="0.25">
      <c r="B118" s="78"/>
      <c r="C118" s="79" t="s">
        <v>36</v>
      </c>
      <c r="D118" s="29" t="s">
        <v>140</v>
      </c>
      <c r="E118" s="18"/>
      <c r="F118" s="18"/>
      <c r="G118" s="30"/>
      <c r="H118" s="18"/>
      <c r="I118" s="18"/>
      <c r="J118" s="30"/>
      <c r="K118" s="18"/>
      <c r="L118" s="18"/>
      <c r="M118" s="30"/>
      <c r="N118" s="18"/>
      <c r="O118" s="18"/>
      <c r="P118" s="30"/>
      <c r="Q118" s="18"/>
      <c r="R118" s="18"/>
      <c r="S118" s="30"/>
      <c r="T118" s="30"/>
      <c r="U118" s="30">
        <v>60</v>
      </c>
      <c r="V118" s="30">
        <v>60</v>
      </c>
      <c r="W118" s="18"/>
      <c r="X118" s="18"/>
      <c r="Y118" s="47"/>
    </row>
    <row r="119" spans="2:25" x14ac:dyDescent="0.25">
      <c r="B119" s="78"/>
      <c r="C119" s="79"/>
      <c r="D119" s="31" t="s">
        <v>14</v>
      </c>
      <c r="E119" s="32"/>
      <c r="F119" s="32"/>
      <c r="G119" s="33"/>
      <c r="H119" s="32"/>
      <c r="I119" s="32"/>
      <c r="J119" s="33"/>
      <c r="K119" s="32"/>
      <c r="L119" s="32"/>
      <c r="M119" s="33"/>
      <c r="N119" s="32"/>
      <c r="O119" s="32"/>
      <c r="P119" s="33"/>
      <c r="Q119" s="32"/>
      <c r="R119" s="32"/>
      <c r="S119" s="33"/>
      <c r="T119" s="32"/>
      <c r="U119" s="32">
        <v>23687</v>
      </c>
      <c r="V119" s="33">
        <v>23687</v>
      </c>
      <c r="W119" s="32"/>
      <c r="X119" s="32"/>
      <c r="Y119" s="48"/>
    </row>
    <row r="120" spans="2:25" s="42" customFormat="1" x14ac:dyDescent="0.25">
      <c r="B120" s="53" t="s">
        <v>145</v>
      </c>
      <c r="C120" s="41"/>
      <c r="D120" s="41"/>
      <c r="E120" s="35">
        <f>E114+E116+E118</f>
        <v>46.01</v>
      </c>
      <c r="F120" s="88">
        <f t="shared" ref="F120:Y120" si="25">F114+F116+F118</f>
        <v>0</v>
      </c>
      <c r="G120" s="35">
        <f t="shared" si="25"/>
        <v>46.01</v>
      </c>
      <c r="H120" s="88">
        <f t="shared" si="25"/>
        <v>0</v>
      </c>
      <c r="I120" s="88">
        <f t="shared" si="25"/>
        <v>0</v>
      </c>
      <c r="J120" s="88">
        <f t="shared" si="25"/>
        <v>0</v>
      </c>
      <c r="K120" s="88">
        <f t="shared" si="25"/>
        <v>0</v>
      </c>
      <c r="L120" s="88">
        <f t="shared" si="25"/>
        <v>0</v>
      </c>
      <c r="M120" s="88">
        <f t="shared" si="25"/>
        <v>0</v>
      </c>
      <c r="N120" s="88">
        <f t="shared" si="25"/>
        <v>0</v>
      </c>
      <c r="O120" s="88">
        <f t="shared" si="25"/>
        <v>0</v>
      </c>
      <c r="P120" s="88">
        <f t="shared" si="25"/>
        <v>0</v>
      </c>
      <c r="Q120" s="88">
        <f t="shared" si="25"/>
        <v>0</v>
      </c>
      <c r="R120" s="88">
        <f t="shared" si="25"/>
        <v>0</v>
      </c>
      <c r="S120" s="88">
        <f t="shared" si="25"/>
        <v>0</v>
      </c>
      <c r="T120" s="35">
        <f t="shared" si="25"/>
        <v>50</v>
      </c>
      <c r="U120" s="35">
        <f t="shared" si="25"/>
        <v>80</v>
      </c>
      <c r="V120" s="35">
        <f t="shared" si="25"/>
        <v>130</v>
      </c>
      <c r="W120" s="88">
        <f t="shared" si="25"/>
        <v>0</v>
      </c>
      <c r="X120" s="88">
        <f t="shared" si="25"/>
        <v>0</v>
      </c>
      <c r="Y120" s="90">
        <f t="shared" si="25"/>
        <v>0</v>
      </c>
    </row>
    <row r="121" spans="2:25" s="42" customFormat="1" x14ac:dyDescent="0.25">
      <c r="B121" s="52" t="s">
        <v>102</v>
      </c>
      <c r="C121" s="40"/>
      <c r="D121" s="40"/>
      <c r="E121" s="89">
        <f>E115+E117+E119</f>
        <v>0</v>
      </c>
      <c r="F121" s="89">
        <f t="shared" ref="F121:Y121" si="26">F115+F117+F119</f>
        <v>0</v>
      </c>
      <c r="G121" s="89">
        <f t="shared" si="26"/>
        <v>0</v>
      </c>
      <c r="H121" s="89">
        <f t="shared" si="26"/>
        <v>0</v>
      </c>
      <c r="I121" s="89">
        <f t="shared" si="26"/>
        <v>0</v>
      </c>
      <c r="J121" s="89">
        <f t="shared" si="26"/>
        <v>0</v>
      </c>
      <c r="K121" s="89">
        <f t="shared" si="26"/>
        <v>0</v>
      </c>
      <c r="L121" s="89">
        <f t="shared" si="26"/>
        <v>0</v>
      </c>
      <c r="M121" s="89">
        <f t="shared" si="26"/>
        <v>0</v>
      </c>
      <c r="N121" s="89">
        <f t="shared" si="26"/>
        <v>0</v>
      </c>
      <c r="O121" s="89">
        <f t="shared" si="26"/>
        <v>0</v>
      </c>
      <c r="P121" s="89">
        <f t="shared" si="26"/>
        <v>0</v>
      </c>
      <c r="Q121" s="89">
        <f t="shared" si="26"/>
        <v>0</v>
      </c>
      <c r="R121" s="89">
        <f t="shared" si="26"/>
        <v>0</v>
      </c>
      <c r="S121" s="89">
        <f t="shared" si="26"/>
        <v>0</v>
      </c>
      <c r="T121" s="89">
        <f t="shared" si="26"/>
        <v>0</v>
      </c>
      <c r="U121" s="20">
        <f t="shared" si="26"/>
        <v>23687</v>
      </c>
      <c r="V121" s="20">
        <f t="shared" si="26"/>
        <v>23687</v>
      </c>
      <c r="W121" s="89">
        <f t="shared" si="26"/>
        <v>0</v>
      </c>
      <c r="X121" s="89">
        <f t="shared" si="26"/>
        <v>0</v>
      </c>
      <c r="Y121" s="91">
        <f t="shared" si="26"/>
        <v>0</v>
      </c>
    </row>
    <row r="122" spans="2:25" x14ac:dyDescent="0.25">
      <c r="B122" s="78" t="s">
        <v>38</v>
      </c>
      <c r="C122" s="79" t="s">
        <v>168</v>
      </c>
      <c r="D122" s="29" t="s">
        <v>140</v>
      </c>
      <c r="E122" s="18"/>
      <c r="F122" s="18"/>
      <c r="G122" s="30"/>
      <c r="H122" s="18"/>
      <c r="I122" s="18"/>
      <c r="J122" s="30"/>
      <c r="K122" s="18"/>
      <c r="L122" s="18"/>
      <c r="M122" s="30"/>
      <c r="N122" s="18"/>
      <c r="O122" s="18"/>
      <c r="P122" s="30"/>
      <c r="Q122" s="30">
        <v>500</v>
      </c>
      <c r="R122" s="30"/>
      <c r="S122" s="30">
        <v>500</v>
      </c>
      <c r="T122" s="18"/>
      <c r="U122" s="18"/>
      <c r="V122" s="30"/>
      <c r="W122" s="18"/>
      <c r="X122" s="18"/>
      <c r="Y122" s="47"/>
    </row>
    <row r="123" spans="2:25" x14ac:dyDescent="0.25">
      <c r="B123" s="78"/>
      <c r="C123" s="79"/>
      <c r="D123" s="31" t="s">
        <v>14</v>
      </c>
      <c r="E123" s="32"/>
      <c r="F123" s="32"/>
      <c r="G123" s="33"/>
      <c r="H123" s="32"/>
      <c r="I123" s="32"/>
      <c r="J123" s="33"/>
      <c r="K123" s="32"/>
      <c r="L123" s="32"/>
      <c r="M123" s="33"/>
      <c r="N123" s="32"/>
      <c r="O123" s="32"/>
      <c r="P123" s="33"/>
      <c r="Q123" s="32">
        <v>1000</v>
      </c>
      <c r="R123" s="32"/>
      <c r="S123" s="33">
        <v>1000</v>
      </c>
      <c r="T123" s="32"/>
      <c r="U123" s="32"/>
      <c r="V123" s="33"/>
      <c r="W123" s="32"/>
      <c r="X123" s="32"/>
      <c r="Y123" s="48"/>
    </row>
    <row r="124" spans="2:25" s="42" customFormat="1" x14ac:dyDescent="0.25">
      <c r="B124" s="53" t="s">
        <v>146</v>
      </c>
      <c r="C124" s="41"/>
      <c r="D124" s="41"/>
      <c r="E124" s="88">
        <f>E122</f>
        <v>0</v>
      </c>
      <c r="F124" s="88">
        <f t="shared" ref="F124:Y124" si="27">F122</f>
        <v>0</v>
      </c>
      <c r="G124" s="88">
        <f t="shared" si="27"/>
        <v>0</v>
      </c>
      <c r="H124" s="88">
        <f t="shared" si="27"/>
        <v>0</v>
      </c>
      <c r="I124" s="88">
        <f t="shared" si="27"/>
        <v>0</v>
      </c>
      <c r="J124" s="88">
        <f t="shared" si="27"/>
        <v>0</v>
      </c>
      <c r="K124" s="88">
        <f t="shared" si="27"/>
        <v>0</v>
      </c>
      <c r="L124" s="88">
        <f t="shared" si="27"/>
        <v>0</v>
      </c>
      <c r="M124" s="88">
        <f t="shared" si="27"/>
        <v>0</v>
      </c>
      <c r="N124" s="88">
        <f t="shared" si="27"/>
        <v>0</v>
      </c>
      <c r="O124" s="88">
        <f t="shared" si="27"/>
        <v>0</v>
      </c>
      <c r="P124" s="88">
        <f t="shared" si="27"/>
        <v>0</v>
      </c>
      <c r="Q124" s="35">
        <f t="shared" si="27"/>
        <v>500</v>
      </c>
      <c r="R124" s="88">
        <f t="shared" si="27"/>
        <v>0</v>
      </c>
      <c r="S124" s="35">
        <f t="shared" si="27"/>
        <v>500</v>
      </c>
      <c r="T124" s="88">
        <f t="shared" si="27"/>
        <v>0</v>
      </c>
      <c r="U124" s="88">
        <f t="shared" si="27"/>
        <v>0</v>
      </c>
      <c r="V124" s="88">
        <f t="shared" si="27"/>
        <v>0</v>
      </c>
      <c r="W124" s="88">
        <f t="shared" si="27"/>
        <v>0</v>
      </c>
      <c r="X124" s="88">
        <f t="shared" si="27"/>
        <v>0</v>
      </c>
      <c r="Y124" s="90">
        <f t="shared" si="27"/>
        <v>0</v>
      </c>
    </row>
    <row r="125" spans="2:25" s="42" customFormat="1" x14ac:dyDescent="0.25">
      <c r="B125" s="52" t="s">
        <v>103</v>
      </c>
      <c r="C125" s="40"/>
      <c r="D125" s="40"/>
      <c r="E125" s="89">
        <f>E123</f>
        <v>0</v>
      </c>
      <c r="F125" s="89">
        <f t="shared" ref="F125:Y125" si="28">F123</f>
        <v>0</v>
      </c>
      <c r="G125" s="89">
        <f t="shared" si="28"/>
        <v>0</v>
      </c>
      <c r="H125" s="89">
        <f t="shared" si="28"/>
        <v>0</v>
      </c>
      <c r="I125" s="89">
        <f t="shared" si="28"/>
        <v>0</v>
      </c>
      <c r="J125" s="89">
        <f t="shared" si="28"/>
        <v>0</v>
      </c>
      <c r="K125" s="89">
        <f t="shared" si="28"/>
        <v>0</v>
      </c>
      <c r="L125" s="89">
        <f t="shared" si="28"/>
        <v>0</v>
      </c>
      <c r="M125" s="89">
        <f t="shared" si="28"/>
        <v>0</v>
      </c>
      <c r="N125" s="89">
        <f t="shared" si="28"/>
        <v>0</v>
      </c>
      <c r="O125" s="89">
        <f t="shared" si="28"/>
        <v>0</v>
      </c>
      <c r="P125" s="89">
        <f t="shared" si="28"/>
        <v>0</v>
      </c>
      <c r="Q125" s="20">
        <f t="shared" si="28"/>
        <v>1000</v>
      </c>
      <c r="R125" s="89">
        <f t="shared" si="28"/>
        <v>0</v>
      </c>
      <c r="S125" s="20">
        <f t="shared" si="28"/>
        <v>1000</v>
      </c>
      <c r="T125" s="89">
        <f t="shared" si="28"/>
        <v>0</v>
      </c>
      <c r="U125" s="89">
        <f t="shared" si="28"/>
        <v>0</v>
      </c>
      <c r="V125" s="89">
        <f t="shared" si="28"/>
        <v>0</v>
      </c>
      <c r="W125" s="89">
        <f t="shared" si="28"/>
        <v>0</v>
      </c>
      <c r="X125" s="89">
        <f t="shared" si="28"/>
        <v>0</v>
      </c>
      <c r="Y125" s="91">
        <f t="shared" si="28"/>
        <v>0</v>
      </c>
    </row>
    <row r="126" spans="2:25" x14ac:dyDescent="0.25">
      <c r="B126" s="78" t="s">
        <v>43</v>
      </c>
      <c r="C126" s="79" t="s">
        <v>44</v>
      </c>
      <c r="D126" s="29" t="s">
        <v>140</v>
      </c>
      <c r="E126" s="18">
        <v>25</v>
      </c>
      <c r="F126" s="18"/>
      <c r="G126" s="30">
        <v>25</v>
      </c>
      <c r="H126" s="18"/>
      <c r="I126" s="18"/>
      <c r="J126" s="30"/>
      <c r="K126" s="18"/>
      <c r="L126" s="18"/>
      <c r="M126" s="30"/>
      <c r="N126" s="30"/>
      <c r="O126" s="30">
        <v>377</v>
      </c>
      <c r="P126" s="30">
        <v>377</v>
      </c>
      <c r="Q126" s="30"/>
      <c r="R126" s="30">
        <v>100005.51</v>
      </c>
      <c r="S126" s="30">
        <v>100005.51</v>
      </c>
      <c r="T126" s="18"/>
      <c r="U126" s="18"/>
      <c r="V126" s="30"/>
      <c r="W126" s="30"/>
      <c r="X126" s="30">
        <v>659.68</v>
      </c>
      <c r="Y126" s="47">
        <v>659.68</v>
      </c>
    </row>
    <row r="127" spans="2:25" x14ac:dyDescent="0.25">
      <c r="B127" s="78"/>
      <c r="C127" s="79"/>
      <c r="D127" s="31" t="s">
        <v>14</v>
      </c>
      <c r="E127" s="32"/>
      <c r="F127" s="32"/>
      <c r="G127" s="33"/>
      <c r="H127" s="32"/>
      <c r="I127" s="32"/>
      <c r="J127" s="33"/>
      <c r="K127" s="32"/>
      <c r="L127" s="32"/>
      <c r="M127" s="33"/>
      <c r="N127" s="32"/>
      <c r="O127" s="32">
        <v>19000</v>
      </c>
      <c r="P127" s="33">
        <v>19000</v>
      </c>
      <c r="Q127" s="32"/>
      <c r="R127" s="32">
        <v>45543.27</v>
      </c>
      <c r="S127" s="33">
        <v>45543.27</v>
      </c>
      <c r="T127" s="32"/>
      <c r="U127" s="32"/>
      <c r="V127" s="33"/>
      <c r="W127" s="33"/>
      <c r="X127" s="33">
        <v>1914.21</v>
      </c>
      <c r="Y127" s="48">
        <v>1914.21</v>
      </c>
    </row>
    <row r="128" spans="2:25" x14ac:dyDescent="0.25">
      <c r="B128" s="78"/>
      <c r="C128" s="79" t="s">
        <v>45</v>
      </c>
      <c r="D128" s="29" t="s">
        <v>140</v>
      </c>
      <c r="E128" s="18"/>
      <c r="F128" s="18"/>
      <c r="G128" s="30"/>
      <c r="H128" s="18"/>
      <c r="I128" s="18"/>
      <c r="J128" s="30"/>
      <c r="K128" s="18"/>
      <c r="L128" s="18"/>
      <c r="M128" s="30"/>
      <c r="N128" s="30">
        <v>2.99</v>
      </c>
      <c r="O128" s="30"/>
      <c r="P128" s="30">
        <v>2.99</v>
      </c>
      <c r="Q128" s="18"/>
      <c r="R128" s="18"/>
      <c r="S128" s="30"/>
      <c r="T128" s="18"/>
      <c r="U128" s="18"/>
      <c r="V128" s="30"/>
      <c r="W128" s="30"/>
      <c r="X128" s="30">
        <v>8.86</v>
      </c>
      <c r="Y128" s="47">
        <v>8.86</v>
      </c>
    </row>
    <row r="129" spans="2:25" x14ac:dyDescent="0.25">
      <c r="B129" s="78"/>
      <c r="C129" s="79"/>
      <c r="D129" s="31" t="s">
        <v>14</v>
      </c>
      <c r="E129" s="32"/>
      <c r="F129" s="32"/>
      <c r="G129" s="33"/>
      <c r="H129" s="32"/>
      <c r="I129" s="32"/>
      <c r="J129" s="33"/>
      <c r="K129" s="32"/>
      <c r="L129" s="32"/>
      <c r="M129" s="33"/>
      <c r="N129" s="32"/>
      <c r="O129" s="32">
        <v>1</v>
      </c>
      <c r="P129" s="33">
        <v>1</v>
      </c>
      <c r="Q129" s="32"/>
      <c r="R129" s="32"/>
      <c r="S129" s="33"/>
      <c r="T129" s="32"/>
      <c r="U129" s="32"/>
      <c r="V129" s="33"/>
      <c r="W129" s="33"/>
      <c r="X129" s="33">
        <v>35.450000000000003</v>
      </c>
      <c r="Y129" s="48">
        <v>35.450000000000003</v>
      </c>
    </row>
    <row r="130" spans="2:25" x14ac:dyDescent="0.25">
      <c r="B130" s="78"/>
      <c r="C130" s="79" t="s">
        <v>46</v>
      </c>
      <c r="D130" s="29" t="s">
        <v>140</v>
      </c>
      <c r="E130" s="18">
        <v>3.5</v>
      </c>
      <c r="F130" s="18"/>
      <c r="G130" s="30">
        <v>3.5</v>
      </c>
      <c r="H130" s="18"/>
      <c r="I130" s="18"/>
      <c r="J130" s="30"/>
      <c r="K130" s="18"/>
      <c r="L130" s="18"/>
      <c r="M130" s="30"/>
      <c r="N130" s="30">
        <v>4800.72</v>
      </c>
      <c r="O130" s="30"/>
      <c r="P130" s="30">
        <v>4800.72</v>
      </c>
      <c r="Q130" s="30"/>
      <c r="R130" s="30">
        <v>6899.24</v>
      </c>
      <c r="S130" s="30">
        <v>6899.24</v>
      </c>
      <c r="T130" s="18"/>
      <c r="U130" s="18"/>
      <c r="V130" s="30"/>
      <c r="W130" s="30">
        <v>72.22</v>
      </c>
      <c r="X130" s="30">
        <v>539.72</v>
      </c>
      <c r="Y130" s="47">
        <v>611.94000000000005</v>
      </c>
    </row>
    <row r="131" spans="2:25" x14ac:dyDescent="0.25">
      <c r="B131" s="78"/>
      <c r="C131" s="79"/>
      <c r="D131" s="31" t="s">
        <v>14</v>
      </c>
      <c r="E131" s="32">
        <v>15.54</v>
      </c>
      <c r="F131" s="32"/>
      <c r="G131" s="33">
        <v>15.54</v>
      </c>
      <c r="H131" s="32"/>
      <c r="I131" s="32"/>
      <c r="J131" s="33"/>
      <c r="K131" s="32"/>
      <c r="L131" s="32"/>
      <c r="M131" s="33"/>
      <c r="N131" s="32">
        <v>29.81</v>
      </c>
      <c r="O131" s="32"/>
      <c r="P131" s="33">
        <v>29.81</v>
      </c>
      <c r="Q131" s="32"/>
      <c r="R131" s="32">
        <v>48283.55</v>
      </c>
      <c r="S131" s="33">
        <v>48283.55</v>
      </c>
      <c r="T131" s="32"/>
      <c r="U131" s="32"/>
      <c r="V131" s="33"/>
      <c r="W131" s="33">
        <v>27.22</v>
      </c>
      <c r="X131" s="33">
        <v>359.71</v>
      </c>
      <c r="Y131" s="48">
        <v>386.92999999999995</v>
      </c>
    </row>
    <row r="132" spans="2:25" x14ac:dyDescent="0.25">
      <c r="B132" s="78"/>
      <c r="C132" s="79" t="s">
        <v>47</v>
      </c>
      <c r="D132" s="29" t="s">
        <v>140</v>
      </c>
      <c r="E132" s="18"/>
      <c r="F132" s="18"/>
      <c r="G132" s="30"/>
      <c r="H132" s="18"/>
      <c r="I132" s="18"/>
      <c r="J132" s="30"/>
      <c r="K132" s="18"/>
      <c r="L132" s="18"/>
      <c r="M132" s="30"/>
      <c r="N132" s="30"/>
      <c r="O132" s="30">
        <v>11</v>
      </c>
      <c r="P132" s="30">
        <v>11</v>
      </c>
      <c r="Q132" s="30">
        <v>3147</v>
      </c>
      <c r="R132" s="30">
        <v>79670</v>
      </c>
      <c r="S132" s="30">
        <v>82817</v>
      </c>
      <c r="T132" s="18"/>
      <c r="U132" s="18"/>
      <c r="V132" s="30"/>
      <c r="W132" s="18"/>
      <c r="X132" s="18"/>
      <c r="Y132" s="47"/>
    </row>
    <row r="133" spans="2:25" x14ac:dyDescent="0.25">
      <c r="B133" s="78"/>
      <c r="C133" s="79"/>
      <c r="D133" s="31" t="s">
        <v>14</v>
      </c>
      <c r="E133" s="32"/>
      <c r="F133" s="32"/>
      <c r="G133" s="33"/>
      <c r="H133" s="32"/>
      <c r="I133" s="32"/>
      <c r="J133" s="33"/>
      <c r="K133" s="32"/>
      <c r="L133" s="32"/>
      <c r="M133" s="33"/>
      <c r="N133" s="32"/>
      <c r="O133" s="32">
        <v>420</v>
      </c>
      <c r="P133" s="33">
        <v>420</v>
      </c>
      <c r="Q133" s="32"/>
      <c r="R133" s="32">
        <v>49903</v>
      </c>
      <c r="S133" s="33">
        <v>49903</v>
      </c>
      <c r="T133" s="32"/>
      <c r="U133" s="32"/>
      <c r="V133" s="33"/>
      <c r="W133" s="32"/>
      <c r="X133" s="32"/>
      <c r="Y133" s="48"/>
    </row>
    <row r="134" spans="2:25" x14ac:dyDescent="0.25">
      <c r="B134" s="78"/>
      <c r="C134" s="79" t="s">
        <v>48</v>
      </c>
      <c r="D134" s="29" t="s">
        <v>140</v>
      </c>
      <c r="E134" s="18">
        <v>144</v>
      </c>
      <c r="F134" s="18"/>
      <c r="G134" s="30">
        <v>144</v>
      </c>
      <c r="H134" s="18"/>
      <c r="I134" s="18"/>
      <c r="J134" s="30"/>
      <c r="K134" s="18"/>
      <c r="L134" s="18"/>
      <c r="M134" s="30"/>
      <c r="N134" s="18"/>
      <c r="O134" s="18"/>
      <c r="P134" s="30"/>
      <c r="Q134" s="30"/>
      <c r="R134" s="30">
        <v>10652</v>
      </c>
      <c r="S134" s="30">
        <v>10652</v>
      </c>
      <c r="T134" s="18"/>
      <c r="U134" s="18"/>
      <c r="V134" s="30"/>
      <c r="W134" s="30"/>
      <c r="X134" s="30">
        <v>57</v>
      </c>
      <c r="Y134" s="47">
        <v>57</v>
      </c>
    </row>
    <row r="135" spans="2:25" x14ac:dyDescent="0.25">
      <c r="B135" s="78"/>
      <c r="C135" s="79"/>
      <c r="D135" s="31" t="s">
        <v>14</v>
      </c>
      <c r="E135" s="32"/>
      <c r="F135" s="32"/>
      <c r="G135" s="33"/>
      <c r="H135" s="32"/>
      <c r="I135" s="32"/>
      <c r="J135" s="33"/>
      <c r="K135" s="32"/>
      <c r="L135" s="32"/>
      <c r="M135" s="33"/>
      <c r="N135" s="32"/>
      <c r="O135" s="32"/>
      <c r="P135" s="33"/>
      <c r="Q135" s="32"/>
      <c r="R135" s="32">
        <v>50829.27</v>
      </c>
      <c r="S135" s="33">
        <v>50829.27</v>
      </c>
      <c r="T135" s="32"/>
      <c r="U135" s="32"/>
      <c r="V135" s="33"/>
      <c r="W135" s="32"/>
      <c r="X135" s="32">
        <v>220</v>
      </c>
      <c r="Y135" s="48">
        <v>220</v>
      </c>
    </row>
    <row r="136" spans="2:25" x14ac:dyDescent="0.25">
      <c r="B136" s="78"/>
      <c r="C136" s="79" t="s">
        <v>49</v>
      </c>
      <c r="D136" s="29" t="s">
        <v>140</v>
      </c>
      <c r="E136" s="18"/>
      <c r="F136" s="18"/>
      <c r="G136" s="30"/>
      <c r="H136" s="18"/>
      <c r="I136" s="18"/>
      <c r="J136" s="30"/>
      <c r="K136" s="18"/>
      <c r="L136" s="18"/>
      <c r="M136" s="30"/>
      <c r="N136" s="30">
        <v>101.51</v>
      </c>
      <c r="O136" s="30">
        <v>939.61</v>
      </c>
      <c r="P136" s="30">
        <v>1041.1200000000001</v>
      </c>
      <c r="Q136" s="18"/>
      <c r="R136" s="18"/>
      <c r="S136" s="30"/>
      <c r="T136" s="18"/>
      <c r="U136" s="18"/>
      <c r="V136" s="30"/>
      <c r="W136" s="30">
        <v>1202</v>
      </c>
      <c r="X136" s="30">
        <v>1315.13</v>
      </c>
      <c r="Y136" s="47">
        <v>2517.13</v>
      </c>
    </row>
    <row r="137" spans="2:25" x14ac:dyDescent="0.25">
      <c r="B137" s="78"/>
      <c r="C137" s="79"/>
      <c r="D137" s="31" t="s">
        <v>14</v>
      </c>
      <c r="E137" s="32"/>
      <c r="F137" s="32"/>
      <c r="G137" s="33"/>
      <c r="H137" s="32"/>
      <c r="I137" s="32"/>
      <c r="J137" s="33"/>
      <c r="K137" s="32"/>
      <c r="L137" s="32"/>
      <c r="M137" s="33"/>
      <c r="N137" s="32"/>
      <c r="O137" s="32"/>
      <c r="P137" s="33"/>
      <c r="Q137" s="32"/>
      <c r="R137" s="32">
        <v>62234.83</v>
      </c>
      <c r="S137" s="33">
        <v>62234.83</v>
      </c>
      <c r="T137" s="32"/>
      <c r="U137" s="32"/>
      <c r="V137" s="33"/>
      <c r="W137" s="32"/>
      <c r="X137" s="32">
        <v>1343.91</v>
      </c>
      <c r="Y137" s="48">
        <v>1343.91</v>
      </c>
    </row>
    <row r="138" spans="2:25" x14ac:dyDescent="0.25">
      <c r="B138" s="78"/>
      <c r="C138" s="79" t="s">
        <v>50</v>
      </c>
      <c r="D138" s="29" t="s">
        <v>140</v>
      </c>
      <c r="E138" s="18"/>
      <c r="F138" s="18"/>
      <c r="G138" s="30"/>
      <c r="H138" s="18"/>
      <c r="I138" s="18"/>
      <c r="J138" s="30"/>
      <c r="K138" s="18"/>
      <c r="L138" s="18"/>
      <c r="M138" s="30"/>
      <c r="N138" s="18"/>
      <c r="O138" s="18"/>
      <c r="P138" s="30"/>
      <c r="Q138" s="18"/>
      <c r="R138" s="18"/>
      <c r="S138" s="30"/>
      <c r="T138" s="18"/>
      <c r="U138" s="18"/>
      <c r="V138" s="30"/>
      <c r="W138" s="30"/>
      <c r="X138" s="30">
        <v>1764.62</v>
      </c>
      <c r="Y138" s="47">
        <v>1764.62</v>
      </c>
    </row>
    <row r="139" spans="2:25" x14ac:dyDescent="0.25">
      <c r="B139" s="78"/>
      <c r="C139" s="79"/>
      <c r="D139" s="31" t="s">
        <v>14</v>
      </c>
      <c r="E139" s="32"/>
      <c r="F139" s="32"/>
      <c r="G139" s="33"/>
      <c r="H139" s="32"/>
      <c r="I139" s="32"/>
      <c r="J139" s="33"/>
      <c r="K139" s="32"/>
      <c r="L139" s="32"/>
      <c r="M139" s="33"/>
      <c r="N139" s="32"/>
      <c r="O139" s="32"/>
      <c r="P139" s="33"/>
      <c r="Q139" s="32"/>
      <c r="R139" s="32">
        <v>174521.9</v>
      </c>
      <c r="S139" s="33">
        <v>174521.9</v>
      </c>
      <c r="T139" s="32"/>
      <c r="U139" s="32">
        <v>4371.6000000000004</v>
      </c>
      <c r="V139" s="33">
        <v>4371.6000000000004</v>
      </c>
      <c r="W139" s="32"/>
      <c r="X139" s="32"/>
      <c r="Y139" s="48"/>
    </row>
    <row r="140" spans="2:25" x14ac:dyDescent="0.25">
      <c r="B140" s="78"/>
      <c r="C140" s="79" t="s">
        <v>51</v>
      </c>
      <c r="D140" s="29" t="s">
        <v>140</v>
      </c>
      <c r="E140" s="18">
        <v>8</v>
      </c>
      <c r="F140" s="18"/>
      <c r="G140" s="30">
        <v>8</v>
      </c>
      <c r="H140" s="18"/>
      <c r="I140" s="18"/>
      <c r="J140" s="30"/>
      <c r="K140" s="18"/>
      <c r="L140" s="18"/>
      <c r="M140" s="30"/>
      <c r="N140" s="30">
        <v>417.48999999999995</v>
      </c>
      <c r="O140" s="30">
        <v>1349.43</v>
      </c>
      <c r="P140" s="30">
        <v>1766.92</v>
      </c>
      <c r="Q140" s="18"/>
      <c r="R140" s="18"/>
      <c r="S140" s="30"/>
      <c r="T140" s="18"/>
      <c r="U140" s="18"/>
      <c r="V140" s="30"/>
      <c r="W140" s="30">
        <v>40</v>
      </c>
      <c r="X140" s="30">
        <v>689.69999999999993</v>
      </c>
      <c r="Y140" s="47">
        <v>729.69999999999993</v>
      </c>
    </row>
    <row r="141" spans="2:25" x14ac:dyDescent="0.25">
      <c r="B141" s="78"/>
      <c r="C141" s="79"/>
      <c r="D141" s="31" t="s">
        <v>14</v>
      </c>
      <c r="E141" s="32"/>
      <c r="F141" s="32"/>
      <c r="G141" s="33"/>
      <c r="H141" s="32"/>
      <c r="I141" s="32"/>
      <c r="J141" s="33"/>
      <c r="K141" s="32"/>
      <c r="L141" s="32"/>
      <c r="M141" s="33"/>
      <c r="N141" s="32">
        <v>298.42</v>
      </c>
      <c r="O141" s="32">
        <v>23655.899999999998</v>
      </c>
      <c r="P141" s="33">
        <v>23954.319999999996</v>
      </c>
      <c r="Q141" s="32"/>
      <c r="R141" s="32"/>
      <c r="S141" s="33"/>
      <c r="T141" s="32"/>
      <c r="U141" s="32"/>
      <c r="V141" s="33"/>
      <c r="W141" s="32"/>
      <c r="X141" s="32">
        <v>3809.21</v>
      </c>
      <c r="Y141" s="48">
        <v>3809.21</v>
      </c>
    </row>
    <row r="142" spans="2:25" x14ac:dyDescent="0.25">
      <c r="B142" s="78"/>
      <c r="C142" s="79" t="s">
        <v>52</v>
      </c>
      <c r="D142" s="29" t="s">
        <v>140</v>
      </c>
      <c r="E142" s="18"/>
      <c r="F142" s="18"/>
      <c r="G142" s="30"/>
      <c r="H142" s="18"/>
      <c r="I142" s="18"/>
      <c r="J142" s="30"/>
      <c r="K142" s="30"/>
      <c r="L142" s="30">
        <v>5.9</v>
      </c>
      <c r="M142" s="30">
        <v>5.9</v>
      </c>
      <c r="N142" s="30">
        <v>81.08</v>
      </c>
      <c r="O142" s="30">
        <v>7.5</v>
      </c>
      <c r="P142" s="30">
        <v>88.58</v>
      </c>
      <c r="Q142" s="18"/>
      <c r="R142" s="18"/>
      <c r="S142" s="30"/>
      <c r="T142" s="18"/>
      <c r="U142" s="18"/>
      <c r="V142" s="30"/>
      <c r="W142" s="18"/>
      <c r="X142" s="18"/>
      <c r="Y142" s="47"/>
    </row>
    <row r="143" spans="2:25" x14ac:dyDescent="0.25">
      <c r="B143" s="78"/>
      <c r="C143" s="79"/>
      <c r="D143" s="31" t="s">
        <v>14</v>
      </c>
      <c r="E143" s="32">
        <v>167.26</v>
      </c>
      <c r="F143" s="32">
        <v>983.88</v>
      </c>
      <c r="G143" s="33">
        <v>1151.1399999999999</v>
      </c>
      <c r="H143" s="32"/>
      <c r="I143" s="32"/>
      <c r="J143" s="33"/>
      <c r="K143" s="32"/>
      <c r="L143" s="32">
        <v>1198.6300000000001</v>
      </c>
      <c r="M143" s="33">
        <v>1198.6300000000001</v>
      </c>
      <c r="N143" s="32"/>
      <c r="O143" s="32">
        <v>231.77</v>
      </c>
      <c r="P143" s="33">
        <v>231.77</v>
      </c>
      <c r="Q143" s="32"/>
      <c r="R143" s="32">
        <v>68276.5</v>
      </c>
      <c r="S143" s="33">
        <v>68276.5</v>
      </c>
      <c r="T143" s="32"/>
      <c r="U143" s="32"/>
      <c r="V143" s="33"/>
      <c r="W143" s="32"/>
      <c r="X143" s="32">
        <v>978.03</v>
      </c>
      <c r="Y143" s="48">
        <v>978.03</v>
      </c>
    </row>
    <row r="144" spans="2:25" x14ac:dyDescent="0.25">
      <c r="B144" s="51" t="s">
        <v>147</v>
      </c>
      <c r="C144" s="39"/>
      <c r="D144" s="39"/>
      <c r="E144" s="37">
        <f>E126+E128+E130+E132+E134+E136+E138+E140+E142</f>
        <v>180.5</v>
      </c>
      <c r="F144" s="88">
        <f t="shared" ref="F144:T144" si="29">F126+F128+F130+F132+F134+F136+F138+F140+F142</f>
        <v>0</v>
      </c>
      <c r="G144" s="37">
        <f t="shared" si="29"/>
        <v>180.5</v>
      </c>
      <c r="H144" s="88">
        <f t="shared" si="29"/>
        <v>0</v>
      </c>
      <c r="I144" s="88">
        <f t="shared" si="29"/>
        <v>0</v>
      </c>
      <c r="J144" s="88">
        <f t="shared" si="29"/>
        <v>0</v>
      </c>
      <c r="K144" s="88">
        <f t="shared" si="29"/>
        <v>0</v>
      </c>
      <c r="L144" s="88">
        <f t="shared" si="29"/>
        <v>5.9</v>
      </c>
      <c r="M144" s="37">
        <f t="shared" si="29"/>
        <v>5.9</v>
      </c>
      <c r="N144" s="37">
        <f t="shared" si="29"/>
        <v>5403.79</v>
      </c>
      <c r="O144" s="37">
        <f t="shared" si="29"/>
        <v>2684.54</v>
      </c>
      <c r="P144" s="37">
        <f t="shared" si="29"/>
        <v>8088.33</v>
      </c>
      <c r="Q144" s="37">
        <f t="shared" si="29"/>
        <v>3147</v>
      </c>
      <c r="R144" s="37">
        <f t="shared" si="29"/>
        <v>197226.75</v>
      </c>
      <c r="S144" s="37">
        <f t="shared" si="29"/>
        <v>200373.75</v>
      </c>
      <c r="T144" s="88">
        <f t="shared" si="29"/>
        <v>0</v>
      </c>
      <c r="U144" s="38">
        <v>306</v>
      </c>
      <c r="V144" s="38">
        <v>306</v>
      </c>
      <c r="W144" s="37">
        <f t="shared" ref="W144:Y144" si="30">W126+W128+W130+W132+W134+W136+W138+W140+W142</f>
        <v>1314.22</v>
      </c>
      <c r="X144" s="37">
        <f t="shared" si="30"/>
        <v>5034.71</v>
      </c>
      <c r="Y144" s="93">
        <f t="shared" si="30"/>
        <v>6348.9299999999994</v>
      </c>
    </row>
    <row r="145" spans="2:25" x14ac:dyDescent="0.25">
      <c r="B145" s="52" t="s">
        <v>104</v>
      </c>
      <c r="C145" s="40"/>
      <c r="D145" s="40"/>
      <c r="E145" s="20">
        <f>E127+E129+E131+E133+E135+E137+E139+E141+E143</f>
        <v>182.79999999999998</v>
      </c>
      <c r="F145" s="20">
        <f t="shared" ref="F145:S145" si="31">F127+F129+F131+F133+F135+F137+F139+F141+F143</f>
        <v>983.88</v>
      </c>
      <c r="G145" s="20">
        <f t="shared" si="31"/>
        <v>1166.6799999999998</v>
      </c>
      <c r="H145" s="89">
        <f t="shared" si="31"/>
        <v>0</v>
      </c>
      <c r="I145" s="89">
        <f t="shared" si="31"/>
        <v>0</v>
      </c>
      <c r="J145" s="89">
        <f t="shared" si="31"/>
        <v>0</v>
      </c>
      <c r="K145" s="89">
        <f t="shared" si="31"/>
        <v>0</v>
      </c>
      <c r="L145" s="20">
        <f t="shared" si="31"/>
        <v>1198.6300000000001</v>
      </c>
      <c r="M145" s="20">
        <f t="shared" si="31"/>
        <v>1198.6300000000001</v>
      </c>
      <c r="N145" s="20">
        <f t="shared" si="31"/>
        <v>328.23</v>
      </c>
      <c r="O145" s="20">
        <f t="shared" si="31"/>
        <v>43308.669999999991</v>
      </c>
      <c r="P145" s="20">
        <f t="shared" si="31"/>
        <v>43636.899999999994</v>
      </c>
      <c r="Q145" s="89">
        <f t="shared" si="31"/>
        <v>0</v>
      </c>
      <c r="R145" s="20">
        <f t="shared" si="31"/>
        <v>499592.31999999995</v>
      </c>
      <c r="S145" s="20">
        <f t="shared" si="31"/>
        <v>499592.31999999995</v>
      </c>
      <c r="T145" s="89">
        <f t="shared" ref="T145:Y145" si="32">T127+T129+T131+T133+T135+T137+T139+T141+T143</f>
        <v>0</v>
      </c>
      <c r="U145" s="20">
        <f t="shared" si="32"/>
        <v>4371.6000000000004</v>
      </c>
      <c r="V145" s="20">
        <f t="shared" si="32"/>
        <v>4371.6000000000004</v>
      </c>
      <c r="W145" s="20">
        <f t="shared" si="32"/>
        <v>27.22</v>
      </c>
      <c r="X145" s="20">
        <f t="shared" si="32"/>
        <v>8660.52</v>
      </c>
      <c r="Y145" s="92">
        <f t="shared" si="32"/>
        <v>8687.74</v>
      </c>
    </row>
    <row r="146" spans="2:25" x14ac:dyDescent="0.25">
      <c r="B146" s="78" t="s">
        <v>54</v>
      </c>
      <c r="C146" s="79" t="s">
        <v>55</v>
      </c>
      <c r="D146" s="29" t="s">
        <v>140</v>
      </c>
      <c r="E146" s="18"/>
      <c r="F146" s="18"/>
      <c r="G146" s="30"/>
      <c r="H146" s="18"/>
      <c r="I146" s="18"/>
      <c r="J146" s="30"/>
      <c r="K146" s="18"/>
      <c r="L146" s="18"/>
      <c r="M146" s="30"/>
      <c r="N146" s="18"/>
      <c r="O146" s="18"/>
      <c r="P146" s="30"/>
      <c r="Q146" s="18"/>
      <c r="R146" s="18"/>
      <c r="S146" s="30"/>
      <c r="T146" s="18"/>
      <c r="U146" s="18"/>
      <c r="V146" s="30"/>
      <c r="W146" s="30"/>
      <c r="X146" s="30">
        <v>38</v>
      </c>
      <c r="Y146" s="47">
        <v>38</v>
      </c>
    </row>
    <row r="147" spans="2:25" x14ac:dyDescent="0.25">
      <c r="B147" s="78"/>
      <c r="C147" s="79"/>
      <c r="D147" s="31" t="s">
        <v>14</v>
      </c>
      <c r="E147" s="32"/>
      <c r="F147" s="32"/>
      <c r="G147" s="33"/>
      <c r="H147" s="32"/>
      <c r="I147" s="32"/>
      <c r="J147" s="33"/>
      <c r="K147" s="32"/>
      <c r="L147" s="32"/>
      <c r="M147" s="33"/>
      <c r="N147" s="32"/>
      <c r="O147" s="32"/>
      <c r="P147" s="33"/>
      <c r="Q147" s="32"/>
      <c r="R147" s="32"/>
      <c r="S147" s="33"/>
      <c r="T147" s="32"/>
      <c r="U147" s="32">
        <v>4223.16</v>
      </c>
      <c r="V147" s="33">
        <v>4223.16</v>
      </c>
      <c r="W147" s="33"/>
      <c r="X147" s="33">
        <v>470</v>
      </c>
      <c r="Y147" s="48">
        <v>470</v>
      </c>
    </row>
    <row r="148" spans="2:25" x14ac:dyDescent="0.25">
      <c r="B148" s="78"/>
      <c r="C148" s="79" t="s">
        <v>56</v>
      </c>
      <c r="D148" s="29" t="s">
        <v>140</v>
      </c>
      <c r="E148" s="18"/>
      <c r="F148" s="18">
        <v>5</v>
      </c>
      <c r="G148" s="30">
        <v>5</v>
      </c>
      <c r="H148" s="18"/>
      <c r="I148" s="18">
        <v>2.2000000000000002</v>
      </c>
      <c r="J148" s="30">
        <v>2.2000000000000002</v>
      </c>
      <c r="K148" s="18"/>
      <c r="L148" s="18"/>
      <c r="M148" s="30"/>
      <c r="N148" s="30">
        <v>6.61</v>
      </c>
      <c r="O148" s="30">
        <v>1.65</v>
      </c>
      <c r="P148" s="30">
        <v>8.26</v>
      </c>
      <c r="Q148" s="18"/>
      <c r="R148" s="18"/>
      <c r="S148" s="30"/>
      <c r="T148" s="18"/>
      <c r="U148" s="18"/>
      <c r="V148" s="30"/>
      <c r="W148" s="18"/>
      <c r="X148" s="18"/>
      <c r="Y148" s="47"/>
    </row>
    <row r="149" spans="2:25" x14ac:dyDescent="0.25">
      <c r="B149" s="78"/>
      <c r="C149" s="79"/>
      <c r="D149" s="31" t="s">
        <v>14</v>
      </c>
      <c r="E149" s="32"/>
      <c r="F149" s="32">
        <v>848.88</v>
      </c>
      <c r="G149" s="33">
        <v>848.88</v>
      </c>
      <c r="H149" s="32"/>
      <c r="I149" s="32">
        <v>848.88</v>
      </c>
      <c r="J149" s="33">
        <v>848.88</v>
      </c>
      <c r="K149" s="32"/>
      <c r="L149" s="32"/>
      <c r="M149" s="33"/>
      <c r="N149" s="32">
        <v>270</v>
      </c>
      <c r="O149" s="32">
        <v>150</v>
      </c>
      <c r="P149" s="33">
        <v>420</v>
      </c>
      <c r="Q149" s="32"/>
      <c r="R149" s="32"/>
      <c r="S149" s="33"/>
      <c r="T149" s="32"/>
      <c r="U149" s="32"/>
      <c r="V149" s="33"/>
      <c r="W149" s="32"/>
      <c r="X149" s="32"/>
      <c r="Y149" s="48"/>
    </row>
    <row r="150" spans="2:25" x14ac:dyDescent="0.25">
      <c r="B150" s="78"/>
      <c r="C150" s="79" t="s">
        <v>57</v>
      </c>
      <c r="D150" s="29" t="s">
        <v>140</v>
      </c>
      <c r="E150" s="18"/>
      <c r="F150" s="18"/>
      <c r="G150" s="30"/>
      <c r="H150" s="18"/>
      <c r="I150" s="18"/>
      <c r="J150" s="30"/>
      <c r="K150" s="18"/>
      <c r="L150" s="18"/>
      <c r="M150" s="30"/>
      <c r="N150" s="18"/>
      <c r="O150" s="18"/>
      <c r="P150" s="30"/>
      <c r="Q150" s="18"/>
      <c r="R150" s="18"/>
      <c r="S150" s="30"/>
      <c r="T150" s="30"/>
      <c r="U150" s="30">
        <v>1207.5</v>
      </c>
      <c r="V150" s="30">
        <v>1207.5</v>
      </c>
      <c r="W150" s="30">
        <v>204.8</v>
      </c>
      <c r="X150" s="30">
        <v>408.4</v>
      </c>
      <c r="Y150" s="47">
        <v>613.20000000000005</v>
      </c>
    </row>
    <row r="151" spans="2:25" x14ac:dyDescent="0.25">
      <c r="B151" s="78"/>
      <c r="C151" s="79"/>
      <c r="D151" s="31" t="s">
        <v>14</v>
      </c>
      <c r="E151" s="32"/>
      <c r="F151" s="32"/>
      <c r="G151" s="33"/>
      <c r="H151" s="32"/>
      <c r="I151" s="32"/>
      <c r="J151" s="33"/>
      <c r="K151" s="32"/>
      <c r="L151" s="32"/>
      <c r="M151" s="33"/>
      <c r="N151" s="32"/>
      <c r="O151" s="32"/>
      <c r="P151" s="33"/>
      <c r="Q151" s="32"/>
      <c r="R151" s="32"/>
      <c r="S151" s="33"/>
      <c r="T151" s="32"/>
      <c r="U151" s="32">
        <v>24150</v>
      </c>
      <c r="V151" s="33">
        <v>24150</v>
      </c>
      <c r="W151" s="33">
        <v>1086</v>
      </c>
      <c r="X151" s="33">
        <v>1833</v>
      </c>
      <c r="Y151" s="48">
        <v>2919</v>
      </c>
    </row>
    <row r="152" spans="2:25" x14ac:dyDescent="0.25">
      <c r="B152" s="78"/>
      <c r="C152" s="79" t="s">
        <v>58</v>
      </c>
      <c r="D152" s="29" t="s">
        <v>140</v>
      </c>
      <c r="E152" s="18"/>
      <c r="F152" s="18"/>
      <c r="G152" s="30"/>
      <c r="H152" s="18"/>
      <c r="I152" s="18"/>
      <c r="J152" s="30"/>
      <c r="K152" s="18"/>
      <c r="L152" s="18"/>
      <c r="M152" s="30"/>
      <c r="N152" s="18"/>
      <c r="O152" s="18"/>
      <c r="P152" s="30"/>
      <c r="Q152" s="18"/>
      <c r="R152" s="18"/>
      <c r="S152" s="30"/>
      <c r="T152" s="18"/>
      <c r="U152" s="18"/>
      <c r="V152" s="30"/>
      <c r="W152" s="30"/>
      <c r="X152" s="30">
        <v>115</v>
      </c>
      <c r="Y152" s="47">
        <v>115</v>
      </c>
    </row>
    <row r="153" spans="2:25" x14ac:dyDescent="0.25">
      <c r="B153" s="78"/>
      <c r="C153" s="79"/>
      <c r="D153" s="31" t="s">
        <v>14</v>
      </c>
      <c r="E153" s="32"/>
      <c r="F153" s="32"/>
      <c r="G153" s="33"/>
      <c r="H153" s="32"/>
      <c r="I153" s="32"/>
      <c r="J153" s="33"/>
      <c r="K153" s="32"/>
      <c r="L153" s="32"/>
      <c r="M153" s="33"/>
      <c r="N153" s="32"/>
      <c r="O153" s="32"/>
      <c r="P153" s="33"/>
      <c r="Q153" s="32"/>
      <c r="R153" s="32">
        <v>40000</v>
      </c>
      <c r="S153" s="33">
        <v>40000</v>
      </c>
      <c r="T153" s="32"/>
      <c r="U153" s="32">
        <v>5470</v>
      </c>
      <c r="V153" s="33">
        <v>5470</v>
      </c>
      <c r="W153" s="33"/>
      <c r="X153" s="33">
        <v>245</v>
      </c>
      <c r="Y153" s="48">
        <v>245</v>
      </c>
    </row>
    <row r="154" spans="2:25" x14ac:dyDescent="0.25">
      <c r="B154" s="78"/>
      <c r="C154" s="79" t="s">
        <v>59</v>
      </c>
      <c r="D154" s="29" t="s">
        <v>140</v>
      </c>
      <c r="E154" s="18">
        <v>287.43</v>
      </c>
      <c r="F154" s="18">
        <v>162</v>
      </c>
      <c r="G154" s="30">
        <v>449.43</v>
      </c>
      <c r="H154" s="18">
        <v>15493</v>
      </c>
      <c r="I154" s="18"/>
      <c r="J154" s="30">
        <v>15493</v>
      </c>
      <c r="K154" s="18"/>
      <c r="L154" s="18"/>
      <c r="M154" s="30"/>
      <c r="N154" s="18"/>
      <c r="O154" s="18"/>
      <c r="P154" s="30"/>
      <c r="Q154" s="18"/>
      <c r="R154" s="18"/>
      <c r="S154" s="30"/>
      <c r="T154" s="18"/>
      <c r="U154" s="18"/>
      <c r="V154" s="30"/>
      <c r="W154" s="30"/>
      <c r="X154" s="30">
        <v>225</v>
      </c>
      <c r="Y154" s="47">
        <v>225</v>
      </c>
    </row>
    <row r="155" spans="2:25" x14ac:dyDescent="0.25">
      <c r="B155" s="78"/>
      <c r="C155" s="79"/>
      <c r="D155" s="31" t="s">
        <v>14</v>
      </c>
      <c r="E155" s="32">
        <v>1598.82</v>
      </c>
      <c r="F155" s="32">
        <v>2300</v>
      </c>
      <c r="G155" s="33">
        <v>3898.8199999999997</v>
      </c>
      <c r="H155" s="32"/>
      <c r="I155" s="32"/>
      <c r="J155" s="33"/>
      <c r="K155" s="32"/>
      <c r="L155" s="32"/>
      <c r="M155" s="33"/>
      <c r="N155" s="32"/>
      <c r="O155" s="32"/>
      <c r="P155" s="33"/>
      <c r="Q155" s="32"/>
      <c r="R155" s="32"/>
      <c r="S155" s="33"/>
      <c r="T155" s="32"/>
      <c r="U155" s="32"/>
      <c r="V155" s="33"/>
      <c r="W155" s="33"/>
      <c r="X155" s="33">
        <v>600</v>
      </c>
      <c r="Y155" s="48">
        <v>600</v>
      </c>
    </row>
    <row r="156" spans="2:25" x14ac:dyDescent="0.25">
      <c r="B156" s="51" t="s">
        <v>148</v>
      </c>
      <c r="C156" s="39"/>
      <c r="D156" s="39"/>
      <c r="E156" s="37">
        <f>E146+E148+E150+E152+E154</f>
        <v>287.43</v>
      </c>
      <c r="F156" s="37">
        <f t="shared" ref="F156:Q156" si="33">F146+F148+F150+F152+F154</f>
        <v>167</v>
      </c>
      <c r="G156" s="37">
        <f t="shared" si="33"/>
        <v>454.43</v>
      </c>
      <c r="H156" s="37">
        <f t="shared" si="33"/>
        <v>15493</v>
      </c>
      <c r="I156" s="37">
        <f t="shared" si="33"/>
        <v>2.2000000000000002</v>
      </c>
      <c r="J156" s="37">
        <f t="shared" si="33"/>
        <v>15495.2</v>
      </c>
      <c r="K156" s="88">
        <f t="shared" si="33"/>
        <v>0</v>
      </c>
      <c r="L156" s="88">
        <f t="shared" si="33"/>
        <v>0</v>
      </c>
      <c r="M156" s="88">
        <f t="shared" si="33"/>
        <v>0</v>
      </c>
      <c r="N156" s="37">
        <f t="shared" si="33"/>
        <v>6.61</v>
      </c>
      <c r="O156" s="37">
        <f t="shared" si="33"/>
        <v>1.65</v>
      </c>
      <c r="P156" s="37">
        <f t="shared" si="33"/>
        <v>8.26</v>
      </c>
      <c r="Q156" s="88">
        <f t="shared" si="33"/>
        <v>0</v>
      </c>
      <c r="R156" s="38">
        <v>502983</v>
      </c>
      <c r="S156" s="38">
        <v>502983</v>
      </c>
      <c r="T156" s="88">
        <f t="shared" ref="T156:Y156" si="34">T146+T148+T150+T152+T154</f>
        <v>0</v>
      </c>
      <c r="U156" s="37">
        <f t="shared" si="34"/>
        <v>1207.5</v>
      </c>
      <c r="V156" s="37">
        <f t="shared" si="34"/>
        <v>1207.5</v>
      </c>
      <c r="W156" s="37">
        <f t="shared" si="34"/>
        <v>204.8</v>
      </c>
      <c r="X156" s="37">
        <f t="shared" si="34"/>
        <v>786.4</v>
      </c>
      <c r="Y156" s="93">
        <f t="shared" si="34"/>
        <v>991.2</v>
      </c>
    </row>
    <row r="157" spans="2:25" x14ac:dyDescent="0.25">
      <c r="B157" s="52" t="s">
        <v>105</v>
      </c>
      <c r="C157" s="40"/>
      <c r="D157" s="40"/>
      <c r="E157" s="20">
        <f>E147+E149+E151+E153+E155</f>
        <v>1598.82</v>
      </c>
      <c r="F157" s="20">
        <f t="shared" ref="F157:Y157" si="35">F147+F149+F151+F153+F155</f>
        <v>3148.88</v>
      </c>
      <c r="G157" s="20">
        <f t="shared" si="35"/>
        <v>4747.7</v>
      </c>
      <c r="H157" s="89">
        <f t="shared" si="35"/>
        <v>0</v>
      </c>
      <c r="I157" s="20">
        <f t="shared" si="35"/>
        <v>848.88</v>
      </c>
      <c r="J157" s="20">
        <f t="shared" si="35"/>
        <v>848.88</v>
      </c>
      <c r="K157" s="89">
        <f t="shared" si="35"/>
        <v>0</v>
      </c>
      <c r="L157" s="89">
        <f t="shared" si="35"/>
        <v>0</v>
      </c>
      <c r="M157" s="89">
        <f t="shared" si="35"/>
        <v>0</v>
      </c>
      <c r="N157" s="20">
        <f t="shared" si="35"/>
        <v>270</v>
      </c>
      <c r="O157" s="20">
        <f t="shared" si="35"/>
        <v>150</v>
      </c>
      <c r="P157" s="20">
        <f t="shared" si="35"/>
        <v>420</v>
      </c>
      <c r="Q157" s="89">
        <f t="shared" si="35"/>
        <v>0</v>
      </c>
      <c r="R157" s="20">
        <f t="shared" si="35"/>
        <v>40000</v>
      </c>
      <c r="S157" s="20">
        <f t="shared" si="35"/>
        <v>40000</v>
      </c>
      <c r="T157" s="89">
        <f t="shared" si="35"/>
        <v>0</v>
      </c>
      <c r="U157" s="20">
        <f t="shared" si="35"/>
        <v>33843.160000000003</v>
      </c>
      <c r="V157" s="20">
        <f t="shared" si="35"/>
        <v>33843.160000000003</v>
      </c>
      <c r="W157" s="20">
        <f t="shared" si="35"/>
        <v>1086</v>
      </c>
      <c r="X157" s="20">
        <f t="shared" si="35"/>
        <v>3148</v>
      </c>
      <c r="Y157" s="92">
        <f t="shared" si="35"/>
        <v>4234</v>
      </c>
    </row>
    <row r="158" spans="2:25" x14ac:dyDescent="0.25">
      <c r="B158" s="78" t="s">
        <v>61</v>
      </c>
      <c r="C158" s="79" t="s">
        <v>62</v>
      </c>
      <c r="D158" s="29" t="s">
        <v>140</v>
      </c>
      <c r="E158" s="18">
        <v>183.5</v>
      </c>
      <c r="F158" s="18">
        <v>61.2</v>
      </c>
      <c r="G158" s="30">
        <v>244.7</v>
      </c>
      <c r="H158" s="18">
        <v>98.8</v>
      </c>
      <c r="I158" s="18">
        <v>32.9</v>
      </c>
      <c r="J158" s="30">
        <v>131.69999999999999</v>
      </c>
      <c r="K158" s="18"/>
      <c r="L158" s="18"/>
      <c r="M158" s="30"/>
      <c r="N158" s="30">
        <v>2.1</v>
      </c>
      <c r="O158" s="30">
        <v>0.7</v>
      </c>
      <c r="P158" s="30">
        <v>2.8</v>
      </c>
      <c r="Q158" s="30">
        <v>377828.8</v>
      </c>
      <c r="R158" s="30">
        <v>125942.9</v>
      </c>
      <c r="S158" s="30">
        <v>503771.69999999995</v>
      </c>
      <c r="T158" s="30">
        <v>708.8</v>
      </c>
      <c r="U158" s="30">
        <v>236.3</v>
      </c>
      <c r="V158" s="30">
        <v>945.09999999999991</v>
      </c>
      <c r="W158" s="18"/>
      <c r="X158" s="18"/>
      <c r="Y158" s="47"/>
    </row>
    <row r="159" spans="2:25" x14ac:dyDescent="0.25">
      <c r="B159" s="78"/>
      <c r="C159" s="79"/>
      <c r="D159" s="31" t="s">
        <v>14</v>
      </c>
      <c r="E159" s="32">
        <v>348.7</v>
      </c>
      <c r="F159" s="32">
        <v>116.2</v>
      </c>
      <c r="G159" s="33">
        <v>464.9</v>
      </c>
      <c r="H159" s="32">
        <v>258.5</v>
      </c>
      <c r="I159" s="32">
        <v>86.2</v>
      </c>
      <c r="J159" s="33">
        <v>344.7</v>
      </c>
      <c r="K159" s="32"/>
      <c r="L159" s="32"/>
      <c r="M159" s="33"/>
      <c r="N159" s="32">
        <v>15234.2</v>
      </c>
      <c r="O159" s="32">
        <v>5078.1000000000004</v>
      </c>
      <c r="P159" s="33">
        <v>20312.300000000003</v>
      </c>
      <c r="Q159" s="32">
        <v>140536.79999999999</v>
      </c>
      <c r="R159" s="32">
        <v>46845.61</v>
      </c>
      <c r="S159" s="33">
        <v>187382.40999999997</v>
      </c>
      <c r="T159" s="32">
        <v>415448.8</v>
      </c>
      <c r="U159" s="32">
        <v>138482.9</v>
      </c>
      <c r="V159" s="33">
        <v>553931.69999999995</v>
      </c>
      <c r="W159" s="32"/>
      <c r="X159" s="32"/>
      <c r="Y159" s="48"/>
    </row>
    <row r="160" spans="2:25" x14ac:dyDescent="0.25">
      <c r="B160" s="78"/>
      <c r="C160" s="79" t="s">
        <v>63</v>
      </c>
      <c r="D160" s="29" t="s">
        <v>140</v>
      </c>
      <c r="E160" s="18">
        <v>1163.0999999999999</v>
      </c>
      <c r="F160" s="18">
        <v>387.7</v>
      </c>
      <c r="G160" s="30">
        <v>1550.8</v>
      </c>
      <c r="H160" s="18">
        <v>626.29999999999995</v>
      </c>
      <c r="I160" s="18">
        <v>208.8</v>
      </c>
      <c r="J160" s="30">
        <v>835.09999999999991</v>
      </c>
      <c r="K160" s="18"/>
      <c r="L160" s="18"/>
      <c r="M160" s="30"/>
      <c r="N160" s="30">
        <v>1.6</v>
      </c>
      <c r="O160" s="30">
        <v>0.5</v>
      </c>
      <c r="P160" s="30">
        <v>2.1</v>
      </c>
      <c r="Q160" s="30">
        <v>199210.4</v>
      </c>
      <c r="R160" s="30">
        <v>66403.490000000005</v>
      </c>
      <c r="S160" s="30">
        <v>265613.89</v>
      </c>
      <c r="T160" s="30">
        <v>405</v>
      </c>
      <c r="U160" s="30">
        <v>135</v>
      </c>
      <c r="V160" s="30">
        <v>540</v>
      </c>
      <c r="W160" s="18"/>
      <c r="X160" s="18"/>
      <c r="Y160" s="47"/>
    </row>
    <row r="161" spans="2:25" x14ac:dyDescent="0.25">
      <c r="B161" s="78"/>
      <c r="C161" s="79"/>
      <c r="D161" s="31" t="s">
        <v>14</v>
      </c>
      <c r="E161" s="32">
        <v>1157.5</v>
      </c>
      <c r="F161" s="32">
        <v>385.8</v>
      </c>
      <c r="G161" s="33">
        <v>1543.3</v>
      </c>
      <c r="H161" s="32">
        <v>1207.7</v>
      </c>
      <c r="I161" s="32">
        <v>402.6</v>
      </c>
      <c r="J161" s="33">
        <v>1610.3000000000002</v>
      </c>
      <c r="K161" s="32"/>
      <c r="L161" s="32"/>
      <c r="M161" s="33"/>
      <c r="N161" s="32">
        <v>11316.6</v>
      </c>
      <c r="O161" s="32">
        <v>3772.2</v>
      </c>
      <c r="P161" s="33">
        <v>15088.8</v>
      </c>
      <c r="Q161" s="32">
        <v>75194.45</v>
      </c>
      <c r="R161" s="32">
        <v>25064.82</v>
      </c>
      <c r="S161" s="33">
        <v>100259.26999999999</v>
      </c>
      <c r="T161" s="32">
        <v>237399.3</v>
      </c>
      <c r="U161" s="32">
        <v>79133.100000000006</v>
      </c>
      <c r="V161" s="33">
        <v>316532.40000000002</v>
      </c>
      <c r="W161" s="32"/>
      <c r="X161" s="32"/>
      <c r="Y161" s="48"/>
    </row>
    <row r="162" spans="2:25" x14ac:dyDescent="0.25">
      <c r="B162" s="78"/>
      <c r="C162" s="79" t="s">
        <v>64</v>
      </c>
      <c r="D162" s="29" t="s">
        <v>140</v>
      </c>
      <c r="E162" s="18"/>
      <c r="F162" s="18"/>
      <c r="G162" s="30"/>
      <c r="H162" s="18"/>
      <c r="I162" s="18"/>
      <c r="J162" s="30"/>
      <c r="K162" s="18"/>
      <c r="L162" s="18"/>
      <c r="M162" s="30"/>
      <c r="N162" s="30">
        <v>0.02</v>
      </c>
      <c r="O162" s="30">
        <v>0.01</v>
      </c>
      <c r="P162" s="30">
        <v>0.03</v>
      </c>
      <c r="Q162" s="30">
        <v>573403.80000000005</v>
      </c>
      <c r="R162" s="30">
        <v>191134.6</v>
      </c>
      <c r="S162" s="30">
        <v>764538.4</v>
      </c>
      <c r="T162" s="30">
        <v>708.8</v>
      </c>
      <c r="U162" s="30">
        <v>236.3</v>
      </c>
      <c r="V162" s="30">
        <v>945.09999999999991</v>
      </c>
      <c r="W162" s="18"/>
      <c r="X162" s="18"/>
      <c r="Y162" s="47"/>
    </row>
    <row r="163" spans="2:25" x14ac:dyDescent="0.25">
      <c r="B163" s="78"/>
      <c r="C163" s="79"/>
      <c r="D163" s="31" t="s">
        <v>14</v>
      </c>
      <c r="E163" s="32"/>
      <c r="F163" s="32"/>
      <c r="G163" s="33"/>
      <c r="H163" s="32"/>
      <c r="I163" s="32"/>
      <c r="J163" s="33"/>
      <c r="K163" s="32"/>
      <c r="L163" s="32"/>
      <c r="M163" s="33"/>
      <c r="N163" s="32">
        <v>119.6</v>
      </c>
      <c r="O163" s="32">
        <v>39.9</v>
      </c>
      <c r="P163" s="33">
        <v>159.5</v>
      </c>
      <c r="Q163" s="32">
        <v>150654.79999999999</v>
      </c>
      <c r="R163" s="32">
        <v>50218.27</v>
      </c>
      <c r="S163" s="33">
        <v>200873.06999999998</v>
      </c>
      <c r="T163" s="32">
        <v>415448.8</v>
      </c>
      <c r="U163" s="32">
        <v>138482.9</v>
      </c>
      <c r="V163" s="33">
        <v>553931.69999999995</v>
      </c>
      <c r="W163" s="32"/>
      <c r="X163" s="32"/>
      <c r="Y163" s="48"/>
    </row>
    <row r="164" spans="2:25" x14ac:dyDescent="0.25">
      <c r="B164" s="78"/>
      <c r="C164" s="79" t="s">
        <v>65</v>
      </c>
      <c r="D164" s="29" t="s">
        <v>140</v>
      </c>
      <c r="E164" s="18"/>
      <c r="F164" s="18"/>
      <c r="G164" s="30"/>
      <c r="H164" s="18"/>
      <c r="I164" s="18"/>
      <c r="J164" s="30"/>
      <c r="K164" s="18"/>
      <c r="L164" s="18"/>
      <c r="M164" s="30"/>
      <c r="N164" s="30">
        <v>0.03</v>
      </c>
      <c r="O164" s="30">
        <v>0.01</v>
      </c>
      <c r="P164" s="30">
        <v>0.04</v>
      </c>
      <c r="Q164" s="30">
        <v>65912.91</v>
      </c>
      <c r="R164" s="30">
        <v>21970.97</v>
      </c>
      <c r="S164" s="30">
        <v>87883.88</v>
      </c>
      <c r="T164" s="30">
        <v>202.5</v>
      </c>
      <c r="U164" s="30">
        <v>67.5</v>
      </c>
      <c r="V164" s="30">
        <v>270</v>
      </c>
      <c r="W164" s="18"/>
      <c r="X164" s="18"/>
      <c r="Y164" s="47"/>
    </row>
    <row r="165" spans="2:25" x14ac:dyDescent="0.25">
      <c r="B165" s="78"/>
      <c r="C165" s="79"/>
      <c r="D165" s="31" t="s">
        <v>14</v>
      </c>
      <c r="E165" s="32"/>
      <c r="F165" s="32"/>
      <c r="G165" s="33"/>
      <c r="H165" s="32"/>
      <c r="I165" s="32"/>
      <c r="J165" s="33"/>
      <c r="K165" s="32"/>
      <c r="L165" s="32"/>
      <c r="M165" s="33"/>
      <c r="N165" s="32">
        <v>232.1</v>
      </c>
      <c r="O165" s="32">
        <v>77.400000000000006</v>
      </c>
      <c r="P165" s="33">
        <v>309.5</v>
      </c>
      <c r="Q165" s="32">
        <v>80673.55</v>
      </c>
      <c r="R165" s="32">
        <v>26891.18</v>
      </c>
      <c r="S165" s="33">
        <v>107564.73000000001</v>
      </c>
      <c r="T165" s="32">
        <v>118699.7</v>
      </c>
      <c r="U165" s="32">
        <v>39566.6</v>
      </c>
      <c r="V165" s="33">
        <v>158266.29999999999</v>
      </c>
      <c r="W165" s="32"/>
      <c r="X165" s="32"/>
      <c r="Y165" s="48"/>
    </row>
    <row r="166" spans="2:25" x14ac:dyDescent="0.25">
      <c r="B166" s="51" t="s">
        <v>149</v>
      </c>
      <c r="C166" s="39"/>
      <c r="D166" s="39"/>
      <c r="E166" s="37">
        <f>E158+E160+E162+E164</f>
        <v>1346.6</v>
      </c>
      <c r="F166" s="37">
        <f t="shared" ref="F166:Y166" si="36">F158+F160+F162+F164</f>
        <v>448.9</v>
      </c>
      <c r="G166" s="37">
        <f t="shared" si="36"/>
        <v>1795.5</v>
      </c>
      <c r="H166" s="37">
        <f t="shared" si="36"/>
        <v>725.09999999999991</v>
      </c>
      <c r="I166" s="37">
        <f t="shared" si="36"/>
        <v>241.70000000000002</v>
      </c>
      <c r="J166" s="37">
        <f t="shared" si="36"/>
        <v>966.8</v>
      </c>
      <c r="K166" s="88">
        <f t="shared" si="36"/>
        <v>0</v>
      </c>
      <c r="L166" s="88">
        <f t="shared" si="36"/>
        <v>0</v>
      </c>
      <c r="M166" s="88">
        <f t="shared" si="36"/>
        <v>0</v>
      </c>
      <c r="N166" s="37">
        <f t="shared" si="36"/>
        <v>3.75</v>
      </c>
      <c r="O166" s="37">
        <f t="shared" si="36"/>
        <v>1.22</v>
      </c>
      <c r="P166" s="37">
        <f t="shared" si="36"/>
        <v>4.9700000000000006</v>
      </c>
      <c r="Q166" s="37">
        <f t="shared" si="36"/>
        <v>1216355.9099999999</v>
      </c>
      <c r="R166" s="37">
        <f t="shared" si="36"/>
        <v>405451.95999999996</v>
      </c>
      <c r="S166" s="37">
        <f t="shared" si="36"/>
        <v>1621807.87</v>
      </c>
      <c r="T166" s="37">
        <f t="shared" si="36"/>
        <v>2025.1</v>
      </c>
      <c r="U166" s="37">
        <f t="shared" si="36"/>
        <v>675.1</v>
      </c>
      <c r="V166" s="37">
        <f t="shared" si="36"/>
        <v>2700.2</v>
      </c>
      <c r="W166" s="88">
        <f t="shared" si="36"/>
        <v>0</v>
      </c>
      <c r="X166" s="88">
        <f t="shared" si="36"/>
        <v>0</v>
      </c>
      <c r="Y166" s="90">
        <f t="shared" si="36"/>
        <v>0</v>
      </c>
    </row>
    <row r="167" spans="2:25" x14ac:dyDescent="0.25">
      <c r="B167" s="52" t="s">
        <v>106</v>
      </c>
      <c r="C167" s="40"/>
      <c r="D167" s="40"/>
      <c r="E167" s="20">
        <f>E159+E161+E163+E165</f>
        <v>1506.2</v>
      </c>
      <c r="F167" s="20">
        <f t="shared" ref="F167:Y167" si="37">F159+F161+F163+F165</f>
        <v>502</v>
      </c>
      <c r="G167" s="20">
        <f t="shared" si="37"/>
        <v>2008.1999999999998</v>
      </c>
      <c r="H167" s="20">
        <f t="shared" si="37"/>
        <v>1466.2</v>
      </c>
      <c r="I167" s="20">
        <f t="shared" si="37"/>
        <v>488.8</v>
      </c>
      <c r="J167" s="20">
        <f t="shared" si="37"/>
        <v>1955.0000000000002</v>
      </c>
      <c r="K167" s="89">
        <f t="shared" si="37"/>
        <v>0</v>
      </c>
      <c r="L167" s="89">
        <f t="shared" si="37"/>
        <v>0</v>
      </c>
      <c r="M167" s="89">
        <f t="shared" si="37"/>
        <v>0</v>
      </c>
      <c r="N167" s="20">
        <f t="shared" si="37"/>
        <v>26902.5</v>
      </c>
      <c r="O167" s="20">
        <f t="shared" si="37"/>
        <v>8967.5999999999985</v>
      </c>
      <c r="P167" s="20">
        <f t="shared" si="37"/>
        <v>35870.100000000006</v>
      </c>
      <c r="Q167" s="20">
        <f t="shared" si="37"/>
        <v>447059.6</v>
      </c>
      <c r="R167" s="20">
        <f t="shared" si="37"/>
        <v>149019.87999999998</v>
      </c>
      <c r="S167" s="20">
        <f t="shared" si="37"/>
        <v>596079.47999999986</v>
      </c>
      <c r="T167" s="20">
        <f t="shared" si="37"/>
        <v>1186996.5999999999</v>
      </c>
      <c r="U167" s="20">
        <f t="shared" si="37"/>
        <v>395665.5</v>
      </c>
      <c r="V167" s="20">
        <f t="shared" si="37"/>
        <v>1582662.0999999999</v>
      </c>
      <c r="W167" s="89">
        <f t="shared" si="37"/>
        <v>0</v>
      </c>
      <c r="X167" s="89">
        <f t="shared" si="37"/>
        <v>0</v>
      </c>
      <c r="Y167" s="91">
        <f t="shared" si="37"/>
        <v>0</v>
      </c>
    </row>
    <row r="168" spans="2:25" x14ac:dyDescent="0.25">
      <c r="B168" s="78" t="s">
        <v>67</v>
      </c>
      <c r="C168" s="79" t="s">
        <v>68</v>
      </c>
      <c r="D168" s="29" t="s">
        <v>140</v>
      </c>
      <c r="E168" s="18">
        <v>10169</v>
      </c>
      <c r="F168" s="18">
        <v>92.11</v>
      </c>
      <c r="G168" s="18">
        <v>10261.11</v>
      </c>
      <c r="H168" s="18">
        <v>542</v>
      </c>
      <c r="I168" s="18">
        <v>5.71</v>
      </c>
      <c r="J168" s="18">
        <v>547.71</v>
      </c>
      <c r="K168" s="18"/>
      <c r="L168" s="18"/>
      <c r="M168" s="30"/>
      <c r="N168" s="18"/>
      <c r="O168" s="18">
        <v>39.56</v>
      </c>
      <c r="P168" s="18">
        <v>39.56</v>
      </c>
      <c r="Q168" s="18"/>
      <c r="R168" s="18"/>
      <c r="S168" s="30"/>
      <c r="T168" s="18"/>
      <c r="U168" s="18"/>
      <c r="V168" s="30"/>
      <c r="W168" s="30">
        <v>10</v>
      </c>
      <c r="X168" s="30">
        <v>21.5</v>
      </c>
      <c r="Y168" s="47">
        <v>31.5</v>
      </c>
    </row>
    <row r="169" spans="2:25" x14ac:dyDescent="0.25">
      <c r="B169" s="78"/>
      <c r="C169" s="79"/>
      <c r="D169" s="31" t="s">
        <v>14</v>
      </c>
      <c r="E169" s="32">
        <v>32000</v>
      </c>
      <c r="F169" s="32">
        <v>290.2</v>
      </c>
      <c r="G169" s="33">
        <v>32290.2</v>
      </c>
      <c r="H169" s="32">
        <v>32000</v>
      </c>
      <c r="I169" s="32">
        <v>337.12</v>
      </c>
      <c r="J169" s="33">
        <v>32337.119999999999</v>
      </c>
      <c r="K169" s="32"/>
      <c r="L169" s="32"/>
      <c r="M169" s="33"/>
      <c r="N169" s="32"/>
      <c r="O169" s="32"/>
      <c r="P169" s="33"/>
      <c r="Q169" s="32"/>
      <c r="R169" s="32"/>
      <c r="S169" s="33"/>
      <c r="T169" s="32"/>
      <c r="U169" s="32"/>
      <c r="V169" s="33"/>
      <c r="W169" s="32">
        <v>30</v>
      </c>
      <c r="X169" s="32">
        <v>90</v>
      </c>
      <c r="Y169" s="48">
        <v>120</v>
      </c>
    </row>
    <row r="170" spans="2:25" x14ac:dyDescent="0.25">
      <c r="B170" s="78"/>
      <c r="C170" s="79" t="s">
        <v>69</v>
      </c>
      <c r="D170" s="29" t="s">
        <v>140</v>
      </c>
      <c r="E170" s="18">
        <v>3938.85</v>
      </c>
      <c r="F170" s="18">
        <v>60.52</v>
      </c>
      <c r="G170" s="18">
        <v>3999.37</v>
      </c>
      <c r="H170" s="18">
        <v>415.82</v>
      </c>
      <c r="I170" s="18">
        <v>5.45</v>
      </c>
      <c r="J170" s="18">
        <v>421.27</v>
      </c>
      <c r="K170" s="18"/>
      <c r="L170" s="18"/>
      <c r="M170" s="30"/>
      <c r="N170" s="18"/>
      <c r="O170" s="18"/>
      <c r="P170" s="30"/>
      <c r="Q170" s="18"/>
      <c r="R170" s="18"/>
      <c r="S170" s="30"/>
      <c r="T170" s="18"/>
      <c r="U170" s="18"/>
      <c r="V170" s="30"/>
      <c r="W170" s="30"/>
      <c r="X170" s="30">
        <v>540.29999999999995</v>
      </c>
      <c r="Y170" s="47">
        <v>540.29999999999995</v>
      </c>
    </row>
    <row r="171" spans="2:25" x14ac:dyDescent="0.25">
      <c r="B171" s="78"/>
      <c r="C171" s="79"/>
      <c r="D171" s="31" t="s">
        <v>14</v>
      </c>
      <c r="E171" s="32">
        <v>5676.3</v>
      </c>
      <c r="F171" s="32">
        <v>78.89</v>
      </c>
      <c r="G171" s="33">
        <v>5755.1900000000005</v>
      </c>
      <c r="H171" s="32">
        <v>903.37</v>
      </c>
      <c r="I171" s="32">
        <v>11.84</v>
      </c>
      <c r="J171" s="33">
        <v>915.21</v>
      </c>
      <c r="K171" s="32"/>
      <c r="L171" s="32"/>
      <c r="M171" s="33"/>
      <c r="N171" s="32"/>
      <c r="O171" s="32"/>
      <c r="P171" s="33"/>
      <c r="Q171" s="32"/>
      <c r="R171" s="32"/>
      <c r="S171" s="33"/>
      <c r="T171" s="32"/>
      <c r="U171" s="32"/>
      <c r="V171" s="33"/>
      <c r="W171" s="32"/>
      <c r="X171" s="32">
        <v>18370.2</v>
      </c>
      <c r="Y171" s="48">
        <v>18370.2</v>
      </c>
    </row>
    <row r="172" spans="2:25" x14ac:dyDescent="0.25">
      <c r="B172" s="51" t="s">
        <v>150</v>
      </c>
      <c r="C172" s="39"/>
      <c r="D172" s="39"/>
      <c r="E172" s="37">
        <f>E168+E170</f>
        <v>14107.85</v>
      </c>
      <c r="F172" s="37">
        <f t="shared" ref="F172:Y172" si="38">F168+F170</f>
        <v>152.63</v>
      </c>
      <c r="G172" s="37">
        <f t="shared" si="38"/>
        <v>14260.48</v>
      </c>
      <c r="H172" s="37">
        <f t="shared" ref="H172:J173" si="39">H168+H170</f>
        <v>957.81999999999994</v>
      </c>
      <c r="I172" s="37">
        <f t="shared" si="39"/>
        <v>11.16</v>
      </c>
      <c r="J172" s="37">
        <f t="shared" si="39"/>
        <v>968.98</v>
      </c>
      <c r="K172" s="88">
        <f t="shared" si="38"/>
        <v>0</v>
      </c>
      <c r="L172" s="88">
        <f t="shared" si="38"/>
        <v>0</v>
      </c>
      <c r="M172" s="88">
        <f t="shared" si="38"/>
        <v>0</v>
      </c>
      <c r="N172" s="88">
        <f t="shared" si="38"/>
        <v>0</v>
      </c>
      <c r="O172" s="37">
        <f t="shared" si="38"/>
        <v>39.56</v>
      </c>
      <c r="P172" s="37">
        <f t="shared" si="38"/>
        <v>39.56</v>
      </c>
      <c r="Q172" s="88">
        <f t="shared" si="38"/>
        <v>0</v>
      </c>
      <c r="R172" s="88">
        <f t="shared" si="38"/>
        <v>0</v>
      </c>
      <c r="S172" s="88">
        <f t="shared" si="38"/>
        <v>0</v>
      </c>
      <c r="T172" s="88">
        <f t="shared" si="38"/>
        <v>0</v>
      </c>
      <c r="U172" s="88">
        <f t="shared" si="38"/>
        <v>0</v>
      </c>
      <c r="V172" s="88">
        <f t="shared" si="38"/>
        <v>0</v>
      </c>
      <c r="W172" s="37">
        <f t="shared" si="38"/>
        <v>10</v>
      </c>
      <c r="X172" s="37">
        <f t="shared" si="38"/>
        <v>561.79999999999995</v>
      </c>
      <c r="Y172" s="93">
        <f t="shared" si="38"/>
        <v>571.79999999999995</v>
      </c>
    </row>
    <row r="173" spans="2:25" x14ac:dyDescent="0.25">
      <c r="B173" s="52" t="s">
        <v>107</v>
      </c>
      <c r="C173" s="40"/>
      <c r="D173" s="40"/>
      <c r="E173" s="20">
        <f>E169+E171</f>
        <v>37676.300000000003</v>
      </c>
      <c r="F173" s="20">
        <f t="shared" ref="F173:Y173" si="40">F169+F171</f>
        <v>369.09</v>
      </c>
      <c r="G173" s="20">
        <f t="shared" si="40"/>
        <v>38045.39</v>
      </c>
      <c r="H173" s="20">
        <f t="shared" si="39"/>
        <v>32903.370000000003</v>
      </c>
      <c r="I173" s="20">
        <f t="shared" si="39"/>
        <v>348.96</v>
      </c>
      <c r="J173" s="20">
        <f t="shared" si="39"/>
        <v>33252.33</v>
      </c>
      <c r="K173" s="89">
        <f t="shared" si="40"/>
        <v>0</v>
      </c>
      <c r="L173" s="89">
        <f t="shared" si="40"/>
        <v>0</v>
      </c>
      <c r="M173" s="89">
        <f t="shared" si="40"/>
        <v>0</v>
      </c>
      <c r="N173" s="89">
        <f t="shared" si="40"/>
        <v>0</v>
      </c>
      <c r="O173" s="89">
        <f t="shared" si="40"/>
        <v>0</v>
      </c>
      <c r="P173" s="89">
        <f t="shared" si="40"/>
        <v>0</v>
      </c>
      <c r="Q173" s="89">
        <f t="shared" si="40"/>
        <v>0</v>
      </c>
      <c r="R173" s="89">
        <f t="shared" si="40"/>
        <v>0</v>
      </c>
      <c r="S173" s="89">
        <f t="shared" si="40"/>
        <v>0</v>
      </c>
      <c r="T173" s="89">
        <f t="shared" si="40"/>
        <v>0</v>
      </c>
      <c r="U173" s="89">
        <f t="shared" si="40"/>
        <v>0</v>
      </c>
      <c r="V173" s="89">
        <f t="shared" si="40"/>
        <v>0</v>
      </c>
      <c r="W173" s="20">
        <f t="shared" si="40"/>
        <v>30</v>
      </c>
      <c r="X173" s="20">
        <f t="shared" si="40"/>
        <v>18460.2</v>
      </c>
      <c r="Y173" s="92">
        <f t="shared" si="40"/>
        <v>18490.2</v>
      </c>
    </row>
    <row r="174" spans="2:25" x14ac:dyDescent="0.25">
      <c r="B174" s="78" t="s">
        <v>71</v>
      </c>
      <c r="C174" s="79" t="s">
        <v>72</v>
      </c>
      <c r="D174" s="29" t="s">
        <v>140</v>
      </c>
      <c r="E174" s="18"/>
      <c r="F174" s="18"/>
      <c r="G174" s="30"/>
      <c r="H174" s="18"/>
      <c r="I174" s="18"/>
      <c r="J174" s="30"/>
      <c r="K174" s="18">
        <v>130</v>
      </c>
      <c r="L174" s="18"/>
      <c r="M174" s="18">
        <v>130</v>
      </c>
      <c r="N174" s="18"/>
      <c r="O174" s="18"/>
      <c r="P174" s="30"/>
      <c r="Q174" s="18"/>
      <c r="R174" s="18"/>
      <c r="S174" s="30"/>
      <c r="T174" s="18"/>
      <c r="U174" s="18"/>
      <c r="V174" s="30"/>
      <c r="W174" s="18"/>
      <c r="X174" s="18"/>
      <c r="Y174" s="47"/>
    </row>
    <row r="175" spans="2:25" x14ac:dyDescent="0.25">
      <c r="B175" s="78"/>
      <c r="C175" s="79"/>
      <c r="D175" s="31" t="s">
        <v>14</v>
      </c>
      <c r="E175" s="32"/>
      <c r="F175" s="32"/>
      <c r="G175" s="33"/>
      <c r="H175" s="32"/>
      <c r="I175" s="32"/>
      <c r="J175" s="33"/>
      <c r="K175" s="32">
        <v>2150</v>
      </c>
      <c r="L175" s="32"/>
      <c r="M175" s="33">
        <v>2150</v>
      </c>
      <c r="N175" s="32"/>
      <c r="O175" s="32"/>
      <c r="P175" s="33"/>
      <c r="Q175" s="32"/>
      <c r="R175" s="32"/>
      <c r="S175" s="33"/>
      <c r="T175" s="32"/>
      <c r="U175" s="32"/>
      <c r="V175" s="33"/>
      <c r="W175" s="32"/>
      <c r="X175" s="32"/>
      <c r="Y175" s="48"/>
    </row>
    <row r="176" spans="2:25" x14ac:dyDescent="0.25">
      <c r="B176" s="78"/>
      <c r="C176" s="79" t="s">
        <v>73</v>
      </c>
      <c r="D176" s="29" t="s">
        <v>140</v>
      </c>
      <c r="E176" s="18"/>
      <c r="F176" s="18"/>
      <c r="G176" s="30"/>
      <c r="H176" s="18"/>
      <c r="I176" s="18"/>
      <c r="J176" s="30"/>
      <c r="K176" s="18">
        <v>1500</v>
      </c>
      <c r="L176" s="18"/>
      <c r="M176" s="18">
        <v>1500</v>
      </c>
      <c r="N176" s="18"/>
      <c r="O176" s="18"/>
      <c r="P176" s="30"/>
      <c r="Q176" s="18"/>
      <c r="R176" s="18"/>
      <c r="S176" s="30"/>
      <c r="T176" s="18"/>
      <c r="U176" s="18"/>
      <c r="V176" s="30"/>
      <c r="W176" s="18"/>
      <c r="X176" s="18"/>
      <c r="Y176" s="47"/>
    </row>
    <row r="177" spans="2:25" x14ac:dyDescent="0.25">
      <c r="B177" s="78"/>
      <c r="C177" s="79"/>
      <c r="D177" s="31" t="s">
        <v>14</v>
      </c>
      <c r="E177" s="32"/>
      <c r="F177" s="32"/>
      <c r="G177" s="33"/>
      <c r="H177" s="32"/>
      <c r="I177" s="32"/>
      <c r="J177" s="33"/>
      <c r="K177" s="32">
        <v>18550</v>
      </c>
      <c r="L177" s="32"/>
      <c r="M177" s="33">
        <v>18550</v>
      </c>
      <c r="N177" s="32"/>
      <c r="O177" s="32"/>
      <c r="P177" s="33"/>
      <c r="Q177" s="32"/>
      <c r="R177" s="32"/>
      <c r="S177" s="33"/>
      <c r="T177" s="32"/>
      <c r="U177" s="32"/>
      <c r="V177" s="33"/>
      <c r="W177" s="32"/>
      <c r="X177" s="32"/>
      <c r="Y177" s="48"/>
    </row>
    <row r="178" spans="2:25" x14ac:dyDescent="0.25">
      <c r="B178" s="78"/>
      <c r="C178" s="79" t="s">
        <v>74</v>
      </c>
      <c r="D178" s="29" t="s">
        <v>140</v>
      </c>
      <c r="E178" s="18"/>
      <c r="F178" s="18"/>
      <c r="G178" s="30"/>
      <c r="H178" s="18"/>
      <c r="I178" s="18"/>
      <c r="J178" s="30"/>
      <c r="K178" s="18">
        <v>2800</v>
      </c>
      <c r="L178" s="18"/>
      <c r="M178" s="18">
        <v>2800</v>
      </c>
      <c r="N178" s="18"/>
      <c r="O178" s="18"/>
      <c r="P178" s="30"/>
      <c r="Q178" s="18"/>
      <c r="R178" s="18"/>
      <c r="S178" s="30"/>
      <c r="T178" s="18"/>
      <c r="U178" s="18"/>
      <c r="V178" s="30"/>
      <c r="W178" s="18"/>
      <c r="X178" s="18"/>
      <c r="Y178" s="47"/>
    </row>
    <row r="179" spans="2:25" x14ac:dyDescent="0.25">
      <c r="B179" s="78"/>
      <c r="C179" s="79"/>
      <c r="D179" s="31" t="s">
        <v>14</v>
      </c>
      <c r="E179" s="32"/>
      <c r="F179" s="32"/>
      <c r="G179" s="33"/>
      <c r="H179" s="32"/>
      <c r="I179" s="32"/>
      <c r="J179" s="33"/>
      <c r="K179" s="32">
        <v>20500</v>
      </c>
      <c r="L179" s="32"/>
      <c r="M179" s="33">
        <v>20500</v>
      </c>
      <c r="N179" s="32"/>
      <c r="O179" s="32"/>
      <c r="P179" s="33"/>
      <c r="Q179" s="32"/>
      <c r="R179" s="32"/>
      <c r="S179" s="33"/>
      <c r="T179" s="32"/>
      <c r="U179" s="32"/>
      <c r="V179" s="33"/>
      <c r="W179" s="32"/>
      <c r="X179" s="32"/>
      <c r="Y179" s="48"/>
    </row>
    <row r="180" spans="2:25" x14ac:dyDescent="0.25">
      <c r="B180" s="78"/>
      <c r="C180" s="79" t="s">
        <v>75</v>
      </c>
      <c r="D180" s="29" t="s">
        <v>140</v>
      </c>
      <c r="E180" s="18"/>
      <c r="F180" s="18"/>
      <c r="G180" s="30"/>
      <c r="H180" s="18"/>
      <c r="I180" s="18"/>
      <c r="J180" s="30"/>
      <c r="K180" s="18">
        <v>40</v>
      </c>
      <c r="L180" s="18"/>
      <c r="M180" s="18">
        <v>40</v>
      </c>
      <c r="N180" s="18"/>
      <c r="O180" s="18"/>
      <c r="P180" s="30"/>
      <c r="Q180" s="18"/>
      <c r="R180" s="18"/>
      <c r="S180" s="30"/>
      <c r="T180" s="18"/>
      <c r="U180" s="18"/>
      <c r="V180" s="30"/>
      <c r="W180" s="18"/>
      <c r="X180" s="18"/>
      <c r="Y180" s="47"/>
    </row>
    <row r="181" spans="2:25" x14ac:dyDescent="0.25">
      <c r="B181" s="78"/>
      <c r="C181" s="79"/>
      <c r="D181" s="31" t="s">
        <v>14</v>
      </c>
      <c r="E181" s="32"/>
      <c r="F181" s="32"/>
      <c r="G181" s="33"/>
      <c r="H181" s="32"/>
      <c r="I181" s="32"/>
      <c r="J181" s="33"/>
      <c r="K181" s="32">
        <v>1300</v>
      </c>
      <c r="L181" s="32"/>
      <c r="M181" s="33">
        <v>1300</v>
      </c>
      <c r="N181" s="32"/>
      <c r="O181" s="32"/>
      <c r="P181" s="33"/>
      <c r="Q181" s="32"/>
      <c r="R181" s="32"/>
      <c r="S181" s="33"/>
      <c r="T181" s="32"/>
      <c r="U181" s="32"/>
      <c r="V181" s="33"/>
      <c r="W181" s="32"/>
      <c r="X181" s="32"/>
      <c r="Y181" s="48"/>
    </row>
    <row r="182" spans="2:25" x14ac:dyDescent="0.25">
      <c r="B182" s="51" t="s">
        <v>151</v>
      </c>
      <c r="C182" s="39"/>
      <c r="D182" s="39"/>
      <c r="E182" s="88">
        <f>E174+E176+E178+E180</f>
        <v>0</v>
      </c>
      <c r="F182" s="88">
        <f t="shared" ref="F182:Y182" si="41">F174+F176+F178+F180</f>
        <v>0</v>
      </c>
      <c r="G182" s="88">
        <f t="shared" si="41"/>
        <v>0</v>
      </c>
      <c r="H182" s="88">
        <f t="shared" si="41"/>
        <v>0</v>
      </c>
      <c r="I182" s="88">
        <f t="shared" si="41"/>
        <v>0</v>
      </c>
      <c r="J182" s="88">
        <f t="shared" si="41"/>
        <v>0</v>
      </c>
      <c r="K182" s="37">
        <f t="shared" si="41"/>
        <v>4470</v>
      </c>
      <c r="L182" s="88">
        <f t="shared" si="41"/>
        <v>0</v>
      </c>
      <c r="M182" s="37">
        <f t="shared" si="41"/>
        <v>4470</v>
      </c>
      <c r="N182" s="88">
        <f t="shared" si="41"/>
        <v>0</v>
      </c>
      <c r="O182" s="88">
        <f t="shared" si="41"/>
        <v>0</v>
      </c>
      <c r="P182" s="88">
        <f t="shared" si="41"/>
        <v>0</v>
      </c>
      <c r="Q182" s="88">
        <f t="shared" si="41"/>
        <v>0</v>
      </c>
      <c r="R182" s="88">
        <f t="shared" si="41"/>
        <v>0</v>
      </c>
      <c r="S182" s="88">
        <f t="shared" si="41"/>
        <v>0</v>
      </c>
      <c r="T182" s="88">
        <f t="shared" si="41"/>
        <v>0</v>
      </c>
      <c r="U182" s="88">
        <f t="shared" si="41"/>
        <v>0</v>
      </c>
      <c r="V182" s="88">
        <f t="shared" si="41"/>
        <v>0</v>
      </c>
      <c r="W182" s="88">
        <f t="shared" si="41"/>
        <v>0</v>
      </c>
      <c r="X182" s="88">
        <f t="shared" si="41"/>
        <v>0</v>
      </c>
      <c r="Y182" s="90">
        <f t="shared" si="41"/>
        <v>0</v>
      </c>
    </row>
    <row r="183" spans="2:25" x14ac:dyDescent="0.25">
      <c r="B183" s="52" t="s">
        <v>108</v>
      </c>
      <c r="C183" s="40"/>
      <c r="D183" s="40"/>
      <c r="E183" s="89">
        <f>E175+E177+E179+E181</f>
        <v>0</v>
      </c>
      <c r="F183" s="89">
        <f t="shared" ref="F183:Y183" si="42">F175+F177+F179+F181</f>
        <v>0</v>
      </c>
      <c r="G183" s="89">
        <f t="shared" si="42"/>
        <v>0</v>
      </c>
      <c r="H183" s="89">
        <f t="shared" si="42"/>
        <v>0</v>
      </c>
      <c r="I183" s="89">
        <f t="shared" si="42"/>
        <v>0</v>
      </c>
      <c r="J183" s="89">
        <f t="shared" si="42"/>
        <v>0</v>
      </c>
      <c r="K183" s="20">
        <f t="shared" si="42"/>
        <v>42500</v>
      </c>
      <c r="L183" s="89">
        <f t="shared" si="42"/>
        <v>0</v>
      </c>
      <c r="M183" s="20">
        <f t="shared" si="42"/>
        <v>42500</v>
      </c>
      <c r="N183" s="89">
        <f t="shared" si="42"/>
        <v>0</v>
      </c>
      <c r="O183" s="89">
        <f t="shared" si="42"/>
        <v>0</v>
      </c>
      <c r="P183" s="89">
        <f t="shared" si="42"/>
        <v>0</v>
      </c>
      <c r="Q183" s="89">
        <f t="shared" si="42"/>
        <v>0</v>
      </c>
      <c r="R183" s="89">
        <f t="shared" si="42"/>
        <v>0</v>
      </c>
      <c r="S183" s="89">
        <f t="shared" si="42"/>
        <v>0</v>
      </c>
      <c r="T183" s="89">
        <f t="shared" si="42"/>
        <v>0</v>
      </c>
      <c r="U183" s="89">
        <f t="shared" si="42"/>
        <v>0</v>
      </c>
      <c r="V183" s="89">
        <f t="shared" si="42"/>
        <v>0</v>
      </c>
      <c r="W183" s="89">
        <f t="shared" si="42"/>
        <v>0</v>
      </c>
      <c r="X183" s="89">
        <f t="shared" si="42"/>
        <v>0</v>
      </c>
      <c r="Y183" s="91">
        <f t="shared" si="42"/>
        <v>0</v>
      </c>
    </row>
    <row r="184" spans="2:25" x14ac:dyDescent="0.25">
      <c r="B184" s="78" t="s">
        <v>77</v>
      </c>
      <c r="C184" s="79" t="s">
        <v>77</v>
      </c>
      <c r="D184" s="29" t="s">
        <v>140</v>
      </c>
      <c r="E184" s="18"/>
      <c r="F184" s="18"/>
      <c r="G184" s="30"/>
      <c r="H184" s="18"/>
      <c r="I184" s="18"/>
      <c r="J184" s="30"/>
      <c r="K184" s="18"/>
      <c r="L184" s="18"/>
      <c r="M184" s="30"/>
      <c r="N184" s="18"/>
      <c r="O184" s="18"/>
      <c r="P184" s="30"/>
      <c r="Q184" s="18"/>
      <c r="R184" s="18">
        <v>33324.31</v>
      </c>
      <c r="S184" s="18">
        <v>33324.31</v>
      </c>
      <c r="T184" s="18"/>
      <c r="U184" s="18"/>
      <c r="V184" s="30"/>
      <c r="W184" s="18"/>
      <c r="X184" s="18"/>
      <c r="Y184" s="47"/>
    </row>
    <row r="185" spans="2:25" x14ac:dyDescent="0.25">
      <c r="B185" s="78"/>
      <c r="C185" s="79"/>
      <c r="D185" s="31" t="s">
        <v>14</v>
      </c>
      <c r="E185" s="32"/>
      <c r="F185" s="32"/>
      <c r="G185" s="33"/>
      <c r="H185" s="32"/>
      <c r="I185" s="32"/>
      <c r="J185" s="33"/>
      <c r="K185" s="32"/>
      <c r="L185" s="32"/>
      <c r="M185" s="33"/>
      <c r="N185" s="32"/>
      <c r="O185" s="32"/>
      <c r="P185" s="33"/>
      <c r="Q185" s="32"/>
      <c r="R185" s="32"/>
      <c r="S185" s="33"/>
      <c r="T185" s="32"/>
      <c r="U185" s="32"/>
      <c r="V185" s="33"/>
      <c r="W185" s="32"/>
      <c r="X185" s="32"/>
      <c r="Y185" s="48"/>
    </row>
    <row r="186" spans="2:25" x14ac:dyDescent="0.25">
      <c r="B186" s="51" t="s">
        <v>152</v>
      </c>
      <c r="C186" s="39"/>
      <c r="D186" s="39"/>
      <c r="E186" s="88">
        <f>E184</f>
        <v>0</v>
      </c>
      <c r="F186" s="88">
        <f t="shared" ref="F186:Y186" si="43">F184</f>
        <v>0</v>
      </c>
      <c r="G186" s="88">
        <f t="shared" si="43"/>
        <v>0</v>
      </c>
      <c r="H186" s="88">
        <f t="shared" si="43"/>
        <v>0</v>
      </c>
      <c r="I186" s="88">
        <f t="shared" si="43"/>
        <v>0</v>
      </c>
      <c r="J186" s="88">
        <f t="shared" si="43"/>
        <v>0</v>
      </c>
      <c r="K186" s="88">
        <f t="shared" si="43"/>
        <v>0</v>
      </c>
      <c r="L186" s="88">
        <f t="shared" si="43"/>
        <v>0</v>
      </c>
      <c r="M186" s="88">
        <f t="shared" si="43"/>
        <v>0</v>
      </c>
      <c r="N186" s="88">
        <f t="shared" si="43"/>
        <v>0</v>
      </c>
      <c r="O186" s="88">
        <f t="shared" si="43"/>
        <v>0</v>
      </c>
      <c r="P186" s="88">
        <f t="shared" si="43"/>
        <v>0</v>
      </c>
      <c r="Q186" s="88">
        <f t="shared" si="43"/>
        <v>0</v>
      </c>
      <c r="R186" s="37">
        <f t="shared" si="43"/>
        <v>33324.31</v>
      </c>
      <c r="S186" s="37">
        <f t="shared" si="43"/>
        <v>33324.31</v>
      </c>
      <c r="T186" s="88">
        <f t="shared" si="43"/>
        <v>0</v>
      </c>
      <c r="U186" s="88">
        <f t="shared" si="43"/>
        <v>0</v>
      </c>
      <c r="V186" s="88">
        <f t="shared" si="43"/>
        <v>0</v>
      </c>
      <c r="W186" s="88">
        <f t="shared" si="43"/>
        <v>0</v>
      </c>
      <c r="X186" s="88">
        <f t="shared" si="43"/>
        <v>0</v>
      </c>
      <c r="Y186" s="90">
        <f t="shared" si="43"/>
        <v>0</v>
      </c>
    </row>
    <row r="187" spans="2:25" x14ac:dyDescent="0.25">
      <c r="B187" s="52" t="s">
        <v>109</v>
      </c>
      <c r="C187" s="40"/>
      <c r="D187" s="40"/>
      <c r="E187" s="89">
        <f>E185</f>
        <v>0</v>
      </c>
      <c r="F187" s="89">
        <f t="shared" ref="F187:Y187" si="44">F185</f>
        <v>0</v>
      </c>
      <c r="G187" s="89">
        <f t="shared" si="44"/>
        <v>0</v>
      </c>
      <c r="H187" s="89">
        <f t="shared" si="44"/>
        <v>0</v>
      </c>
      <c r="I187" s="89">
        <f t="shared" si="44"/>
        <v>0</v>
      </c>
      <c r="J187" s="89">
        <f t="shared" si="44"/>
        <v>0</v>
      </c>
      <c r="K187" s="89">
        <f t="shared" si="44"/>
        <v>0</v>
      </c>
      <c r="L187" s="89">
        <f t="shared" si="44"/>
        <v>0</v>
      </c>
      <c r="M187" s="89">
        <f t="shared" si="44"/>
        <v>0</v>
      </c>
      <c r="N187" s="89">
        <f t="shared" si="44"/>
        <v>0</v>
      </c>
      <c r="O187" s="89">
        <f t="shared" si="44"/>
        <v>0</v>
      </c>
      <c r="P187" s="89">
        <f t="shared" si="44"/>
        <v>0</v>
      </c>
      <c r="Q187" s="89">
        <f t="shared" si="44"/>
        <v>0</v>
      </c>
      <c r="R187" s="89">
        <f t="shared" si="44"/>
        <v>0</v>
      </c>
      <c r="S187" s="89">
        <f t="shared" si="44"/>
        <v>0</v>
      </c>
      <c r="T187" s="89">
        <f t="shared" si="44"/>
        <v>0</v>
      </c>
      <c r="U187" s="89">
        <f t="shared" si="44"/>
        <v>0</v>
      </c>
      <c r="V187" s="89">
        <f t="shared" si="44"/>
        <v>0</v>
      </c>
      <c r="W187" s="89">
        <f t="shared" si="44"/>
        <v>0</v>
      </c>
      <c r="X187" s="89">
        <f t="shared" si="44"/>
        <v>0</v>
      </c>
      <c r="Y187" s="91">
        <f t="shared" si="44"/>
        <v>0</v>
      </c>
    </row>
    <row r="188" spans="2:25" x14ac:dyDescent="0.25">
      <c r="B188" s="78" t="s">
        <v>79</v>
      </c>
      <c r="C188" s="79" t="s">
        <v>79</v>
      </c>
      <c r="D188" s="29" t="s">
        <v>140</v>
      </c>
      <c r="E188" s="18"/>
      <c r="F188" s="18"/>
      <c r="G188" s="30"/>
      <c r="H188" s="18"/>
      <c r="I188" s="18"/>
      <c r="J188" s="30"/>
      <c r="K188" s="18"/>
      <c r="L188" s="18"/>
      <c r="M188" s="30"/>
      <c r="N188" s="18"/>
      <c r="O188" s="18">
        <v>1.2</v>
      </c>
      <c r="P188" s="18">
        <v>1.2</v>
      </c>
      <c r="Q188" s="18"/>
      <c r="R188" s="18"/>
      <c r="S188" s="30"/>
      <c r="T188" s="18"/>
      <c r="U188" s="18"/>
      <c r="V188" s="30"/>
      <c r="W188" s="18"/>
      <c r="X188" s="18"/>
      <c r="Y188" s="47"/>
    </row>
    <row r="189" spans="2:25" x14ac:dyDescent="0.25">
      <c r="B189" s="78"/>
      <c r="C189" s="79"/>
      <c r="D189" s="31" t="s">
        <v>14</v>
      </c>
      <c r="E189" s="32"/>
      <c r="F189" s="32"/>
      <c r="G189" s="33"/>
      <c r="H189" s="32"/>
      <c r="I189" s="32"/>
      <c r="J189" s="33"/>
      <c r="K189" s="32"/>
      <c r="L189" s="32"/>
      <c r="M189" s="33"/>
      <c r="N189" s="32"/>
      <c r="O189" s="32">
        <v>1507</v>
      </c>
      <c r="P189" s="33">
        <v>1507</v>
      </c>
      <c r="Q189" s="32"/>
      <c r="R189" s="32">
        <v>12662</v>
      </c>
      <c r="S189" s="33">
        <v>12662</v>
      </c>
      <c r="T189" s="32"/>
      <c r="U189" s="32"/>
      <c r="V189" s="33"/>
      <c r="W189" s="32"/>
      <c r="X189" s="32"/>
      <c r="Y189" s="48"/>
    </row>
    <row r="190" spans="2:25" x14ac:dyDescent="0.25">
      <c r="B190" s="51" t="s">
        <v>153</v>
      </c>
      <c r="C190" s="39"/>
      <c r="D190" s="39"/>
      <c r="E190" s="88">
        <f>E188</f>
        <v>0</v>
      </c>
      <c r="F190" s="88">
        <f t="shared" ref="F190:Y190" si="45">F188</f>
        <v>0</v>
      </c>
      <c r="G190" s="88">
        <f t="shared" si="45"/>
        <v>0</v>
      </c>
      <c r="H190" s="88">
        <f t="shared" si="45"/>
        <v>0</v>
      </c>
      <c r="I190" s="88">
        <f t="shared" si="45"/>
        <v>0</v>
      </c>
      <c r="J190" s="88">
        <f t="shared" si="45"/>
        <v>0</v>
      </c>
      <c r="K190" s="88">
        <f t="shared" si="45"/>
        <v>0</v>
      </c>
      <c r="L190" s="88">
        <f t="shared" si="45"/>
        <v>0</v>
      </c>
      <c r="M190" s="88">
        <f t="shared" si="45"/>
        <v>0</v>
      </c>
      <c r="N190" s="88">
        <f t="shared" si="45"/>
        <v>0</v>
      </c>
      <c r="O190" s="37">
        <f t="shared" si="45"/>
        <v>1.2</v>
      </c>
      <c r="P190" s="37">
        <f t="shared" si="45"/>
        <v>1.2</v>
      </c>
      <c r="Q190" s="88">
        <f t="shared" si="45"/>
        <v>0</v>
      </c>
      <c r="R190" s="38">
        <v>23874</v>
      </c>
      <c r="S190" s="38">
        <v>23874</v>
      </c>
      <c r="T190" s="88">
        <f t="shared" si="45"/>
        <v>0</v>
      </c>
      <c r="U190" s="88">
        <f t="shared" si="45"/>
        <v>0</v>
      </c>
      <c r="V190" s="88">
        <f t="shared" si="45"/>
        <v>0</v>
      </c>
      <c r="W190" s="88">
        <f t="shared" si="45"/>
        <v>0</v>
      </c>
      <c r="X190" s="88">
        <f t="shared" si="45"/>
        <v>0</v>
      </c>
      <c r="Y190" s="90">
        <f t="shared" si="45"/>
        <v>0</v>
      </c>
    </row>
    <row r="191" spans="2:25" x14ac:dyDescent="0.25">
      <c r="B191" s="52" t="s">
        <v>154</v>
      </c>
      <c r="C191" s="40"/>
      <c r="D191" s="40"/>
      <c r="E191" s="89">
        <f>E189</f>
        <v>0</v>
      </c>
      <c r="F191" s="89">
        <f t="shared" ref="F191:Y191" si="46">F189</f>
        <v>0</v>
      </c>
      <c r="G191" s="89">
        <f t="shared" si="46"/>
        <v>0</v>
      </c>
      <c r="H191" s="89">
        <f t="shared" si="46"/>
        <v>0</v>
      </c>
      <c r="I191" s="89">
        <f t="shared" si="46"/>
        <v>0</v>
      </c>
      <c r="J191" s="89">
        <f t="shared" si="46"/>
        <v>0</v>
      </c>
      <c r="K191" s="89">
        <f t="shared" si="46"/>
        <v>0</v>
      </c>
      <c r="L191" s="89">
        <f t="shared" si="46"/>
        <v>0</v>
      </c>
      <c r="M191" s="89">
        <f t="shared" si="46"/>
        <v>0</v>
      </c>
      <c r="N191" s="89">
        <f t="shared" si="46"/>
        <v>0</v>
      </c>
      <c r="O191" s="20">
        <f t="shared" si="46"/>
        <v>1507</v>
      </c>
      <c r="P191" s="20">
        <f t="shared" si="46"/>
        <v>1507</v>
      </c>
      <c r="Q191" s="89">
        <f t="shared" si="46"/>
        <v>0</v>
      </c>
      <c r="R191" s="20">
        <f t="shared" si="46"/>
        <v>12662</v>
      </c>
      <c r="S191" s="20">
        <f t="shared" si="46"/>
        <v>12662</v>
      </c>
      <c r="T191" s="89">
        <f t="shared" si="46"/>
        <v>0</v>
      </c>
      <c r="U191" s="89">
        <f t="shared" si="46"/>
        <v>0</v>
      </c>
      <c r="V191" s="89">
        <f t="shared" si="46"/>
        <v>0</v>
      </c>
      <c r="W191" s="89">
        <f t="shared" si="46"/>
        <v>0</v>
      </c>
      <c r="X191" s="89">
        <f t="shared" si="46"/>
        <v>0</v>
      </c>
      <c r="Y191" s="91">
        <f t="shared" si="46"/>
        <v>0</v>
      </c>
    </row>
    <row r="192" spans="2:25" x14ac:dyDescent="0.25">
      <c r="B192" s="78" t="s">
        <v>81</v>
      </c>
      <c r="C192" s="79" t="s">
        <v>81</v>
      </c>
      <c r="D192" s="29" t="s">
        <v>140</v>
      </c>
      <c r="E192" s="18"/>
      <c r="F192" s="18"/>
      <c r="G192" s="30"/>
      <c r="H192" s="18"/>
      <c r="I192" s="18"/>
      <c r="J192" s="30"/>
      <c r="K192" s="18"/>
      <c r="L192" s="18"/>
      <c r="M192" s="30"/>
      <c r="N192" s="18"/>
      <c r="O192" s="18"/>
      <c r="P192" s="30"/>
      <c r="Q192" s="18"/>
      <c r="R192" s="18"/>
      <c r="S192" s="30"/>
      <c r="T192" s="18"/>
      <c r="U192" s="18"/>
      <c r="V192" s="30"/>
      <c r="W192" s="18"/>
      <c r="X192" s="18"/>
      <c r="Y192" s="47"/>
    </row>
    <row r="193" spans="2:25" x14ac:dyDescent="0.25">
      <c r="B193" s="78"/>
      <c r="C193" s="79"/>
      <c r="D193" s="31" t="s">
        <v>14</v>
      </c>
      <c r="E193" s="32"/>
      <c r="F193" s="32"/>
      <c r="G193" s="33"/>
      <c r="H193" s="32"/>
      <c r="I193" s="32"/>
      <c r="J193" s="33"/>
      <c r="K193" s="32"/>
      <c r="L193" s="32"/>
      <c r="M193" s="33"/>
      <c r="N193" s="32"/>
      <c r="O193" s="32"/>
      <c r="P193" s="33"/>
      <c r="Q193" s="32"/>
      <c r="R193" s="32"/>
      <c r="S193" s="33"/>
      <c r="T193" s="32"/>
      <c r="U193" s="32"/>
      <c r="V193" s="33"/>
      <c r="W193" s="32"/>
      <c r="X193" s="32"/>
      <c r="Y193" s="48"/>
    </row>
    <row r="194" spans="2:25" x14ac:dyDescent="0.25">
      <c r="B194" s="51" t="s">
        <v>155</v>
      </c>
      <c r="C194" s="39"/>
      <c r="D194" s="39"/>
      <c r="E194" s="96">
        <f>E192</f>
        <v>0</v>
      </c>
      <c r="F194" s="96">
        <f t="shared" ref="F194:Y194" si="47">F192</f>
        <v>0</v>
      </c>
      <c r="G194" s="96">
        <f t="shared" si="47"/>
        <v>0</v>
      </c>
      <c r="H194" s="96">
        <f t="shared" si="47"/>
        <v>0</v>
      </c>
      <c r="I194" s="96">
        <f t="shared" si="47"/>
        <v>0</v>
      </c>
      <c r="J194" s="96">
        <f t="shared" si="47"/>
        <v>0</v>
      </c>
      <c r="K194" s="88">
        <f t="shared" si="47"/>
        <v>0</v>
      </c>
      <c r="L194" s="88">
        <f t="shared" si="47"/>
        <v>0</v>
      </c>
      <c r="M194" s="88">
        <f t="shared" si="47"/>
        <v>0</v>
      </c>
      <c r="N194" s="88">
        <f t="shared" si="47"/>
        <v>0</v>
      </c>
      <c r="O194" s="88">
        <f t="shared" si="47"/>
        <v>0</v>
      </c>
      <c r="P194" s="88">
        <f t="shared" si="47"/>
        <v>0</v>
      </c>
      <c r="Q194" s="88">
        <f t="shared" si="47"/>
        <v>0</v>
      </c>
      <c r="R194" s="88">
        <f t="shared" si="47"/>
        <v>0</v>
      </c>
      <c r="S194" s="88">
        <f t="shared" si="47"/>
        <v>0</v>
      </c>
      <c r="T194" s="88">
        <f t="shared" si="47"/>
        <v>0</v>
      </c>
      <c r="U194" s="88">
        <f t="shared" si="47"/>
        <v>0</v>
      </c>
      <c r="V194" s="88">
        <f t="shared" si="47"/>
        <v>0</v>
      </c>
      <c r="W194" s="88">
        <f t="shared" si="47"/>
        <v>0</v>
      </c>
      <c r="X194" s="88">
        <f t="shared" si="47"/>
        <v>0</v>
      </c>
      <c r="Y194" s="90">
        <f t="shared" si="47"/>
        <v>0</v>
      </c>
    </row>
    <row r="195" spans="2:25" x14ac:dyDescent="0.25">
      <c r="B195" s="52" t="s">
        <v>156</v>
      </c>
      <c r="C195" s="40"/>
      <c r="D195" s="40"/>
      <c r="E195" s="97">
        <f>E193</f>
        <v>0</v>
      </c>
      <c r="F195" s="97">
        <f t="shared" ref="F195:Y195" si="48">F193</f>
        <v>0</v>
      </c>
      <c r="G195" s="97">
        <f t="shared" si="48"/>
        <v>0</v>
      </c>
      <c r="H195" s="97">
        <f t="shared" si="48"/>
        <v>0</v>
      </c>
      <c r="I195" s="97">
        <f t="shared" si="48"/>
        <v>0</v>
      </c>
      <c r="J195" s="97">
        <f t="shared" si="48"/>
        <v>0</v>
      </c>
      <c r="K195" s="89">
        <f t="shared" si="48"/>
        <v>0</v>
      </c>
      <c r="L195" s="89">
        <f t="shared" si="48"/>
        <v>0</v>
      </c>
      <c r="M195" s="89">
        <f t="shared" si="48"/>
        <v>0</v>
      </c>
      <c r="N195" s="89">
        <f t="shared" si="48"/>
        <v>0</v>
      </c>
      <c r="O195" s="89">
        <f t="shared" si="48"/>
        <v>0</v>
      </c>
      <c r="P195" s="89">
        <f t="shared" si="48"/>
        <v>0</v>
      </c>
      <c r="Q195" s="89">
        <f t="shared" si="48"/>
        <v>0</v>
      </c>
      <c r="R195" s="89">
        <f t="shared" si="48"/>
        <v>0</v>
      </c>
      <c r="S195" s="89">
        <f t="shared" si="48"/>
        <v>0</v>
      </c>
      <c r="T195" s="89">
        <f t="shared" si="48"/>
        <v>0</v>
      </c>
      <c r="U195" s="89">
        <f t="shared" si="48"/>
        <v>0</v>
      </c>
      <c r="V195" s="89">
        <f t="shared" si="48"/>
        <v>0</v>
      </c>
      <c r="W195" s="89">
        <f t="shared" si="48"/>
        <v>0</v>
      </c>
      <c r="X195" s="89">
        <f t="shared" si="48"/>
        <v>0</v>
      </c>
      <c r="Y195" s="91">
        <f t="shared" si="48"/>
        <v>0</v>
      </c>
    </row>
    <row r="196" spans="2:25" x14ac:dyDescent="0.25">
      <c r="B196" s="78" t="s">
        <v>83</v>
      </c>
      <c r="C196" s="79" t="s">
        <v>83</v>
      </c>
      <c r="D196" s="29" t="s">
        <v>140</v>
      </c>
      <c r="E196" s="18"/>
      <c r="F196" s="18"/>
      <c r="G196" s="30"/>
      <c r="H196" s="18"/>
      <c r="I196" s="18"/>
      <c r="J196" s="30"/>
      <c r="K196" s="18"/>
      <c r="L196" s="18"/>
      <c r="M196" s="30"/>
      <c r="N196" s="18"/>
      <c r="O196" s="18"/>
      <c r="P196" s="30"/>
      <c r="Q196" s="18"/>
      <c r="R196" s="18"/>
      <c r="S196" s="30"/>
      <c r="T196" s="18"/>
      <c r="U196" s="18"/>
      <c r="V196" s="30"/>
      <c r="W196" s="18"/>
      <c r="X196" s="18"/>
      <c r="Y196" s="47"/>
    </row>
    <row r="197" spans="2:25" x14ac:dyDescent="0.25">
      <c r="B197" s="78"/>
      <c r="C197" s="79"/>
      <c r="D197" s="31" t="s">
        <v>14</v>
      </c>
      <c r="E197" s="32"/>
      <c r="F197" s="32"/>
      <c r="G197" s="33"/>
      <c r="H197" s="32"/>
      <c r="I197" s="32"/>
      <c r="J197" s="33"/>
      <c r="K197" s="32"/>
      <c r="L197" s="32"/>
      <c r="M197" s="33"/>
      <c r="N197" s="32"/>
      <c r="O197" s="32"/>
      <c r="P197" s="33"/>
      <c r="Q197" s="32"/>
      <c r="R197" s="32">
        <v>71539.62</v>
      </c>
      <c r="S197" s="33">
        <v>71539.62</v>
      </c>
      <c r="T197" s="32"/>
      <c r="U197" s="32"/>
      <c r="V197" s="33"/>
      <c r="W197" s="32"/>
      <c r="X197" s="32"/>
      <c r="Y197" s="48"/>
    </row>
    <row r="198" spans="2:25" x14ac:dyDescent="0.25">
      <c r="B198" s="51" t="s">
        <v>157</v>
      </c>
      <c r="C198" s="39"/>
      <c r="D198" s="39"/>
      <c r="E198" s="96">
        <f>E196</f>
        <v>0</v>
      </c>
      <c r="F198" s="96">
        <f t="shared" ref="F198:Q198" si="49">F196</f>
        <v>0</v>
      </c>
      <c r="G198" s="96">
        <f t="shared" si="49"/>
        <v>0</v>
      </c>
      <c r="H198" s="96">
        <f t="shared" si="49"/>
        <v>0</v>
      </c>
      <c r="I198" s="96">
        <f t="shared" si="49"/>
        <v>0</v>
      </c>
      <c r="J198" s="96">
        <f t="shared" si="49"/>
        <v>0</v>
      </c>
      <c r="K198" s="88">
        <f t="shared" si="49"/>
        <v>0</v>
      </c>
      <c r="L198" s="88">
        <f t="shared" si="49"/>
        <v>0</v>
      </c>
      <c r="M198" s="88">
        <f t="shared" si="49"/>
        <v>0</v>
      </c>
      <c r="N198" s="88">
        <f t="shared" si="49"/>
        <v>0</v>
      </c>
      <c r="O198" s="88">
        <f t="shared" si="49"/>
        <v>0</v>
      </c>
      <c r="P198" s="88">
        <f t="shared" si="49"/>
        <v>0</v>
      </c>
      <c r="Q198" s="88">
        <f t="shared" si="49"/>
        <v>0</v>
      </c>
      <c r="R198" s="38">
        <v>416306</v>
      </c>
      <c r="S198" s="38">
        <v>416306</v>
      </c>
      <c r="T198" s="88">
        <f t="shared" ref="T198:Y198" si="50">T196</f>
        <v>0</v>
      </c>
      <c r="U198" s="88">
        <f t="shared" si="50"/>
        <v>0</v>
      </c>
      <c r="V198" s="88">
        <f t="shared" si="50"/>
        <v>0</v>
      </c>
      <c r="W198" s="88">
        <f t="shared" si="50"/>
        <v>0</v>
      </c>
      <c r="X198" s="88">
        <f t="shared" si="50"/>
        <v>0</v>
      </c>
      <c r="Y198" s="90">
        <f t="shared" si="50"/>
        <v>0</v>
      </c>
    </row>
    <row r="199" spans="2:25" x14ac:dyDescent="0.25">
      <c r="B199" s="52" t="s">
        <v>158</v>
      </c>
      <c r="C199" s="40"/>
      <c r="D199" s="40"/>
      <c r="E199" s="97">
        <f>E197</f>
        <v>0</v>
      </c>
      <c r="F199" s="97">
        <f t="shared" ref="F199:Y199" si="51">F197</f>
        <v>0</v>
      </c>
      <c r="G199" s="97">
        <f t="shared" si="51"/>
        <v>0</v>
      </c>
      <c r="H199" s="97">
        <f t="shared" si="51"/>
        <v>0</v>
      </c>
      <c r="I199" s="97">
        <f t="shared" si="51"/>
        <v>0</v>
      </c>
      <c r="J199" s="97">
        <f t="shared" si="51"/>
        <v>0</v>
      </c>
      <c r="K199" s="89">
        <f t="shared" si="51"/>
        <v>0</v>
      </c>
      <c r="L199" s="89">
        <f t="shared" si="51"/>
        <v>0</v>
      </c>
      <c r="M199" s="89">
        <f t="shared" si="51"/>
        <v>0</v>
      </c>
      <c r="N199" s="89">
        <f t="shared" si="51"/>
        <v>0</v>
      </c>
      <c r="O199" s="89">
        <f t="shared" si="51"/>
        <v>0</v>
      </c>
      <c r="P199" s="89">
        <f t="shared" si="51"/>
        <v>0</v>
      </c>
      <c r="Q199" s="89">
        <f t="shared" si="51"/>
        <v>0</v>
      </c>
      <c r="R199" s="20">
        <f t="shared" si="51"/>
        <v>71539.62</v>
      </c>
      <c r="S199" s="20">
        <f t="shared" si="51"/>
        <v>71539.62</v>
      </c>
      <c r="T199" s="89">
        <f t="shared" si="51"/>
        <v>0</v>
      </c>
      <c r="U199" s="89">
        <f t="shared" si="51"/>
        <v>0</v>
      </c>
      <c r="V199" s="89">
        <f t="shared" si="51"/>
        <v>0</v>
      </c>
      <c r="W199" s="89">
        <f t="shared" si="51"/>
        <v>0</v>
      </c>
      <c r="X199" s="89">
        <f t="shared" si="51"/>
        <v>0</v>
      </c>
      <c r="Y199" s="91">
        <f t="shared" si="51"/>
        <v>0</v>
      </c>
    </row>
    <row r="200" spans="2:25" x14ac:dyDescent="0.25">
      <c r="B200" s="54" t="s">
        <v>159</v>
      </c>
      <c r="C200" s="44"/>
      <c r="D200" s="44"/>
      <c r="E200" s="45">
        <f>E198+E194+E190+E186+E182+E172+E166+E156+E144+E124+E120+E112+E108+E100</f>
        <v>40905.29</v>
      </c>
      <c r="F200" s="45">
        <f>F198+F194+F190+F186+F182+F172+F166+F156+F144+F124+F120+F112+F108+F100</f>
        <v>768.53</v>
      </c>
      <c r="G200" s="45">
        <f>G198+G194+G190+G186+G182+G172+G166+G156+G144+G124+G120+G112+G108+G100</f>
        <v>41673.82</v>
      </c>
      <c r="H200" s="45">
        <f>H198+H194+H190+H186+H182+H172+H166+H156+H144+H124+H120+H112+H108+H100</f>
        <v>17767.179999999997</v>
      </c>
      <c r="I200" s="45">
        <f t="shared" ref="I200:S200" si="52">I198+I194+I190+I186+I182+I172+I166+I156+I144+I124+I120+I112+I108+I100</f>
        <v>255.06</v>
      </c>
      <c r="J200" s="45">
        <f t="shared" si="52"/>
        <v>18022.239999999998</v>
      </c>
      <c r="K200" s="45">
        <f t="shared" si="52"/>
        <v>4470</v>
      </c>
      <c r="L200" s="45">
        <f t="shared" si="52"/>
        <v>36.1</v>
      </c>
      <c r="M200" s="45">
        <f t="shared" si="52"/>
        <v>4506.0999999999995</v>
      </c>
      <c r="N200" s="45">
        <f t="shared" si="52"/>
        <v>5414.15</v>
      </c>
      <c r="O200" s="45">
        <f t="shared" si="52"/>
        <v>2728.17</v>
      </c>
      <c r="P200" s="45">
        <f t="shared" si="52"/>
        <v>8142.32</v>
      </c>
      <c r="Q200" s="45">
        <f t="shared" si="52"/>
        <v>1220002.9099999999</v>
      </c>
      <c r="R200" s="98">
        <f t="shared" si="52"/>
        <v>3063632.02</v>
      </c>
      <c r="S200" s="98">
        <f t="shared" si="52"/>
        <v>4283634.93</v>
      </c>
      <c r="T200" s="45">
        <f t="shared" ref="T200:Y201" si="53">T198+T194+T190+T186+T182+T172+T166+T156+T144+T124+T120+T112+T108+T100</f>
        <v>2075.1</v>
      </c>
      <c r="U200" s="98">
        <f t="shared" si="53"/>
        <v>5177.6000000000004</v>
      </c>
      <c r="V200" s="98">
        <f t="shared" si="53"/>
        <v>7252.7</v>
      </c>
      <c r="W200" s="45">
        <f t="shared" ref="W200:Y200" si="54">W198+W194+W190+W186+W182+W172+W166+W156+W144+W124+W120+W112+W108+W100</f>
        <v>1529.02</v>
      </c>
      <c r="X200" s="45">
        <f t="shared" si="54"/>
        <v>6382.91</v>
      </c>
      <c r="Y200" s="94">
        <f t="shared" si="54"/>
        <v>7911.9299999999994</v>
      </c>
    </row>
    <row r="201" spans="2:25" ht="15.75" thickBot="1" x14ac:dyDescent="0.3">
      <c r="B201" s="55" t="s">
        <v>111</v>
      </c>
      <c r="C201" s="56"/>
      <c r="D201" s="56"/>
      <c r="E201" s="57">
        <f>E199+E195+E191+E187+E183+E173+E167+E157+E145+E125+E121+E113+E109+E101</f>
        <v>40964.120000000003</v>
      </c>
      <c r="F201" s="57">
        <f t="shared" ref="F201:S201" si="55">F199+F195+F191+F187+F183+F173+F167+F157+F145+F125+F121+F113+F109+F101</f>
        <v>5003.8500000000004</v>
      </c>
      <c r="G201" s="57">
        <f t="shared" si="55"/>
        <v>45967.969999999994</v>
      </c>
      <c r="H201" s="57">
        <f t="shared" si="55"/>
        <v>34369.57</v>
      </c>
      <c r="I201" s="57">
        <f t="shared" si="55"/>
        <v>1686.6399999999999</v>
      </c>
      <c r="J201" s="57">
        <f t="shared" si="55"/>
        <v>36056.21</v>
      </c>
      <c r="K201" s="57">
        <f t="shared" si="55"/>
        <v>42500</v>
      </c>
      <c r="L201" s="57">
        <f t="shared" si="55"/>
        <v>1198.6300000000001</v>
      </c>
      <c r="M201" s="57">
        <f t="shared" si="55"/>
        <v>43698.63</v>
      </c>
      <c r="N201" s="57">
        <f t="shared" si="55"/>
        <v>27500.73</v>
      </c>
      <c r="O201" s="57">
        <f t="shared" si="55"/>
        <v>53933.26999999999</v>
      </c>
      <c r="P201" s="57">
        <f t="shared" si="55"/>
        <v>81434</v>
      </c>
      <c r="Q201" s="57">
        <f t="shared" si="55"/>
        <v>448059.6</v>
      </c>
      <c r="R201" s="57">
        <f t="shared" si="55"/>
        <v>940157.82</v>
      </c>
      <c r="S201" s="57">
        <f t="shared" si="55"/>
        <v>1388217.42</v>
      </c>
      <c r="T201" s="57">
        <f t="shared" si="53"/>
        <v>1186996.5999999999</v>
      </c>
      <c r="U201" s="57">
        <f t="shared" si="53"/>
        <v>499121.26</v>
      </c>
      <c r="V201" s="57">
        <f t="shared" si="53"/>
        <v>1686117.8599999999</v>
      </c>
      <c r="W201" s="57">
        <f t="shared" si="53"/>
        <v>1143.22</v>
      </c>
      <c r="X201" s="57">
        <f t="shared" si="53"/>
        <v>30268.720000000001</v>
      </c>
      <c r="Y201" s="95">
        <f t="shared" si="53"/>
        <v>31411.940000000002</v>
      </c>
    </row>
    <row r="203" spans="2:25" x14ac:dyDescent="0.25">
      <c r="L203" s="5"/>
      <c r="M203" s="5"/>
    </row>
    <row r="204" spans="2:25" x14ac:dyDescent="0.25">
      <c r="B204" s="3" t="s">
        <v>87</v>
      </c>
      <c r="L204" s="5"/>
      <c r="M204" s="5"/>
    </row>
    <row r="205" spans="2:25" x14ac:dyDescent="0.25">
      <c r="B205" s="3" t="s">
        <v>170</v>
      </c>
    </row>
    <row r="206" spans="2:25" x14ac:dyDescent="0.25">
      <c r="B206" s="4" t="s">
        <v>164</v>
      </c>
    </row>
    <row r="207" spans="2:25" x14ac:dyDescent="0.25">
      <c r="B207" s="3"/>
    </row>
  </sheetData>
  <mergeCells count="32">
    <mergeCell ref="S82:S83"/>
    <mergeCell ref="T82:U82"/>
    <mergeCell ref="V82:V83"/>
    <mergeCell ref="H82:I82"/>
    <mergeCell ref="J82:J83"/>
    <mergeCell ref="K82:L82"/>
    <mergeCell ref="M82:M83"/>
    <mergeCell ref="P82:P83"/>
    <mergeCell ref="N82:O82"/>
    <mergeCell ref="W82:X82"/>
    <mergeCell ref="Y82:Y83"/>
    <mergeCell ref="B7:B8"/>
    <mergeCell ref="D7:E7"/>
    <mergeCell ref="F7:G7"/>
    <mergeCell ref="H7:I7"/>
    <mergeCell ref="J7:K7"/>
    <mergeCell ref="X7:Y7"/>
    <mergeCell ref="C7:C8"/>
    <mergeCell ref="L7:M7"/>
    <mergeCell ref="B82:B83"/>
    <mergeCell ref="C82:C83"/>
    <mergeCell ref="D82:D83"/>
    <mergeCell ref="E82:F82"/>
    <mergeCell ref="G82:G83"/>
    <mergeCell ref="Q82:R82"/>
    <mergeCell ref="Z7:AA7"/>
    <mergeCell ref="AB7:AC7"/>
    <mergeCell ref="N7:O7"/>
    <mergeCell ref="P7:Q7"/>
    <mergeCell ref="R7:S7"/>
    <mergeCell ref="T7:U7"/>
    <mergeCell ref="V7:W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T68"/>
  <sheetViews>
    <sheetView showZeros="0" workbookViewId="0">
      <selection activeCell="E61" sqref="E61"/>
    </sheetView>
  </sheetViews>
  <sheetFormatPr baseColWidth="10" defaultRowHeight="15" x14ac:dyDescent="0.25"/>
  <cols>
    <col min="1" max="1" width="11.42578125" style="1"/>
    <col min="2" max="2" width="21.7109375" style="1" customWidth="1"/>
    <col min="3" max="18" width="15.7109375" style="1" customWidth="1"/>
    <col min="19" max="16384" width="11.42578125" style="1"/>
  </cols>
  <sheetData>
    <row r="2" spans="2:20" x14ac:dyDescent="0.25">
      <c r="D2" s="2" t="s">
        <v>167</v>
      </c>
    </row>
    <row r="5" spans="2:20" x14ac:dyDescent="0.25">
      <c r="B5" s="2" t="s">
        <v>112</v>
      </c>
    </row>
    <row r="6" spans="2:20" ht="15.75" thickBot="1" x14ac:dyDescent="0.3"/>
    <row r="7" spans="2:20" ht="58.5" customHeight="1" x14ac:dyDescent="0.25">
      <c r="B7" s="108" t="s">
        <v>1</v>
      </c>
      <c r="C7" s="111" t="s">
        <v>2</v>
      </c>
      <c r="D7" s="58" t="s">
        <v>113</v>
      </c>
      <c r="E7" s="59" t="s">
        <v>114</v>
      </c>
      <c r="F7" s="59" t="s">
        <v>115</v>
      </c>
      <c r="G7" s="59" t="s">
        <v>116</v>
      </c>
      <c r="H7" s="59" t="s">
        <v>117</v>
      </c>
      <c r="I7" s="59" t="s">
        <v>118</v>
      </c>
      <c r="J7" s="59" t="s">
        <v>160</v>
      </c>
      <c r="K7" s="59" t="s">
        <v>119</v>
      </c>
      <c r="L7" s="59" t="s">
        <v>120</v>
      </c>
      <c r="M7" s="59" t="s">
        <v>121</v>
      </c>
      <c r="N7" s="59" t="s">
        <v>122</v>
      </c>
      <c r="O7" s="59" t="s">
        <v>123</v>
      </c>
      <c r="P7" s="59" t="s">
        <v>124</v>
      </c>
      <c r="Q7" s="59" t="s">
        <v>125</v>
      </c>
      <c r="R7" s="60" t="s">
        <v>126</v>
      </c>
    </row>
    <row r="8" spans="2:20" ht="15.75" thickBot="1" x14ac:dyDescent="0.3">
      <c r="B8" s="109"/>
      <c r="C8" s="112"/>
      <c r="D8" s="61" t="s">
        <v>127</v>
      </c>
      <c r="E8" s="62" t="s">
        <v>127</v>
      </c>
      <c r="F8" s="62" t="s">
        <v>127</v>
      </c>
      <c r="G8" s="62" t="s">
        <v>127</v>
      </c>
      <c r="H8" s="62" t="s">
        <v>127</v>
      </c>
      <c r="I8" s="62" t="s">
        <v>127</v>
      </c>
      <c r="J8" s="62" t="s">
        <v>127</v>
      </c>
      <c r="K8" s="62" t="s">
        <v>127</v>
      </c>
      <c r="L8" s="62" t="s">
        <v>127</v>
      </c>
      <c r="M8" s="62" t="s">
        <v>127</v>
      </c>
      <c r="N8" s="62" t="s">
        <v>128</v>
      </c>
      <c r="O8" s="62" t="s">
        <v>128</v>
      </c>
      <c r="P8" s="62" t="s">
        <v>128</v>
      </c>
      <c r="Q8" s="62" t="s">
        <v>129</v>
      </c>
      <c r="R8" s="63" t="s">
        <v>129</v>
      </c>
    </row>
    <row r="9" spans="2:20" x14ac:dyDescent="0.25">
      <c r="B9" s="76" t="s">
        <v>27</v>
      </c>
      <c r="C9" s="77" t="s">
        <v>28</v>
      </c>
      <c r="D9" s="72"/>
      <c r="E9" s="72"/>
      <c r="F9" s="73">
        <v>1294104</v>
      </c>
      <c r="G9" s="72"/>
      <c r="H9" s="72"/>
      <c r="I9" s="72"/>
      <c r="J9" s="72"/>
      <c r="K9" s="73">
        <v>631172</v>
      </c>
      <c r="L9" s="73">
        <v>109340</v>
      </c>
      <c r="M9" s="72"/>
      <c r="N9" s="72"/>
      <c r="O9" s="72"/>
      <c r="P9" s="72"/>
      <c r="Q9" s="72"/>
      <c r="R9" s="74"/>
    </row>
    <row r="10" spans="2:20" x14ac:dyDescent="0.25">
      <c r="B10" s="78"/>
      <c r="C10" s="29" t="s">
        <v>29</v>
      </c>
      <c r="D10" s="69"/>
      <c r="E10" s="69"/>
      <c r="F10" s="18">
        <v>1110364</v>
      </c>
      <c r="G10" s="69"/>
      <c r="H10" s="69"/>
      <c r="I10" s="69"/>
      <c r="J10" s="69"/>
      <c r="K10" s="18">
        <v>507000</v>
      </c>
      <c r="L10" s="18">
        <v>230636</v>
      </c>
      <c r="M10" s="69"/>
      <c r="N10" s="69"/>
      <c r="O10" s="69"/>
      <c r="P10" s="69"/>
      <c r="Q10" s="69"/>
      <c r="R10" s="70"/>
    </row>
    <row r="11" spans="2:20" x14ac:dyDescent="0.25">
      <c r="B11" s="78"/>
      <c r="C11" s="29" t="s">
        <v>30</v>
      </c>
      <c r="D11" s="69"/>
      <c r="E11" s="69"/>
      <c r="F11" s="18">
        <v>2453869</v>
      </c>
      <c r="G11" s="69"/>
      <c r="H11" s="69"/>
      <c r="I11" s="69"/>
      <c r="J11" s="69"/>
      <c r="K11" s="18">
        <v>783643</v>
      </c>
      <c r="L11" s="18">
        <v>907428</v>
      </c>
      <c r="M11" s="69"/>
      <c r="N11" s="69"/>
      <c r="O11" s="69"/>
      <c r="P11" s="69"/>
      <c r="Q11" s="69"/>
      <c r="R11" s="70"/>
    </row>
    <row r="12" spans="2:20" x14ac:dyDescent="0.25">
      <c r="B12" s="64" t="s">
        <v>31</v>
      </c>
      <c r="C12" s="43"/>
      <c r="D12" s="71">
        <f>SUM(D9:D11)</f>
        <v>0</v>
      </c>
      <c r="E12" s="71">
        <f>SUM(E9:E11)</f>
        <v>0</v>
      </c>
      <c r="F12" s="16">
        <f>SUM(F9:F11)</f>
        <v>4858337</v>
      </c>
      <c r="G12" s="71">
        <f t="shared" ref="G12:R12" si="0">SUM(G9:G11)</f>
        <v>0</v>
      </c>
      <c r="H12" s="71">
        <f t="shared" si="0"/>
        <v>0</v>
      </c>
      <c r="I12" s="71">
        <f t="shared" si="0"/>
        <v>0</v>
      </c>
      <c r="J12" s="71">
        <f t="shared" si="0"/>
        <v>0</v>
      </c>
      <c r="K12" s="16">
        <f t="shared" si="0"/>
        <v>1921815</v>
      </c>
      <c r="L12" s="16">
        <f t="shared" si="0"/>
        <v>1247404</v>
      </c>
      <c r="M12" s="71">
        <f t="shared" si="0"/>
        <v>0</v>
      </c>
      <c r="N12" s="71">
        <f t="shared" si="0"/>
        <v>0</v>
      </c>
      <c r="O12" s="71">
        <f t="shared" si="0"/>
        <v>0</v>
      </c>
      <c r="P12" s="71">
        <f t="shared" si="0"/>
        <v>0</v>
      </c>
      <c r="Q12" s="71">
        <f t="shared" si="0"/>
        <v>0</v>
      </c>
      <c r="R12" s="75">
        <f t="shared" si="0"/>
        <v>0</v>
      </c>
      <c r="T12" s="1" t="s">
        <v>162</v>
      </c>
    </row>
    <row r="13" spans="2:20" x14ac:dyDescent="0.25">
      <c r="B13" s="78" t="s">
        <v>32</v>
      </c>
      <c r="C13" s="29" t="s">
        <v>32</v>
      </c>
      <c r="D13" s="18">
        <v>234680.2</v>
      </c>
      <c r="E13" s="18">
        <v>9108.5300000000007</v>
      </c>
      <c r="F13" s="18">
        <v>101542.3</v>
      </c>
      <c r="G13" s="69"/>
      <c r="H13" s="69"/>
      <c r="I13" s="69"/>
      <c r="J13" s="69"/>
      <c r="K13" s="18"/>
      <c r="L13" s="18"/>
      <c r="M13" s="69"/>
      <c r="N13" s="69"/>
      <c r="O13" s="69"/>
      <c r="P13" s="69"/>
      <c r="Q13" s="69"/>
      <c r="R13" s="70">
        <v>18</v>
      </c>
    </row>
    <row r="14" spans="2:20" x14ac:dyDescent="0.25">
      <c r="B14" s="64" t="s">
        <v>130</v>
      </c>
      <c r="C14" s="43"/>
      <c r="D14" s="16">
        <f>D13</f>
        <v>234680.2</v>
      </c>
      <c r="E14" s="16">
        <f>E13</f>
        <v>9108.5300000000007</v>
      </c>
      <c r="F14" s="16">
        <f>F13</f>
        <v>101542.3</v>
      </c>
      <c r="G14" s="71">
        <f t="shared" ref="G14:R14" si="1">G13</f>
        <v>0</v>
      </c>
      <c r="H14" s="71">
        <f t="shared" si="1"/>
        <v>0</v>
      </c>
      <c r="I14" s="71">
        <f t="shared" si="1"/>
        <v>0</v>
      </c>
      <c r="J14" s="71">
        <f t="shared" si="1"/>
        <v>0</v>
      </c>
      <c r="K14" s="71">
        <f t="shared" si="1"/>
        <v>0</v>
      </c>
      <c r="L14" s="71">
        <f t="shared" si="1"/>
        <v>0</v>
      </c>
      <c r="M14" s="71">
        <f t="shared" si="1"/>
        <v>0</v>
      </c>
      <c r="N14" s="71">
        <f t="shared" si="1"/>
        <v>0</v>
      </c>
      <c r="O14" s="71">
        <f t="shared" si="1"/>
        <v>0</v>
      </c>
      <c r="P14" s="71">
        <f t="shared" si="1"/>
        <v>0</v>
      </c>
      <c r="Q14" s="71">
        <f t="shared" si="1"/>
        <v>0</v>
      </c>
      <c r="R14" s="75">
        <f t="shared" si="1"/>
        <v>18</v>
      </c>
    </row>
    <row r="15" spans="2:20" x14ac:dyDescent="0.25">
      <c r="B15" s="78" t="s">
        <v>33</v>
      </c>
      <c r="C15" s="29" t="s">
        <v>36</v>
      </c>
      <c r="D15" s="69"/>
      <c r="E15" s="18">
        <v>44204</v>
      </c>
      <c r="F15" s="18">
        <v>800000</v>
      </c>
      <c r="G15" s="69"/>
      <c r="H15" s="69"/>
      <c r="I15" s="69"/>
      <c r="J15" s="69"/>
      <c r="K15" s="18"/>
      <c r="L15" s="18"/>
      <c r="M15" s="69"/>
      <c r="N15" s="69"/>
      <c r="O15" s="69"/>
      <c r="P15" s="69"/>
      <c r="Q15" s="69"/>
      <c r="R15" s="70"/>
    </row>
    <row r="16" spans="2:20" x14ac:dyDescent="0.25">
      <c r="B16" s="64" t="s">
        <v>37</v>
      </c>
      <c r="C16" s="43"/>
      <c r="D16" s="71">
        <f>D15</f>
        <v>0</v>
      </c>
      <c r="E16" s="16">
        <f>E15</f>
        <v>44204</v>
      </c>
      <c r="F16" s="16">
        <f t="shared" ref="F16:R16" si="2">F15</f>
        <v>800000</v>
      </c>
      <c r="G16" s="71">
        <f t="shared" si="2"/>
        <v>0</v>
      </c>
      <c r="H16" s="71">
        <f t="shared" si="2"/>
        <v>0</v>
      </c>
      <c r="I16" s="71">
        <f t="shared" si="2"/>
        <v>0</v>
      </c>
      <c r="J16" s="71">
        <f t="shared" si="2"/>
        <v>0</v>
      </c>
      <c r="K16" s="71">
        <f t="shared" si="2"/>
        <v>0</v>
      </c>
      <c r="L16" s="71">
        <f t="shared" si="2"/>
        <v>0</v>
      </c>
      <c r="M16" s="71">
        <f t="shared" si="2"/>
        <v>0</v>
      </c>
      <c r="N16" s="71">
        <f t="shared" si="2"/>
        <v>0</v>
      </c>
      <c r="O16" s="71">
        <f t="shared" si="2"/>
        <v>0</v>
      </c>
      <c r="P16" s="71">
        <f t="shared" si="2"/>
        <v>0</v>
      </c>
      <c r="Q16" s="71">
        <f t="shared" si="2"/>
        <v>0</v>
      </c>
      <c r="R16" s="75">
        <f t="shared" si="2"/>
        <v>0</v>
      </c>
    </row>
    <row r="17" spans="2:18" x14ac:dyDescent="0.25">
      <c r="B17" s="78" t="s">
        <v>38</v>
      </c>
      <c r="C17" s="29" t="s">
        <v>168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69">
        <v>200000</v>
      </c>
      <c r="R17" s="70">
        <v>17</v>
      </c>
    </row>
    <row r="18" spans="2:18" x14ac:dyDescent="0.25">
      <c r="B18" s="64" t="s">
        <v>40</v>
      </c>
      <c r="C18" s="43"/>
      <c r="D18" s="71">
        <f>D17</f>
        <v>0</v>
      </c>
      <c r="E18" s="71">
        <f t="shared" ref="E18:P18" si="3">E17</f>
        <v>0</v>
      </c>
      <c r="F18" s="71">
        <f t="shared" si="3"/>
        <v>0</v>
      </c>
      <c r="G18" s="71">
        <f t="shared" si="3"/>
        <v>0</v>
      </c>
      <c r="H18" s="71">
        <f t="shared" si="3"/>
        <v>0</v>
      </c>
      <c r="I18" s="71">
        <f t="shared" si="3"/>
        <v>0</v>
      </c>
      <c r="J18" s="71">
        <f t="shared" si="3"/>
        <v>0</v>
      </c>
      <c r="K18" s="71">
        <f t="shared" si="3"/>
        <v>0</v>
      </c>
      <c r="L18" s="71">
        <f t="shared" si="3"/>
        <v>0</v>
      </c>
      <c r="M18" s="71">
        <f t="shared" si="3"/>
        <v>0</v>
      </c>
      <c r="N18" s="71">
        <f t="shared" si="3"/>
        <v>0</v>
      </c>
      <c r="O18" s="71">
        <f t="shared" si="3"/>
        <v>0</v>
      </c>
      <c r="P18" s="71">
        <f t="shared" si="3"/>
        <v>0</v>
      </c>
      <c r="Q18" s="65">
        <f>Q17</f>
        <v>200000</v>
      </c>
      <c r="R18" s="66">
        <f>R17</f>
        <v>17</v>
      </c>
    </row>
    <row r="19" spans="2:18" x14ac:dyDescent="0.25">
      <c r="B19" s="78" t="s">
        <v>41</v>
      </c>
      <c r="C19" s="29" t="s">
        <v>41</v>
      </c>
      <c r="D19" s="18">
        <v>199985.8</v>
      </c>
      <c r="E19" s="18">
        <v>2693</v>
      </c>
      <c r="F19" s="18">
        <v>552476.80000000005</v>
      </c>
      <c r="G19" s="18"/>
      <c r="H19" s="18"/>
      <c r="I19" s="18"/>
      <c r="J19" s="18">
        <v>1350</v>
      </c>
      <c r="K19" s="18">
        <v>448794.6</v>
      </c>
      <c r="L19" s="18">
        <v>6885.15</v>
      </c>
      <c r="M19" s="18"/>
      <c r="N19" s="18"/>
      <c r="O19" s="18"/>
      <c r="P19" s="18"/>
      <c r="Q19" s="18"/>
      <c r="R19" s="70"/>
    </row>
    <row r="20" spans="2:18" x14ac:dyDescent="0.25">
      <c r="B20" s="64" t="s">
        <v>42</v>
      </c>
      <c r="C20" s="43"/>
      <c r="D20" s="16">
        <f>D19</f>
        <v>199985.8</v>
      </c>
      <c r="E20" s="16">
        <f>E19</f>
        <v>2693</v>
      </c>
      <c r="F20" s="16">
        <f>F19</f>
        <v>552476.80000000005</v>
      </c>
      <c r="G20" s="71">
        <f t="shared" ref="G20:J20" si="4">G19</f>
        <v>0</v>
      </c>
      <c r="H20" s="71">
        <f t="shared" si="4"/>
        <v>0</v>
      </c>
      <c r="I20" s="71">
        <f t="shared" si="4"/>
        <v>0</v>
      </c>
      <c r="J20" s="16">
        <f t="shared" si="4"/>
        <v>1350</v>
      </c>
      <c r="K20" s="16">
        <f t="shared" ref="K20" si="5">K19</f>
        <v>448794.6</v>
      </c>
      <c r="L20" s="16">
        <f t="shared" ref="L20" si="6">L19</f>
        <v>6885.15</v>
      </c>
      <c r="M20" s="71">
        <f t="shared" ref="M20" si="7">M19</f>
        <v>0</v>
      </c>
      <c r="N20" s="71">
        <f t="shared" ref="N20" si="8">N19</f>
        <v>0</v>
      </c>
      <c r="O20" s="71">
        <f t="shared" ref="O20" si="9">O19</f>
        <v>0</v>
      </c>
      <c r="P20" s="71">
        <f t="shared" ref="P20" si="10">P19</f>
        <v>0</v>
      </c>
      <c r="Q20" s="71">
        <f t="shared" ref="Q20" si="11">Q19</f>
        <v>0</v>
      </c>
      <c r="R20" s="75">
        <f t="shared" ref="R20" si="12">R19</f>
        <v>0</v>
      </c>
    </row>
    <row r="21" spans="2:18" x14ac:dyDescent="0.25">
      <c r="B21" s="78" t="s">
        <v>43</v>
      </c>
      <c r="C21" s="29" t="s">
        <v>44</v>
      </c>
      <c r="D21" s="18">
        <v>242805.5</v>
      </c>
      <c r="E21" s="18">
        <v>5308.44</v>
      </c>
      <c r="F21" s="18">
        <v>127531.9</v>
      </c>
      <c r="G21" s="18">
        <v>5500</v>
      </c>
      <c r="H21" s="18">
        <v>241.58</v>
      </c>
      <c r="I21" s="18">
        <v>5148.45</v>
      </c>
      <c r="J21" s="18">
        <v>1943</v>
      </c>
      <c r="K21" s="18">
        <v>274261.5</v>
      </c>
      <c r="L21" s="18"/>
      <c r="M21" s="18">
        <v>88134.35</v>
      </c>
      <c r="N21" s="18"/>
      <c r="O21" s="18"/>
      <c r="P21" s="18">
        <v>19691.25</v>
      </c>
      <c r="Q21" s="18"/>
      <c r="R21" s="70"/>
    </row>
    <row r="22" spans="2:18" x14ac:dyDescent="0.25">
      <c r="B22" s="78"/>
      <c r="C22" s="29" t="s">
        <v>45</v>
      </c>
      <c r="D22" s="18">
        <v>2923361</v>
      </c>
      <c r="E22" s="18"/>
      <c r="F22" s="18">
        <v>196814</v>
      </c>
      <c r="G22" s="18">
        <v>343119</v>
      </c>
      <c r="H22" s="18">
        <v>9060</v>
      </c>
      <c r="I22" s="18"/>
      <c r="J22" s="18">
        <v>377020</v>
      </c>
      <c r="K22" s="18"/>
      <c r="L22" s="18"/>
      <c r="M22" s="18"/>
      <c r="N22" s="18"/>
      <c r="O22" s="18"/>
      <c r="P22" s="18"/>
      <c r="Q22" s="18"/>
      <c r="R22" s="70"/>
    </row>
    <row r="23" spans="2:18" x14ac:dyDescent="0.25">
      <c r="B23" s="78"/>
      <c r="C23" s="29" t="s">
        <v>47</v>
      </c>
      <c r="D23" s="18">
        <v>549745</v>
      </c>
      <c r="E23" s="18"/>
      <c r="F23" s="18">
        <v>218045</v>
      </c>
      <c r="G23" s="18">
        <v>1212800</v>
      </c>
      <c r="H23" s="18"/>
      <c r="I23" s="18"/>
      <c r="J23" s="18">
        <v>33700</v>
      </c>
      <c r="K23" s="18"/>
      <c r="L23" s="18"/>
      <c r="M23" s="18">
        <v>350</v>
      </c>
      <c r="N23" s="18"/>
      <c r="O23" s="18"/>
      <c r="P23" s="18">
        <v>655.6</v>
      </c>
      <c r="Q23" s="18"/>
      <c r="R23" s="70"/>
    </row>
    <row r="24" spans="2:18" x14ac:dyDescent="0.25">
      <c r="B24" s="78"/>
      <c r="C24" s="29" t="s">
        <v>48</v>
      </c>
      <c r="D24" s="18">
        <v>88556.02</v>
      </c>
      <c r="E24" s="18"/>
      <c r="F24" s="18">
        <v>10809.99</v>
      </c>
      <c r="G24" s="18">
        <v>31025.54</v>
      </c>
      <c r="H24" s="18"/>
      <c r="I24" s="18">
        <v>17774.95</v>
      </c>
      <c r="J24" s="18">
        <v>150450</v>
      </c>
      <c r="K24" s="18"/>
      <c r="L24" s="18"/>
      <c r="M24" s="18">
        <v>42600.62</v>
      </c>
      <c r="N24" s="18"/>
      <c r="O24" s="18"/>
      <c r="P24" s="18"/>
      <c r="Q24" s="18"/>
      <c r="R24" s="70"/>
    </row>
    <row r="25" spans="2:18" x14ac:dyDescent="0.25">
      <c r="B25" s="78"/>
      <c r="C25" s="29" t="s">
        <v>49</v>
      </c>
      <c r="D25" s="18"/>
      <c r="E25" s="18"/>
      <c r="F25" s="18">
        <v>96265.78</v>
      </c>
      <c r="G25" s="18"/>
      <c r="H25" s="18">
        <v>38432.67</v>
      </c>
      <c r="I25" s="18">
        <v>1050</v>
      </c>
      <c r="J25" s="18">
        <v>61721.34</v>
      </c>
      <c r="K25" s="18"/>
      <c r="L25" s="18">
        <v>83143.570000000007</v>
      </c>
      <c r="M25" s="18">
        <v>30616.45</v>
      </c>
      <c r="N25" s="18"/>
      <c r="O25" s="18"/>
      <c r="P25" s="18"/>
      <c r="Q25" s="18"/>
      <c r="R25" s="70"/>
    </row>
    <row r="26" spans="2:18" x14ac:dyDescent="0.25">
      <c r="B26" s="78"/>
      <c r="C26" s="29" t="s">
        <v>50</v>
      </c>
      <c r="D26" s="18">
        <v>649434.9</v>
      </c>
      <c r="E26" s="18"/>
      <c r="F26" s="18">
        <v>174194.5</v>
      </c>
      <c r="G26" s="18">
        <v>143220.1</v>
      </c>
      <c r="H26" s="18">
        <v>797.25</v>
      </c>
      <c r="I26" s="18">
        <v>223.4</v>
      </c>
      <c r="J26" s="18">
        <v>946.31</v>
      </c>
      <c r="K26" s="18">
        <v>1124939</v>
      </c>
      <c r="L26" s="18"/>
      <c r="M26" s="18">
        <v>166504.5</v>
      </c>
      <c r="N26" s="18"/>
      <c r="O26" s="18"/>
      <c r="P26" s="18"/>
      <c r="Q26" s="18"/>
      <c r="R26" s="70"/>
    </row>
    <row r="27" spans="2:18" x14ac:dyDescent="0.25">
      <c r="B27" s="78"/>
      <c r="C27" s="29" t="s">
        <v>51</v>
      </c>
      <c r="D27" s="18"/>
      <c r="E27" s="18"/>
      <c r="F27" s="18">
        <v>1478.65</v>
      </c>
      <c r="G27" s="18">
        <v>256740.8</v>
      </c>
      <c r="H27" s="18"/>
      <c r="I27" s="18"/>
      <c r="J27" s="18"/>
      <c r="K27" s="18"/>
      <c r="L27" s="18"/>
      <c r="M27" s="18">
        <v>21110.83</v>
      </c>
      <c r="N27" s="18"/>
      <c r="O27" s="18"/>
      <c r="P27" s="18"/>
      <c r="Q27" s="18"/>
      <c r="R27" s="70"/>
    </row>
    <row r="28" spans="2:18" x14ac:dyDescent="0.25">
      <c r="B28" s="78"/>
      <c r="C28" s="29" t="s">
        <v>52</v>
      </c>
      <c r="D28" s="18"/>
      <c r="E28" s="18"/>
      <c r="F28" s="18">
        <v>2492.71</v>
      </c>
      <c r="G28" s="18"/>
      <c r="H28" s="18">
        <v>442.4</v>
      </c>
      <c r="I28" s="18"/>
      <c r="J28" s="18"/>
      <c r="K28" s="18"/>
      <c r="L28" s="18"/>
      <c r="M28" s="18"/>
      <c r="N28" s="18"/>
      <c r="O28" s="18"/>
      <c r="P28" s="18"/>
      <c r="Q28" s="18"/>
      <c r="R28" s="70"/>
    </row>
    <row r="29" spans="2:18" x14ac:dyDescent="0.25">
      <c r="B29" s="64" t="s">
        <v>53</v>
      </c>
      <c r="C29" s="43"/>
      <c r="D29" s="16">
        <f>SUM(D21:D28)</f>
        <v>4453902.42</v>
      </c>
      <c r="E29" s="16">
        <f t="shared" ref="E29:G29" si="13">SUM(E21:E28)</f>
        <v>5308.44</v>
      </c>
      <c r="F29" s="16">
        <f t="shared" si="13"/>
        <v>827632.53</v>
      </c>
      <c r="G29" s="16">
        <f t="shared" si="13"/>
        <v>1992405.4400000002</v>
      </c>
      <c r="H29" s="16">
        <f t="shared" ref="H29" si="14">SUM(H21:H28)</f>
        <v>48973.9</v>
      </c>
      <c r="I29" s="16">
        <f t="shared" ref="I29" si="15">SUM(I21:I28)</f>
        <v>24196.800000000003</v>
      </c>
      <c r="J29" s="16">
        <f t="shared" ref="J29" si="16">SUM(J21:J28)</f>
        <v>625780.65</v>
      </c>
      <c r="K29" s="16">
        <f t="shared" ref="K29" si="17">SUM(K21:K28)</f>
        <v>1399200.5</v>
      </c>
      <c r="L29" s="16">
        <f t="shared" ref="L29:M29" si="18">SUM(L21:L28)</f>
        <v>83143.570000000007</v>
      </c>
      <c r="M29" s="16">
        <f t="shared" si="18"/>
        <v>349316.75000000006</v>
      </c>
      <c r="N29" s="71">
        <f t="shared" ref="N29" si="19">SUM(N21:N28)</f>
        <v>0</v>
      </c>
      <c r="O29" s="71">
        <f t="shared" ref="O29" si="20">SUM(O21:O28)</f>
        <v>0</v>
      </c>
      <c r="P29" s="16">
        <f t="shared" ref="P29" si="21">SUM(P21:P28)</f>
        <v>20346.849999999999</v>
      </c>
      <c r="Q29" s="71">
        <f t="shared" ref="Q29" si="22">SUM(Q21:Q28)</f>
        <v>0</v>
      </c>
      <c r="R29" s="75">
        <f t="shared" ref="R29" si="23">SUM(R21:R28)</f>
        <v>0</v>
      </c>
    </row>
    <row r="30" spans="2:18" x14ac:dyDescent="0.25">
      <c r="B30" s="78" t="s">
        <v>54</v>
      </c>
      <c r="C30" s="29" t="s">
        <v>55</v>
      </c>
      <c r="D30" s="18">
        <v>963109.1</v>
      </c>
      <c r="E30" s="18"/>
      <c r="F30" s="18">
        <v>502148.7</v>
      </c>
      <c r="G30" s="18"/>
      <c r="H30" s="18"/>
      <c r="I30" s="18"/>
      <c r="J30" s="18"/>
      <c r="K30" s="18">
        <v>714362.3</v>
      </c>
      <c r="L30" s="18">
        <v>14726.4</v>
      </c>
      <c r="M30" s="18">
        <v>77270.16</v>
      </c>
      <c r="N30" s="18"/>
      <c r="O30" s="18"/>
      <c r="P30" s="18">
        <v>428.32</v>
      </c>
      <c r="Q30" s="69">
        <v>208800</v>
      </c>
      <c r="R30" s="70">
        <v>60</v>
      </c>
    </row>
    <row r="31" spans="2:18" x14ac:dyDescent="0.25">
      <c r="B31" s="78"/>
      <c r="C31" s="29" t="s">
        <v>56</v>
      </c>
      <c r="D31" s="18"/>
      <c r="E31" s="18"/>
      <c r="F31" s="18"/>
      <c r="G31" s="18"/>
      <c r="H31" s="18">
        <v>405.99</v>
      </c>
      <c r="I31" s="18"/>
      <c r="J31" s="18"/>
      <c r="K31" s="18"/>
      <c r="L31" s="18"/>
      <c r="M31" s="18"/>
      <c r="N31" s="18"/>
      <c r="O31" s="18"/>
      <c r="P31" s="18"/>
      <c r="Q31" s="69">
        <v>617680</v>
      </c>
      <c r="R31" s="70">
        <v>14</v>
      </c>
    </row>
    <row r="32" spans="2:18" x14ac:dyDescent="0.25">
      <c r="B32" s="78"/>
      <c r="C32" s="29" t="s">
        <v>57</v>
      </c>
      <c r="D32" s="18">
        <v>627350.5</v>
      </c>
      <c r="E32" s="18"/>
      <c r="F32" s="18">
        <v>274518.7</v>
      </c>
      <c r="G32" s="18"/>
      <c r="H32" s="18"/>
      <c r="I32" s="18"/>
      <c r="J32" s="18"/>
      <c r="K32" s="18">
        <v>1015768</v>
      </c>
      <c r="L32" s="18">
        <v>93894.15</v>
      </c>
      <c r="M32" s="18">
        <v>100605.6</v>
      </c>
      <c r="N32" s="18"/>
      <c r="O32" s="18"/>
      <c r="P32" s="18"/>
      <c r="Q32" s="69">
        <v>255500</v>
      </c>
      <c r="R32" s="70">
        <v>210</v>
      </c>
    </row>
    <row r="33" spans="2:18" x14ac:dyDescent="0.25">
      <c r="B33" s="78"/>
      <c r="C33" s="29" t="s">
        <v>58</v>
      </c>
      <c r="D33" s="18">
        <v>345000</v>
      </c>
      <c r="E33" s="18"/>
      <c r="F33" s="18">
        <v>650000</v>
      </c>
      <c r="G33" s="18"/>
      <c r="H33" s="18"/>
      <c r="I33" s="18"/>
      <c r="J33" s="18"/>
      <c r="K33" s="18">
        <v>908000</v>
      </c>
      <c r="L33" s="18">
        <v>325000</v>
      </c>
      <c r="M33" s="18">
        <v>20000</v>
      </c>
      <c r="N33" s="18"/>
      <c r="O33" s="18"/>
      <c r="P33" s="18"/>
      <c r="Q33" s="69">
        <v>48068</v>
      </c>
      <c r="R33" s="70">
        <v>220</v>
      </c>
    </row>
    <row r="34" spans="2:18" x14ac:dyDescent="0.25">
      <c r="B34" s="78"/>
      <c r="C34" s="29" t="s">
        <v>59</v>
      </c>
      <c r="D34" s="18"/>
      <c r="E34" s="18"/>
      <c r="F34" s="18">
        <v>274111.09999999998</v>
      </c>
      <c r="G34" s="18"/>
      <c r="H34" s="18"/>
      <c r="I34" s="18"/>
      <c r="J34" s="18"/>
      <c r="K34" s="18">
        <v>898093.6</v>
      </c>
      <c r="L34" s="18">
        <v>26442.75</v>
      </c>
      <c r="M34" s="18"/>
      <c r="N34" s="18"/>
      <c r="O34" s="18"/>
      <c r="P34" s="18"/>
      <c r="Q34" s="69">
        <v>47567</v>
      </c>
      <c r="R34" s="70">
        <v>30</v>
      </c>
    </row>
    <row r="35" spans="2:18" x14ac:dyDescent="0.25">
      <c r="B35" s="64" t="s">
        <v>60</v>
      </c>
      <c r="C35" s="43"/>
      <c r="D35" s="16">
        <f>SUM(D30:D34)</f>
        <v>1935459.6</v>
      </c>
      <c r="E35" s="71">
        <f t="shared" ref="E35:F35" si="24">SUM(E30:E34)</f>
        <v>0</v>
      </c>
      <c r="F35" s="16">
        <f t="shared" si="24"/>
        <v>1700778.5</v>
      </c>
      <c r="G35" s="71">
        <f t="shared" ref="G35" si="25">SUM(G30:G34)</f>
        <v>0</v>
      </c>
      <c r="H35" s="16">
        <f t="shared" ref="H35" si="26">SUM(H30:H34)</f>
        <v>405.99</v>
      </c>
      <c r="I35" s="71">
        <f t="shared" ref="I35" si="27">SUM(I30:I34)</f>
        <v>0</v>
      </c>
      <c r="J35" s="71">
        <f t="shared" ref="J35" si="28">SUM(J30:J34)</f>
        <v>0</v>
      </c>
      <c r="K35" s="16">
        <f t="shared" ref="K35" si="29">SUM(K30:K34)</f>
        <v>3536223.9</v>
      </c>
      <c r="L35" s="16">
        <f t="shared" ref="L35:M35" si="30">SUM(L30:L34)</f>
        <v>460063.3</v>
      </c>
      <c r="M35" s="16">
        <f t="shared" si="30"/>
        <v>197875.76</v>
      </c>
      <c r="N35" s="71">
        <f t="shared" ref="N35" si="31">SUM(N30:N34)</f>
        <v>0</v>
      </c>
      <c r="O35" s="71">
        <f t="shared" ref="O35" si="32">SUM(O30:O34)</f>
        <v>0</v>
      </c>
      <c r="P35" s="16">
        <f t="shared" ref="P35" si="33">SUM(P30:P34)</f>
        <v>428.32</v>
      </c>
      <c r="Q35" s="65">
        <f t="shared" ref="Q35" si="34">SUM(Q30:Q34)</f>
        <v>1177615</v>
      </c>
      <c r="R35" s="66">
        <f t="shared" ref="R35" si="35">SUM(R30:R34)</f>
        <v>534</v>
      </c>
    </row>
    <row r="36" spans="2:18" x14ac:dyDescent="0.25">
      <c r="B36" s="78" t="s">
        <v>61</v>
      </c>
      <c r="C36" s="29" t="s">
        <v>62</v>
      </c>
      <c r="D36" s="18"/>
      <c r="E36" s="18">
        <v>119.4</v>
      </c>
      <c r="F36" s="18"/>
      <c r="G36" s="18"/>
      <c r="H36" s="18"/>
      <c r="I36" s="18">
        <v>45.7</v>
      </c>
      <c r="J36" s="18"/>
      <c r="K36" s="18">
        <v>6041.97</v>
      </c>
      <c r="L36" s="18"/>
      <c r="M36" s="18"/>
      <c r="N36" s="18">
        <v>265.05</v>
      </c>
      <c r="O36" s="18"/>
      <c r="P36" s="18">
        <v>970.82</v>
      </c>
      <c r="Q36" s="18"/>
      <c r="R36" s="70"/>
    </row>
    <row r="37" spans="2:18" x14ac:dyDescent="0.25">
      <c r="B37" s="78"/>
      <c r="C37" s="29" t="s">
        <v>63</v>
      </c>
      <c r="D37" s="18"/>
      <c r="E37" s="18"/>
      <c r="F37" s="18">
        <v>655</v>
      </c>
      <c r="G37" s="18"/>
      <c r="H37" s="18">
        <v>5.96</v>
      </c>
      <c r="I37" s="18"/>
      <c r="J37" s="18"/>
      <c r="K37" s="18">
        <v>6892.7</v>
      </c>
      <c r="L37" s="18"/>
      <c r="M37" s="18"/>
      <c r="N37" s="18">
        <v>91.02</v>
      </c>
      <c r="O37" s="18">
        <v>1796.56</v>
      </c>
      <c r="P37" s="18"/>
      <c r="Q37" s="18"/>
      <c r="R37" s="70"/>
    </row>
    <row r="38" spans="2:18" x14ac:dyDescent="0.25">
      <c r="B38" s="78"/>
      <c r="C38" s="29" t="s">
        <v>64</v>
      </c>
      <c r="D38" s="18"/>
      <c r="E38" s="18">
        <v>725</v>
      </c>
      <c r="F38" s="18"/>
      <c r="G38" s="18"/>
      <c r="H38" s="18">
        <v>1455</v>
      </c>
      <c r="I38" s="18"/>
      <c r="J38" s="18"/>
      <c r="K38" s="18">
        <v>38799.64</v>
      </c>
      <c r="L38" s="18"/>
      <c r="M38" s="18"/>
      <c r="N38" s="18">
        <v>180.31</v>
      </c>
      <c r="O38" s="18"/>
      <c r="P38" s="18">
        <v>133.94999999999999</v>
      </c>
      <c r="Q38" s="18"/>
      <c r="R38" s="70"/>
    </row>
    <row r="39" spans="2:18" x14ac:dyDescent="0.25">
      <c r="B39" s="78"/>
      <c r="C39" s="29" t="s">
        <v>65</v>
      </c>
      <c r="D39" s="18"/>
      <c r="E39" s="18">
        <v>450</v>
      </c>
      <c r="F39" s="18"/>
      <c r="G39" s="18"/>
      <c r="H39" s="18"/>
      <c r="I39" s="18"/>
      <c r="J39" s="18"/>
      <c r="K39" s="18">
        <v>6410.08</v>
      </c>
      <c r="L39" s="18"/>
      <c r="M39" s="18"/>
      <c r="N39" s="18">
        <v>213.6</v>
      </c>
      <c r="O39" s="18"/>
      <c r="P39" s="18"/>
      <c r="Q39" s="18"/>
      <c r="R39" s="70"/>
    </row>
    <row r="40" spans="2:18" x14ac:dyDescent="0.25">
      <c r="B40" s="64" t="s">
        <v>66</v>
      </c>
      <c r="C40" s="43"/>
      <c r="D40" s="71">
        <f>SUM(D36:D39)</f>
        <v>0</v>
      </c>
      <c r="E40" s="16">
        <f t="shared" ref="E40:F40" si="36">SUM(E36:E39)</f>
        <v>1294.4000000000001</v>
      </c>
      <c r="F40" s="16">
        <f t="shared" si="36"/>
        <v>655</v>
      </c>
      <c r="G40" s="71">
        <f t="shared" ref="G40" si="37">SUM(G36:G39)</f>
        <v>0</v>
      </c>
      <c r="H40" s="16">
        <f t="shared" ref="H40" si="38">SUM(H36:H39)</f>
        <v>1460.96</v>
      </c>
      <c r="I40" s="16">
        <f t="shared" ref="I40" si="39">SUM(I36:I39)</f>
        <v>45.7</v>
      </c>
      <c r="J40" s="71">
        <f t="shared" ref="J40" si="40">SUM(J36:J39)</f>
        <v>0</v>
      </c>
      <c r="K40" s="16">
        <f t="shared" ref="K40" si="41">SUM(K36:K39)</f>
        <v>58144.39</v>
      </c>
      <c r="L40" s="71">
        <f t="shared" ref="L40" si="42">SUM(L36:L39)</f>
        <v>0</v>
      </c>
      <c r="M40" s="71">
        <f t="shared" ref="M40" si="43">SUM(M36:M39)</f>
        <v>0</v>
      </c>
      <c r="N40" s="16">
        <f t="shared" ref="N40" si="44">SUM(N36:N39)</f>
        <v>749.98</v>
      </c>
      <c r="O40" s="16">
        <f t="shared" ref="O40" si="45">SUM(O36:O39)</f>
        <v>1796.56</v>
      </c>
      <c r="P40" s="16">
        <f t="shared" ref="P40" si="46">SUM(P36:P39)</f>
        <v>1104.77</v>
      </c>
      <c r="Q40" s="71">
        <f t="shared" ref="Q40" si="47">SUM(Q36:Q39)</f>
        <v>0</v>
      </c>
      <c r="R40" s="75">
        <f t="shared" ref="R40" si="48">SUM(R36:R39)</f>
        <v>0</v>
      </c>
    </row>
    <row r="41" spans="2:18" x14ac:dyDescent="0.25">
      <c r="B41" s="78" t="s">
        <v>67</v>
      </c>
      <c r="C41" s="29" t="s">
        <v>68</v>
      </c>
      <c r="D41" s="18"/>
      <c r="E41" s="18"/>
      <c r="F41" s="18">
        <v>10063</v>
      </c>
      <c r="G41" s="18"/>
      <c r="H41" s="18"/>
      <c r="I41" s="18"/>
      <c r="J41" s="18"/>
      <c r="K41" s="18">
        <v>88814</v>
      </c>
      <c r="L41" s="18"/>
      <c r="M41" s="18"/>
      <c r="N41" s="18"/>
      <c r="O41" s="18"/>
      <c r="P41" s="18">
        <v>0.8</v>
      </c>
      <c r="Q41" s="69">
        <v>56875</v>
      </c>
      <c r="R41" s="70">
        <v>6</v>
      </c>
    </row>
    <row r="42" spans="2:18" x14ac:dyDescent="0.25">
      <c r="B42" s="78"/>
      <c r="C42" s="29" t="s">
        <v>69</v>
      </c>
      <c r="D42" s="18"/>
      <c r="E42" s="18"/>
      <c r="F42" s="18">
        <v>34701.01</v>
      </c>
      <c r="G42" s="18"/>
      <c r="H42" s="18"/>
      <c r="I42" s="18"/>
      <c r="J42" s="18"/>
      <c r="K42" s="18">
        <v>28517.98</v>
      </c>
      <c r="L42" s="18"/>
      <c r="M42" s="18">
        <v>3664.5</v>
      </c>
      <c r="N42" s="18"/>
      <c r="O42" s="18"/>
      <c r="P42" s="18">
        <v>100</v>
      </c>
      <c r="Q42" s="69">
        <v>117683</v>
      </c>
      <c r="R42" s="70">
        <v>6</v>
      </c>
    </row>
    <row r="43" spans="2:18" x14ac:dyDescent="0.25">
      <c r="B43" s="64" t="s">
        <v>70</v>
      </c>
      <c r="C43" s="43"/>
      <c r="D43" s="71">
        <f>SUM(D41:D42)</f>
        <v>0</v>
      </c>
      <c r="E43" s="71">
        <f t="shared" ref="E43:R43" si="49">SUM(E41:E42)</f>
        <v>0</v>
      </c>
      <c r="F43" s="16">
        <f t="shared" si="49"/>
        <v>44764.01</v>
      </c>
      <c r="G43" s="71">
        <f t="shared" si="49"/>
        <v>0</v>
      </c>
      <c r="H43" s="71">
        <f t="shared" si="49"/>
        <v>0</v>
      </c>
      <c r="I43" s="71">
        <f t="shared" si="49"/>
        <v>0</v>
      </c>
      <c r="J43" s="71">
        <f t="shared" si="49"/>
        <v>0</v>
      </c>
      <c r="K43" s="16">
        <f t="shared" si="49"/>
        <v>117331.98</v>
      </c>
      <c r="L43" s="71">
        <f t="shared" si="49"/>
        <v>0</v>
      </c>
      <c r="M43" s="16">
        <f t="shared" si="49"/>
        <v>3664.5</v>
      </c>
      <c r="N43" s="71">
        <f t="shared" si="49"/>
        <v>0</v>
      </c>
      <c r="O43" s="71">
        <f t="shared" si="49"/>
        <v>0</v>
      </c>
      <c r="P43" s="16">
        <f t="shared" si="49"/>
        <v>100.8</v>
      </c>
      <c r="Q43" s="65">
        <f t="shared" si="49"/>
        <v>174558</v>
      </c>
      <c r="R43" s="66">
        <f t="shared" si="49"/>
        <v>12</v>
      </c>
    </row>
    <row r="44" spans="2:18" x14ac:dyDescent="0.25">
      <c r="B44" s="78" t="s">
        <v>77</v>
      </c>
      <c r="C44" s="29" t="s">
        <v>77</v>
      </c>
      <c r="D44" s="18">
        <v>1065113</v>
      </c>
      <c r="E44" s="18"/>
      <c r="F44" s="18">
        <v>234958.9</v>
      </c>
      <c r="G44" s="18">
        <v>13216.42</v>
      </c>
      <c r="H44" s="18"/>
      <c r="I44" s="18"/>
      <c r="J44" s="18">
        <v>811</v>
      </c>
      <c r="K44" s="18">
        <v>124183.8</v>
      </c>
      <c r="L44" s="18"/>
      <c r="M44" s="18">
        <v>15670.82</v>
      </c>
      <c r="N44" s="18"/>
      <c r="O44" s="18"/>
      <c r="P44" s="18"/>
      <c r="Q44" s="69">
        <v>18709</v>
      </c>
      <c r="R44" s="70"/>
    </row>
    <row r="45" spans="2:18" x14ac:dyDescent="0.25">
      <c r="B45" s="64" t="s">
        <v>78</v>
      </c>
      <c r="C45" s="43"/>
      <c r="D45" s="16">
        <f>D44</f>
        <v>1065113</v>
      </c>
      <c r="E45" s="71">
        <f t="shared" ref="E45:R45" si="50">E44</f>
        <v>0</v>
      </c>
      <c r="F45" s="16">
        <f t="shared" si="50"/>
        <v>234958.9</v>
      </c>
      <c r="G45" s="16">
        <f t="shared" si="50"/>
        <v>13216.42</v>
      </c>
      <c r="H45" s="71">
        <f t="shared" si="50"/>
        <v>0</v>
      </c>
      <c r="I45" s="71">
        <f t="shared" si="50"/>
        <v>0</v>
      </c>
      <c r="J45" s="16">
        <f t="shared" si="50"/>
        <v>811</v>
      </c>
      <c r="K45" s="16">
        <f t="shared" si="50"/>
        <v>124183.8</v>
      </c>
      <c r="L45" s="71">
        <f t="shared" si="50"/>
        <v>0</v>
      </c>
      <c r="M45" s="16">
        <f t="shared" si="50"/>
        <v>15670.82</v>
      </c>
      <c r="N45" s="71">
        <f t="shared" si="50"/>
        <v>0</v>
      </c>
      <c r="O45" s="71">
        <f t="shared" si="50"/>
        <v>0</v>
      </c>
      <c r="P45" s="71">
        <f t="shared" si="50"/>
        <v>0</v>
      </c>
      <c r="Q45" s="65">
        <f t="shared" si="50"/>
        <v>18709</v>
      </c>
      <c r="R45" s="75">
        <f t="shared" si="50"/>
        <v>0</v>
      </c>
    </row>
    <row r="46" spans="2:18" x14ac:dyDescent="0.25">
      <c r="B46" s="78" t="s">
        <v>79</v>
      </c>
      <c r="C46" s="29" t="s">
        <v>79</v>
      </c>
      <c r="D46" s="18"/>
      <c r="E46" s="18"/>
      <c r="F46" s="18">
        <v>631768.19999999995</v>
      </c>
      <c r="G46" s="18"/>
      <c r="H46" s="18"/>
      <c r="I46" s="18"/>
      <c r="J46" s="18"/>
      <c r="K46" s="18"/>
      <c r="L46" s="18"/>
      <c r="M46" s="18">
        <v>93404</v>
      </c>
      <c r="N46" s="18"/>
      <c r="O46" s="18"/>
      <c r="P46" s="18">
        <v>100.79</v>
      </c>
      <c r="Q46" s="69">
        <v>6219643</v>
      </c>
      <c r="R46" s="70">
        <v>84</v>
      </c>
    </row>
    <row r="47" spans="2:18" x14ac:dyDescent="0.25">
      <c r="B47" s="64" t="s">
        <v>80</v>
      </c>
      <c r="C47" s="43"/>
      <c r="D47" s="71">
        <f>D46</f>
        <v>0</v>
      </c>
      <c r="E47" s="71">
        <f t="shared" ref="E47:R47" si="51">E46</f>
        <v>0</v>
      </c>
      <c r="F47" s="16">
        <f t="shared" si="51"/>
        <v>631768.19999999995</v>
      </c>
      <c r="G47" s="71">
        <f t="shared" si="51"/>
        <v>0</v>
      </c>
      <c r="H47" s="71">
        <f t="shared" si="51"/>
        <v>0</v>
      </c>
      <c r="I47" s="71">
        <f t="shared" si="51"/>
        <v>0</v>
      </c>
      <c r="J47" s="71">
        <f t="shared" si="51"/>
        <v>0</v>
      </c>
      <c r="K47" s="71">
        <f t="shared" si="51"/>
        <v>0</v>
      </c>
      <c r="L47" s="71">
        <f t="shared" si="51"/>
        <v>0</v>
      </c>
      <c r="M47" s="16">
        <f t="shared" si="51"/>
        <v>93404</v>
      </c>
      <c r="N47" s="71">
        <f t="shared" si="51"/>
        <v>0</v>
      </c>
      <c r="O47" s="71">
        <f t="shared" si="51"/>
        <v>0</v>
      </c>
      <c r="P47" s="16">
        <f t="shared" si="51"/>
        <v>100.79</v>
      </c>
      <c r="Q47" s="65">
        <f t="shared" si="51"/>
        <v>6219643</v>
      </c>
      <c r="R47" s="66">
        <f t="shared" si="51"/>
        <v>84</v>
      </c>
    </row>
    <row r="48" spans="2:18" x14ac:dyDescent="0.25">
      <c r="B48" s="78" t="s">
        <v>81</v>
      </c>
      <c r="C48" s="29" t="s">
        <v>81</v>
      </c>
      <c r="D48" s="18"/>
      <c r="E48" s="18"/>
      <c r="F48" s="18">
        <v>132325.4</v>
      </c>
      <c r="G48" s="18">
        <v>20117.509999999998</v>
      </c>
      <c r="H48" s="18"/>
      <c r="I48" s="18">
        <v>14152.84</v>
      </c>
      <c r="J48" s="18"/>
      <c r="K48" s="18">
        <v>238184.1</v>
      </c>
      <c r="L48" s="18"/>
      <c r="M48" s="18"/>
      <c r="N48" s="18">
        <v>10.84</v>
      </c>
      <c r="O48" s="18"/>
      <c r="P48" s="18">
        <v>44.91</v>
      </c>
      <c r="Q48" s="18"/>
      <c r="R48" s="70"/>
    </row>
    <row r="49" spans="2:18" x14ac:dyDescent="0.25">
      <c r="B49" s="64" t="s">
        <v>82</v>
      </c>
      <c r="C49" s="43"/>
      <c r="D49" s="71">
        <f>D48</f>
        <v>0</v>
      </c>
      <c r="E49" s="71">
        <f t="shared" ref="E49:R49" si="52">E48</f>
        <v>0</v>
      </c>
      <c r="F49" s="16">
        <f t="shared" si="52"/>
        <v>132325.4</v>
      </c>
      <c r="G49" s="16">
        <f t="shared" si="52"/>
        <v>20117.509999999998</v>
      </c>
      <c r="H49" s="71">
        <f t="shared" si="52"/>
        <v>0</v>
      </c>
      <c r="I49" s="16">
        <f t="shared" si="52"/>
        <v>14152.84</v>
      </c>
      <c r="J49" s="71">
        <f t="shared" si="52"/>
        <v>0</v>
      </c>
      <c r="K49" s="16">
        <f t="shared" si="52"/>
        <v>238184.1</v>
      </c>
      <c r="L49" s="71">
        <f t="shared" si="52"/>
        <v>0</v>
      </c>
      <c r="M49" s="71">
        <f t="shared" si="52"/>
        <v>0</v>
      </c>
      <c r="N49" s="16">
        <f t="shared" si="52"/>
        <v>10.84</v>
      </c>
      <c r="O49" s="71">
        <f t="shared" si="52"/>
        <v>0</v>
      </c>
      <c r="P49" s="16">
        <f t="shared" si="52"/>
        <v>44.91</v>
      </c>
      <c r="Q49" s="71">
        <f t="shared" si="52"/>
        <v>0</v>
      </c>
      <c r="R49" s="75">
        <f t="shared" si="52"/>
        <v>0</v>
      </c>
    </row>
    <row r="50" spans="2:18" x14ac:dyDescent="0.25">
      <c r="B50" s="78" t="s">
        <v>85</v>
      </c>
      <c r="C50" s="29" t="s">
        <v>110</v>
      </c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69">
        <v>336483</v>
      </c>
      <c r="R50" s="70">
        <v>6</v>
      </c>
    </row>
    <row r="51" spans="2:18" x14ac:dyDescent="0.25">
      <c r="B51" s="78"/>
      <c r="C51" s="29" t="s">
        <v>161</v>
      </c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69">
        <v>41335</v>
      </c>
      <c r="R51" s="70"/>
    </row>
    <row r="52" spans="2:18" x14ac:dyDescent="0.25">
      <c r="B52" s="64" t="s">
        <v>86</v>
      </c>
      <c r="C52" s="43"/>
      <c r="D52" s="71">
        <f>SUM(D50:D51)</f>
        <v>0</v>
      </c>
      <c r="E52" s="71">
        <f t="shared" ref="E52:R52" si="53">SUM(E50:E51)</f>
        <v>0</v>
      </c>
      <c r="F52" s="71">
        <f t="shared" si="53"/>
        <v>0</v>
      </c>
      <c r="G52" s="71">
        <f t="shared" si="53"/>
        <v>0</v>
      </c>
      <c r="H52" s="71">
        <f t="shared" si="53"/>
        <v>0</v>
      </c>
      <c r="I52" s="71">
        <f t="shared" si="53"/>
        <v>0</v>
      </c>
      <c r="J52" s="71">
        <f t="shared" si="53"/>
        <v>0</v>
      </c>
      <c r="K52" s="71">
        <f t="shared" si="53"/>
        <v>0</v>
      </c>
      <c r="L52" s="71">
        <f t="shared" si="53"/>
        <v>0</v>
      </c>
      <c r="M52" s="71">
        <f t="shared" si="53"/>
        <v>0</v>
      </c>
      <c r="N52" s="71">
        <f t="shared" si="53"/>
        <v>0</v>
      </c>
      <c r="O52" s="71">
        <f t="shared" si="53"/>
        <v>0</v>
      </c>
      <c r="P52" s="71">
        <f t="shared" si="53"/>
        <v>0</v>
      </c>
      <c r="Q52" s="65">
        <f t="shared" si="53"/>
        <v>377818</v>
      </c>
      <c r="R52" s="66">
        <f t="shared" si="53"/>
        <v>6</v>
      </c>
    </row>
    <row r="53" spans="2:18" ht="15.75" thickBot="1" x14ac:dyDescent="0.3">
      <c r="B53" s="67" t="s">
        <v>131</v>
      </c>
      <c r="C53" s="68"/>
      <c r="D53" s="26">
        <f>D52+D49+D47+D45+D43+D40+D35+D29+D20+D18+D16+D14+D12</f>
        <v>7889141.0199999996</v>
      </c>
      <c r="E53" s="26">
        <f t="shared" ref="E53:R53" si="54">E52+E49+E47+E45+E43+E40+E35+E29+E20+E18+E16+E14+E12</f>
        <v>62608.369999999995</v>
      </c>
      <c r="F53" s="26">
        <f t="shared" si="54"/>
        <v>9885238.6400000006</v>
      </c>
      <c r="G53" s="26">
        <f t="shared" si="54"/>
        <v>2025739.37</v>
      </c>
      <c r="H53" s="26">
        <f t="shared" si="54"/>
        <v>50840.85</v>
      </c>
      <c r="I53" s="26">
        <f t="shared" si="54"/>
        <v>38395.340000000004</v>
      </c>
      <c r="J53" s="26">
        <f t="shared" si="54"/>
        <v>627941.65</v>
      </c>
      <c r="K53" s="26">
        <f t="shared" si="54"/>
        <v>7843878.2699999996</v>
      </c>
      <c r="L53" s="26">
        <f t="shared" si="54"/>
        <v>1797496.02</v>
      </c>
      <c r="M53" s="26">
        <f t="shared" si="54"/>
        <v>659931.83000000007</v>
      </c>
      <c r="N53" s="26">
        <f t="shared" si="54"/>
        <v>760.82</v>
      </c>
      <c r="O53" s="26">
        <f t="shared" si="54"/>
        <v>1796.56</v>
      </c>
      <c r="P53" s="26">
        <f t="shared" si="54"/>
        <v>22126.44</v>
      </c>
      <c r="Q53" s="81">
        <f t="shared" si="54"/>
        <v>8168343</v>
      </c>
      <c r="R53" s="80">
        <f t="shared" si="54"/>
        <v>671</v>
      </c>
    </row>
    <row r="67" spans="11:11" ht="15.75" thickBot="1" x14ac:dyDescent="0.3"/>
    <row r="68" spans="11:11" ht="15.75" thickBot="1" x14ac:dyDescent="0.3">
      <c r="K68" s="46"/>
    </row>
  </sheetData>
  <mergeCells count="2">
    <mergeCell ref="B7:B8"/>
    <mergeCell ref="C7:C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1. OPF</vt:lpstr>
      <vt:lpstr>2. OBM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Garcia Cañestro, Cristina</dc:creator>
  <cp:lastModifiedBy>ES</cp:lastModifiedBy>
  <dcterms:created xsi:type="dcterms:W3CDTF">2023-11-24T09:36:36Z</dcterms:created>
  <dcterms:modified xsi:type="dcterms:W3CDTF">2025-12-11T15:44:00Z</dcterms:modified>
</cp:coreProperties>
</file>