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P:\Proyectos\EstadForest\A2_Anuario Estidistica Forestal\4_AEF2023\02. María\Tablas Excel AEF 2023\Datos desglosados 2023\"/>
    </mc:Choice>
  </mc:AlternateContent>
  <bookViews>
    <workbookView xWindow="0" yWindow="0" windowWidth="20490" windowHeight="7500" activeTab="2"/>
  </bookViews>
  <sheets>
    <sheet name="1. LICENCIAS" sheetId="1" r:id="rId1"/>
    <sheet name="2. CAPTURAS PESCA" sheetId="3" r:id="rId2"/>
    <sheet name="3. SUELTAS" sheetId="4" r:id="rId3"/>
    <sheet name="4. MASAS DE PESCA FLUVIAL" sheetId="7" r:id="rId4"/>
  </sheets>
  <definedNames>
    <definedName name="_xlnm._FilterDatabase" localSheetId="1" hidden="1">'2. CAPTURAS PESCA'!$B$7:$S$63</definedName>
    <definedName name="_xlnm._FilterDatabase" localSheetId="2" hidden="1">'3. SUELTAS'!#REF!</definedName>
    <definedName name="_xlnm._FilterDatabase" localSheetId="3" hidden="1">'4. MASAS DE PESCA FLUVIAL'!$B$5:$Q$194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4" l="1"/>
  <c r="M77" i="4" s="1"/>
  <c r="N77" i="4"/>
  <c r="M66" i="4"/>
  <c r="M45" i="4"/>
  <c r="M43" i="4"/>
  <c r="M41" i="4"/>
  <c r="F12" i="1" l="1"/>
  <c r="F14" i="1"/>
  <c r="F17" i="1"/>
  <c r="F18" i="1"/>
  <c r="F20" i="1"/>
  <c r="F9" i="1"/>
  <c r="F10" i="1"/>
  <c r="P65" i="7" l="1"/>
  <c r="N119" i="7"/>
  <c r="P119" i="7"/>
  <c r="E119" i="7"/>
  <c r="N41" i="7"/>
  <c r="E41" i="7"/>
  <c r="I27" i="7"/>
  <c r="J27" i="7"/>
  <c r="K27" i="7"/>
  <c r="L27" i="7"/>
  <c r="Q27" i="7"/>
  <c r="E27" i="7"/>
  <c r="P142" i="7"/>
  <c r="E118" i="7"/>
  <c r="E40" i="7"/>
  <c r="N40" i="7"/>
  <c r="P118" i="7"/>
  <c r="N118" i="7"/>
  <c r="K119" i="7"/>
  <c r="K194" i="7" s="1"/>
  <c r="J119" i="7"/>
  <c r="G118" i="7"/>
  <c r="G119" i="7"/>
  <c r="N134" i="7"/>
  <c r="I134" i="7"/>
  <c r="G134" i="7"/>
  <c r="F134" i="7"/>
  <c r="E134" i="7"/>
  <c r="P143" i="7"/>
  <c r="O143" i="7"/>
  <c r="O194" i="7" s="1"/>
  <c r="N143" i="7"/>
  <c r="J142" i="7"/>
  <c r="J143" i="7"/>
  <c r="I142" i="7"/>
  <c r="I143" i="7"/>
  <c r="G142" i="7"/>
  <c r="G143" i="7"/>
  <c r="F142" i="7"/>
  <c r="E142" i="7"/>
  <c r="E143" i="7"/>
  <c r="P158" i="7"/>
  <c r="N158" i="7"/>
  <c r="J158" i="7"/>
  <c r="I158" i="7"/>
  <c r="H158" i="7"/>
  <c r="G158" i="7"/>
  <c r="F158" i="7"/>
  <c r="J163" i="7"/>
  <c r="P170" i="7"/>
  <c r="N170" i="7"/>
  <c r="L170" i="7"/>
  <c r="J170" i="7"/>
  <c r="I170" i="7"/>
  <c r="G170" i="7"/>
  <c r="F170" i="7"/>
  <c r="P176" i="7"/>
  <c r="L175" i="7"/>
  <c r="L176" i="7"/>
  <c r="G176" i="7"/>
  <c r="Q175" i="7"/>
  <c r="E176" i="7"/>
  <c r="N190" i="7"/>
  <c r="N191" i="7"/>
  <c r="M191" i="7"/>
  <c r="J190" i="7"/>
  <c r="J191" i="7"/>
  <c r="G190" i="7"/>
  <c r="F191" i="7"/>
  <c r="O193" i="7"/>
  <c r="G189" i="7"/>
  <c r="J189" i="7"/>
  <c r="M189" i="7"/>
  <c r="N189" i="7"/>
  <c r="F189" i="7"/>
  <c r="G180" i="7"/>
  <c r="J180" i="7"/>
  <c r="M180" i="7"/>
  <c r="N180" i="7"/>
  <c r="E180" i="7"/>
  <c r="G174" i="7"/>
  <c r="L174" i="7"/>
  <c r="P174" i="7"/>
  <c r="E174" i="7"/>
  <c r="G168" i="7"/>
  <c r="I168" i="7"/>
  <c r="J168" i="7"/>
  <c r="L168" i="7"/>
  <c r="N168" i="7"/>
  <c r="P168" i="7"/>
  <c r="F168" i="7"/>
  <c r="J162" i="7"/>
  <c r="N162" i="7"/>
  <c r="G162" i="7"/>
  <c r="P156" i="7"/>
  <c r="N156" i="7"/>
  <c r="G156" i="7"/>
  <c r="H156" i="7"/>
  <c r="I156" i="7"/>
  <c r="J156" i="7"/>
  <c r="F156" i="7"/>
  <c r="P141" i="7"/>
  <c r="O141" i="7"/>
  <c r="F141" i="7"/>
  <c r="G141" i="7"/>
  <c r="I141" i="7"/>
  <c r="J141" i="7"/>
  <c r="N141" i="7"/>
  <c r="E141" i="7"/>
  <c r="F132" i="7"/>
  <c r="G132" i="7"/>
  <c r="I132" i="7"/>
  <c r="N132" i="7"/>
  <c r="E132" i="7"/>
  <c r="N117" i="7"/>
  <c r="P117" i="7"/>
  <c r="K117" i="7"/>
  <c r="J117" i="7"/>
  <c r="G117" i="7"/>
  <c r="J100" i="7"/>
  <c r="J101" i="7"/>
  <c r="I100" i="7"/>
  <c r="I101" i="7"/>
  <c r="F100" i="7"/>
  <c r="F101" i="7"/>
  <c r="I99" i="7"/>
  <c r="J99" i="7"/>
  <c r="F99" i="7"/>
  <c r="P70" i="7"/>
  <c r="P71" i="7"/>
  <c r="N70" i="7"/>
  <c r="N71" i="7"/>
  <c r="I71" i="7"/>
  <c r="H71" i="7"/>
  <c r="F71" i="7"/>
  <c r="H69" i="7"/>
  <c r="I69" i="7"/>
  <c r="N69" i="7"/>
  <c r="P69" i="7"/>
  <c r="F69" i="7"/>
  <c r="L64" i="7"/>
  <c r="K64" i="7"/>
  <c r="J64" i="7"/>
  <c r="F65" i="7"/>
  <c r="E65" i="7"/>
  <c r="F63" i="7"/>
  <c r="J63" i="7"/>
  <c r="K63" i="7"/>
  <c r="L63" i="7"/>
  <c r="P63" i="7"/>
  <c r="E63" i="7"/>
  <c r="J52" i="7"/>
  <c r="Q52" i="7" s="1"/>
  <c r="P40" i="7"/>
  <c r="P41" i="7"/>
  <c r="J40" i="7"/>
  <c r="J41" i="7"/>
  <c r="G40" i="7"/>
  <c r="G41" i="7"/>
  <c r="F40" i="7"/>
  <c r="F41" i="7"/>
  <c r="J51" i="7"/>
  <c r="Q51" i="7" s="1"/>
  <c r="H45" i="7"/>
  <c r="I45" i="7"/>
  <c r="K45" i="7"/>
  <c r="N45" i="7"/>
  <c r="P45" i="7"/>
  <c r="E45" i="7"/>
  <c r="G39" i="7"/>
  <c r="J39" i="7"/>
  <c r="J192" i="7" s="1"/>
  <c r="P39" i="7"/>
  <c r="F39" i="7"/>
  <c r="L192" i="7"/>
  <c r="E192" i="7"/>
  <c r="Q9" i="7"/>
  <c r="Q12" i="7"/>
  <c r="Q15" i="7"/>
  <c r="Q18" i="7"/>
  <c r="Q21" i="7"/>
  <c r="Q24" i="7"/>
  <c r="Q30" i="7"/>
  <c r="Q31" i="7"/>
  <c r="Q32" i="7"/>
  <c r="Q33" i="7"/>
  <c r="Q34" i="7"/>
  <c r="Q35" i="7"/>
  <c r="Q36" i="7"/>
  <c r="Q37" i="7"/>
  <c r="Q38" i="7"/>
  <c r="Q42" i="7"/>
  <c r="Q48" i="7"/>
  <c r="Q49" i="7"/>
  <c r="Q54" i="7"/>
  <c r="Q55" i="7"/>
  <c r="Q56" i="7"/>
  <c r="Q57" i="7"/>
  <c r="Q58" i="7"/>
  <c r="Q59" i="7"/>
  <c r="Q60" i="7"/>
  <c r="Q61" i="7"/>
  <c r="Q62" i="7"/>
  <c r="Q66" i="7"/>
  <c r="Q67" i="7"/>
  <c r="Q68" i="7"/>
  <c r="Q72" i="7"/>
  <c r="Q73" i="7"/>
  <c r="Q74" i="7"/>
  <c r="Q75" i="7"/>
  <c r="Q76" i="7"/>
  <c r="Q77" i="7"/>
  <c r="Q78" i="7"/>
  <c r="Q79" i="7"/>
  <c r="Q80" i="7"/>
  <c r="Q81" i="7"/>
  <c r="Q83" i="7"/>
  <c r="Q84" i="7"/>
  <c r="Q86" i="7"/>
  <c r="Q87" i="7"/>
  <c r="Q88" i="7"/>
  <c r="Q89" i="7"/>
  <c r="Q90" i="7"/>
  <c r="Q92" i="7"/>
  <c r="Q93" i="7"/>
  <c r="Q94" i="7"/>
  <c r="Q95" i="7"/>
  <c r="Q96" i="7"/>
  <c r="Q97" i="7"/>
  <c r="Q98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20" i="7"/>
  <c r="Q122" i="7"/>
  <c r="Q123" i="7"/>
  <c r="Q125" i="7"/>
  <c r="Q126" i="7"/>
  <c r="Q128" i="7"/>
  <c r="Q129" i="7"/>
  <c r="Q131" i="7"/>
  <c r="Q135" i="7"/>
  <c r="Q136" i="7"/>
  <c r="Q137" i="7"/>
  <c r="Q138" i="7"/>
  <c r="Q139" i="7"/>
  <c r="Q140" i="7"/>
  <c r="Q144" i="7"/>
  <c r="Q146" i="7"/>
  <c r="Q147" i="7"/>
  <c r="Q149" i="7"/>
  <c r="Q150" i="7"/>
  <c r="Q152" i="7"/>
  <c r="Q153" i="7"/>
  <c r="Q155" i="7"/>
  <c r="Q159" i="7"/>
  <c r="Q160" i="7"/>
  <c r="Q165" i="7"/>
  <c r="Q167" i="7"/>
  <c r="Q171" i="7"/>
  <c r="Q172" i="7"/>
  <c r="Q173" i="7"/>
  <c r="Q177" i="7"/>
  <c r="Q179" i="7"/>
  <c r="Q183" i="7"/>
  <c r="Q185" i="7"/>
  <c r="Q186" i="7"/>
  <c r="Q187" i="7"/>
  <c r="Q6" i="7"/>
  <c r="H192" i="7" l="1"/>
  <c r="N192" i="7"/>
  <c r="O192" i="7"/>
  <c r="F192" i="7"/>
  <c r="L194" i="7"/>
  <c r="Q163" i="7"/>
  <c r="P194" i="7"/>
  <c r="K192" i="7"/>
  <c r="P192" i="7"/>
  <c r="Q69" i="7"/>
  <c r="G192" i="7"/>
  <c r="K193" i="7"/>
  <c r="I192" i="7"/>
  <c r="Q162" i="7"/>
  <c r="M192" i="7"/>
  <c r="G194" i="7"/>
  <c r="Q100" i="7"/>
  <c r="I193" i="7"/>
  <c r="L193" i="7"/>
  <c r="P193" i="7"/>
  <c r="Q119" i="7"/>
  <c r="Q118" i="7"/>
  <c r="Q134" i="7"/>
  <c r="I194" i="7"/>
  <c r="Q143" i="7"/>
  <c r="Q142" i="7"/>
  <c r="E193" i="7"/>
  <c r="J194" i="7"/>
  <c r="H194" i="7"/>
  <c r="H193" i="7"/>
  <c r="Q158" i="7"/>
  <c r="Q170" i="7"/>
  <c r="Q176" i="7"/>
  <c r="N194" i="7"/>
  <c r="N193" i="7"/>
  <c r="M194" i="7"/>
  <c r="M193" i="7"/>
  <c r="J193" i="7"/>
  <c r="Q182" i="7"/>
  <c r="E194" i="7"/>
  <c r="Q191" i="7"/>
  <c r="G193" i="7"/>
  <c r="Q190" i="7"/>
  <c r="F194" i="7"/>
  <c r="F193" i="7"/>
  <c r="Q180" i="7"/>
  <c r="Q45" i="7"/>
  <c r="Q99" i="7"/>
  <c r="Q189" i="7"/>
  <c r="Q63" i="7"/>
  <c r="Q101" i="7"/>
  <c r="Q39" i="7"/>
  <c r="Q174" i="7"/>
  <c r="Q168" i="7"/>
  <c r="Q156" i="7"/>
  <c r="Q141" i="7"/>
  <c r="Q132" i="7"/>
  <c r="Q117" i="7"/>
  <c r="Q71" i="7"/>
  <c r="Q70" i="7"/>
  <c r="Q65" i="7"/>
  <c r="Q64" i="7"/>
  <c r="Q40" i="7"/>
  <c r="Q41" i="7"/>
  <c r="O74" i="4"/>
  <c r="O73" i="4"/>
  <c r="O75" i="4" s="1"/>
  <c r="O76" i="4" s="1"/>
  <c r="K75" i="4"/>
  <c r="K76" i="4" s="1"/>
  <c r="L75" i="4"/>
  <c r="L76" i="4" s="1"/>
  <c r="I75" i="4"/>
  <c r="I76" i="4" s="1"/>
  <c r="L72" i="4"/>
  <c r="I72" i="4"/>
  <c r="O71" i="4"/>
  <c r="O72" i="4" s="1"/>
  <c r="O69" i="4"/>
  <c r="O70" i="4" s="1"/>
  <c r="K70" i="4"/>
  <c r="O67" i="4"/>
  <c r="O68" i="4" s="1"/>
  <c r="K68" i="4"/>
  <c r="O65" i="4"/>
  <c r="O64" i="4"/>
  <c r="L66" i="4"/>
  <c r="O61" i="4"/>
  <c r="O62" i="4" s="1"/>
  <c r="O59" i="4"/>
  <c r="O60" i="4" s="1"/>
  <c r="O57" i="4"/>
  <c r="O58" i="4" s="1"/>
  <c r="O55" i="4"/>
  <c r="O56" i="4" s="1"/>
  <c r="L62" i="4"/>
  <c r="I62" i="4"/>
  <c r="L60" i="4"/>
  <c r="I58" i="4"/>
  <c r="L58" i="4"/>
  <c r="E58" i="4"/>
  <c r="E63" i="4" s="1"/>
  <c r="L56" i="4"/>
  <c r="F53" i="4"/>
  <c r="H53" i="4"/>
  <c r="J53" i="4"/>
  <c r="K53" i="4"/>
  <c r="K54" i="4" s="1"/>
  <c r="L53" i="4"/>
  <c r="L54" i="4" s="1"/>
  <c r="N53" i="4"/>
  <c r="E53" i="4"/>
  <c r="F50" i="4"/>
  <c r="H50" i="4"/>
  <c r="J50" i="4"/>
  <c r="N50" i="4"/>
  <c r="E50" i="4"/>
  <c r="O52" i="4"/>
  <c r="O51" i="4"/>
  <c r="O49" i="4"/>
  <c r="O50" i="4" s="1"/>
  <c r="F47" i="4"/>
  <c r="F48" i="4" s="1"/>
  <c r="N47" i="4"/>
  <c r="E47" i="4"/>
  <c r="E48" i="4" s="1"/>
  <c r="L45" i="4"/>
  <c r="L43" i="4"/>
  <c r="L41" i="4"/>
  <c r="O46" i="4"/>
  <c r="O47" i="4" s="1"/>
  <c r="O44" i="4"/>
  <c r="O45" i="4" s="1"/>
  <c r="O42" i="4"/>
  <c r="O43" i="4" s="1"/>
  <c r="O40" i="4"/>
  <c r="O41" i="4" s="1"/>
  <c r="O34" i="4"/>
  <c r="O35" i="4" s="1"/>
  <c r="K38" i="4"/>
  <c r="G38" i="4"/>
  <c r="K35" i="4"/>
  <c r="J33" i="4"/>
  <c r="J39" i="4" s="1"/>
  <c r="K33" i="4"/>
  <c r="G33" i="4"/>
  <c r="G39" i="4" s="1"/>
  <c r="G77" i="4" s="1"/>
  <c r="O37" i="4"/>
  <c r="O36" i="4"/>
  <c r="O32" i="4"/>
  <c r="O31" i="4"/>
  <c r="O23" i="4"/>
  <c r="L30" i="4"/>
  <c r="I30" i="4"/>
  <c r="O29" i="4"/>
  <c r="O30" i="4" s="1"/>
  <c r="E21" i="4"/>
  <c r="O26" i="4"/>
  <c r="K27" i="4"/>
  <c r="K28" i="4" s="1"/>
  <c r="L27" i="4"/>
  <c r="N27" i="4"/>
  <c r="N28" i="4" s="1"/>
  <c r="E27" i="4"/>
  <c r="L24" i="4"/>
  <c r="E24" i="4"/>
  <c r="O25" i="4"/>
  <c r="O22" i="4"/>
  <c r="O20" i="4"/>
  <c r="O21" i="4" s="1"/>
  <c r="L19" i="4"/>
  <c r="I19" i="4"/>
  <c r="O18" i="4"/>
  <c r="O19" i="4" s="1"/>
  <c r="O15" i="4"/>
  <c r="O14" i="4"/>
  <c r="O12" i="4"/>
  <c r="O11" i="4"/>
  <c r="O9" i="4"/>
  <c r="K10" i="4"/>
  <c r="K13" i="4"/>
  <c r="K16" i="4"/>
  <c r="N16" i="4"/>
  <c r="N13" i="4"/>
  <c r="L13" i="4"/>
  <c r="N10" i="4"/>
  <c r="L10" i="4"/>
  <c r="O8" i="4"/>
  <c r="P51" i="3"/>
  <c r="E17" i="3"/>
  <c r="E63" i="3" s="1"/>
  <c r="N43" i="3"/>
  <c r="E43" i="3"/>
  <c r="Q61" i="3"/>
  <c r="P61" i="3"/>
  <c r="Q60" i="3"/>
  <c r="P60" i="3"/>
  <c r="P50" i="3"/>
  <c r="S50" i="3" s="1"/>
  <c r="R46" i="3"/>
  <c r="Q46" i="3"/>
  <c r="O43" i="3"/>
  <c r="R42" i="3"/>
  <c r="O42" i="3"/>
  <c r="G33" i="3"/>
  <c r="H33" i="3"/>
  <c r="K33" i="3"/>
  <c r="L33" i="3"/>
  <c r="L63" i="3" s="1"/>
  <c r="M33" i="3"/>
  <c r="M63" i="3" s="1"/>
  <c r="P33" i="3"/>
  <c r="F33" i="3"/>
  <c r="G32" i="3"/>
  <c r="H32" i="3"/>
  <c r="H62" i="3" s="1"/>
  <c r="K32" i="3"/>
  <c r="L32" i="3"/>
  <c r="M32" i="3"/>
  <c r="P32" i="3"/>
  <c r="F32" i="3"/>
  <c r="O20" i="3"/>
  <c r="H63" i="3"/>
  <c r="K17" i="3"/>
  <c r="N17" i="3"/>
  <c r="N63" i="3" s="1"/>
  <c r="G16" i="3"/>
  <c r="J16" i="3"/>
  <c r="J62" i="3" s="1"/>
  <c r="K16" i="3"/>
  <c r="K62" i="3" s="1"/>
  <c r="L16" i="3"/>
  <c r="M16" i="3"/>
  <c r="N16" i="3"/>
  <c r="P16" i="3"/>
  <c r="Q16" i="3"/>
  <c r="F16" i="3"/>
  <c r="F62" i="3" s="1"/>
  <c r="O11" i="3"/>
  <c r="O10" i="3"/>
  <c r="Q10" i="3"/>
  <c r="S48" i="3"/>
  <c r="S49" i="3"/>
  <c r="S51" i="3"/>
  <c r="S56" i="3"/>
  <c r="S58" i="3"/>
  <c r="S59" i="3"/>
  <c r="S60" i="3"/>
  <c r="S44" i="3"/>
  <c r="S24" i="3"/>
  <c r="S25" i="3"/>
  <c r="S26" i="3"/>
  <c r="S27" i="3"/>
  <c r="S28" i="3"/>
  <c r="S29" i="3"/>
  <c r="S30" i="3"/>
  <c r="S31" i="3"/>
  <c r="S34" i="3"/>
  <c r="S35" i="3"/>
  <c r="S36" i="3"/>
  <c r="S37" i="3"/>
  <c r="S38" i="3"/>
  <c r="S39" i="3"/>
  <c r="S40" i="3"/>
  <c r="S41" i="3"/>
  <c r="S18" i="3"/>
  <c r="S20" i="3"/>
  <c r="S22" i="3"/>
  <c r="S23" i="3"/>
  <c r="S12" i="3"/>
  <c r="S13" i="3"/>
  <c r="S14" i="3"/>
  <c r="S15" i="3"/>
  <c r="S9" i="3"/>
  <c r="S8" i="3"/>
  <c r="O53" i="4" l="1"/>
  <c r="J54" i="4"/>
  <c r="J77" i="4"/>
  <c r="Q192" i="7"/>
  <c r="Q194" i="7"/>
  <c r="Q193" i="7"/>
  <c r="E54" i="4"/>
  <c r="O66" i="4"/>
  <c r="H54" i="4"/>
  <c r="H77" i="4" s="1"/>
  <c r="F54" i="4"/>
  <c r="F77" i="4" s="1"/>
  <c r="O63" i="4"/>
  <c r="N48" i="4"/>
  <c r="O54" i="4"/>
  <c r="N54" i="4"/>
  <c r="L63" i="4"/>
  <c r="I63" i="4"/>
  <c r="I77" i="4" s="1"/>
  <c r="O24" i="4"/>
  <c r="O38" i="4"/>
  <c r="O33" i="4"/>
  <c r="K39" i="4"/>
  <c r="L48" i="4"/>
  <c r="O48" i="4"/>
  <c r="L28" i="4"/>
  <c r="L17" i="4"/>
  <c r="O27" i="4"/>
  <c r="E28" i="4"/>
  <c r="N17" i="4"/>
  <c r="O10" i="4"/>
  <c r="O16" i="4"/>
  <c r="K17" i="4"/>
  <c r="O13" i="4"/>
  <c r="S33" i="3"/>
  <c r="F63" i="3"/>
  <c r="Q62" i="3"/>
  <c r="M62" i="3"/>
  <c r="R62" i="3"/>
  <c r="Q63" i="3"/>
  <c r="O63" i="3"/>
  <c r="S61" i="3"/>
  <c r="S46" i="3"/>
  <c r="P63" i="3"/>
  <c r="S43" i="3"/>
  <c r="S42" i="3"/>
  <c r="P62" i="3"/>
  <c r="G63" i="3"/>
  <c r="K63" i="3"/>
  <c r="N62" i="3"/>
  <c r="S32" i="3"/>
  <c r="L62" i="3"/>
  <c r="G62" i="3"/>
  <c r="O62" i="3"/>
  <c r="S17" i="3"/>
  <c r="S16" i="3"/>
  <c r="S11" i="3"/>
  <c r="S10" i="3"/>
  <c r="F24" i="1"/>
  <c r="G24" i="1"/>
  <c r="E24" i="1"/>
  <c r="D24" i="1"/>
  <c r="C24" i="1"/>
  <c r="E77" i="4" l="1"/>
  <c r="K77" i="4"/>
  <c r="L77" i="4"/>
  <c r="O39" i="4"/>
  <c r="O28" i="4"/>
  <c r="O17" i="4"/>
  <c r="S63" i="3"/>
  <c r="S62" i="3"/>
  <c r="O77" i="4" l="1"/>
</calcChain>
</file>

<file path=xl/sharedStrings.xml><?xml version="1.0" encoding="utf-8"?>
<sst xmlns="http://schemas.openxmlformats.org/spreadsheetml/2006/main" count="524" uniqueCount="217">
  <si>
    <t>COMUNIDAD AUTÓNOMA</t>
  </si>
  <si>
    <t>PROVINCIA</t>
  </si>
  <si>
    <t>Andalucía</t>
  </si>
  <si>
    <t>Almería</t>
  </si>
  <si>
    <t>Cádiz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</si>
  <si>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</si>
  <si>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</si>
  <si>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</si>
  <si>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</si>
  <si>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</si>
  <si>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</si>
  <si>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</si>
  <si>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</si>
  <si>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</si>
  <si>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Total Aragón</t>
  </si>
  <si>
    <t>Baleares</t>
  </si>
  <si>
    <t>C. Valenciana</t>
  </si>
  <si>
    <t>Alicante</t>
  </si>
  <si>
    <t>Castellón</t>
  </si>
  <si>
    <t>Valencia</t>
  </si>
  <si>
    <t>Total C. Valenciana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</si>
  <si>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</si>
  <si>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</si>
  <si>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</si>
  <si>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</si>
  <si>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</si>
  <si>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</si>
  <si>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</si>
  <si>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</si>
  <si>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</si>
  <si>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</si>
  <si>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</si>
  <si>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</si>
  <si>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</si>
  <si>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</si>
  <si>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</si>
  <si>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</si>
  <si>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</si>
  <si>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</si>
  <si>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</si>
  <si>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</si>
  <si>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</si>
  <si>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</si>
  <si>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</si>
  <si>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</si>
  <si>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</si>
  <si>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</si>
  <si>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</si>
  <si>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</si>
  <si>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</si>
  <si>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</si>
  <si>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La Coruña</t>
  </si>
  <si>
    <t>Lugo</t>
  </si>
  <si>
    <t>Orense</t>
  </si>
  <si>
    <t>Pontevedra</t>
  </si>
  <si>
    <t>Total Galicia</t>
  </si>
  <si>
    <t>La Rioja</t>
  </si>
  <si>
    <t>Total La Rioja</t>
  </si>
  <si>
    <t>Madrid</t>
  </si>
  <si>
    <t>Murcia</t>
  </si>
  <si>
    <t>Navarra</t>
  </si>
  <si>
    <t>Total Navarra</t>
  </si>
  <si>
    <t>País Vasco</t>
  </si>
  <si>
    <t>Vizcaya</t>
  </si>
  <si>
    <t>Total País Vasco</t>
  </si>
  <si>
    <t>Notas:</t>
  </si>
  <si>
    <t>Valores</t>
  </si>
  <si>
    <t>Anguila</t>
  </si>
  <si>
    <t>Barbo</t>
  </si>
  <si>
    <t>Cangrejo señal</t>
  </si>
  <si>
    <t>Carpa</t>
  </si>
  <si>
    <t>Ciprínidos sin especificar</t>
  </si>
  <si>
    <t>Lucio</t>
  </si>
  <si>
    <t>Salmón</t>
  </si>
  <si>
    <t>Trucha arco-iris</t>
  </si>
  <si>
    <t>Trucha común</t>
  </si>
  <si>
    <t>Otros</t>
  </si>
  <si>
    <t>TIPO DE PROCEDENCIA</t>
  </si>
  <si>
    <t>Total Huesca</t>
  </si>
  <si>
    <t>Total Zaragoza</t>
  </si>
  <si>
    <t>Total Castellón</t>
  </si>
  <si>
    <t>Total Valencia</t>
  </si>
  <si>
    <t>Total Albacete</t>
  </si>
  <si>
    <t>Total Cuenca</t>
  </si>
  <si>
    <t>Total Guadalajara</t>
  </si>
  <si>
    <t>Total Barcelona</t>
  </si>
  <si>
    <t>Total Gerona</t>
  </si>
  <si>
    <t>Total Lérida</t>
  </si>
  <si>
    <t>Total Tarragona</t>
  </si>
  <si>
    <t>Total Badajoz</t>
  </si>
  <si>
    <t>Total Cáceres</t>
  </si>
  <si>
    <t>Total La Coruña</t>
  </si>
  <si>
    <t>Total Lugo</t>
  </si>
  <si>
    <t>Total Orense</t>
  </si>
  <si>
    <t>Total Pontevedra</t>
  </si>
  <si>
    <t>Total Vizcaya</t>
  </si>
  <si>
    <t>Cangrejo autóctono</t>
  </si>
  <si>
    <t>Tenca</t>
  </si>
  <si>
    <t>Total Teruel</t>
  </si>
  <si>
    <t>Las licencias interautonómicas se pusieran en marcha en noviembre de 2015. Permiten pescar en las siguientes CC.AA.:</t>
  </si>
  <si>
    <t>Desde 2016 solo se ofrecen cifras a nivel autonómico ya que en algunas comunidad autónomas solo se expiden licencias autonómicas</t>
  </si>
  <si>
    <t>AGUAS LIBRES PARA LA PESCA</t>
  </si>
  <si>
    <t>COTOS DEPORTIVOS / ESCENARIOS DEPORTIVOS</t>
  </si>
  <si>
    <t>COTOS INTENSIVOS</t>
  </si>
  <si>
    <t>COTOS SALMONEROS</t>
  </si>
  <si>
    <t>COTOS TRUCHEROS</t>
  </si>
  <si>
    <t>OTROS COTOS</t>
  </si>
  <si>
    <t>REFUGIOS DE PESCA</t>
  </si>
  <si>
    <t>REGIMEN ESPECIAL EN EMBALSES</t>
  </si>
  <si>
    <t>TRAMOS / COTOS DE CANGREJO</t>
  </si>
  <si>
    <t>TRAMOS DE PESCA SIN MUERTE</t>
  </si>
  <si>
    <t>TRAMOS EN AGUAS DE ALTA MONTAÑA</t>
  </si>
  <si>
    <t>VEDADOS</t>
  </si>
  <si>
    <t>IMPORTE LICENCIAS INTERAUTONÓMICAS (€)</t>
  </si>
  <si>
    <t>Asturias</t>
  </si>
  <si>
    <t>Álava</t>
  </si>
  <si>
    <t xml:space="preserve"> IMPORTE LICENCIAS EXPEDIDAS ULTIMO AÑO (€)</t>
  </si>
  <si>
    <t>LICENCIAS VIGENTES AÑOS ANTERIORES (nº)</t>
  </si>
  <si>
    <t>Aragón, Asturias, Castilla y León, Comunidad de Madrid, Comunidad Valenciana, Extremadura, Galicia y Región de Murcia, aunque en esta comunidad no se han expedido licencias de pesca interautonómicas en 2019</t>
  </si>
  <si>
    <t>Total Madrid</t>
  </si>
  <si>
    <t>Total Murcia</t>
  </si>
  <si>
    <t>Peso (kg)</t>
  </si>
  <si>
    <t>Peso (kg) Asturias</t>
  </si>
  <si>
    <t>Peso (kg) C. Valenciana</t>
  </si>
  <si>
    <t>Peso (kg) Cantabria</t>
  </si>
  <si>
    <t>Peso (kg) Castilla-La Mancha</t>
  </si>
  <si>
    <t>Peso (kg) Galicia</t>
  </si>
  <si>
    <t>Peso (kg) La Rioja</t>
  </si>
  <si>
    <t>Peso (kg) Murcia</t>
  </si>
  <si>
    <t>Peso (kg) Navarra</t>
  </si>
  <si>
    <t>Peso (kg) País Vasco</t>
  </si>
  <si>
    <t>Total Asturias</t>
  </si>
  <si>
    <t>Total general</t>
  </si>
  <si>
    <t>Cangrejo de rio americano</t>
  </si>
  <si>
    <t>Cangrejos sin especificar</t>
  </si>
  <si>
    <t>Trucha sin especificar</t>
  </si>
  <si>
    <t>Nº de capturas</t>
  </si>
  <si>
    <t>Nº de capturas Asturias</t>
  </si>
  <si>
    <t>Nº de capturas C. Valenciana</t>
  </si>
  <si>
    <t>Nº de capturas Cantabria</t>
  </si>
  <si>
    <t>Nº de capturas Castilla-La Mancha</t>
  </si>
  <si>
    <t>Nº de capturas Galicia</t>
  </si>
  <si>
    <t>Nº de capturas La Rioja</t>
  </si>
  <si>
    <t>Nº de capturas Murcia</t>
  </si>
  <si>
    <t>Nº de capturas Navarra</t>
  </si>
  <si>
    <t>Nº de capturas País Vasco</t>
  </si>
  <si>
    <t>Total Nº de capturas</t>
  </si>
  <si>
    <t>Total Peso (kg)</t>
  </si>
  <si>
    <t>Total Alicante</t>
  </si>
  <si>
    <t>Black-bass</t>
  </si>
  <si>
    <t>Ciprínidos (varias especies)</t>
  </si>
  <si>
    <t>Otras especies</t>
  </si>
  <si>
    <t>Trucha arcoiris</t>
  </si>
  <si>
    <t>ANUARIO DE ESTADÍSTICA FORESTAL 2023</t>
  </si>
  <si>
    <t>LICENCIAS EXPEDIDAS 2023 (nº)</t>
  </si>
  <si>
    <t xml:space="preserve"> LICENCIAS INTERAUTONÓMICAS 2023 (nº)</t>
  </si>
  <si>
    <t>Total sueltas (nº)</t>
  </si>
  <si>
    <t>Número (nº)</t>
  </si>
  <si>
    <t>Número (nº) Andalucía</t>
  </si>
  <si>
    <t>Número (nº) Aragón</t>
  </si>
  <si>
    <t>Número (nº) Asturias</t>
  </si>
  <si>
    <t>Número (nº) Baleares</t>
  </si>
  <si>
    <t>Número (nº) C. Valenciana</t>
  </si>
  <si>
    <t>Número (nº) Cantabria</t>
  </si>
  <si>
    <t>Número (nº) Castilla y León</t>
  </si>
  <si>
    <t>Número (nº) Castilla-La Mancha</t>
  </si>
  <si>
    <t>Número (nº) Cataluña</t>
  </si>
  <si>
    <t>Número (nº) Extremadura</t>
  </si>
  <si>
    <t>Número (nº) Galicia</t>
  </si>
  <si>
    <t>Número (nº) La Rioja</t>
  </si>
  <si>
    <t>Número (nº) Madrid</t>
  </si>
  <si>
    <t>Número (nº) Murcia</t>
  </si>
  <si>
    <t>Número (nº) Navarra</t>
  </si>
  <si>
    <t>Número (nº) País Vasco</t>
  </si>
  <si>
    <t>Total Número (nº)</t>
  </si>
  <si>
    <t>Superficie asociada (ha)</t>
  </si>
  <si>
    <t>Superficie asociada (ha) Andalucía</t>
  </si>
  <si>
    <t>Superficie asociada (ha) Aragón</t>
  </si>
  <si>
    <t>Superficie asociada (ha) Asturias</t>
  </si>
  <si>
    <t>Superficie asociada (ha) Baleares</t>
  </si>
  <si>
    <t>Superficie asociada (ha) C. Valenciana</t>
  </si>
  <si>
    <t>Superficie asociada (ha) Cantabria</t>
  </si>
  <si>
    <t>Superficie asociada (ha) Castilla y León</t>
  </si>
  <si>
    <t>Superficie asociada (ha) Castilla-La Mancha</t>
  </si>
  <si>
    <t>Superficie asociada (ha) Cataluña</t>
  </si>
  <si>
    <t>Superficie asociada (ha) Extremadura</t>
  </si>
  <si>
    <t>Superficie asociada (ha) Galicia</t>
  </si>
  <si>
    <t>Superficie asociada (ha) La Rioja</t>
  </si>
  <si>
    <t>Superficie asociada (ha) Madrid</t>
  </si>
  <si>
    <t>Superficie asociada (ha) Murcia</t>
  </si>
  <si>
    <t>Superficie asociada (ha) Navarra</t>
  </si>
  <si>
    <t>Superficie asociada (ha) País Vasco</t>
  </si>
  <si>
    <t>Total Superficie asociada (ha)</t>
  </si>
  <si>
    <t>Río longitud tramo (km)</t>
  </si>
  <si>
    <t>Río longitud tramo (km) Andalucía</t>
  </si>
  <si>
    <t>Río longitud tramo (km) Aragón</t>
  </si>
  <si>
    <t>Río longitud tramo (km) Asturias</t>
  </si>
  <si>
    <t>Río longitud tramo (km) Baleares</t>
  </si>
  <si>
    <t>Río longitud tramo (km) C. Valenciana</t>
  </si>
  <si>
    <t>Río longitud tramo (km) Cantabria</t>
  </si>
  <si>
    <t>Río longitud tramo (km) Castilla y León</t>
  </si>
  <si>
    <t>Río longitud tramo (km) Castilla-La Mancha</t>
  </si>
  <si>
    <t>Río longitud tramo (km) Cataluña</t>
  </si>
  <si>
    <t>Río longitud tramo (km) Extremadura</t>
  </si>
  <si>
    <t>Río longitud tramo (km) Galicia</t>
  </si>
  <si>
    <t>Río longitud tramo (km) La Rioja</t>
  </si>
  <si>
    <t>Río longitud tramo (km) Madrid</t>
  </si>
  <si>
    <t>Río longitud tramo (km) Murcia</t>
  </si>
  <si>
    <t>Río longitud tramo (km) Navarra</t>
  </si>
  <si>
    <t>Río longitud tramo (km) País Vasco</t>
  </si>
  <si>
    <t>Total Río longitud tramo (km)</t>
  </si>
  <si>
    <t>Número y peso de las capturas de especies de pesca fluvial en 2023</t>
  </si>
  <si>
    <t>Sueltas de especies de pesca fluvial - número de ejemplares</t>
  </si>
  <si>
    <t>Número de licencias  de pesca fluvial expedidas y vigentes</t>
  </si>
  <si>
    <t>Administración</t>
  </si>
  <si>
    <t>Otras procedencias</t>
  </si>
  <si>
    <t>Huevos y alevines de trucha común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</si>
</sst>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theme="5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5" tint="-0.249977111117893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theme="4" tint="-0.249977111117893"/>
      </left>
      <right/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thin">
        <color theme="8"/>
      </left>
      <right/>
      <top style="medium">
        <color theme="4" tint="-0.249977111117893"/>
      </top>
      <bottom/>
      <diagonal/>
    </border>
    <border>
      <left style="thin">
        <color theme="8"/>
      </left>
      <right/>
      <top/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 style="thin">
        <color theme="0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/>
      <diagonal/>
    </border>
    <border>
      <left style="thin">
        <color theme="0"/>
      </left>
      <right style="thin">
        <color theme="0"/>
      </right>
      <top style="medium">
        <color theme="4" tint="-0.249977111117893"/>
      </top>
      <bottom/>
      <diagonal/>
    </border>
    <border>
      <left style="thin">
        <color theme="0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/>
      <bottom style="thin">
        <color theme="4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5" fillId="0" borderId="0" xfId="0" applyFont="1"/>
    <xf numFmtId="0" fontId="7" fillId="0" borderId="0" xfId="0" applyFont="1"/>
    <xf numFmtId="0" fontId="8" fillId="0" borderId="0" xfId="0" applyFont="1"/>
    <xf numFmtId="164" fontId="4" fillId="14" borderId="2" xfId="1" applyNumberFormat="1" applyFont="1" applyFill="1" applyBorder="1"/>
    <xf numFmtId="164" fontId="2" fillId="0" borderId="0" xfId="1" applyNumberFormat="1" applyFont="1"/>
    <xf numFmtId="164" fontId="2" fillId="14" borderId="0" xfId="1" applyNumberFormat="1" applyFont="1" applyFill="1" applyBorder="1"/>
    <xf numFmtId="164" fontId="2" fillId="13" borderId="0" xfId="1" applyNumberFormat="1" applyFont="1" applyFill="1" applyBorder="1"/>
    <xf numFmtId="164" fontId="4" fillId="14" borderId="1" xfId="1" applyNumberFormat="1" applyFont="1" applyFill="1" applyBorder="1"/>
    <xf numFmtId="164" fontId="4" fillId="13" borderId="1" xfId="1" applyNumberFormat="1" applyFont="1" applyFill="1" applyBorder="1"/>
    <xf numFmtId="164" fontId="4" fillId="14" borderId="0" xfId="1" applyNumberFormat="1" applyFont="1" applyFill="1" applyBorder="1"/>
    <xf numFmtId="164" fontId="4" fillId="13" borderId="0" xfId="1" applyNumberFormat="1" applyFont="1" applyFill="1" applyBorder="1"/>
    <xf numFmtId="4" fontId="6" fillId="15" borderId="1" xfId="0" applyNumberFormat="1" applyFont="1" applyFill="1" applyBorder="1"/>
    <xf numFmtId="4" fontId="6" fillId="15" borderId="0" xfId="0" applyNumberFormat="1" applyFont="1" applyFill="1" applyBorder="1"/>
    <xf numFmtId="164" fontId="6" fillId="15" borderId="0" xfId="1" applyNumberFormat="1" applyFont="1" applyFill="1" applyBorder="1"/>
    <xf numFmtId="4" fontId="6" fillId="15" borderId="2" xfId="0" applyNumberFormat="1" applyFont="1" applyFill="1" applyBorder="1"/>
    <xf numFmtId="4" fontId="6" fillId="15" borderId="4" xfId="0" applyNumberFormat="1" applyFont="1" applyFill="1" applyBorder="1"/>
    <xf numFmtId="3" fontId="2" fillId="11" borderId="0" xfId="0" applyNumberFormat="1" applyFont="1" applyFill="1" applyBorder="1"/>
    <xf numFmtId="3" fontId="4" fillId="0" borderId="1" xfId="0" applyNumberFormat="1" applyFont="1" applyBorder="1"/>
    <xf numFmtId="3" fontId="6" fillId="15" borderId="4" xfId="0" applyNumberFormat="1" applyFont="1" applyFill="1" applyBorder="1"/>
    <xf numFmtId="0" fontId="2" fillId="9" borderId="8" xfId="0" applyFont="1" applyFill="1" applyBorder="1"/>
    <xf numFmtId="0" fontId="2" fillId="6" borderId="8" xfId="0" applyFont="1" applyFill="1" applyBorder="1"/>
    <xf numFmtId="0" fontId="2" fillId="4" borderId="8" xfId="0" applyFont="1" applyFill="1" applyBorder="1"/>
    <xf numFmtId="43" fontId="2" fillId="9" borderId="0" xfId="1" applyFont="1" applyFill="1" applyBorder="1"/>
    <xf numFmtId="43" fontId="2" fillId="6" borderId="0" xfId="1" applyFont="1" applyFill="1" applyBorder="1"/>
    <xf numFmtId="43" fontId="2" fillId="4" borderId="0" xfId="1" applyFont="1" applyFill="1" applyBorder="1"/>
    <xf numFmtId="43" fontId="4" fillId="10" borderId="0" xfId="1" applyFont="1" applyFill="1" applyBorder="1"/>
    <xf numFmtId="0" fontId="4" fillId="10" borderId="0" xfId="0" applyFont="1" applyFill="1" applyBorder="1"/>
    <xf numFmtId="0" fontId="2" fillId="10" borderId="0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43" fontId="2" fillId="6" borderId="3" xfId="1" applyFont="1" applyFill="1" applyBorder="1"/>
    <xf numFmtId="43" fontId="2" fillId="4" borderId="3" xfId="1" applyFont="1" applyFill="1" applyBorder="1"/>
    <xf numFmtId="0" fontId="4" fillId="10" borderId="1" xfId="0" applyFont="1" applyFill="1" applyBorder="1"/>
    <xf numFmtId="43" fontId="4" fillId="10" borderId="3" xfId="1" applyFont="1" applyFill="1" applyBorder="1"/>
    <xf numFmtId="0" fontId="4" fillId="7" borderId="1" xfId="0" applyFont="1" applyFill="1" applyBorder="1"/>
    <xf numFmtId="0" fontId="4" fillId="5" borderId="2" xfId="0" applyFont="1" applyFill="1" applyBorder="1"/>
    <xf numFmtId="0" fontId="4" fillId="5" borderId="4" xfId="0" applyFont="1" applyFill="1" applyBorder="1"/>
    <xf numFmtId="0" fontId="2" fillId="5" borderId="4" xfId="0" applyFont="1" applyFill="1" applyBorder="1"/>
    <xf numFmtId="0" fontId="4" fillId="3" borderId="9" xfId="0" applyFont="1" applyFill="1" applyBorder="1"/>
    <xf numFmtId="0" fontId="4" fillId="3" borderId="7" xfId="0" applyFont="1" applyFill="1" applyBorder="1"/>
    <xf numFmtId="0" fontId="2" fillId="3" borderId="7" xfId="0" applyFont="1" applyFill="1" applyBorder="1"/>
    <xf numFmtId="43" fontId="4" fillId="3" borderId="7" xfId="1" applyFont="1" applyFill="1" applyBorder="1"/>
    <xf numFmtId="0" fontId="4" fillId="8" borderId="2" xfId="0" applyFont="1" applyFill="1" applyBorder="1"/>
    <xf numFmtId="0" fontId="4" fillId="8" borderId="4" xfId="0" applyFont="1" applyFill="1" applyBorder="1"/>
    <xf numFmtId="0" fontId="2" fillId="8" borderId="4" xfId="0" applyFont="1" applyFill="1" applyBorder="1"/>
    <xf numFmtId="43" fontId="4" fillId="8" borderId="4" xfId="1" applyFont="1" applyFill="1" applyBorder="1"/>
    <xf numFmtId="0" fontId="9" fillId="0" borderId="0" xfId="0" applyFont="1"/>
    <xf numFmtId="3" fontId="4" fillId="11" borderId="0" xfId="0" applyNumberFormat="1" applyFont="1" applyFill="1" applyBorder="1"/>
    <xf numFmtId="0" fontId="2" fillId="9" borderId="0" xfId="0" applyNumberFormat="1" applyFont="1" applyFill="1" applyBorder="1"/>
    <xf numFmtId="0" fontId="2" fillId="9" borderId="3" xfId="0" applyNumberFormat="1" applyFont="1" applyFill="1" applyBorder="1"/>
    <xf numFmtId="3" fontId="2" fillId="9" borderId="0" xfId="0" applyNumberFormat="1" applyFont="1" applyFill="1" applyBorder="1"/>
    <xf numFmtId="3" fontId="2" fillId="9" borderId="3" xfId="0" applyNumberFormat="1" applyFont="1" applyFill="1" applyBorder="1"/>
    <xf numFmtId="3" fontId="4" fillId="3" borderId="7" xfId="0" applyNumberFormat="1" applyFont="1" applyFill="1" applyBorder="1"/>
    <xf numFmtId="3" fontId="4" fillId="3" borderId="6" xfId="0" applyNumberFormat="1" applyFont="1" applyFill="1" applyBorder="1"/>
    <xf numFmtId="3" fontId="4" fillId="2" borderId="7" xfId="0" applyNumberFormat="1" applyFont="1" applyFill="1" applyBorder="1"/>
    <xf numFmtId="3" fontId="4" fillId="2" borderId="6" xfId="0" applyNumberFormat="1" applyFont="1" applyFill="1" applyBorder="1"/>
    <xf numFmtId="1" fontId="2" fillId="6" borderId="0" xfId="1" applyNumberFormat="1" applyFont="1" applyFill="1" applyBorder="1"/>
    <xf numFmtId="3" fontId="4" fillId="10" borderId="0" xfId="0" applyNumberFormat="1" applyFont="1" applyFill="1" applyBorder="1"/>
    <xf numFmtId="3" fontId="4" fillId="10" borderId="3" xfId="0" applyNumberFormat="1" applyFont="1" applyFill="1" applyBorder="1"/>
    <xf numFmtId="3" fontId="2" fillId="4" borderId="0" xfId="0" applyNumberFormat="1" applyFont="1" applyFill="1" applyBorder="1"/>
    <xf numFmtId="3" fontId="2" fillId="6" borderId="0" xfId="0" applyNumberFormat="1" applyFont="1" applyFill="1" applyBorder="1"/>
    <xf numFmtId="3" fontId="2" fillId="6" borderId="3" xfId="0" applyNumberFormat="1" applyFont="1" applyFill="1" applyBorder="1"/>
    <xf numFmtId="3" fontId="4" fillId="7" borderId="0" xfId="0" applyNumberFormat="1" applyFont="1" applyFill="1" applyBorder="1"/>
    <xf numFmtId="0" fontId="4" fillId="2" borderId="9" xfId="0" applyFont="1" applyFill="1" applyBorder="1"/>
    <xf numFmtId="0" fontId="4" fillId="2" borderId="7" xfId="0" applyFont="1" applyFill="1" applyBorder="1"/>
    <xf numFmtId="0" fontId="2" fillId="2" borderId="7" xfId="0" applyFont="1" applyFill="1" applyBorder="1"/>
    <xf numFmtId="3" fontId="4" fillId="7" borderId="3" xfId="0" applyNumberFormat="1" applyFont="1" applyFill="1" applyBorder="1"/>
    <xf numFmtId="0" fontId="2" fillId="9" borderId="10" xfId="0" applyFont="1" applyFill="1" applyBorder="1"/>
    <xf numFmtId="3" fontId="2" fillId="9" borderId="7" xfId="0" applyNumberFormat="1" applyFont="1" applyFill="1" applyBorder="1"/>
    <xf numFmtId="3" fontId="2" fillId="9" borderId="6" xfId="0" applyNumberFormat="1" applyFont="1" applyFill="1" applyBorder="1"/>
    <xf numFmtId="0" fontId="2" fillId="4" borderId="11" xfId="0" applyFont="1" applyFill="1" applyBorder="1"/>
    <xf numFmtId="43" fontId="2" fillId="4" borderId="4" xfId="1" applyFont="1" applyFill="1" applyBorder="1"/>
    <xf numFmtId="43" fontId="2" fillId="4" borderId="5" xfId="1" applyFont="1" applyFill="1" applyBorder="1"/>
    <xf numFmtId="3" fontId="4" fillId="8" borderId="4" xfId="0" applyNumberFormat="1" applyFont="1" applyFill="1" applyBorder="1"/>
    <xf numFmtId="3" fontId="4" fillId="8" borderId="5" xfId="0" applyNumberFormat="1" applyFont="1" applyFill="1" applyBorder="1"/>
    <xf numFmtId="3" fontId="2" fillId="4" borderId="4" xfId="0" applyNumberFormat="1" applyFont="1" applyFill="1" applyBorder="1"/>
    <xf numFmtId="0" fontId="2" fillId="9" borderId="7" xfId="0" applyNumberFormat="1" applyFont="1" applyFill="1" applyBorder="1"/>
    <xf numFmtId="0" fontId="2" fillId="9" borderId="6" xfId="0" applyNumberFormat="1" applyFont="1" applyFill="1" applyBorder="1"/>
    <xf numFmtId="3" fontId="2" fillId="4" borderId="3" xfId="0" applyNumberFormat="1" applyFont="1" applyFill="1" applyBorder="1"/>
    <xf numFmtId="3" fontId="2" fillId="4" borderId="5" xfId="0" applyNumberFormat="1" applyFont="1" applyFill="1" applyBorder="1"/>
    <xf numFmtId="3" fontId="4" fillId="5" borderId="4" xfId="0" applyNumberFormat="1" applyFont="1" applyFill="1" applyBorder="1"/>
    <xf numFmtId="3" fontId="4" fillId="5" borderId="5" xfId="0" applyNumberFormat="1" applyFont="1" applyFill="1" applyBorder="1"/>
    <xf numFmtId="0" fontId="6" fillId="12" borderId="12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164" fontId="4" fillId="14" borderId="4" xfId="1" applyNumberFormat="1" applyFont="1" applyFill="1" applyBorder="1"/>
    <xf numFmtId="164" fontId="4" fillId="14" borderId="5" xfId="1" applyNumberFormat="1" applyFont="1" applyFill="1" applyBorder="1"/>
    <xf numFmtId="164" fontId="4" fillId="14" borderId="3" xfId="1" applyNumberFormat="1" applyFont="1" applyFill="1" applyBorder="1"/>
    <xf numFmtId="164" fontId="4" fillId="13" borderId="3" xfId="1" applyNumberFormat="1" applyFont="1" applyFill="1" applyBorder="1"/>
    <xf numFmtId="164" fontId="2" fillId="13" borderId="3" xfId="1" applyNumberFormat="1" applyFont="1" applyFill="1" applyBorder="1"/>
    <xf numFmtId="164" fontId="2" fillId="14" borderId="3" xfId="1" applyNumberFormat="1" applyFont="1" applyFill="1" applyBorder="1"/>
    <xf numFmtId="164" fontId="6" fillId="15" borderId="3" xfId="1" applyNumberFormat="1" applyFont="1" applyFill="1" applyBorder="1"/>
    <xf numFmtId="164" fontId="6" fillId="15" borderId="4" xfId="1" applyNumberFormat="1" applyFont="1" applyFill="1" applyBorder="1"/>
    <xf numFmtId="164" fontId="6" fillId="15" borderId="5" xfId="1" applyNumberFormat="1" applyFont="1" applyFill="1" applyBorder="1"/>
    <xf numFmtId="0" fontId="6" fillId="16" borderId="15" xfId="0" applyFont="1" applyFill="1" applyBorder="1" applyAlignment="1">
      <alignment horizontal="center" vertical="center" wrapText="1"/>
    </xf>
    <xf numFmtId="3" fontId="4" fillId="11" borderId="3" xfId="0" applyNumberFormat="1" applyFont="1" applyFill="1" applyBorder="1"/>
    <xf numFmtId="3" fontId="6" fillId="15" borderId="2" xfId="0" applyNumberFormat="1" applyFont="1" applyFill="1" applyBorder="1"/>
    <xf numFmtId="3" fontId="6" fillId="15" borderId="5" xfId="0" applyNumberFormat="1" applyFont="1" applyFill="1" applyBorder="1"/>
    <xf numFmtId="0" fontId="6" fillId="15" borderId="14" xfId="0" applyFont="1" applyFill="1" applyBorder="1" applyAlignment="1">
      <alignment horizontal="center" vertical="center" wrapText="1"/>
    </xf>
    <xf numFmtId="0" fontId="2" fillId="9" borderId="0" xfId="0" applyFont="1" applyFill="1" applyBorder="1"/>
    <xf numFmtId="0" fontId="2" fillId="6" borderId="0" xfId="0" applyFont="1" applyFill="1" applyBorder="1"/>
    <xf numFmtId="0" fontId="2" fillId="4" borderId="0" xfId="0" applyFont="1" applyFill="1" applyBorder="1"/>
    <xf numFmtId="0" fontId="6" fillId="12" borderId="16" xfId="0" applyFont="1" applyFill="1" applyBorder="1" applyAlignment="1">
      <alignment horizontal="center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0" xfId="0" applyFont="1" applyFill="1" applyBorder="1"/>
    <xf numFmtId="0" fontId="4" fillId="17" borderId="0" xfId="0" applyFont="1" applyFill="1" applyBorder="1"/>
    <xf numFmtId="0" fontId="6" fillId="12" borderId="18" xfId="0" applyFont="1" applyFill="1" applyBorder="1" applyAlignment="1">
      <alignment horizontal="center" vertical="center" wrapText="1"/>
    </xf>
    <xf numFmtId="0" fontId="4" fillId="17" borderId="9" xfId="0" applyFont="1" applyFill="1" applyBorder="1"/>
    <xf numFmtId="0" fontId="4" fillId="17" borderId="7" xfId="0" applyFont="1" applyFill="1" applyBorder="1"/>
    <xf numFmtId="0" fontId="2" fillId="9" borderId="7" xfId="0" applyFont="1" applyFill="1" applyBorder="1"/>
    <xf numFmtId="0" fontId="4" fillId="17" borderId="1" xfId="0" applyFont="1" applyFill="1" applyBorder="1"/>
    <xf numFmtId="0" fontId="4" fillId="17" borderId="19" xfId="0" applyFont="1" applyFill="1" applyBorder="1"/>
    <xf numFmtId="0" fontId="2" fillId="3" borderId="0" xfId="0" applyFont="1" applyFill="1" applyBorder="1"/>
    <xf numFmtId="0" fontId="4" fillId="3" borderId="0" xfId="0" applyNumberFormat="1" applyFont="1" applyFill="1" applyBorder="1"/>
    <xf numFmtId="0" fontId="4" fillId="3" borderId="3" xfId="0" applyNumberFormat="1" applyFont="1" applyFill="1" applyBorder="1"/>
    <xf numFmtId="0" fontId="4" fillId="17" borderId="2" xfId="0" applyFont="1" applyFill="1" applyBorder="1"/>
    <xf numFmtId="0" fontId="4" fillId="17" borderId="4" xfId="0" applyFont="1" applyFill="1" applyBorder="1"/>
    <xf numFmtId="0" fontId="2" fillId="4" borderId="4" xfId="0" applyFont="1" applyFill="1" applyBorder="1"/>
    <xf numFmtId="0" fontId="4" fillId="8" borderId="1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43" fontId="4" fillId="8" borderId="0" xfId="1" applyFont="1" applyFill="1" applyBorder="1"/>
    <xf numFmtId="43" fontId="4" fillId="8" borderId="3" xfId="1" applyFont="1" applyFill="1" applyBorder="1"/>
    <xf numFmtId="43" fontId="4" fillId="3" borderId="0" xfId="1" applyFont="1" applyFill="1" applyBorder="1"/>
    <xf numFmtId="3" fontId="4" fillId="8" borderId="0" xfId="0" applyNumberFormat="1" applyFont="1" applyFill="1" applyBorder="1"/>
    <xf numFmtId="3" fontId="4" fillId="8" borderId="3" xfId="0" applyNumberFormat="1" applyFont="1" applyFill="1" applyBorder="1"/>
    <xf numFmtId="43" fontId="2" fillId="9" borderId="7" xfId="1" applyFont="1" applyFill="1" applyBorder="1"/>
    <xf numFmtId="3" fontId="4" fillId="3" borderId="0" xfId="0" applyNumberFormat="1" applyFont="1" applyFill="1" applyBorder="1"/>
    <xf numFmtId="3" fontId="4" fillId="3" borderId="3" xfId="0" applyNumberFormat="1" applyFont="1" applyFill="1" applyBorder="1"/>
    <xf numFmtId="3" fontId="4" fillId="17" borderId="9" xfId="0" applyNumberFormat="1" applyFont="1" applyFill="1" applyBorder="1"/>
    <xf numFmtId="3" fontId="4" fillId="17" borderId="7" xfId="0" applyNumberFormat="1" applyFont="1" applyFill="1" applyBorder="1"/>
    <xf numFmtId="3" fontId="2" fillId="17" borderId="7" xfId="0" applyNumberFormat="1" applyFont="1" applyFill="1" applyBorder="1"/>
    <xf numFmtId="3" fontId="2" fillId="17" borderId="6" xfId="0" applyNumberFormat="1" applyFont="1" applyFill="1" applyBorder="1"/>
    <xf numFmtId="3" fontId="4" fillId="17" borderId="1" xfId="0" applyNumberFormat="1" applyFont="1" applyFill="1" applyBorder="1"/>
    <xf numFmtId="3" fontId="4" fillId="17" borderId="0" xfId="0" applyNumberFormat="1" applyFont="1" applyFill="1" applyBorder="1"/>
    <xf numFmtId="3" fontId="2" fillId="17" borderId="0" xfId="0" applyNumberFormat="1" applyFont="1" applyFill="1" applyBorder="1"/>
    <xf numFmtId="3" fontId="2" fillId="17" borderId="3" xfId="0" applyNumberFormat="1" applyFont="1" applyFill="1" applyBorder="1"/>
    <xf numFmtId="164" fontId="4" fillId="17" borderId="9" xfId="1" applyNumberFormat="1" applyFont="1" applyFill="1" applyBorder="1"/>
    <xf numFmtId="164" fontId="4" fillId="17" borderId="7" xfId="1" applyNumberFormat="1" applyFont="1" applyFill="1" applyBorder="1"/>
    <xf numFmtId="164" fontId="2" fillId="17" borderId="7" xfId="1" applyNumberFormat="1" applyFont="1" applyFill="1" applyBorder="1"/>
    <xf numFmtId="164" fontId="2" fillId="17" borderId="6" xfId="1" applyNumberFormat="1" applyFont="1" applyFill="1" applyBorder="1"/>
    <xf numFmtId="4" fontId="4" fillId="17" borderId="1" xfId="0" applyNumberFormat="1" applyFont="1" applyFill="1" applyBorder="1"/>
    <xf numFmtId="4" fontId="4" fillId="17" borderId="0" xfId="0" applyNumberFormat="1" applyFont="1" applyFill="1" applyBorder="1"/>
    <xf numFmtId="4" fontId="2" fillId="17" borderId="0" xfId="0" applyNumberFormat="1" applyFont="1" applyFill="1" applyBorder="1"/>
    <xf numFmtId="164" fontId="2" fillId="17" borderId="0" xfId="1" applyNumberFormat="1" applyFont="1" applyFill="1" applyBorder="1"/>
    <xf numFmtId="164" fontId="2" fillId="17" borderId="3" xfId="1" applyNumberFormat="1" applyFont="1" applyFill="1" applyBorder="1"/>
    <xf numFmtId="164" fontId="4" fillId="17" borderId="1" xfId="1" applyNumberFormat="1" applyFont="1" applyFill="1" applyBorder="1"/>
    <xf numFmtId="164" fontId="4" fillId="17" borderId="0" xfId="1" applyNumberFormat="1" applyFont="1" applyFill="1" applyBorder="1"/>
    <xf numFmtId="0" fontId="2" fillId="17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84665</xdr:colOff>
      <xdr:row>2</xdr:row>
      <xdr:rowOff>189768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5890" cy="570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1503890</xdr:colOff>
      <xdr:row>2</xdr:row>
      <xdr:rowOff>189768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5890" cy="570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1459739</xdr:colOff>
      <xdr:row>3</xdr:row>
      <xdr:rowOff>949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739" cy="57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1478789</xdr:colOff>
      <xdr:row>3</xdr:row>
      <xdr:rowOff>8569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0789" cy="580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zoomScaleNormal="100" workbookViewId="0">
      <selection activeCell="M15" sqref="M15"/>
    </sheetView>
  </sheetViews>
  <sheetFormatPr baseColWidth="10" defaultRowHeight="15" x14ac:dyDescent="0.25"/>
  <cols>
    <col min="1" max="1" width="11.42578125" style="1"/>
    <col min="2" max="2" width="21.28515625" style="1" customWidth="1"/>
    <col min="3" max="7" width="17.85546875" style="1" customWidth="1"/>
    <col min="8" max="16384" width="11.42578125" style="1"/>
  </cols>
  <sheetData>
    <row r="2" spans="1:10" x14ac:dyDescent="0.25">
      <c r="C2" s="2"/>
      <c r="D2" s="4" t="s">
        <v>153</v>
      </c>
    </row>
    <row r="5" spans="1:10" x14ac:dyDescent="0.25">
      <c r="B5" s="4" t="s">
        <v>213</v>
      </c>
    </row>
    <row r="6" spans="1:10" ht="15.75" thickBot="1" x14ac:dyDescent="0.3">
      <c r="I6" s="5"/>
      <c r="J6" s="6"/>
    </row>
    <row r="7" spans="1:10" ht="72" thickBot="1" x14ac:dyDescent="0.3">
      <c r="B7" s="91" t="s">
        <v>0</v>
      </c>
      <c r="C7" s="92" t="s">
        <v>154</v>
      </c>
      <c r="D7" s="92" t="s">
        <v>116</v>
      </c>
      <c r="E7" s="92" t="s">
        <v>155</v>
      </c>
      <c r="F7" s="92" t="s">
        <v>113</v>
      </c>
      <c r="G7" s="93" t="s">
        <v>117</v>
      </c>
    </row>
    <row r="8" spans="1:10" x14ac:dyDescent="0.25">
      <c r="A8" s="7"/>
      <c r="B8" s="120" t="s">
        <v>2</v>
      </c>
      <c r="C8" s="154">
        <v>24725</v>
      </c>
      <c r="D8" s="154">
        <v>278947</v>
      </c>
      <c r="E8" s="154"/>
      <c r="F8" s="154"/>
      <c r="G8" s="155">
        <v>89826</v>
      </c>
    </row>
    <row r="9" spans="1:10" x14ac:dyDescent="0.25">
      <c r="A9" s="7"/>
      <c r="B9" s="120" t="s">
        <v>10</v>
      </c>
      <c r="C9" s="154">
        <v>42459</v>
      </c>
      <c r="D9" s="154">
        <v>495496</v>
      </c>
      <c r="E9" s="154">
        <v>3050</v>
      </c>
      <c r="F9" s="154">
        <f t="shared" ref="F9:F20" si="0">E9*25</f>
        <v>76250</v>
      </c>
      <c r="G9" s="155">
        <v>13227</v>
      </c>
    </row>
    <row r="10" spans="1:10" x14ac:dyDescent="0.25">
      <c r="A10" s="7"/>
      <c r="B10" s="120" t="s">
        <v>114</v>
      </c>
      <c r="C10" s="154">
        <v>7916</v>
      </c>
      <c r="D10" s="154">
        <v>130000</v>
      </c>
      <c r="E10" s="154">
        <v>1570</v>
      </c>
      <c r="F10" s="154">
        <f t="shared" si="0"/>
        <v>39250</v>
      </c>
      <c r="G10" s="155">
        <v>10301</v>
      </c>
    </row>
    <row r="11" spans="1:10" x14ac:dyDescent="0.25">
      <c r="A11" s="7"/>
      <c r="B11" s="120" t="s">
        <v>15</v>
      </c>
      <c r="C11" s="154">
        <v>840</v>
      </c>
      <c r="D11" s="154">
        <v>7730.91</v>
      </c>
      <c r="E11" s="154"/>
      <c r="F11" s="154"/>
      <c r="G11" s="155">
        <v>710</v>
      </c>
    </row>
    <row r="12" spans="1:10" x14ac:dyDescent="0.25">
      <c r="A12" s="7"/>
      <c r="B12" s="120" t="s">
        <v>16</v>
      </c>
      <c r="C12" s="154">
        <v>15430</v>
      </c>
      <c r="D12" s="154">
        <v>191658.58</v>
      </c>
      <c r="E12" s="154">
        <v>684</v>
      </c>
      <c r="F12" s="154">
        <f t="shared" si="0"/>
        <v>17100</v>
      </c>
      <c r="G12" s="155"/>
    </row>
    <row r="13" spans="1:10" x14ac:dyDescent="0.25">
      <c r="A13" s="7"/>
      <c r="B13" s="120" t="s">
        <v>21</v>
      </c>
      <c r="C13" s="154">
        <v>5540</v>
      </c>
      <c r="D13" s="154">
        <v>103845.56</v>
      </c>
      <c r="E13" s="154"/>
      <c r="F13" s="154"/>
      <c r="G13" s="155">
        <v>3130</v>
      </c>
    </row>
    <row r="14" spans="1:10" x14ac:dyDescent="0.25">
      <c r="A14" s="7"/>
      <c r="B14" s="120" t="s">
        <v>23</v>
      </c>
      <c r="C14" s="154">
        <v>170534</v>
      </c>
      <c r="D14" s="154">
        <v>294450</v>
      </c>
      <c r="E14" s="154">
        <v>11985</v>
      </c>
      <c r="F14" s="154">
        <f t="shared" si="0"/>
        <v>299625</v>
      </c>
      <c r="G14" s="155"/>
    </row>
    <row r="15" spans="1:10" x14ac:dyDescent="0.25">
      <c r="A15" s="7"/>
      <c r="B15" s="120" t="s">
        <v>33</v>
      </c>
      <c r="C15" s="154">
        <v>80585</v>
      </c>
      <c r="D15" s="154">
        <v>282018.64</v>
      </c>
      <c r="E15" s="154"/>
      <c r="F15" s="154"/>
      <c r="G15" s="155">
        <v>16626</v>
      </c>
    </row>
    <row r="16" spans="1:10" x14ac:dyDescent="0.25">
      <c r="A16" s="7"/>
      <c r="B16" s="120" t="s">
        <v>40</v>
      </c>
      <c r="C16" s="154">
        <v>57803</v>
      </c>
      <c r="D16" s="154">
        <v>1014940</v>
      </c>
      <c r="E16" s="157"/>
      <c r="F16" s="154"/>
      <c r="G16" s="155">
        <v>50903</v>
      </c>
    </row>
    <row r="17" spans="1:7" x14ac:dyDescent="0.25">
      <c r="A17" s="7"/>
      <c r="B17" s="120" t="s">
        <v>46</v>
      </c>
      <c r="C17" s="154">
        <v>29463</v>
      </c>
      <c r="D17" s="154">
        <v>214956.58</v>
      </c>
      <c r="E17" s="154">
        <v>155</v>
      </c>
      <c r="F17" s="154">
        <f t="shared" si="0"/>
        <v>3875</v>
      </c>
      <c r="G17" s="155">
        <v>87899</v>
      </c>
    </row>
    <row r="18" spans="1:7" x14ac:dyDescent="0.25">
      <c r="A18" s="7"/>
      <c r="B18" s="120" t="s">
        <v>50</v>
      </c>
      <c r="C18" s="154">
        <v>33394</v>
      </c>
      <c r="D18" s="154">
        <v>445724.3</v>
      </c>
      <c r="E18" s="154">
        <v>1687</v>
      </c>
      <c r="F18" s="154">
        <f t="shared" si="0"/>
        <v>42175</v>
      </c>
      <c r="G18" s="155">
        <v>4014</v>
      </c>
    </row>
    <row r="19" spans="1:7" x14ac:dyDescent="0.25">
      <c r="A19" s="7"/>
      <c r="B19" s="120" t="s">
        <v>56</v>
      </c>
      <c r="C19" s="154">
        <v>5005</v>
      </c>
      <c r="D19" s="154">
        <v>81335.7</v>
      </c>
      <c r="E19" s="154"/>
      <c r="F19" s="154"/>
      <c r="G19" s="155">
        <v>2334</v>
      </c>
    </row>
    <row r="20" spans="1:7" x14ac:dyDescent="0.25">
      <c r="A20" s="7"/>
      <c r="B20" s="120" t="s">
        <v>58</v>
      </c>
      <c r="C20" s="154">
        <v>9756</v>
      </c>
      <c r="D20" s="154">
        <v>137387.1</v>
      </c>
      <c r="E20" s="154">
        <v>11041</v>
      </c>
      <c r="F20" s="154">
        <f t="shared" si="0"/>
        <v>276025</v>
      </c>
      <c r="G20" s="155">
        <v>24946</v>
      </c>
    </row>
    <row r="21" spans="1:7" x14ac:dyDescent="0.25">
      <c r="A21" s="7"/>
      <c r="B21" s="120" t="s">
        <v>59</v>
      </c>
      <c r="C21" s="154">
        <v>1492</v>
      </c>
      <c r="D21" s="154">
        <v>146569</v>
      </c>
      <c r="E21" s="154"/>
      <c r="F21" s="154"/>
      <c r="G21" s="155"/>
    </row>
    <row r="22" spans="1:7" x14ac:dyDescent="0.25">
      <c r="A22" s="7"/>
      <c r="B22" s="120" t="s">
        <v>60</v>
      </c>
      <c r="C22" s="154">
        <v>14643</v>
      </c>
      <c r="D22" s="154">
        <v>175716</v>
      </c>
      <c r="E22" s="154"/>
      <c r="F22" s="154"/>
      <c r="G22" s="155"/>
    </row>
    <row r="23" spans="1:7" x14ac:dyDescent="0.25">
      <c r="A23" s="7"/>
      <c r="B23" s="120" t="s">
        <v>62</v>
      </c>
      <c r="C23" s="154">
        <v>9269</v>
      </c>
      <c r="D23" s="154">
        <v>52059.63</v>
      </c>
      <c r="E23" s="157"/>
      <c r="F23" s="154"/>
      <c r="G23" s="155"/>
    </row>
    <row r="24" spans="1:7" ht="15.75" thickBot="1" x14ac:dyDescent="0.3">
      <c r="B24" s="12" t="s">
        <v>132</v>
      </c>
      <c r="C24" s="94">
        <f>SUM(C8:C23)</f>
        <v>508854</v>
      </c>
      <c r="D24" s="94">
        <f>SUM(D8:D23)</f>
        <v>4052835</v>
      </c>
      <c r="E24" s="94">
        <f>SUM(E8:E23)</f>
        <v>30172</v>
      </c>
      <c r="F24" s="94">
        <f t="shared" ref="F24:G24" si="1">SUM(F8:F23)</f>
        <v>754300</v>
      </c>
      <c r="G24" s="95">
        <f t="shared" si="1"/>
        <v>303916</v>
      </c>
    </row>
    <row r="25" spans="1:7" x14ac:dyDescent="0.25">
      <c r="C25" s="8"/>
      <c r="F25" s="8"/>
    </row>
    <row r="26" spans="1:7" x14ac:dyDescent="0.25">
      <c r="B26" s="10" t="s">
        <v>65</v>
      </c>
    </row>
    <row r="27" spans="1:7" x14ac:dyDescent="0.25">
      <c r="B27" s="10" t="s">
        <v>100</v>
      </c>
    </row>
    <row r="28" spans="1:7" x14ac:dyDescent="0.25">
      <c r="B28" s="10" t="s">
        <v>99</v>
      </c>
    </row>
    <row r="29" spans="1:7" s="9" customFormat="1" x14ac:dyDescent="0.25">
      <c r="B29" s="11" t="s">
        <v>118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64"/>
  <sheetViews>
    <sheetView zoomScaleNormal="100" workbookViewId="0">
      <selection activeCell="R7" sqref="R7"/>
    </sheetView>
  </sheetViews>
  <sheetFormatPr baseColWidth="10" defaultRowHeight="15" x14ac:dyDescent="0.25"/>
  <cols>
    <col min="1" max="1" width="11.42578125" style="1"/>
    <col min="2" max="2" width="36.42578125" style="1" customWidth="1"/>
    <col min="3" max="3" width="15.42578125" style="1" customWidth="1"/>
    <col min="4" max="4" width="15.5703125" style="1" customWidth="1"/>
    <col min="5" max="19" width="11.5703125" style="1" customWidth="1"/>
    <col min="20" max="16384" width="11.42578125" style="1"/>
  </cols>
  <sheetData>
    <row r="2" spans="2:19" x14ac:dyDescent="0.25">
      <c r="D2" s="4" t="s">
        <v>153</v>
      </c>
    </row>
    <row r="5" spans="2:19" x14ac:dyDescent="0.25">
      <c r="B5" s="55" t="s">
        <v>211</v>
      </c>
    </row>
    <row r="6" spans="2:19" ht="15.75" thickBot="1" x14ac:dyDescent="0.3"/>
    <row r="7" spans="2:19" ht="43.5" thickBot="1" x14ac:dyDescent="0.3">
      <c r="B7" s="91" t="s">
        <v>0</v>
      </c>
      <c r="C7" s="92" t="s">
        <v>1</v>
      </c>
      <c r="D7" s="92" t="s">
        <v>66</v>
      </c>
      <c r="E7" s="92" t="s">
        <v>67</v>
      </c>
      <c r="F7" s="92" t="s">
        <v>68</v>
      </c>
      <c r="G7" s="92" t="s">
        <v>149</v>
      </c>
      <c r="H7" s="92" t="s">
        <v>133</v>
      </c>
      <c r="I7" s="92" t="s">
        <v>69</v>
      </c>
      <c r="J7" s="92" t="s">
        <v>134</v>
      </c>
      <c r="K7" s="92" t="s">
        <v>70</v>
      </c>
      <c r="L7" s="92" t="s">
        <v>71</v>
      </c>
      <c r="M7" s="92" t="s">
        <v>72</v>
      </c>
      <c r="N7" s="92" t="s">
        <v>76</v>
      </c>
      <c r="O7" s="92" t="s">
        <v>73</v>
      </c>
      <c r="P7" s="92" t="s">
        <v>74</v>
      </c>
      <c r="Q7" s="92" t="s">
        <v>75</v>
      </c>
      <c r="R7" s="92" t="s">
        <v>135</v>
      </c>
      <c r="S7" s="103" t="s">
        <v>132</v>
      </c>
    </row>
    <row r="8" spans="2:19" x14ac:dyDescent="0.25">
      <c r="B8" s="147" t="s">
        <v>114</v>
      </c>
      <c r="C8" s="148" t="s">
        <v>114</v>
      </c>
      <c r="D8" s="149" t="s">
        <v>136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>
        <v>378</v>
      </c>
      <c r="P8" s="149"/>
      <c r="Q8" s="149">
        <v>360000</v>
      </c>
      <c r="R8" s="149"/>
      <c r="S8" s="150">
        <f>SUM(E8:R8)</f>
        <v>360378</v>
      </c>
    </row>
    <row r="9" spans="2:19" x14ac:dyDescent="0.25">
      <c r="B9" s="151"/>
      <c r="C9" s="152"/>
      <c r="D9" s="153" t="s">
        <v>121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>
        <v>1753</v>
      </c>
      <c r="P9" s="154"/>
      <c r="Q9" s="154"/>
      <c r="R9" s="154"/>
      <c r="S9" s="155">
        <f>SUM(E9:R9)</f>
        <v>1753</v>
      </c>
    </row>
    <row r="10" spans="2:19" x14ac:dyDescent="0.25">
      <c r="B10" s="16" t="s">
        <v>137</v>
      </c>
      <c r="C10" s="14"/>
      <c r="D10" s="14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>
        <f t="shared" ref="O10:Q10" si="0">O8</f>
        <v>378</v>
      </c>
      <c r="P10" s="18"/>
      <c r="Q10" s="18">
        <f t="shared" si="0"/>
        <v>360000</v>
      </c>
      <c r="R10" s="18"/>
      <c r="S10" s="96">
        <f t="shared" ref="S10:S61" si="1">SUM(E10:R10)</f>
        <v>360378</v>
      </c>
    </row>
    <row r="11" spans="2:19" x14ac:dyDescent="0.25">
      <c r="B11" s="17" t="s">
        <v>122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>
        <f t="shared" ref="O11" si="2">O9</f>
        <v>1753</v>
      </c>
      <c r="P11" s="15"/>
      <c r="Q11" s="15"/>
      <c r="R11" s="15"/>
      <c r="S11" s="97">
        <f t="shared" si="1"/>
        <v>1753</v>
      </c>
    </row>
    <row r="12" spans="2:19" x14ac:dyDescent="0.25">
      <c r="B12" s="156" t="s">
        <v>16</v>
      </c>
      <c r="C12" s="157" t="s">
        <v>17</v>
      </c>
      <c r="D12" s="154" t="s">
        <v>136</v>
      </c>
      <c r="E12" s="154"/>
      <c r="F12" s="154">
        <v>177</v>
      </c>
      <c r="G12" s="154"/>
      <c r="H12" s="154"/>
      <c r="I12" s="154"/>
      <c r="J12" s="154"/>
      <c r="K12" s="154">
        <v>133</v>
      </c>
      <c r="L12" s="154">
        <v>154</v>
      </c>
      <c r="M12" s="154"/>
      <c r="N12" s="154">
        <v>6099</v>
      </c>
      <c r="O12" s="154"/>
      <c r="P12" s="154"/>
      <c r="Q12" s="154"/>
      <c r="R12" s="154"/>
      <c r="S12" s="155">
        <f t="shared" si="1"/>
        <v>6563</v>
      </c>
    </row>
    <row r="13" spans="2:19" x14ac:dyDescent="0.25">
      <c r="B13" s="151"/>
      <c r="C13" s="152"/>
      <c r="D13" s="153" t="s">
        <v>121</v>
      </c>
      <c r="E13" s="154">
        <v>389</v>
      </c>
      <c r="F13" s="154"/>
      <c r="G13" s="154"/>
      <c r="H13" s="154"/>
      <c r="I13" s="154"/>
      <c r="J13" s="154"/>
      <c r="K13" s="154">
        <v>35</v>
      </c>
      <c r="L13" s="154"/>
      <c r="M13" s="154"/>
      <c r="N13" s="154">
        <v>316</v>
      </c>
      <c r="O13" s="154"/>
      <c r="P13" s="154"/>
      <c r="Q13" s="154"/>
      <c r="R13" s="154"/>
      <c r="S13" s="155">
        <f t="shared" si="1"/>
        <v>740</v>
      </c>
    </row>
    <row r="14" spans="2:19" x14ac:dyDescent="0.25">
      <c r="B14" s="151"/>
      <c r="C14" s="152" t="s">
        <v>19</v>
      </c>
      <c r="D14" s="153" t="s">
        <v>136</v>
      </c>
      <c r="E14" s="154"/>
      <c r="F14" s="154">
        <v>113</v>
      </c>
      <c r="G14" s="154">
        <v>118</v>
      </c>
      <c r="H14" s="154"/>
      <c r="I14" s="154"/>
      <c r="J14" s="154">
        <v>95</v>
      </c>
      <c r="K14" s="154">
        <v>330</v>
      </c>
      <c r="L14" s="154">
        <v>17238</v>
      </c>
      <c r="M14" s="154">
        <v>27</v>
      </c>
      <c r="N14" s="154"/>
      <c r="O14" s="154"/>
      <c r="P14" s="154">
        <v>8325</v>
      </c>
      <c r="Q14" s="154">
        <v>6308</v>
      </c>
      <c r="R14" s="154"/>
      <c r="S14" s="155">
        <f t="shared" si="1"/>
        <v>32554</v>
      </c>
    </row>
    <row r="15" spans="2:19" x14ac:dyDescent="0.25">
      <c r="B15" s="151"/>
      <c r="C15" s="152"/>
      <c r="D15" s="153" t="s">
        <v>121</v>
      </c>
      <c r="E15" s="154">
        <v>9351</v>
      </c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5">
        <f t="shared" si="1"/>
        <v>9351</v>
      </c>
    </row>
    <row r="16" spans="2:19" x14ac:dyDescent="0.25">
      <c r="B16" s="16" t="s">
        <v>138</v>
      </c>
      <c r="C16" s="14"/>
      <c r="D16" s="14"/>
      <c r="E16" s="14"/>
      <c r="F16" s="18">
        <f>SUM(F12+F14)</f>
        <v>290</v>
      </c>
      <c r="G16" s="18">
        <f t="shared" ref="G16:Q16" si="3">SUM(G12+G14)</f>
        <v>118</v>
      </c>
      <c r="H16" s="18"/>
      <c r="I16" s="18"/>
      <c r="J16" s="18">
        <f t="shared" si="3"/>
        <v>95</v>
      </c>
      <c r="K16" s="18">
        <f t="shared" si="3"/>
        <v>463</v>
      </c>
      <c r="L16" s="18">
        <f t="shared" si="3"/>
        <v>17392</v>
      </c>
      <c r="M16" s="18">
        <f t="shared" si="3"/>
        <v>27</v>
      </c>
      <c r="N16" s="18">
        <f t="shared" si="3"/>
        <v>6099</v>
      </c>
      <c r="O16" s="18"/>
      <c r="P16" s="18">
        <f t="shared" si="3"/>
        <v>8325</v>
      </c>
      <c r="Q16" s="18">
        <f t="shared" si="3"/>
        <v>6308</v>
      </c>
      <c r="R16" s="18"/>
      <c r="S16" s="96">
        <f t="shared" si="1"/>
        <v>39117</v>
      </c>
    </row>
    <row r="17" spans="2:19" x14ac:dyDescent="0.25">
      <c r="B17" s="17" t="s">
        <v>123</v>
      </c>
      <c r="C17" s="15"/>
      <c r="D17" s="15"/>
      <c r="E17" s="15">
        <f>E13+E15</f>
        <v>9740</v>
      </c>
      <c r="F17" s="15"/>
      <c r="G17" s="15"/>
      <c r="H17" s="15"/>
      <c r="I17" s="15"/>
      <c r="J17" s="15"/>
      <c r="K17" s="15">
        <f t="shared" ref="K17:N17" si="4">K13+K15</f>
        <v>35</v>
      </c>
      <c r="L17" s="15"/>
      <c r="M17" s="15"/>
      <c r="N17" s="15">
        <f t="shared" si="4"/>
        <v>316</v>
      </c>
      <c r="O17" s="15"/>
      <c r="P17" s="15"/>
      <c r="Q17" s="15"/>
      <c r="R17" s="15"/>
      <c r="S17" s="98">
        <f t="shared" si="1"/>
        <v>10091</v>
      </c>
    </row>
    <row r="18" spans="2:19" x14ac:dyDescent="0.25">
      <c r="B18" s="151" t="s">
        <v>21</v>
      </c>
      <c r="C18" s="152" t="s">
        <v>21</v>
      </c>
      <c r="D18" s="153" t="s">
        <v>136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>
        <v>34</v>
      </c>
      <c r="P18" s="154"/>
      <c r="Q18" s="154"/>
      <c r="R18" s="154"/>
      <c r="S18" s="155">
        <f t="shared" si="1"/>
        <v>34</v>
      </c>
    </row>
    <row r="19" spans="2:19" x14ac:dyDescent="0.25">
      <c r="B19" s="151"/>
      <c r="C19" s="152"/>
      <c r="D19" s="153" t="s">
        <v>121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5"/>
    </row>
    <row r="20" spans="2:19" x14ac:dyDescent="0.25">
      <c r="B20" s="16" t="s">
        <v>139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f>O18</f>
        <v>34</v>
      </c>
      <c r="P20" s="18"/>
      <c r="Q20" s="18"/>
      <c r="R20" s="18"/>
      <c r="S20" s="96">
        <f t="shared" si="1"/>
        <v>34</v>
      </c>
    </row>
    <row r="21" spans="2:19" x14ac:dyDescent="0.25">
      <c r="B21" s="17" t="s">
        <v>124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97"/>
    </row>
    <row r="22" spans="2:19" x14ac:dyDescent="0.25">
      <c r="B22" s="151" t="s">
        <v>33</v>
      </c>
      <c r="C22" s="152" t="s">
        <v>34</v>
      </c>
      <c r="D22" s="153" t="s">
        <v>136</v>
      </c>
      <c r="E22" s="154"/>
      <c r="F22" s="154">
        <v>217</v>
      </c>
      <c r="G22" s="154"/>
      <c r="H22" s="154"/>
      <c r="I22" s="154"/>
      <c r="J22" s="154"/>
      <c r="K22" s="154">
        <v>615</v>
      </c>
      <c r="L22" s="154">
        <v>4</v>
      </c>
      <c r="M22" s="154"/>
      <c r="N22" s="154"/>
      <c r="O22" s="154"/>
      <c r="P22" s="154">
        <v>21840</v>
      </c>
      <c r="Q22" s="154"/>
      <c r="R22" s="154"/>
      <c r="S22" s="155">
        <f t="shared" si="1"/>
        <v>22676</v>
      </c>
    </row>
    <row r="23" spans="2:19" x14ac:dyDescent="0.25">
      <c r="B23" s="151"/>
      <c r="C23" s="152"/>
      <c r="D23" s="153" t="s">
        <v>121</v>
      </c>
      <c r="E23" s="154"/>
      <c r="F23" s="154">
        <v>217</v>
      </c>
      <c r="G23" s="154"/>
      <c r="H23" s="154"/>
      <c r="I23" s="154"/>
      <c r="J23" s="154"/>
      <c r="K23" s="154">
        <v>1230</v>
      </c>
      <c r="L23" s="154">
        <v>3</v>
      </c>
      <c r="M23" s="154"/>
      <c r="N23" s="154"/>
      <c r="O23" s="154"/>
      <c r="P23" s="154">
        <v>10920</v>
      </c>
      <c r="Q23" s="154"/>
      <c r="R23" s="154"/>
      <c r="S23" s="155">
        <f t="shared" si="1"/>
        <v>12370</v>
      </c>
    </row>
    <row r="24" spans="2:19" x14ac:dyDescent="0.25">
      <c r="B24" s="151"/>
      <c r="C24" s="152" t="s">
        <v>35</v>
      </c>
      <c r="D24" s="153" t="s">
        <v>136</v>
      </c>
      <c r="E24" s="154"/>
      <c r="F24" s="154">
        <v>200</v>
      </c>
      <c r="G24" s="154">
        <v>200</v>
      </c>
      <c r="H24" s="154">
        <v>5000</v>
      </c>
      <c r="I24" s="154"/>
      <c r="J24" s="154"/>
      <c r="K24" s="154">
        <v>6000</v>
      </c>
      <c r="L24" s="154">
        <v>5000</v>
      </c>
      <c r="M24" s="154">
        <v>300</v>
      </c>
      <c r="N24" s="154"/>
      <c r="O24" s="154"/>
      <c r="P24" s="154"/>
      <c r="Q24" s="154"/>
      <c r="R24" s="154"/>
      <c r="S24" s="155">
        <f t="shared" si="1"/>
        <v>16700</v>
      </c>
    </row>
    <row r="25" spans="2:19" x14ac:dyDescent="0.25">
      <c r="B25" s="151"/>
      <c r="C25" s="152"/>
      <c r="D25" s="153" t="s">
        <v>121</v>
      </c>
      <c r="E25" s="154"/>
      <c r="F25" s="154">
        <v>200</v>
      </c>
      <c r="G25" s="154">
        <v>120</v>
      </c>
      <c r="H25" s="154">
        <v>100</v>
      </c>
      <c r="I25" s="154"/>
      <c r="J25" s="154"/>
      <c r="K25" s="154">
        <v>12000</v>
      </c>
      <c r="L25" s="154">
        <v>4000</v>
      </c>
      <c r="M25" s="154">
        <v>450</v>
      </c>
      <c r="N25" s="154"/>
      <c r="O25" s="154"/>
      <c r="P25" s="154"/>
      <c r="Q25" s="154"/>
      <c r="R25" s="154"/>
      <c r="S25" s="155">
        <f t="shared" si="1"/>
        <v>16870</v>
      </c>
    </row>
    <row r="26" spans="2:19" x14ac:dyDescent="0.25">
      <c r="B26" s="151"/>
      <c r="C26" s="152" t="s">
        <v>36</v>
      </c>
      <c r="D26" s="153" t="s">
        <v>136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>
        <v>29918</v>
      </c>
      <c r="Q26" s="154"/>
      <c r="R26" s="154"/>
      <c r="S26" s="155">
        <f t="shared" si="1"/>
        <v>29918</v>
      </c>
    </row>
    <row r="27" spans="2:19" x14ac:dyDescent="0.25">
      <c r="B27" s="151"/>
      <c r="C27" s="152"/>
      <c r="D27" s="153" t="s">
        <v>121</v>
      </c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>
        <v>10020</v>
      </c>
      <c r="Q27" s="154"/>
      <c r="R27" s="154"/>
      <c r="S27" s="155">
        <f t="shared" si="1"/>
        <v>10020</v>
      </c>
    </row>
    <row r="28" spans="2:19" x14ac:dyDescent="0.25">
      <c r="B28" s="151"/>
      <c r="C28" s="152" t="s">
        <v>37</v>
      </c>
      <c r="D28" s="153" t="s">
        <v>136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>
        <v>45414</v>
      </c>
      <c r="Q28" s="154"/>
      <c r="R28" s="154"/>
      <c r="S28" s="155">
        <f t="shared" si="1"/>
        <v>45414</v>
      </c>
    </row>
    <row r="29" spans="2:19" x14ac:dyDescent="0.25">
      <c r="B29" s="151"/>
      <c r="C29" s="152"/>
      <c r="D29" s="153" t="s">
        <v>121</v>
      </c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>
        <v>74105</v>
      </c>
      <c r="Q29" s="154"/>
      <c r="R29" s="154"/>
      <c r="S29" s="155">
        <f t="shared" si="1"/>
        <v>74105</v>
      </c>
    </row>
    <row r="30" spans="2:19" x14ac:dyDescent="0.25">
      <c r="B30" s="151"/>
      <c r="C30" s="152" t="s">
        <v>38</v>
      </c>
      <c r="D30" s="153" t="s">
        <v>136</v>
      </c>
      <c r="E30" s="154"/>
      <c r="F30" s="154">
        <v>9</v>
      </c>
      <c r="G30" s="154"/>
      <c r="H30" s="154"/>
      <c r="I30" s="154"/>
      <c r="J30" s="154"/>
      <c r="K30" s="154">
        <v>107</v>
      </c>
      <c r="L30" s="154">
        <v>626</v>
      </c>
      <c r="M30" s="154"/>
      <c r="N30" s="154"/>
      <c r="O30" s="154"/>
      <c r="P30" s="154"/>
      <c r="Q30" s="154"/>
      <c r="R30" s="154"/>
      <c r="S30" s="155">
        <f t="shared" si="1"/>
        <v>742</v>
      </c>
    </row>
    <row r="31" spans="2:19" x14ac:dyDescent="0.25">
      <c r="B31" s="151"/>
      <c r="C31" s="152"/>
      <c r="D31" s="153" t="s">
        <v>121</v>
      </c>
      <c r="E31" s="154"/>
      <c r="F31" s="154">
        <v>9</v>
      </c>
      <c r="G31" s="154"/>
      <c r="H31" s="154"/>
      <c r="I31" s="154"/>
      <c r="J31" s="154"/>
      <c r="K31" s="154">
        <v>214</v>
      </c>
      <c r="L31" s="154">
        <v>501</v>
      </c>
      <c r="M31" s="154"/>
      <c r="N31" s="154"/>
      <c r="O31" s="154"/>
      <c r="P31" s="154"/>
      <c r="Q31" s="154"/>
      <c r="R31" s="154"/>
      <c r="S31" s="155">
        <f t="shared" si="1"/>
        <v>724</v>
      </c>
    </row>
    <row r="32" spans="2:19" x14ac:dyDescent="0.25">
      <c r="B32" s="16" t="s">
        <v>140</v>
      </c>
      <c r="C32" s="18"/>
      <c r="D32" s="18"/>
      <c r="E32" s="18"/>
      <c r="F32" s="18">
        <f>F22+F24+F26+F28+F30</f>
        <v>426</v>
      </c>
      <c r="G32" s="18">
        <f t="shared" ref="G32:P32" si="5">G22+G24+G26+G28+G30</f>
        <v>200</v>
      </c>
      <c r="H32" s="18">
        <f t="shared" si="5"/>
        <v>5000</v>
      </c>
      <c r="I32" s="18"/>
      <c r="J32" s="18"/>
      <c r="K32" s="18">
        <f t="shared" si="5"/>
        <v>6722</v>
      </c>
      <c r="L32" s="18">
        <f t="shared" si="5"/>
        <v>5630</v>
      </c>
      <c r="M32" s="18">
        <f t="shared" si="5"/>
        <v>300</v>
      </c>
      <c r="N32" s="18"/>
      <c r="O32" s="18"/>
      <c r="P32" s="18">
        <f t="shared" si="5"/>
        <v>97172</v>
      </c>
      <c r="Q32" s="18"/>
      <c r="R32" s="18"/>
      <c r="S32" s="96">
        <f t="shared" si="1"/>
        <v>115450</v>
      </c>
    </row>
    <row r="33" spans="2:19" x14ac:dyDescent="0.25">
      <c r="B33" s="17" t="s">
        <v>125</v>
      </c>
      <c r="C33" s="19"/>
      <c r="D33" s="19"/>
      <c r="E33" s="19"/>
      <c r="F33" s="19">
        <f>F23+F25+F27+F29+F31</f>
        <v>426</v>
      </c>
      <c r="G33" s="19">
        <f t="shared" ref="G33:P33" si="6">G23+G25+G27+G29+G31</f>
        <v>120</v>
      </c>
      <c r="H33" s="19">
        <f t="shared" si="6"/>
        <v>100</v>
      </c>
      <c r="I33" s="19"/>
      <c r="J33" s="19"/>
      <c r="K33" s="19">
        <f t="shared" si="6"/>
        <v>13444</v>
      </c>
      <c r="L33" s="19">
        <f t="shared" si="6"/>
        <v>4504</v>
      </c>
      <c r="M33" s="19">
        <f t="shared" si="6"/>
        <v>450</v>
      </c>
      <c r="N33" s="19"/>
      <c r="O33" s="19"/>
      <c r="P33" s="19">
        <f t="shared" si="6"/>
        <v>95045</v>
      </c>
      <c r="Q33" s="19"/>
      <c r="R33" s="19"/>
      <c r="S33" s="97">
        <f t="shared" si="1"/>
        <v>114089</v>
      </c>
    </row>
    <row r="34" spans="2:19" x14ac:dyDescent="0.25">
      <c r="B34" s="151" t="s">
        <v>50</v>
      </c>
      <c r="C34" s="152" t="s">
        <v>51</v>
      </c>
      <c r="D34" s="153" t="s">
        <v>136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>
        <v>1</v>
      </c>
      <c r="P34" s="154"/>
      <c r="Q34" s="154"/>
      <c r="R34" s="154">
        <v>60</v>
      </c>
      <c r="S34" s="155">
        <f t="shared" si="1"/>
        <v>61</v>
      </c>
    </row>
    <row r="35" spans="2:19" x14ac:dyDescent="0.25">
      <c r="B35" s="151"/>
      <c r="C35" s="152"/>
      <c r="D35" s="153" t="s">
        <v>121</v>
      </c>
      <c r="E35" s="154">
        <v>1430</v>
      </c>
      <c r="F35" s="154"/>
      <c r="G35" s="154"/>
      <c r="H35" s="154"/>
      <c r="I35" s="154"/>
      <c r="J35" s="154"/>
      <c r="K35" s="154"/>
      <c r="L35" s="154"/>
      <c r="M35" s="154"/>
      <c r="N35" s="154">
        <v>4</v>
      </c>
      <c r="O35" s="154">
        <v>3</v>
      </c>
      <c r="P35" s="154"/>
      <c r="Q35" s="154"/>
      <c r="R35" s="154"/>
      <c r="S35" s="155">
        <f t="shared" si="1"/>
        <v>1437</v>
      </c>
    </row>
    <row r="36" spans="2:19" x14ac:dyDescent="0.25">
      <c r="B36" s="151"/>
      <c r="C36" s="152" t="s">
        <v>52</v>
      </c>
      <c r="D36" s="153" t="s">
        <v>136</v>
      </c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>
        <v>25</v>
      </c>
      <c r="P36" s="154"/>
      <c r="Q36" s="154"/>
      <c r="R36" s="154"/>
      <c r="S36" s="155">
        <f t="shared" si="1"/>
        <v>25</v>
      </c>
    </row>
    <row r="37" spans="2:19" x14ac:dyDescent="0.25">
      <c r="B37" s="151"/>
      <c r="C37" s="152"/>
      <c r="D37" s="153" t="s">
        <v>121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>
        <v>108</v>
      </c>
      <c r="P37" s="154"/>
      <c r="Q37" s="154"/>
      <c r="R37" s="154"/>
      <c r="S37" s="155">
        <f t="shared" si="1"/>
        <v>108</v>
      </c>
    </row>
    <row r="38" spans="2:19" x14ac:dyDescent="0.25">
      <c r="B38" s="151"/>
      <c r="C38" s="152" t="s">
        <v>53</v>
      </c>
      <c r="D38" s="153" t="s">
        <v>136</v>
      </c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>
        <v>2</v>
      </c>
      <c r="P38" s="154"/>
      <c r="Q38" s="154"/>
      <c r="R38" s="154"/>
      <c r="S38" s="155">
        <f t="shared" si="1"/>
        <v>2</v>
      </c>
    </row>
    <row r="39" spans="2:19" x14ac:dyDescent="0.25">
      <c r="B39" s="151"/>
      <c r="C39" s="152"/>
      <c r="D39" s="153" t="s">
        <v>121</v>
      </c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>
        <v>9</v>
      </c>
      <c r="P39" s="154"/>
      <c r="Q39" s="154"/>
      <c r="R39" s="154"/>
      <c r="S39" s="155">
        <f t="shared" si="1"/>
        <v>9</v>
      </c>
    </row>
    <row r="40" spans="2:19" x14ac:dyDescent="0.25">
      <c r="B40" s="151"/>
      <c r="C40" s="152" t="s">
        <v>54</v>
      </c>
      <c r="D40" s="153" t="s">
        <v>136</v>
      </c>
      <c r="E40" s="158"/>
      <c r="F40" s="154"/>
      <c r="G40" s="154"/>
      <c r="H40" s="154"/>
      <c r="I40" s="154"/>
      <c r="J40" s="154"/>
      <c r="K40" s="154"/>
      <c r="L40" s="154"/>
      <c r="M40" s="154"/>
      <c r="N40" s="154"/>
      <c r="O40" s="154">
        <v>7</v>
      </c>
      <c r="P40" s="154"/>
      <c r="Q40" s="154"/>
      <c r="R40" s="154"/>
      <c r="S40" s="155">
        <f t="shared" si="1"/>
        <v>7</v>
      </c>
    </row>
    <row r="41" spans="2:19" x14ac:dyDescent="0.25">
      <c r="B41" s="151"/>
      <c r="C41" s="152"/>
      <c r="D41" s="153" t="s">
        <v>121</v>
      </c>
      <c r="E41" s="154">
        <v>33536</v>
      </c>
      <c r="F41" s="154"/>
      <c r="G41" s="154"/>
      <c r="H41" s="154"/>
      <c r="I41" s="154"/>
      <c r="J41" s="154"/>
      <c r="K41" s="154"/>
      <c r="L41" s="154"/>
      <c r="M41" s="154"/>
      <c r="N41" s="154">
        <v>1984</v>
      </c>
      <c r="O41" s="154">
        <v>34</v>
      </c>
      <c r="P41" s="154"/>
      <c r="Q41" s="154"/>
      <c r="R41" s="154"/>
      <c r="S41" s="155">
        <f>SUM(E41:R41)</f>
        <v>35554</v>
      </c>
    </row>
    <row r="42" spans="2:19" x14ac:dyDescent="0.25">
      <c r="B42" s="16" t="s">
        <v>141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>
        <f>O34+O36+O38+O40</f>
        <v>35</v>
      </c>
      <c r="P42" s="18"/>
      <c r="Q42" s="18"/>
      <c r="R42" s="18">
        <f t="shared" ref="R42" si="7">R34+R36+R38+R40</f>
        <v>60</v>
      </c>
      <c r="S42" s="96">
        <f t="shared" si="1"/>
        <v>95</v>
      </c>
    </row>
    <row r="43" spans="2:19" x14ac:dyDescent="0.25">
      <c r="B43" s="17" t="s">
        <v>126</v>
      </c>
      <c r="C43" s="19"/>
      <c r="D43" s="19"/>
      <c r="E43" s="19">
        <f>E35+E37+E39+E41</f>
        <v>34966</v>
      </c>
      <c r="F43" s="19"/>
      <c r="G43" s="19"/>
      <c r="H43" s="19"/>
      <c r="I43" s="19"/>
      <c r="J43" s="19"/>
      <c r="K43" s="19"/>
      <c r="L43" s="19"/>
      <c r="M43" s="19"/>
      <c r="N43" s="19">
        <f t="shared" ref="N43" si="8">N35+N37+N39+N41</f>
        <v>1988</v>
      </c>
      <c r="O43" s="19">
        <f>O35+O37+O39+O41</f>
        <v>154</v>
      </c>
      <c r="P43" s="19"/>
      <c r="Q43" s="19"/>
      <c r="R43" s="19"/>
      <c r="S43" s="97">
        <f t="shared" si="1"/>
        <v>37108</v>
      </c>
    </row>
    <row r="44" spans="2:19" x14ac:dyDescent="0.25">
      <c r="B44" s="151" t="s">
        <v>56</v>
      </c>
      <c r="C44" s="152" t="s">
        <v>56</v>
      </c>
      <c r="D44" s="153" t="s">
        <v>136</v>
      </c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>
        <v>35000</v>
      </c>
      <c r="R44" s="154">
        <v>15000</v>
      </c>
      <c r="S44" s="155">
        <f t="shared" si="1"/>
        <v>50000</v>
      </c>
    </row>
    <row r="45" spans="2:19" x14ac:dyDescent="0.25">
      <c r="B45" s="151"/>
      <c r="C45" s="152"/>
      <c r="D45" s="153" t="s">
        <v>121</v>
      </c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5"/>
    </row>
    <row r="46" spans="2:19" x14ac:dyDescent="0.25">
      <c r="B46" s="16" t="s">
        <v>142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>
        <f>Q44</f>
        <v>35000</v>
      </c>
      <c r="R46" s="18">
        <f>R44</f>
        <v>15000</v>
      </c>
      <c r="S46" s="96">
        <f t="shared" si="1"/>
        <v>50000</v>
      </c>
    </row>
    <row r="47" spans="2:19" x14ac:dyDescent="0.25">
      <c r="B47" s="17" t="s">
        <v>127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97"/>
    </row>
    <row r="48" spans="2:19" x14ac:dyDescent="0.25">
      <c r="B48" s="151" t="s">
        <v>59</v>
      </c>
      <c r="C48" s="152" t="s">
        <v>59</v>
      </c>
      <c r="D48" s="153" t="s">
        <v>136</v>
      </c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>
        <v>15000</v>
      </c>
      <c r="Q48" s="154"/>
      <c r="R48" s="154"/>
      <c r="S48" s="155">
        <f t="shared" si="1"/>
        <v>15000</v>
      </c>
    </row>
    <row r="49" spans="2:19" x14ac:dyDescent="0.25">
      <c r="B49" s="151"/>
      <c r="C49" s="152"/>
      <c r="D49" s="153" t="s">
        <v>121</v>
      </c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>
        <v>5000</v>
      </c>
      <c r="Q49" s="154"/>
      <c r="R49" s="154"/>
      <c r="S49" s="155">
        <f t="shared" si="1"/>
        <v>5000</v>
      </c>
    </row>
    <row r="50" spans="2:19" x14ac:dyDescent="0.25">
      <c r="B50" s="16" t="s">
        <v>143</v>
      </c>
      <c r="C50" s="14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>P48</f>
        <v>15000</v>
      </c>
      <c r="Q50" s="18"/>
      <c r="R50" s="18"/>
      <c r="S50" s="96">
        <f t="shared" si="1"/>
        <v>15000</v>
      </c>
    </row>
    <row r="51" spans="2:19" x14ac:dyDescent="0.25">
      <c r="B51" s="17" t="s">
        <v>128</v>
      </c>
      <c r="C51" s="15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>
        <f>P49</f>
        <v>5000</v>
      </c>
      <c r="Q51" s="19"/>
      <c r="R51" s="19"/>
      <c r="S51" s="97">
        <f t="shared" si="1"/>
        <v>5000</v>
      </c>
    </row>
    <row r="52" spans="2:19" x14ac:dyDescent="0.25">
      <c r="B52" s="151" t="s">
        <v>60</v>
      </c>
      <c r="C52" s="152" t="s">
        <v>60</v>
      </c>
      <c r="D52" s="153" t="s">
        <v>136</v>
      </c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5"/>
    </row>
    <row r="53" spans="2:19" x14ac:dyDescent="0.25">
      <c r="B53" s="151"/>
      <c r="C53" s="152"/>
      <c r="D53" s="153" t="s">
        <v>121</v>
      </c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5"/>
    </row>
    <row r="54" spans="2:19" x14ac:dyDescent="0.25">
      <c r="B54" s="16" t="s">
        <v>144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99"/>
    </row>
    <row r="55" spans="2:19" x14ac:dyDescent="0.25">
      <c r="B55" s="17" t="s">
        <v>129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98"/>
    </row>
    <row r="56" spans="2:19" x14ac:dyDescent="0.25">
      <c r="B56" s="151" t="s">
        <v>62</v>
      </c>
      <c r="C56" s="152" t="s">
        <v>115</v>
      </c>
      <c r="D56" s="153" t="s">
        <v>136</v>
      </c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>
        <v>2120</v>
      </c>
      <c r="R56" s="154"/>
      <c r="S56" s="155">
        <f t="shared" si="1"/>
        <v>2120</v>
      </c>
    </row>
    <row r="57" spans="2:19" x14ac:dyDescent="0.25">
      <c r="B57" s="151"/>
      <c r="C57" s="152"/>
      <c r="D57" s="153" t="s">
        <v>121</v>
      </c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5"/>
    </row>
    <row r="58" spans="2:19" x14ac:dyDescent="0.25">
      <c r="B58" s="151"/>
      <c r="C58" s="152" t="s">
        <v>63</v>
      </c>
      <c r="D58" s="153" t="s">
        <v>136</v>
      </c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>
        <v>2015</v>
      </c>
      <c r="Q58" s="154">
        <v>1588</v>
      </c>
      <c r="R58" s="154"/>
      <c r="S58" s="155">
        <f t="shared" si="1"/>
        <v>3603</v>
      </c>
    </row>
    <row r="59" spans="2:19" x14ac:dyDescent="0.25">
      <c r="B59" s="151"/>
      <c r="C59" s="152"/>
      <c r="D59" s="153" t="s">
        <v>121</v>
      </c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>
        <v>1303</v>
      </c>
      <c r="Q59" s="154">
        <v>556</v>
      </c>
      <c r="R59" s="154"/>
      <c r="S59" s="155">
        <f t="shared" si="1"/>
        <v>1859</v>
      </c>
    </row>
    <row r="60" spans="2:19" x14ac:dyDescent="0.25">
      <c r="B60" s="16" t="s">
        <v>145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>
        <f>P56+P58</f>
        <v>2015</v>
      </c>
      <c r="Q60" s="18">
        <f>Q56+Q58</f>
        <v>3708</v>
      </c>
      <c r="R60" s="18"/>
      <c r="S60" s="96">
        <f t="shared" si="1"/>
        <v>5723</v>
      </c>
    </row>
    <row r="61" spans="2:19" x14ac:dyDescent="0.25">
      <c r="B61" s="17" t="s">
        <v>130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>
        <f>P57+P59</f>
        <v>1303</v>
      </c>
      <c r="Q61" s="19">
        <f>Q57+Q59</f>
        <v>556</v>
      </c>
      <c r="R61" s="19"/>
      <c r="S61" s="97">
        <f t="shared" si="1"/>
        <v>1859</v>
      </c>
    </row>
    <row r="62" spans="2:19" x14ac:dyDescent="0.25">
      <c r="B62" s="20" t="s">
        <v>146</v>
      </c>
      <c r="C62" s="21"/>
      <c r="D62" s="21"/>
      <c r="E62" s="22"/>
      <c r="F62" s="22">
        <f t="shared" ref="F62:S62" si="9">F10+F16+F20+F32+F42+F46+F50+F54+F60</f>
        <v>716</v>
      </c>
      <c r="G62" s="22">
        <f t="shared" si="9"/>
        <v>318</v>
      </c>
      <c r="H62" s="22">
        <f t="shared" si="9"/>
        <v>5000</v>
      </c>
      <c r="I62" s="22"/>
      <c r="J62" s="22">
        <f t="shared" si="9"/>
        <v>95</v>
      </c>
      <c r="K62" s="22">
        <f t="shared" si="9"/>
        <v>7185</v>
      </c>
      <c r="L62" s="22">
        <f t="shared" si="9"/>
        <v>23022</v>
      </c>
      <c r="M62" s="22">
        <f t="shared" si="9"/>
        <v>327</v>
      </c>
      <c r="N62" s="22">
        <f t="shared" si="9"/>
        <v>6099</v>
      </c>
      <c r="O62" s="22">
        <f t="shared" si="9"/>
        <v>447</v>
      </c>
      <c r="P62" s="22">
        <f t="shared" si="9"/>
        <v>122512</v>
      </c>
      <c r="Q62" s="22">
        <f t="shared" si="9"/>
        <v>405016</v>
      </c>
      <c r="R62" s="22">
        <f t="shared" si="9"/>
        <v>15060</v>
      </c>
      <c r="S62" s="100">
        <f t="shared" si="9"/>
        <v>585797</v>
      </c>
    </row>
    <row r="63" spans="2:19" ht="15.75" thickBot="1" x14ac:dyDescent="0.3">
      <c r="B63" s="23" t="s">
        <v>147</v>
      </c>
      <c r="C63" s="24"/>
      <c r="D63" s="24"/>
      <c r="E63" s="101">
        <f>E11+E17+E21+E33+E43+E47+E51+E55+E61</f>
        <v>44706</v>
      </c>
      <c r="F63" s="101">
        <f t="shared" ref="F63:S63" si="10">F11+F17+F21+F33+F43+F47+F51+F55+F61</f>
        <v>426</v>
      </c>
      <c r="G63" s="101">
        <f t="shared" si="10"/>
        <v>120</v>
      </c>
      <c r="H63" s="101">
        <f t="shared" si="10"/>
        <v>100</v>
      </c>
      <c r="I63" s="101"/>
      <c r="J63" s="101"/>
      <c r="K63" s="101">
        <f t="shared" si="10"/>
        <v>13479</v>
      </c>
      <c r="L63" s="101">
        <f t="shared" si="10"/>
        <v>4504</v>
      </c>
      <c r="M63" s="101">
        <f t="shared" si="10"/>
        <v>450</v>
      </c>
      <c r="N63" s="101">
        <f t="shared" si="10"/>
        <v>2304</v>
      </c>
      <c r="O63" s="101">
        <f t="shared" si="10"/>
        <v>1907</v>
      </c>
      <c r="P63" s="101">
        <f t="shared" si="10"/>
        <v>101348</v>
      </c>
      <c r="Q63" s="101">
        <f t="shared" si="10"/>
        <v>556</v>
      </c>
      <c r="R63" s="101"/>
      <c r="S63" s="102">
        <f t="shared" si="10"/>
        <v>169900</v>
      </c>
    </row>
    <row r="64" spans="2:19" x14ac:dyDescent="0.25">
      <c r="B64" s="4"/>
      <c r="C64" s="4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7"/>
  <sheetViews>
    <sheetView tabSelected="1" topLeftCell="A51" zoomScaleNormal="100" workbookViewId="0">
      <selection activeCell="H86" sqref="H86"/>
    </sheetView>
  </sheetViews>
  <sheetFormatPr baseColWidth="10" defaultRowHeight="15" x14ac:dyDescent="0.25"/>
  <cols>
    <col min="1" max="1" width="11.42578125" style="1"/>
    <col min="2" max="2" width="26.42578125" style="1" customWidth="1"/>
    <col min="3" max="3" width="20.42578125" style="1" customWidth="1"/>
    <col min="4" max="4" width="26.85546875" style="1" customWidth="1"/>
    <col min="5" max="13" width="14.42578125" style="1" customWidth="1"/>
    <col min="14" max="14" width="13.7109375" style="1" customWidth="1"/>
    <col min="15" max="16384" width="11.42578125" style="1"/>
  </cols>
  <sheetData>
    <row r="2" spans="2:15" x14ac:dyDescent="0.25">
      <c r="D2" s="4" t="s">
        <v>153</v>
      </c>
      <c r="E2" s="3"/>
    </row>
    <row r="5" spans="2:15" x14ac:dyDescent="0.25">
      <c r="B5" s="4" t="s">
        <v>212</v>
      </c>
    </row>
    <row r="6" spans="2:15" ht="15.75" thickBot="1" x14ac:dyDescent="0.3"/>
    <row r="7" spans="2:15" ht="45.75" customHeight="1" thickBot="1" x14ac:dyDescent="0.3">
      <c r="B7" s="91" t="s">
        <v>0</v>
      </c>
      <c r="C7" s="92" t="s">
        <v>1</v>
      </c>
      <c r="D7" s="92" t="s">
        <v>77</v>
      </c>
      <c r="E7" s="92" t="s">
        <v>67</v>
      </c>
      <c r="F7" s="92" t="s">
        <v>68</v>
      </c>
      <c r="G7" s="92" t="s">
        <v>96</v>
      </c>
      <c r="H7" s="92" t="s">
        <v>150</v>
      </c>
      <c r="I7" s="92" t="s">
        <v>73</v>
      </c>
      <c r="J7" s="92" t="s">
        <v>97</v>
      </c>
      <c r="K7" s="92" t="s">
        <v>152</v>
      </c>
      <c r="L7" s="92" t="s">
        <v>75</v>
      </c>
      <c r="M7" s="92" t="s">
        <v>216</v>
      </c>
      <c r="N7" s="92" t="s">
        <v>151</v>
      </c>
      <c r="O7" s="107" t="s">
        <v>156</v>
      </c>
    </row>
    <row r="8" spans="2:15" x14ac:dyDescent="0.25">
      <c r="B8" s="139" t="s">
        <v>10</v>
      </c>
      <c r="C8" s="140" t="s">
        <v>11</v>
      </c>
      <c r="D8" s="141" t="s">
        <v>214</v>
      </c>
      <c r="E8" s="141"/>
      <c r="F8" s="141"/>
      <c r="G8" s="141"/>
      <c r="H8" s="141"/>
      <c r="I8" s="141"/>
      <c r="J8" s="141"/>
      <c r="K8" s="141"/>
      <c r="L8" s="141">
        <v>196993</v>
      </c>
      <c r="M8" s="141"/>
      <c r="N8" s="141">
        <v>1237939</v>
      </c>
      <c r="O8" s="142">
        <f>SUM(E8:N8)</f>
        <v>1434932</v>
      </c>
    </row>
    <row r="9" spans="2:15" x14ac:dyDescent="0.25">
      <c r="B9" s="143"/>
      <c r="C9" s="144"/>
      <c r="D9" s="145" t="s">
        <v>215</v>
      </c>
      <c r="E9" s="145"/>
      <c r="F9" s="145"/>
      <c r="G9" s="145"/>
      <c r="H9" s="145"/>
      <c r="I9" s="145"/>
      <c r="J9" s="145"/>
      <c r="K9" s="145">
        <v>8485</v>
      </c>
      <c r="L9" s="145"/>
      <c r="M9" s="145"/>
      <c r="N9" s="145"/>
      <c r="O9" s="146">
        <f>SUM(E9:N9)</f>
        <v>8485</v>
      </c>
    </row>
    <row r="10" spans="2:15" x14ac:dyDescent="0.25">
      <c r="B10" s="26"/>
      <c r="C10" s="56" t="s">
        <v>78</v>
      </c>
      <c r="D10" s="56"/>
      <c r="E10" s="56"/>
      <c r="F10" s="56"/>
      <c r="G10" s="56"/>
      <c r="H10" s="56"/>
      <c r="I10" s="56"/>
      <c r="J10" s="56"/>
      <c r="K10" s="56">
        <f>SUM(K8:K9)</f>
        <v>8485</v>
      </c>
      <c r="L10" s="56">
        <f>SUM(L8:L9)</f>
        <v>196993</v>
      </c>
      <c r="M10" s="56"/>
      <c r="N10" s="56">
        <f t="shared" ref="N10" si="0">SUM(N8:N9)</f>
        <v>1237939</v>
      </c>
      <c r="O10" s="104">
        <f>SUM(O8:O9)</f>
        <v>1443417</v>
      </c>
    </row>
    <row r="11" spans="2:15" x14ac:dyDescent="0.25">
      <c r="B11" s="143"/>
      <c r="C11" s="144" t="s">
        <v>12</v>
      </c>
      <c r="D11" s="145" t="s">
        <v>214</v>
      </c>
      <c r="E11" s="145"/>
      <c r="F11" s="145"/>
      <c r="G11" s="145"/>
      <c r="H11" s="145"/>
      <c r="I11" s="145"/>
      <c r="J11" s="145"/>
      <c r="K11" s="145"/>
      <c r="L11" s="145">
        <v>15954</v>
      </c>
      <c r="M11" s="145"/>
      <c r="N11" s="145">
        <v>179000</v>
      </c>
      <c r="O11" s="146">
        <f>SUM(E11:N11)</f>
        <v>194954</v>
      </c>
    </row>
    <row r="12" spans="2:15" x14ac:dyDescent="0.25">
      <c r="B12" s="143"/>
      <c r="C12" s="144"/>
      <c r="D12" s="145" t="s">
        <v>215</v>
      </c>
      <c r="E12" s="145"/>
      <c r="F12" s="145"/>
      <c r="G12" s="145"/>
      <c r="H12" s="145"/>
      <c r="I12" s="145"/>
      <c r="J12" s="145"/>
      <c r="K12" s="145">
        <v>14000</v>
      </c>
      <c r="L12" s="145"/>
      <c r="M12" s="145"/>
      <c r="N12" s="145"/>
      <c r="O12" s="146">
        <f>SUM(E12:N12)</f>
        <v>14000</v>
      </c>
    </row>
    <row r="13" spans="2:15" x14ac:dyDescent="0.25">
      <c r="B13" s="26"/>
      <c r="C13" s="56" t="s">
        <v>98</v>
      </c>
      <c r="D13" s="56"/>
      <c r="E13" s="56"/>
      <c r="F13" s="56"/>
      <c r="G13" s="56"/>
      <c r="H13" s="56"/>
      <c r="I13" s="56"/>
      <c r="J13" s="56"/>
      <c r="K13" s="56">
        <f>SUM(K11:K12)</f>
        <v>14000</v>
      </c>
      <c r="L13" s="56">
        <f>SUM(L11:L12)</f>
        <v>15954</v>
      </c>
      <c r="M13" s="56"/>
      <c r="N13" s="56">
        <f t="shared" ref="N13" si="1">SUM(N11:N12)</f>
        <v>179000</v>
      </c>
      <c r="O13" s="104">
        <f>SUM(O11:O12)</f>
        <v>208954</v>
      </c>
    </row>
    <row r="14" spans="2:15" x14ac:dyDescent="0.25">
      <c r="B14" s="143"/>
      <c r="C14" s="144" t="s">
        <v>13</v>
      </c>
      <c r="D14" s="145" t="s">
        <v>214</v>
      </c>
      <c r="E14" s="145"/>
      <c r="F14" s="145"/>
      <c r="G14" s="145"/>
      <c r="H14" s="145"/>
      <c r="I14" s="145"/>
      <c r="J14" s="145"/>
      <c r="K14" s="145"/>
      <c r="L14" s="145"/>
      <c r="M14" s="145"/>
      <c r="N14" s="145">
        <v>72000</v>
      </c>
      <c r="O14" s="146">
        <f>SUM(E14:N14)</f>
        <v>72000</v>
      </c>
    </row>
    <row r="15" spans="2:15" x14ac:dyDescent="0.25">
      <c r="B15" s="143"/>
      <c r="C15" s="144"/>
      <c r="D15" s="145" t="s">
        <v>215</v>
      </c>
      <c r="E15" s="145"/>
      <c r="F15" s="145"/>
      <c r="G15" s="145"/>
      <c r="H15" s="145"/>
      <c r="I15" s="145"/>
      <c r="J15" s="145"/>
      <c r="K15" s="145">
        <v>11700</v>
      </c>
      <c r="L15" s="145"/>
      <c r="M15" s="145"/>
      <c r="N15" s="145"/>
      <c r="O15" s="146">
        <f>SUM(E15:N15)</f>
        <v>11700</v>
      </c>
    </row>
    <row r="16" spans="2:15" x14ac:dyDescent="0.25">
      <c r="B16" s="26"/>
      <c r="C16" s="56" t="s">
        <v>79</v>
      </c>
      <c r="D16" s="56"/>
      <c r="E16" s="56"/>
      <c r="F16" s="56"/>
      <c r="G16" s="56"/>
      <c r="H16" s="56"/>
      <c r="I16" s="56"/>
      <c r="J16" s="56"/>
      <c r="K16" s="56">
        <f>SUM(K14:K15)</f>
        <v>11700</v>
      </c>
      <c r="L16" s="56"/>
      <c r="M16" s="56"/>
      <c r="N16" s="56">
        <f t="shared" ref="N16" si="2">SUM(N14:N15)</f>
        <v>72000</v>
      </c>
      <c r="O16" s="104">
        <f>SUM(O14:O15)</f>
        <v>83700</v>
      </c>
    </row>
    <row r="17" spans="2:15" x14ac:dyDescent="0.25">
      <c r="B17" s="16" t="s">
        <v>14</v>
      </c>
      <c r="C17" s="14"/>
      <c r="D17" s="18"/>
      <c r="E17" s="18"/>
      <c r="F17" s="18"/>
      <c r="G17" s="18"/>
      <c r="H17" s="18"/>
      <c r="I17" s="18"/>
      <c r="J17" s="18"/>
      <c r="K17" s="18">
        <f>K10+K13+K16</f>
        <v>34185</v>
      </c>
      <c r="L17" s="18">
        <f>L10+L13+L16</f>
        <v>212947</v>
      </c>
      <c r="M17" s="18"/>
      <c r="N17" s="18">
        <f t="shared" ref="N17" si="3">N10+N13+N16</f>
        <v>1488939</v>
      </c>
      <c r="O17" s="96">
        <f>O10+O13+O16</f>
        <v>1736071</v>
      </c>
    </row>
    <row r="18" spans="2:15" x14ac:dyDescent="0.25">
      <c r="B18" s="143" t="s">
        <v>114</v>
      </c>
      <c r="C18" s="144" t="s">
        <v>114</v>
      </c>
      <c r="D18" s="145" t="s">
        <v>214</v>
      </c>
      <c r="E18" s="145"/>
      <c r="F18" s="145"/>
      <c r="G18" s="145"/>
      <c r="H18" s="145"/>
      <c r="I18" s="145">
        <v>346495</v>
      </c>
      <c r="J18" s="145"/>
      <c r="K18" s="145"/>
      <c r="L18" s="145">
        <v>1127579</v>
      </c>
      <c r="M18" s="145"/>
      <c r="N18" s="145"/>
      <c r="O18" s="146">
        <f>SUM(E18:N18)</f>
        <v>1474074</v>
      </c>
    </row>
    <row r="19" spans="2:15" x14ac:dyDescent="0.25">
      <c r="B19" s="16" t="s">
        <v>131</v>
      </c>
      <c r="C19" s="14"/>
      <c r="D19" s="14"/>
      <c r="E19" s="14"/>
      <c r="F19" s="14"/>
      <c r="G19" s="14"/>
      <c r="H19" s="14"/>
      <c r="I19" s="18">
        <f>I18</f>
        <v>346495</v>
      </c>
      <c r="J19" s="14"/>
      <c r="K19" s="14"/>
      <c r="L19" s="18">
        <f>L18</f>
        <v>1127579</v>
      </c>
      <c r="M19" s="18"/>
      <c r="N19" s="14"/>
      <c r="O19" s="96">
        <f>O18</f>
        <v>1474074</v>
      </c>
    </row>
    <row r="20" spans="2:15" x14ac:dyDescent="0.25">
      <c r="B20" s="143" t="s">
        <v>16</v>
      </c>
      <c r="C20" s="144" t="s">
        <v>17</v>
      </c>
      <c r="D20" s="145" t="s">
        <v>214</v>
      </c>
      <c r="E20" s="145">
        <v>4785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6">
        <f>SUM(E20:N20)</f>
        <v>4785</v>
      </c>
    </row>
    <row r="21" spans="2:15" x14ac:dyDescent="0.25">
      <c r="B21" s="26"/>
      <c r="C21" s="56" t="s">
        <v>148</v>
      </c>
      <c r="D21" s="25"/>
      <c r="E21" s="56">
        <f>E20</f>
        <v>4785</v>
      </c>
      <c r="F21" s="56"/>
      <c r="G21" s="56"/>
      <c r="H21" s="56"/>
      <c r="I21" s="56"/>
      <c r="J21" s="56"/>
      <c r="K21" s="56"/>
      <c r="L21" s="56"/>
      <c r="M21" s="56"/>
      <c r="N21" s="56"/>
      <c r="O21" s="104">
        <f>O20</f>
        <v>4785</v>
      </c>
    </row>
    <row r="22" spans="2:15" x14ac:dyDescent="0.25">
      <c r="B22" s="143"/>
      <c r="C22" s="144" t="s">
        <v>18</v>
      </c>
      <c r="D22" s="145" t="s">
        <v>214</v>
      </c>
      <c r="E22" s="145">
        <v>5060</v>
      </c>
      <c r="F22" s="145"/>
      <c r="G22" s="145"/>
      <c r="H22" s="145"/>
      <c r="I22" s="145"/>
      <c r="J22" s="145"/>
      <c r="K22" s="145"/>
      <c r="L22" s="145">
        <v>950</v>
      </c>
      <c r="M22" s="145"/>
      <c r="N22" s="145"/>
      <c r="O22" s="146">
        <f>SUM(E22:N22)</f>
        <v>6010</v>
      </c>
    </row>
    <row r="23" spans="2:15" x14ac:dyDescent="0.25">
      <c r="B23" s="143"/>
      <c r="C23" s="144"/>
      <c r="D23" s="145" t="s">
        <v>215</v>
      </c>
      <c r="E23" s="145">
        <v>3000</v>
      </c>
      <c r="F23" s="145"/>
      <c r="G23" s="145"/>
      <c r="H23" s="145"/>
      <c r="I23" s="145"/>
      <c r="J23" s="145"/>
      <c r="K23" s="145"/>
      <c r="L23" s="145"/>
      <c r="M23" s="145"/>
      <c r="N23" s="145"/>
      <c r="O23" s="146">
        <f>SUM(E23:N23)</f>
        <v>3000</v>
      </c>
    </row>
    <row r="24" spans="2:15" x14ac:dyDescent="0.25">
      <c r="B24" s="26"/>
      <c r="C24" s="56" t="s">
        <v>80</v>
      </c>
      <c r="D24" s="25"/>
      <c r="E24" s="56">
        <f>SUM(E22:E23)</f>
        <v>8060</v>
      </c>
      <c r="F24" s="56"/>
      <c r="G24" s="56"/>
      <c r="H24" s="56"/>
      <c r="I24" s="56"/>
      <c r="J24" s="56"/>
      <c r="K24" s="56"/>
      <c r="L24" s="56">
        <f t="shared" ref="L24" si="4">SUM(L22:L23)</f>
        <v>950</v>
      </c>
      <c r="M24" s="56"/>
      <c r="N24" s="56"/>
      <c r="O24" s="104">
        <f>SUM(O22:O23)</f>
        <v>9010</v>
      </c>
    </row>
    <row r="25" spans="2:15" x14ac:dyDescent="0.25">
      <c r="B25" s="143"/>
      <c r="C25" s="144" t="s">
        <v>19</v>
      </c>
      <c r="D25" s="145" t="s">
        <v>214</v>
      </c>
      <c r="E25" s="145">
        <v>26317</v>
      </c>
      <c r="F25" s="145"/>
      <c r="G25" s="145"/>
      <c r="H25" s="145"/>
      <c r="I25" s="145"/>
      <c r="J25" s="145"/>
      <c r="K25" s="145"/>
      <c r="L25" s="145">
        <v>1570</v>
      </c>
      <c r="M25" s="145"/>
      <c r="N25" s="145">
        <v>1378</v>
      </c>
      <c r="O25" s="146">
        <f>SUM(E25:N25)</f>
        <v>29265</v>
      </c>
    </row>
    <row r="26" spans="2:15" x14ac:dyDescent="0.25">
      <c r="B26" s="143"/>
      <c r="C26" s="144"/>
      <c r="D26" s="145" t="s">
        <v>215</v>
      </c>
      <c r="E26" s="145">
        <v>4800</v>
      </c>
      <c r="F26" s="145"/>
      <c r="G26" s="145"/>
      <c r="H26" s="145"/>
      <c r="I26" s="145"/>
      <c r="J26" s="145"/>
      <c r="K26" s="145">
        <v>7100</v>
      </c>
      <c r="L26" s="145"/>
      <c r="M26" s="145"/>
      <c r="N26" s="145"/>
      <c r="O26" s="146">
        <f>SUM(E26:N26)</f>
        <v>11900</v>
      </c>
    </row>
    <row r="27" spans="2:15" x14ac:dyDescent="0.25">
      <c r="B27" s="26"/>
      <c r="C27" s="56" t="s">
        <v>81</v>
      </c>
      <c r="D27" s="25"/>
      <c r="E27" s="56">
        <f>SUM(E25:E26)</f>
        <v>31117</v>
      </c>
      <c r="F27" s="56"/>
      <c r="G27" s="56"/>
      <c r="H27" s="56"/>
      <c r="I27" s="56"/>
      <c r="J27" s="56"/>
      <c r="K27" s="56">
        <f t="shared" ref="K27:N27" si="5">SUM(K25:K26)</f>
        <v>7100</v>
      </c>
      <c r="L27" s="56">
        <f t="shared" si="5"/>
        <v>1570</v>
      </c>
      <c r="M27" s="56"/>
      <c r="N27" s="56">
        <f t="shared" si="5"/>
        <v>1378</v>
      </c>
      <c r="O27" s="104">
        <f>SUM(O25:O26)</f>
        <v>41165</v>
      </c>
    </row>
    <row r="28" spans="2:15" x14ac:dyDescent="0.25">
      <c r="B28" s="16" t="s">
        <v>20</v>
      </c>
      <c r="C28" s="14"/>
      <c r="D28" s="14"/>
      <c r="E28" s="18">
        <f>E21+E24+E27</f>
        <v>43962</v>
      </c>
      <c r="F28" s="18"/>
      <c r="G28" s="18"/>
      <c r="H28" s="18"/>
      <c r="I28" s="18"/>
      <c r="J28" s="18"/>
      <c r="K28" s="18">
        <f t="shared" ref="K28:N28" si="6">K21+K24+K27</f>
        <v>7100</v>
      </c>
      <c r="L28" s="18">
        <f t="shared" si="6"/>
        <v>2520</v>
      </c>
      <c r="M28" s="18"/>
      <c r="N28" s="18">
        <f t="shared" si="6"/>
        <v>1378</v>
      </c>
      <c r="O28" s="96">
        <f>O21+O24+O27</f>
        <v>54960</v>
      </c>
    </row>
    <row r="29" spans="2:15" x14ac:dyDescent="0.25">
      <c r="B29" s="143" t="s">
        <v>21</v>
      </c>
      <c r="C29" s="144" t="s">
        <v>21</v>
      </c>
      <c r="D29" s="145" t="s">
        <v>214</v>
      </c>
      <c r="E29" s="145"/>
      <c r="F29" s="145"/>
      <c r="G29" s="145"/>
      <c r="H29" s="145"/>
      <c r="I29" s="145">
        <v>210694</v>
      </c>
      <c r="J29" s="145"/>
      <c r="K29" s="145"/>
      <c r="L29" s="145">
        <v>115361</v>
      </c>
      <c r="M29" s="145"/>
      <c r="N29" s="145"/>
      <c r="O29" s="146">
        <f>SUM(E29:N29)</f>
        <v>326055</v>
      </c>
    </row>
    <row r="30" spans="2:15" x14ac:dyDescent="0.25">
      <c r="B30" s="16" t="s">
        <v>22</v>
      </c>
      <c r="C30" s="14"/>
      <c r="D30" s="14"/>
      <c r="E30" s="18"/>
      <c r="F30" s="18"/>
      <c r="G30" s="18"/>
      <c r="H30" s="18"/>
      <c r="I30" s="18">
        <f>I29</f>
        <v>210694</v>
      </c>
      <c r="J30" s="18"/>
      <c r="K30" s="18"/>
      <c r="L30" s="18">
        <f>L29</f>
        <v>115361</v>
      </c>
      <c r="M30" s="18"/>
      <c r="N30" s="18"/>
      <c r="O30" s="96">
        <f>O29</f>
        <v>326055</v>
      </c>
    </row>
    <row r="31" spans="2:15" x14ac:dyDescent="0.25">
      <c r="B31" s="143" t="s">
        <v>33</v>
      </c>
      <c r="C31" s="144" t="s">
        <v>34</v>
      </c>
      <c r="D31" s="145" t="s">
        <v>214</v>
      </c>
      <c r="E31" s="145"/>
      <c r="F31" s="145"/>
      <c r="G31" s="145">
        <v>10000</v>
      </c>
      <c r="H31" s="145"/>
      <c r="I31" s="145"/>
      <c r="J31" s="145"/>
      <c r="K31" s="145"/>
      <c r="L31" s="145"/>
      <c r="M31" s="145"/>
      <c r="N31" s="145"/>
      <c r="O31" s="146">
        <f>SUM(E31:N31)</f>
        <v>10000</v>
      </c>
    </row>
    <row r="32" spans="2:15" x14ac:dyDescent="0.25">
      <c r="B32" s="143"/>
      <c r="C32" s="144"/>
      <c r="D32" s="145" t="s">
        <v>215</v>
      </c>
      <c r="E32" s="145"/>
      <c r="F32" s="145"/>
      <c r="G32" s="145"/>
      <c r="H32" s="145"/>
      <c r="I32" s="145"/>
      <c r="J32" s="145">
        <v>937</v>
      </c>
      <c r="K32" s="145">
        <v>38450</v>
      </c>
      <c r="L32" s="145"/>
      <c r="M32" s="145"/>
      <c r="N32" s="145"/>
      <c r="O32" s="146">
        <f>SUM(E32:N32)</f>
        <v>39387</v>
      </c>
    </row>
    <row r="33" spans="2:15" x14ac:dyDescent="0.25">
      <c r="B33" s="26"/>
      <c r="C33" s="56" t="s">
        <v>82</v>
      </c>
      <c r="D33" s="25"/>
      <c r="E33" s="56"/>
      <c r="F33" s="56"/>
      <c r="G33" s="56">
        <f>SUM(G31:G32)</f>
        <v>10000</v>
      </c>
      <c r="H33" s="56"/>
      <c r="I33" s="56"/>
      <c r="J33" s="56">
        <f t="shared" ref="J33:K33" si="7">SUM(J31:J32)</f>
        <v>937</v>
      </c>
      <c r="K33" s="56">
        <f t="shared" si="7"/>
        <v>38450</v>
      </c>
      <c r="L33" s="56"/>
      <c r="M33" s="56"/>
      <c r="N33" s="56"/>
      <c r="O33" s="104">
        <f>SUM(O31:O32)</f>
        <v>49387</v>
      </c>
    </row>
    <row r="34" spans="2:15" x14ac:dyDescent="0.25">
      <c r="B34" s="143"/>
      <c r="C34" s="144"/>
      <c r="D34" s="145" t="s">
        <v>215</v>
      </c>
      <c r="E34" s="145"/>
      <c r="F34" s="145"/>
      <c r="G34" s="145"/>
      <c r="H34" s="145"/>
      <c r="I34" s="145"/>
      <c r="J34" s="145"/>
      <c r="K34" s="145">
        <v>29918</v>
      </c>
      <c r="L34" s="145"/>
      <c r="M34" s="145"/>
      <c r="N34" s="145"/>
      <c r="O34" s="146">
        <f>SUM(E34:N34)</f>
        <v>29918</v>
      </c>
    </row>
    <row r="35" spans="2:15" x14ac:dyDescent="0.25">
      <c r="B35" s="26"/>
      <c r="C35" s="56" t="s">
        <v>83</v>
      </c>
      <c r="D35" s="25"/>
      <c r="E35" s="25"/>
      <c r="F35" s="25"/>
      <c r="G35" s="25"/>
      <c r="H35" s="25"/>
      <c r="I35" s="25"/>
      <c r="J35" s="25"/>
      <c r="K35" s="56">
        <f>SUM(K34:K34)</f>
        <v>29918</v>
      </c>
      <c r="L35" s="25"/>
      <c r="M35" s="25"/>
      <c r="N35" s="25"/>
      <c r="O35" s="104">
        <f>O34</f>
        <v>29918</v>
      </c>
    </row>
    <row r="36" spans="2:15" x14ac:dyDescent="0.25">
      <c r="B36" s="143"/>
      <c r="C36" s="144" t="s">
        <v>37</v>
      </c>
      <c r="D36" s="145" t="s">
        <v>214</v>
      </c>
      <c r="E36" s="145"/>
      <c r="F36" s="145"/>
      <c r="G36" s="145">
        <v>43140</v>
      </c>
      <c r="H36" s="145"/>
      <c r="I36" s="145"/>
      <c r="J36" s="145"/>
      <c r="K36" s="145"/>
      <c r="L36" s="145"/>
      <c r="M36" s="145"/>
      <c r="N36" s="145"/>
      <c r="O36" s="146">
        <f>SUM(E36:N36)</f>
        <v>43140</v>
      </c>
    </row>
    <row r="37" spans="2:15" x14ac:dyDescent="0.25">
      <c r="B37" s="143"/>
      <c r="C37" s="144"/>
      <c r="D37" s="145" t="s">
        <v>215</v>
      </c>
      <c r="E37" s="145"/>
      <c r="F37" s="145"/>
      <c r="G37" s="145"/>
      <c r="H37" s="145"/>
      <c r="I37" s="145"/>
      <c r="J37" s="145"/>
      <c r="K37" s="145">
        <v>116380</v>
      </c>
      <c r="L37" s="145"/>
      <c r="M37" s="145"/>
      <c r="N37" s="145"/>
      <c r="O37" s="146">
        <f>SUM(E37:N37)</f>
        <v>116380</v>
      </c>
    </row>
    <row r="38" spans="2:15" x14ac:dyDescent="0.25">
      <c r="B38" s="26"/>
      <c r="C38" s="56" t="s">
        <v>84</v>
      </c>
      <c r="D38" s="25"/>
      <c r="E38" s="25"/>
      <c r="F38" s="25"/>
      <c r="G38" s="56">
        <f>SUM(G36:G37)</f>
        <v>43140</v>
      </c>
      <c r="H38" s="56"/>
      <c r="I38" s="56"/>
      <c r="J38" s="56"/>
      <c r="K38" s="56">
        <f t="shared" ref="K38" si="8">SUM(K36:K37)</f>
        <v>116380</v>
      </c>
      <c r="L38" s="25"/>
      <c r="M38" s="25"/>
      <c r="N38" s="25"/>
      <c r="O38" s="104">
        <f>SUM(O36:O37)</f>
        <v>159520</v>
      </c>
    </row>
    <row r="39" spans="2:15" x14ac:dyDescent="0.25">
      <c r="B39" s="16" t="s">
        <v>39</v>
      </c>
      <c r="C39" s="14"/>
      <c r="D39" s="14"/>
      <c r="E39" s="14"/>
      <c r="F39" s="14"/>
      <c r="G39" s="18">
        <f>G33+G35+G38</f>
        <v>53140</v>
      </c>
      <c r="H39" s="18"/>
      <c r="I39" s="18"/>
      <c r="J39" s="18">
        <f>J33+J35+J38</f>
        <v>937</v>
      </c>
      <c r="K39" s="18">
        <f>K33+K35+K38</f>
        <v>184748</v>
      </c>
      <c r="L39" s="18"/>
      <c r="M39" s="18"/>
      <c r="N39" s="14"/>
      <c r="O39" s="96">
        <f>O33+O35+O38</f>
        <v>238825</v>
      </c>
    </row>
    <row r="40" spans="2:15" x14ac:dyDescent="0.25">
      <c r="B40" s="143" t="s">
        <v>40</v>
      </c>
      <c r="C40" s="144" t="s">
        <v>41</v>
      </c>
      <c r="D40" s="145" t="s">
        <v>214</v>
      </c>
      <c r="E40" s="145"/>
      <c r="F40" s="145"/>
      <c r="G40" s="145"/>
      <c r="H40" s="145"/>
      <c r="I40" s="145"/>
      <c r="J40" s="145"/>
      <c r="K40" s="145"/>
      <c r="L40" s="145">
        <v>12800</v>
      </c>
      <c r="M40" s="145">
        <v>14000</v>
      </c>
      <c r="N40" s="145"/>
      <c r="O40" s="146">
        <f>SUM(E40:N40)</f>
        <v>26800</v>
      </c>
    </row>
    <row r="41" spans="2:15" x14ac:dyDescent="0.25">
      <c r="B41" s="26"/>
      <c r="C41" s="56" t="s">
        <v>85</v>
      </c>
      <c r="D41" s="25"/>
      <c r="E41" s="56"/>
      <c r="F41" s="56"/>
      <c r="G41" s="56"/>
      <c r="H41" s="56"/>
      <c r="I41" s="56"/>
      <c r="J41" s="56"/>
      <c r="K41" s="56"/>
      <c r="L41" s="56">
        <f>L40</f>
        <v>12800</v>
      </c>
      <c r="M41" s="56">
        <f t="shared" ref="M41:N41" si="9">M40</f>
        <v>14000</v>
      </c>
      <c r="N41" s="56"/>
      <c r="O41" s="104">
        <f>O40</f>
        <v>26800</v>
      </c>
    </row>
    <row r="42" spans="2:15" x14ac:dyDescent="0.25">
      <c r="B42" s="143"/>
      <c r="C42" s="144" t="s">
        <v>42</v>
      </c>
      <c r="D42" s="145" t="s">
        <v>214</v>
      </c>
      <c r="E42" s="145"/>
      <c r="F42" s="145"/>
      <c r="G42" s="145"/>
      <c r="H42" s="145"/>
      <c r="I42" s="145"/>
      <c r="J42" s="145"/>
      <c r="K42" s="145"/>
      <c r="L42" s="145">
        <v>8400</v>
      </c>
      <c r="M42" s="145">
        <v>20000</v>
      </c>
      <c r="O42" s="146">
        <f>SUM(E42:M42)</f>
        <v>28400</v>
      </c>
    </row>
    <row r="43" spans="2:15" x14ac:dyDescent="0.25">
      <c r="B43" s="26"/>
      <c r="C43" s="56" t="s">
        <v>86</v>
      </c>
      <c r="D43" s="25"/>
      <c r="E43" s="56"/>
      <c r="F43" s="56"/>
      <c r="G43" s="56"/>
      <c r="H43" s="56"/>
      <c r="I43" s="56"/>
      <c r="J43" s="56"/>
      <c r="K43" s="56"/>
      <c r="L43" s="56">
        <f>L42</f>
        <v>8400</v>
      </c>
      <c r="M43" s="56">
        <f t="shared" ref="M43:N43" si="10">M42</f>
        <v>20000</v>
      </c>
      <c r="N43" s="56"/>
      <c r="O43" s="104">
        <f>O42</f>
        <v>28400</v>
      </c>
    </row>
    <row r="44" spans="2:15" x14ac:dyDescent="0.25">
      <c r="B44" s="143"/>
      <c r="C44" s="144" t="s">
        <v>43</v>
      </c>
      <c r="D44" s="145" t="s">
        <v>214</v>
      </c>
      <c r="E44" s="145"/>
      <c r="F44" s="145"/>
      <c r="G44" s="145"/>
      <c r="H44" s="145"/>
      <c r="I44" s="145"/>
      <c r="J44" s="145"/>
      <c r="K44" s="145"/>
      <c r="L44" s="145">
        <v>55000</v>
      </c>
      <c r="M44" s="145">
        <v>575000</v>
      </c>
      <c r="O44" s="146">
        <f>SUM(E44:M44)</f>
        <v>630000</v>
      </c>
    </row>
    <row r="45" spans="2:15" x14ac:dyDescent="0.25">
      <c r="B45" s="26"/>
      <c r="C45" s="56" t="s">
        <v>87</v>
      </c>
      <c r="D45" s="25"/>
      <c r="E45" s="56"/>
      <c r="F45" s="56"/>
      <c r="G45" s="56"/>
      <c r="H45" s="56"/>
      <c r="I45" s="56"/>
      <c r="J45" s="56"/>
      <c r="K45" s="56"/>
      <c r="L45" s="56">
        <f>L44</f>
        <v>55000</v>
      </c>
      <c r="M45" s="56">
        <f>M44</f>
        <v>575000</v>
      </c>
      <c r="N45" s="56"/>
      <c r="O45" s="104">
        <f>O44</f>
        <v>630000</v>
      </c>
    </row>
    <row r="46" spans="2:15" x14ac:dyDescent="0.25">
      <c r="B46" s="143"/>
      <c r="C46" s="144" t="s">
        <v>44</v>
      </c>
      <c r="D46" s="145" t="s">
        <v>214</v>
      </c>
      <c r="E46" s="145">
        <v>120</v>
      </c>
      <c r="F46" s="145">
        <v>15</v>
      </c>
      <c r="G46" s="145"/>
      <c r="H46" s="145"/>
      <c r="I46" s="145"/>
      <c r="J46" s="145"/>
      <c r="K46" s="145"/>
      <c r="L46" s="145"/>
      <c r="M46" s="145"/>
      <c r="N46" s="145">
        <v>20</v>
      </c>
      <c r="O46" s="146">
        <f>SUM(E46:N46)</f>
        <v>155</v>
      </c>
    </row>
    <row r="47" spans="2:15" x14ac:dyDescent="0.25">
      <c r="B47" s="26"/>
      <c r="C47" s="56" t="s">
        <v>88</v>
      </c>
      <c r="D47" s="25"/>
      <c r="E47" s="56">
        <f>E46</f>
        <v>120</v>
      </c>
      <c r="F47" s="56">
        <f t="shared" ref="F47:N47" si="11">F46</f>
        <v>15</v>
      </c>
      <c r="G47" s="56"/>
      <c r="H47" s="56"/>
      <c r="I47" s="56"/>
      <c r="J47" s="56"/>
      <c r="K47" s="56"/>
      <c r="L47" s="56"/>
      <c r="M47" s="56"/>
      <c r="N47" s="56">
        <f t="shared" si="11"/>
        <v>20</v>
      </c>
      <c r="O47" s="104">
        <f>O46</f>
        <v>155</v>
      </c>
    </row>
    <row r="48" spans="2:15" x14ac:dyDescent="0.25">
      <c r="B48" s="16" t="s">
        <v>45</v>
      </c>
      <c r="C48" s="14"/>
      <c r="D48" s="14"/>
      <c r="E48" s="18">
        <f>E41+E43+E45+E47</f>
        <v>120</v>
      </c>
      <c r="F48" s="18">
        <f t="shared" ref="F48:N48" si="12">F41+F43+F45+F47</f>
        <v>15</v>
      </c>
      <c r="G48" s="18"/>
      <c r="H48" s="18"/>
      <c r="I48" s="18"/>
      <c r="J48" s="18"/>
      <c r="K48" s="18"/>
      <c r="L48" s="18">
        <f t="shared" si="12"/>
        <v>76200</v>
      </c>
      <c r="M48" s="18">
        <f t="shared" si="12"/>
        <v>609000</v>
      </c>
      <c r="N48" s="18">
        <f t="shared" si="12"/>
        <v>20</v>
      </c>
      <c r="O48" s="96">
        <f>O41+O43+O45+O47</f>
        <v>685355</v>
      </c>
    </row>
    <row r="49" spans="2:15" x14ac:dyDescent="0.25">
      <c r="B49" s="143" t="s">
        <v>46</v>
      </c>
      <c r="C49" s="144" t="s">
        <v>47</v>
      </c>
      <c r="D49" s="145" t="s">
        <v>214</v>
      </c>
      <c r="E49" s="145">
        <v>5000</v>
      </c>
      <c r="F49" s="145">
        <v>178285</v>
      </c>
      <c r="G49" s="145"/>
      <c r="H49" s="145">
        <v>215103</v>
      </c>
      <c r="I49" s="145"/>
      <c r="J49" s="145">
        <v>127400</v>
      </c>
      <c r="K49" s="145"/>
      <c r="L49" s="145"/>
      <c r="M49" s="145"/>
      <c r="N49" s="145">
        <v>200</v>
      </c>
      <c r="O49" s="146">
        <f>SUM(E49:N49)</f>
        <v>525988</v>
      </c>
    </row>
    <row r="50" spans="2:15" x14ac:dyDescent="0.25">
      <c r="B50" s="26"/>
      <c r="C50" s="56" t="s">
        <v>89</v>
      </c>
      <c r="D50" s="25"/>
      <c r="E50" s="56">
        <f>E49</f>
        <v>5000</v>
      </c>
      <c r="F50" s="56">
        <f t="shared" ref="F50:N50" si="13">F49</f>
        <v>178285</v>
      </c>
      <c r="G50" s="56"/>
      <c r="H50" s="56">
        <f t="shared" si="13"/>
        <v>215103</v>
      </c>
      <c r="I50" s="56"/>
      <c r="J50" s="56">
        <f t="shared" si="13"/>
        <v>127400</v>
      </c>
      <c r="K50" s="56"/>
      <c r="L50" s="56"/>
      <c r="M50" s="56"/>
      <c r="N50" s="56">
        <f t="shared" si="13"/>
        <v>200</v>
      </c>
      <c r="O50" s="104">
        <f>O49</f>
        <v>525988</v>
      </c>
    </row>
    <row r="51" spans="2:15" x14ac:dyDescent="0.25">
      <c r="B51" s="143"/>
      <c r="C51" s="144" t="s">
        <v>48</v>
      </c>
      <c r="D51" s="145" t="s">
        <v>214</v>
      </c>
      <c r="E51" s="145">
        <v>8000</v>
      </c>
      <c r="F51" s="145">
        <v>128785</v>
      </c>
      <c r="G51" s="145"/>
      <c r="H51" s="145">
        <v>187568</v>
      </c>
      <c r="I51" s="145"/>
      <c r="J51" s="145">
        <v>1142900</v>
      </c>
      <c r="K51" s="145"/>
      <c r="L51" s="145">
        <v>6136</v>
      </c>
      <c r="M51" s="145"/>
      <c r="N51" s="145">
        <v>720</v>
      </c>
      <c r="O51" s="146">
        <f>SUM(E51:N51)</f>
        <v>1474109</v>
      </c>
    </row>
    <row r="52" spans="2:15" x14ac:dyDescent="0.25">
      <c r="B52" s="143"/>
      <c r="C52" s="144"/>
      <c r="D52" s="145" t="s">
        <v>215</v>
      </c>
      <c r="E52" s="145"/>
      <c r="F52" s="145"/>
      <c r="G52" s="145"/>
      <c r="H52" s="145"/>
      <c r="I52" s="145"/>
      <c r="J52" s="145"/>
      <c r="K52" s="145">
        <v>15700</v>
      </c>
      <c r="L52" s="145"/>
      <c r="M52" s="145"/>
      <c r="N52" s="145"/>
      <c r="O52" s="146">
        <f>SUM(E52:N52)</f>
        <v>15700</v>
      </c>
    </row>
    <row r="53" spans="2:15" x14ac:dyDescent="0.25">
      <c r="B53" s="26"/>
      <c r="C53" s="56" t="s">
        <v>90</v>
      </c>
      <c r="D53" s="25"/>
      <c r="E53" s="56">
        <f>SUM(E51:E52)</f>
        <v>8000</v>
      </c>
      <c r="F53" s="56">
        <f t="shared" ref="F53:N53" si="14">SUM(F51:F52)</f>
        <v>128785</v>
      </c>
      <c r="G53" s="56"/>
      <c r="H53" s="56">
        <f t="shared" si="14"/>
        <v>187568</v>
      </c>
      <c r="I53" s="56"/>
      <c r="J53" s="56">
        <f t="shared" si="14"/>
        <v>1142900</v>
      </c>
      <c r="K53" s="56">
        <f t="shared" si="14"/>
        <v>15700</v>
      </c>
      <c r="L53" s="56">
        <f t="shared" si="14"/>
        <v>6136</v>
      </c>
      <c r="M53" s="56"/>
      <c r="N53" s="56">
        <f t="shared" si="14"/>
        <v>720</v>
      </c>
      <c r="O53" s="104">
        <f>SUM(O51:O52)</f>
        <v>1489809</v>
      </c>
    </row>
    <row r="54" spans="2:15" x14ac:dyDescent="0.25">
      <c r="B54" s="16" t="s">
        <v>49</v>
      </c>
      <c r="C54" s="14"/>
      <c r="D54" s="14"/>
      <c r="E54" s="18">
        <f>E50+E53</f>
        <v>13000</v>
      </c>
      <c r="F54" s="18">
        <f t="shared" ref="F54:N54" si="15">F50+F53</f>
        <v>307070</v>
      </c>
      <c r="G54" s="18"/>
      <c r="H54" s="18">
        <f t="shared" si="15"/>
        <v>402671</v>
      </c>
      <c r="I54" s="18"/>
      <c r="J54" s="18">
        <f t="shared" si="15"/>
        <v>1270300</v>
      </c>
      <c r="K54" s="18">
        <f t="shared" si="15"/>
        <v>15700</v>
      </c>
      <c r="L54" s="18">
        <f t="shared" si="15"/>
        <v>6136</v>
      </c>
      <c r="M54" s="18"/>
      <c r="N54" s="18">
        <f t="shared" si="15"/>
        <v>920</v>
      </c>
      <c r="O54" s="96">
        <f>O50+O53</f>
        <v>2015797</v>
      </c>
    </row>
    <row r="55" spans="2:15" x14ac:dyDescent="0.25">
      <c r="B55" s="143" t="s">
        <v>50</v>
      </c>
      <c r="C55" s="144" t="s">
        <v>51</v>
      </c>
      <c r="D55" s="145" t="s">
        <v>214</v>
      </c>
      <c r="E55" s="145"/>
      <c r="F55" s="145"/>
      <c r="G55" s="145"/>
      <c r="H55" s="145"/>
      <c r="I55" s="145"/>
      <c r="J55" s="145"/>
      <c r="K55" s="145"/>
      <c r="L55" s="145">
        <v>300</v>
      </c>
      <c r="M55" s="145"/>
      <c r="N55" s="145"/>
      <c r="O55" s="146">
        <f>SUM(E55:N55)</f>
        <v>300</v>
      </c>
    </row>
    <row r="56" spans="2:15" x14ac:dyDescent="0.25">
      <c r="B56" s="26"/>
      <c r="C56" s="56" t="s">
        <v>91</v>
      </c>
      <c r="D56" s="25"/>
      <c r="E56" s="25"/>
      <c r="F56" s="25"/>
      <c r="G56" s="25"/>
      <c r="H56" s="25"/>
      <c r="I56" s="25"/>
      <c r="J56" s="25"/>
      <c r="K56" s="25"/>
      <c r="L56" s="56">
        <f>L55</f>
        <v>300</v>
      </c>
      <c r="M56" s="56"/>
      <c r="N56" s="25"/>
      <c r="O56" s="104">
        <f>O55</f>
        <v>300</v>
      </c>
    </row>
    <row r="57" spans="2:15" x14ac:dyDescent="0.25">
      <c r="B57" s="143"/>
      <c r="C57" s="144" t="s">
        <v>52</v>
      </c>
      <c r="D57" s="145" t="s">
        <v>214</v>
      </c>
      <c r="E57" s="145">
        <v>53</v>
      </c>
      <c r="F57" s="145"/>
      <c r="G57" s="145"/>
      <c r="H57" s="145"/>
      <c r="I57" s="145">
        <v>10235</v>
      </c>
      <c r="J57" s="145"/>
      <c r="K57" s="145"/>
      <c r="L57" s="145">
        <v>360685</v>
      </c>
      <c r="M57" s="145"/>
      <c r="N57" s="145"/>
      <c r="O57" s="146">
        <f>SUM(E57:N57)</f>
        <v>370973</v>
      </c>
    </row>
    <row r="58" spans="2:15" x14ac:dyDescent="0.25">
      <c r="B58" s="26"/>
      <c r="C58" s="56" t="s">
        <v>92</v>
      </c>
      <c r="D58" s="25"/>
      <c r="E58" s="56">
        <f>E57</f>
        <v>53</v>
      </c>
      <c r="F58" s="56"/>
      <c r="G58" s="56"/>
      <c r="H58" s="56"/>
      <c r="I58" s="56">
        <f t="shared" ref="I58:L58" si="16">I57</f>
        <v>10235</v>
      </c>
      <c r="J58" s="56"/>
      <c r="K58" s="56"/>
      <c r="L58" s="56">
        <f t="shared" si="16"/>
        <v>360685</v>
      </c>
      <c r="M58" s="56"/>
      <c r="N58" s="56"/>
      <c r="O58" s="104">
        <f>O57</f>
        <v>370973</v>
      </c>
    </row>
    <row r="59" spans="2:15" x14ac:dyDescent="0.25">
      <c r="B59" s="143"/>
      <c r="C59" s="144" t="s">
        <v>53</v>
      </c>
      <c r="D59" s="145" t="s">
        <v>214</v>
      </c>
      <c r="E59" s="145"/>
      <c r="F59" s="145"/>
      <c r="G59" s="145"/>
      <c r="H59" s="145"/>
      <c r="I59" s="145"/>
      <c r="J59" s="145"/>
      <c r="K59" s="145"/>
      <c r="L59" s="145">
        <v>39450</v>
      </c>
      <c r="M59" s="145"/>
      <c r="N59" s="145"/>
      <c r="O59" s="146">
        <f>SUM(E59:N59)</f>
        <v>39450</v>
      </c>
    </row>
    <row r="60" spans="2:15" x14ac:dyDescent="0.25">
      <c r="B60" s="26"/>
      <c r="C60" s="56" t="s">
        <v>93</v>
      </c>
      <c r="D60" s="25"/>
      <c r="E60" s="56"/>
      <c r="F60" s="56"/>
      <c r="G60" s="56"/>
      <c r="H60" s="56"/>
      <c r="I60" s="56"/>
      <c r="J60" s="56"/>
      <c r="K60" s="56"/>
      <c r="L60" s="56">
        <f>L59</f>
        <v>39450</v>
      </c>
      <c r="M60" s="56"/>
      <c r="N60" s="56"/>
      <c r="O60" s="104">
        <f>O59</f>
        <v>39450</v>
      </c>
    </row>
    <row r="61" spans="2:15" x14ac:dyDescent="0.25">
      <c r="B61" s="143"/>
      <c r="C61" s="144" t="s">
        <v>54</v>
      </c>
      <c r="D61" s="145" t="s">
        <v>214</v>
      </c>
      <c r="E61" s="145"/>
      <c r="F61" s="145"/>
      <c r="G61" s="145"/>
      <c r="H61" s="145"/>
      <c r="I61" s="145">
        <v>9544</v>
      </c>
      <c r="J61" s="145"/>
      <c r="K61" s="145"/>
      <c r="L61" s="145">
        <v>83445</v>
      </c>
      <c r="M61" s="145"/>
      <c r="N61" s="145"/>
      <c r="O61" s="146">
        <f>SUM(E61:N61)</f>
        <v>92989</v>
      </c>
    </row>
    <row r="62" spans="2:15" x14ac:dyDescent="0.25">
      <c r="B62" s="26"/>
      <c r="C62" s="56" t="s">
        <v>94</v>
      </c>
      <c r="D62" s="25"/>
      <c r="E62" s="56"/>
      <c r="F62" s="56"/>
      <c r="G62" s="56"/>
      <c r="H62" s="56"/>
      <c r="I62" s="56">
        <f>I61</f>
        <v>9544</v>
      </c>
      <c r="J62" s="56"/>
      <c r="K62" s="56"/>
      <c r="L62" s="56">
        <f t="shared" ref="L62" si="17">L61</f>
        <v>83445</v>
      </c>
      <c r="M62" s="56"/>
      <c r="N62" s="56"/>
      <c r="O62" s="104">
        <f>O61</f>
        <v>92989</v>
      </c>
    </row>
    <row r="63" spans="2:15" x14ac:dyDescent="0.25">
      <c r="B63" s="16" t="s">
        <v>55</v>
      </c>
      <c r="C63" s="14"/>
      <c r="D63" s="14"/>
      <c r="E63" s="18">
        <f>E56+E58+E60+E62</f>
        <v>53</v>
      </c>
      <c r="F63" s="18"/>
      <c r="G63" s="18"/>
      <c r="H63" s="18"/>
      <c r="I63" s="18">
        <f t="shared" ref="I63:L63" si="18">I56+I58+I60+I62</f>
        <v>19779</v>
      </c>
      <c r="J63" s="18"/>
      <c r="K63" s="18"/>
      <c r="L63" s="18">
        <f t="shared" si="18"/>
        <v>483880</v>
      </c>
      <c r="M63" s="18"/>
      <c r="N63" s="18"/>
      <c r="O63" s="96">
        <f>O56+O58+O60+O62</f>
        <v>503712</v>
      </c>
    </row>
    <row r="64" spans="2:15" x14ac:dyDescent="0.25">
      <c r="B64" s="143" t="s">
        <v>56</v>
      </c>
      <c r="C64" s="144" t="s">
        <v>56</v>
      </c>
      <c r="D64" s="145" t="s">
        <v>214</v>
      </c>
      <c r="E64" s="145"/>
      <c r="F64" s="145"/>
      <c r="G64" s="145"/>
      <c r="H64" s="145"/>
      <c r="I64" s="145"/>
      <c r="J64" s="145"/>
      <c r="K64" s="145"/>
      <c r="L64" s="145">
        <v>66150</v>
      </c>
      <c r="M64" s="145"/>
      <c r="N64" s="145"/>
      <c r="O64" s="146">
        <f>SUM(E64:N64)</f>
        <v>66150</v>
      </c>
    </row>
    <row r="65" spans="2:15" x14ac:dyDescent="0.25">
      <c r="B65" s="143"/>
      <c r="C65" s="144"/>
      <c r="D65" s="145" t="s">
        <v>215</v>
      </c>
      <c r="E65" s="145"/>
      <c r="F65" s="145"/>
      <c r="G65" s="145"/>
      <c r="H65" s="145"/>
      <c r="I65" s="145"/>
      <c r="J65" s="145"/>
      <c r="K65" s="145"/>
      <c r="L65" s="145"/>
      <c r="M65" s="145">
        <v>17050</v>
      </c>
      <c r="N65" s="145"/>
      <c r="O65" s="146">
        <f>SUM(E65:N65)</f>
        <v>17050</v>
      </c>
    </row>
    <row r="66" spans="2:15" x14ac:dyDescent="0.25">
      <c r="B66" s="16" t="s">
        <v>57</v>
      </c>
      <c r="C66" s="14"/>
      <c r="D66" s="14"/>
      <c r="E66" s="14"/>
      <c r="F66" s="14"/>
      <c r="G66" s="14"/>
      <c r="H66" s="14"/>
      <c r="I66" s="14"/>
      <c r="J66" s="14"/>
      <c r="K66" s="14"/>
      <c r="L66" s="14">
        <f>SUM(L64:L65)</f>
        <v>66150</v>
      </c>
      <c r="M66" s="14">
        <f t="shared" ref="M66:N66" si="19">SUM(M64:M65)</f>
        <v>17050</v>
      </c>
      <c r="N66" s="14"/>
      <c r="O66" s="96">
        <f>SUM(O64:O65)</f>
        <v>83200</v>
      </c>
    </row>
    <row r="67" spans="2:15" x14ac:dyDescent="0.25">
      <c r="B67" s="143" t="s">
        <v>58</v>
      </c>
      <c r="C67" s="144" t="s">
        <v>58</v>
      </c>
      <c r="D67" s="145" t="s">
        <v>215</v>
      </c>
      <c r="E67" s="145"/>
      <c r="F67" s="145"/>
      <c r="G67" s="145"/>
      <c r="H67" s="145"/>
      <c r="I67" s="145"/>
      <c r="J67" s="145"/>
      <c r="K67" s="145">
        <v>13100</v>
      </c>
      <c r="L67" s="145"/>
      <c r="M67" s="145"/>
      <c r="N67" s="145"/>
      <c r="O67" s="146">
        <f>SUM(E67:N67)</f>
        <v>13100</v>
      </c>
    </row>
    <row r="68" spans="2:15" x14ac:dyDescent="0.25">
      <c r="B68" s="16" t="s">
        <v>119</v>
      </c>
      <c r="C68" s="14"/>
      <c r="D68" s="14"/>
      <c r="E68" s="18"/>
      <c r="F68" s="18"/>
      <c r="G68" s="18"/>
      <c r="H68" s="18"/>
      <c r="I68" s="18"/>
      <c r="J68" s="18"/>
      <c r="K68" s="18">
        <f>K67</f>
        <v>13100</v>
      </c>
      <c r="L68" s="18"/>
      <c r="M68" s="18"/>
      <c r="N68" s="18"/>
      <c r="O68" s="96">
        <f>O67</f>
        <v>13100</v>
      </c>
    </row>
    <row r="69" spans="2:15" x14ac:dyDescent="0.25">
      <c r="B69" s="143" t="s">
        <v>59</v>
      </c>
      <c r="C69" s="144" t="s">
        <v>59</v>
      </c>
      <c r="D69" s="145" t="s">
        <v>215</v>
      </c>
      <c r="E69" s="145"/>
      <c r="F69" s="145"/>
      <c r="G69" s="145"/>
      <c r="H69" s="145"/>
      <c r="I69" s="145"/>
      <c r="J69" s="145"/>
      <c r="K69" s="145">
        <v>22000</v>
      </c>
      <c r="L69" s="145"/>
      <c r="M69" s="145"/>
      <c r="N69" s="145"/>
      <c r="O69" s="146">
        <f>SUM(E69:N69)</f>
        <v>22000</v>
      </c>
    </row>
    <row r="70" spans="2:15" x14ac:dyDescent="0.25">
      <c r="B70" s="16" t="s">
        <v>120</v>
      </c>
      <c r="C70" s="14"/>
      <c r="D70" s="18"/>
      <c r="E70" s="18"/>
      <c r="F70" s="18"/>
      <c r="G70" s="18"/>
      <c r="H70" s="18"/>
      <c r="I70" s="18"/>
      <c r="J70" s="18"/>
      <c r="K70" s="18">
        <f>K69</f>
        <v>22000</v>
      </c>
      <c r="L70" s="18"/>
      <c r="M70" s="18"/>
      <c r="N70" s="18"/>
      <c r="O70" s="96">
        <f>O69</f>
        <v>22000</v>
      </c>
    </row>
    <row r="71" spans="2:15" x14ac:dyDescent="0.25">
      <c r="B71" s="143" t="s">
        <v>60</v>
      </c>
      <c r="C71" s="144" t="s">
        <v>60</v>
      </c>
      <c r="D71" s="145" t="s">
        <v>214</v>
      </c>
      <c r="E71" s="145"/>
      <c r="F71" s="145"/>
      <c r="G71" s="145"/>
      <c r="H71" s="145"/>
      <c r="I71" s="145">
        <v>41301</v>
      </c>
      <c r="J71" s="145"/>
      <c r="K71" s="145"/>
      <c r="L71" s="145">
        <v>32706</v>
      </c>
      <c r="M71" s="145"/>
      <c r="N71" s="145"/>
      <c r="O71" s="146">
        <f>SUM(E71:N71)</f>
        <v>74007</v>
      </c>
    </row>
    <row r="72" spans="2:15" x14ac:dyDescent="0.25">
      <c r="B72" s="16" t="s">
        <v>61</v>
      </c>
      <c r="C72" s="14"/>
      <c r="D72" s="14"/>
      <c r="E72" s="14"/>
      <c r="F72" s="14"/>
      <c r="G72" s="14"/>
      <c r="H72" s="14"/>
      <c r="I72" s="18">
        <f>I71</f>
        <v>41301</v>
      </c>
      <c r="J72" s="18"/>
      <c r="K72" s="18"/>
      <c r="L72" s="18">
        <f t="shared" ref="L72" si="20">L71</f>
        <v>32706</v>
      </c>
      <c r="M72" s="18"/>
      <c r="N72" s="14"/>
      <c r="O72" s="96">
        <f>O71</f>
        <v>74007</v>
      </c>
    </row>
    <row r="73" spans="2:15" x14ac:dyDescent="0.25">
      <c r="B73" s="143" t="s">
        <v>62</v>
      </c>
      <c r="C73" s="144" t="s">
        <v>63</v>
      </c>
      <c r="D73" s="145" t="s">
        <v>214</v>
      </c>
      <c r="E73" s="145"/>
      <c r="F73" s="145"/>
      <c r="G73" s="145"/>
      <c r="H73" s="145"/>
      <c r="I73" s="145">
        <v>5850</v>
      </c>
      <c r="J73" s="145"/>
      <c r="K73" s="145"/>
      <c r="L73" s="145">
        <v>45504</v>
      </c>
      <c r="M73" s="145"/>
      <c r="N73" s="145"/>
      <c r="O73" s="146">
        <f>SUM(E73:N73)</f>
        <v>51354</v>
      </c>
    </row>
    <row r="74" spans="2:15" x14ac:dyDescent="0.25">
      <c r="B74" s="143"/>
      <c r="C74" s="144"/>
      <c r="D74" s="145" t="s">
        <v>215</v>
      </c>
      <c r="E74" s="145"/>
      <c r="F74" s="145"/>
      <c r="G74" s="145"/>
      <c r="H74" s="145"/>
      <c r="I74" s="145"/>
      <c r="J74" s="145"/>
      <c r="K74" s="145">
        <v>4029</v>
      </c>
      <c r="L74" s="145">
        <v>3657</v>
      </c>
      <c r="M74" s="145"/>
      <c r="N74" s="145"/>
      <c r="O74" s="146">
        <f>SUM(E74:N74)</f>
        <v>7686</v>
      </c>
    </row>
    <row r="75" spans="2:15" x14ac:dyDescent="0.25">
      <c r="B75" s="26"/>
      <c r="C75" s="56" t="s">
        <v>95</v>
      </c>
      <c r="D75" s="25"/>
      <c r="E75" s="25"/>
      <c r="F75" s="25"/>
      <c r="G75" s="25"/>
      <c r="H75" s="25"/>
      <c r="I75" s="56">
        <f>SUM(I73:I74)</f>
        <v>5850</v>
      </c>
      <c r="J75" s="56"/>
      <c r="K75" s="56">
        <f t="shared" ref="K75:L75" si="21">SUM(K73:K74)</f>
        <v>4029</v>
      </c>
      <c r="L75" s="56">
        <f t="shared" si="21"/>
        <v>49161</v>
      </c>
      <c r="M75" s="56"/>
      <c r="N75" s="25"/>
      <c r="O75" s="104">
        <f>SUM(O73:O74)</f>
        <v>59040</v>
      </c>
    </row>
    <row r="76" spans="2:15" x14ac:dyDescent="0.25">
      <c r="B76" s="16" t="s">
        <v>64</v>
      </c>
      <c r="C76" s="14"/>
      <c r="D76" s="14"/>
      <c r="E76" s="14"/>
      <c r="F76" s="14"/>
      <c r="G76" s="14"/>
      <c r="H76" s="14"/>
      <c r="I76" s="18">
        <f>I75</f>
        <v>5850</v>
      </c>
      <c r="J76" s="18"/>
      <c r="K76" s="18">
        <f t="shared" ref="K76:L76" si="22">K75</f>
        <v>4029</v>
      </c>
      <c r="L76" s="18">
        <f t="shared" si="22"/>
        <v>49161</v>
      </c>
      <c r="M76" s="18"/>
      <c r="N76" s="14"/>
      <c r="O76" s="96">
        <f>O75</f>
        <v>59040</v>
      </c>
    </row>
    <row r="77" spans="2:15" ht="15.75" thickBot="1" x14ac:dyDescent="0.3">
      <c r="B77" s="105" t="s">
        <v>132</v>
      </c>
      <c r="C77" s="27"/>
      <c r="D77" s="27"/>
      <c r="E77" s="27">
        <f>E17+E19+E28+E30+E39+E48+E54+E63+E66+E68+E70+E72+E76</f>
        <v>57135</v>
      </c>
      <c r="F77" s="27">
        <f t="shared" ref="F77:N77" si="23">F17+F19+F28+F30+F39+F48+F54+F63+F66+F68+F70+F72+F76</f>
        <v>307085</v>
      </c>
      <c r="G77" s="27">
        <f t="shared" si="23"/>
        <v>53140</v>
      </c>
      <c r="H77" s="27">
        <f t="shared" si="23"/>
        <v>402671</v>
      </c>
      <c r="I77" s="27">
        <f t="shared" si="23"/>
        <v>624119</v>
      </c>
      <c r="J77" s="27">
        <f t="shared" si="23"/>
        <v>1271237</v>
      </c>
      <c r="K77" s="27">
        <f t="shared" si="23"/>
        <v>280862</v>
      </c>
      <c r="L77" s="27">
        <f t="shared" si="23"/>
        <v>2172640</v>
      </c>
      <c r="M77" s="27">
        <f t="shared" si="23"/>
        <v>626050</v>
      </c>
      <c r="N77" s="27">
        <f t="shared" si="23"/>
        <v>1491257</v>
      </c>
      <c r="O77" s="106">
        <f>O17+O19+O28+O30+O39+O48+O54+O63+O66+O68+O70+O72+O76</f>
        <v>7286196</v>
      </c>
    </row>
  </sheetData>
  <pageMargins left="0.7" right="0.7" top="0.75" bottom="0.75" header="0.3" footer="0.3"/>
  <pageSetup paperSize="9" orientation="portrait" r:id="rId1"/>
  <ignoredErrors>
    <ignoredError sqref="O10 O13 O19:O21 O24 O30 O33 O35 O41:O42 O43:O44 O45:O46 O50 O56:O57 O58:O59 O60:O61 O66 O68:O7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94"/>
  <sheetViews>
    <sheetView zoomScaleNormal="100" workbookViewId="0">
      <selection activeCell="B192" sqref="B192"/>
    </sheetView>
  </sheetViews>
  <sheetFormatPr baseColWidth="10" defaultRowHeight="15" x14ac:dyDescent="0.25"/>
  <cols>
    <col min="1" max="1" width="11.42578125" style="1"/>
    <col min="2" max="2" width="24" style="1" customWidth="1"/>
    <col min="3" max="3" width="17" style="1" customWidth="1"/>
    <col min="4" max="4" width="33.7109375" style="1" customWidth="1"/>
    <col min="5" max="16" width="15.5703125" style="1" customWidth="1"/>
    <col min="17" max="17" width="12.7109375" style="1" bestFit="1" customWidth="1"/>
    <col min="18" max="16384" width="11.42578125" style="1"/>
  </cols>
  <sheetData>
    <row r="2" spans="2:17" x14ac:dyDescent="0.25">
      <c r="D2" s="4" t="s">
        <v>153</v>
      </c>
    </row>
    <row r="3" spans="2:17" x14ac:dyDescent="0.25">
      <c r="D3" s="3"/>
      <c r="G3" s="5"/>
      <c r="H3" s="6"/>
    </row>
    <row r="4" spans="2:17" ht="15.75" thickBot="1" x14ac:dyDescent="0.3"/>
    <row r="5" spans="2:17" ht="72" thickBot="1" x14ac:dyDescent="0.3">
      <c r="B5" s="111" t="s">
        <v>0</v>
      </c>
      <c r="C5" s="112" t="s">
        <v>1</v>
      </c>
      <c r="D5" s="112" t="s">
        <v>66</v>
      </c>
      <c r="E5" s="112" t="s">
        <v>101</v>
      </c>
      <c r="F5" s="112" t="s">
        <v>102</v>
      </c>
      <c r="G5" s="112" t="s">
        <v>103</v>
      </c>
      <c r="H5" s="112" t="s">
        <v>104</v>
      </c>
      <c r="I5" s="112" t="s">
        <v>105</v>
      </c>
      <c r="J5" s="112" t="s">
        <v>106</v>
      </c>
      <c r="K5" s="112" t="s">
        <v>107</v>
      </c>
      <c r="L5" s="112" t="s">
        <v>108</v>
      </c>
      <c r="M5" s="112" t="s">
        <v>109</v>
      </c>
      <c r="N5" s="112" t="s">
        <v>110</v>
      </c>
      <c r="O5" s="112" t="s">
        <v>111</v>
      </c>
      <c r="P5" s="112" t="s">
        <v>112</v>
      </c>
      <c r="Q5" s="116" t="s">
        <v>132</v>
      </c>
    </row>
    <row r="6" spans="2:17" x14ac:dyDescent="0.25">
      <c r="B6" s="117" t="s">
        <v>2</v>
      </c>
      <c r="C6" s="118" t="s">
        <v>3</v>
      </c>
      <c r="D6" s="119" t="s">
        <v>157</v>
      </c>
      <c r="E6" s="85">
        <v>5</v>
      </c>
      <c r="F6" s="85"/>
      <c r="G6" s="85"/>
      <c r="H6" s="85"/>
      <c r="I6" s="85">
        <v>1</v>
      </c>
      <c r="J6" s="85"/>
      <c r="K6" s="85">
        <v>7</v>
      </c>
      <c r="L6" s="85"/>
      <c r="M6" s="85"/>
      <c r="N6" s="85"/>
      <c r="O6" s="85"/>
      <c r="P6" s="85"/>
      <c r="Q6" s="86">
        <f>SUM(E6:P6)</f>
        <v>13</v>
      </c>
    </row>
    <row r="7" spans="2:17" x14ac:dyDescent="0.25">
      <c r="B7" s="120"/>
      <c r="C7" s="115"/>
      <c r="D7" s="109" t="s">
        <v>175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9"/>
    </row>
    <row r="8" spans="2:17" x14ac:dyDescent="0.25">
      <c r="B8" s="120"/>
      <c r="C8" s="121"/>
      <c r="D8" s="110" t="s">
        <v>193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40"/>
    </row>
    <row r="9" spans="2:17" x14ac:dyDescent="0.25">
      <c r="B9" s="120"/>
      <c r="C9" s="115" t="s">
        <v>4</v>
      </c>
      <c r="D9" s="108" t="s">
        <v>157</v>
      </c>
      <c r="E9" s="57">
        <v>1</v>
      </c>
      <c r="F9" s="57"/>
      <c r="G9" s="57"/>
      <c r="H9" s="57"/>
      <c r="I9" s="57"/>
      <c r="J9" s="57"/>
      <c r="K9" s="57">
        <v>19</v>
      </c>
      <c r="L9" s="57">
        <v>15</v>
      </c>
      <c r="M9" s="57"/>
      <c r="N9" s="57"/>
      <c r="O9" s="57"/>
      <c r="P9" s="57"/>
      <c r="Q9" s="58">
        <f t="shared" ref="Q9:Q67" si="0">SUM(E9:P9)</f>
        <v>35</v>
      </c>
    </row>
    <row r="10" spans="2:17" x14ac:dyDescent="0.25">
      <c r="B10" s="120"/>
      <c r="C10" s="115"/>
      <c r="D10" s="109" t="s">
        <v>175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9"/>
    </row>
    <row r="11" spans="2:17" x14ac:dyDescent="0.25">
      <c r="B11" s="120"/>
      <c r="C11" s="121"/>
      <c r="D11" s="110" t="s">
        <v>193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40"/>
    </row>
    <row r="12" spans="2:17" x14ac:dyDescent="0.25">
      <c r="B12" s="120"/>
      <c r="C12" s="115" t="s">
        <v>5</v>
      </c>
      <c r="D12" s="108" t="s">
        <v>157</v>
      </c>
      <c r="E12" s="57">
        <v>16</v>
      </c>
      <c r="F12" s="57"/>
      <c r="G12" s="57"/>
      <c r="H12" s="57"/>
      <c r="I12" s="57">
        <v>12</v>
      </c>
      <c r="J12" s="57"/>
      <c r="K12" s="57">
        <v>44</v>
      </c>
      <c r="L12" s="57">
        <v>7</v>
      </c>
      <c r="M12" s="57"/>
      <c r="N12" s="57"/>
      <c r="O12" s="57"/>
      <c r="P12" s="57"/>
      <c r="Q12" s="58">
        <f t="shared" si="0"/>
        <v>79</v>
      </c>
    </row>
    <row r="13" spans="2:17" x14ac:dyDescent="0.25">
      <c r="B13" s="120"/>
      <c r="C13" s="115"/>
      <c r="D13" s="109" t="s">
        <v>175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9"/>
    </row>
    <row r="14" spans="2:17" x14ac:dyDescent="0.25">
      <c r="B14" s="120"/>
      <c r="C14" s="121"/>
      <c r="D14" s="110" t="s">
        <v>193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40"/>
    </row>
    <row r="15" spans="2:17" x14ac:dyDescent="0.25">
      <c r="B15" s="120"/>
      <c r="C15" s="115" t="s">
        <v>6</v>
      </c>
      <c r="D15" s="108" t="s">
        <v>157</v>
      </c>
      <c r="E15" s="57"/>
      <c r="F15" s="57"/>
      <c r="G15" s="57"/>
      <c r="H15" s="57"/>
      <c r="I15" s="57"/>
      <c r="J15" s="57">
        <v>5</v>
      </c>
      <c r="K15" s="57">
        <v>8</v>
      </c>
      <c r="L15" s="57">
        <v>6</v>
      </c>
      <c r="M15" s="57"/>
      <c r="N15" s="57"/>
      <c r="O15" s="57"/>
      <c r="P15" s="57"/>
      <c r="Q15" s="58">
        <f t="shared" si="0"/>
        <v>19</v>
      </c>
    </row>
    <row r="16" spans="2:17" x14ac:dyDescent="0.25">
      <c r="B16" s="120"/>
      <c r="C16" s="115"/>
      <c r="D16" s="109" t="s">
        <v>175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9"/>
    </row>
    <row r="17" spans="2:17" x14ac:dyDescent="0.25">
      <c r="B17" s="120"/>
      <c r="C17" s="121"/>
      <c r="D17" s="110" t="s">
        <v>193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40"/>
    </row>
    <row r="18" spans="2:17" x14ac:dyDescent="0.25">
      <c r="B18" s="120"/>
      <c r="C18" s="115" t="s">
        <v>7</v>
      </c>
      <c r="D18" s="108" t="s">
        <v>157</v>
      </c>
      <c r="E18" s="57">
        <v>7</v>
      </c>
      <c r="F18" s="57"/>
      <c r="G18" s="57"/>
      <c r="H18" s="57"/>
      <c r="I18" s="57">
        <v>20</v>
      </c>
      <c r="J18" s="57"/>
      <c r="K18" s="57">
        <v>28</v>
      </c>
      <c r="L18" s="57">
        <v>14</v>
      </c>
      <c r="M18" s="57"/>
      <c r="N18" s="57"/>
      <c r="O18" s="57"/>
      <c r="P18" s="57"/>
      <c r="Q18" s="58">
        <f t="shared" si="0"/>
        <v>69</v>
      </c>
    </row>
    <row r="19" spans="2:17" x14ac:dyDescent="0.25">
      <c r="B19" s="120"/>
      <c r="C19" s="115"/>
      <c r="D19" s="109" t="s">
        <v>175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9"/>
    </row>
    <row r="20" spans="2:17" x14ac:dyDescent="0.25">
      <c r="B20" s="120"/>
      <c r="C20" s="121"/>
      <c r="D20" s="110" t="s">
        <v>193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40"/>
    </row>
    <row r="21" spans="2:17" x14ac:dyDescent="0.25">
      <c r="B21" s="120"/>
      <c r="C21" s="115" t="s">
        <v>8</v>
      </c>
      <c r="D21" s="108" t="s">
        <v>157</v>
      </c>
      <c r="E21" s="57"/>
      <c r="F21" s="57"/>
      <c r="G21" s="57"/>
      <c r="H21" s="57"/>
      <c r="I21" s="57"/>
      <c r="J21" s="57"/>
      <c r="K21" s="57">
        <v>18</v>
      </c>
      <c r="L21" s="57">
        <v>9</v>
      </c>
      <c r="M21" s="57"/>
      <c r="N21" s="57"/>
      <c r="O21" s="57"/>
      <c r="P21" s="57"/>
      <c r="Q21" s="58">
        <f t="shared" si="0"/>
        <v>27</v>
      </c>
    </row>
    <row r="22" spans="2:17" x14ac:dyDescent="0.25">
      <c r="B22" s="120"/>
      <c r="C22" s="115"/>
      <c r="D22" s="109" t="s">
        <v>175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9"/>
    </row>
    <row r="23" spans="2:17" x14ac:dyDescent="0.25">
      <c r="B23" s="120"/>
      <c r="C23" s="121"/>
      <c r="D23" s="110" t="s">
        <v>193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40"/>
    </row>
    <row r="24" spans="2:17" x14ac:dyDescent="0.25">
      <c r="B24" s="120"/>
      <c r="C24" s="115" t="s">
        <v>9</v>
      </c>
      <c r="D24" s="108" t="s">
        <v>157</v>
      </c>
      <c r="E24" s="57"/>
      <c r="F24" s="57"/>
      <c r="G24" s="57"/>
      <c r="H24" s="57"/>
      <c r="I24" s="57"/>
      <c r="J24" s="57"/>
      <c r="K24" s="57">
        <v>12</v>
      </c>
      <c r="L24" s="57">
        <v>10</v>
      </c>
      <c r="M24" s="57"/>
      <c r="N24" s="57"/>
      <c r="O24" s="57"/>
      <c r="P24" s="57"/>
      <c r="Q24" s="58">
        <f t="shared" si="0"/>
        <v>22</v>
      </c>
    </row>
    <row r="25" spans="2:17" x14ac:dyDescent="0.25">
      <c r="B25" s="120"/>
      <c r="C25" s="115"/>
      <c r="D25" s="109" t="s">
        <v>175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9"/>
    </row>
    <row r="26" spans="2:17" ht="15.75" thickBot="1" x14ac:dyDescent="0.3">
      <c r="B26" s="125"/>
      <c r="C26" s="126"/>
      <c r="D26" s="127" t="s">
        <v>193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1"/>
    </row>
    <row r="27" spans="2:17" x14ac:dyDescent="0.25">
      <c r="B27" s="113" t="s">
        <v>158</v>
      </c>
      <c r="C27" s="114"/>
      <c r="D27" s="122"/>
      <c r="E27" s="123">
        <f>E6+E9+E12+E15+E18+E21+E24</f>
        <v>29</v>
      </c>
      <c r="F27" s="123"/>
      <c r="G27" s="123"/>
      <c r="H27" s="123"/>
      <c r="I27" s="123">
        <f t="shared" ref="I27:Q27" si="1">I6+I9+I12+I15+I18+I21+I24</f>
        <v>33</v>
      </c>
      <c r="J27" s="123">
        <f t="shared" si="1"/>
        <v>5</v>
      </c>
      <c r="K27" s="123">
        <f t="shared" si="1"/>
        <v>136</v>
      </c>
      <c r="L27" s="123">
        <f t="shared" si="1"/>
        <v>61</v>
      </c>
      <c r="M27" s="123"/>
      <c r="N27" s="123"/>
      <c r="O27" s="123"/>
      <c r="P27" s="123"/>
      <c r="Q27" s="124">
        <f t="shared" si="1"/>
        <v>264</v>
      </c>
    </row>
    <row r="28" spans="2:17" x14ac:dyDescent="0.25">
      <c r="B28" s="41" t="s">
        <v>176</v>
      </c>
      <c r="C28" s="35"/>
      <c r="D28" s="36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42"/>
    </row>
    <row r="29" spans="2:17" ht="15.75" thickBot="1" x14ac:dyDescent="0.3">
      <c r="B29" s="128" t="s">
        <v>194</v>
      </c>
      <c r="C29" s="129"/>
      <c r="D29" s="130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2"/>
    </row>
    <row r="30" spans="2:17" x14ac:dyDescent="0.25">
      <c r="B30" s="117" t="s">
        <v>10</v>
      </c>
      <c r="C30" s="118" t="s">
        <v>11</v>
      </c>
      <c r="D30" s="119" t="s">
        <v>157</v>
      </c>
      <c r="E30" s="85"/>
      <c r="F30" s="85">
        <v>14</v>
      </c>
      <c r="G30" s="85">
        <v>11</v>
      </c>
      <c r="H30" s="85"/>
      <c r="I30" s="85"/>
      <c r="J30" s="85">
        <v>21</v>
      </c>
      <c r="K30" s="85"/>
      <c r="L30" s="85"/>
      <c r="M30" s="85"/>
      <c r="N30" s="85"/>
      <c r="O30" s="85"/>
      <c r="P30" s="85">
        <v>43</v>
      </c>
      <c r="Q30" s="86">
        <f t="shared" si="0"/>
        <v>89</v>
      </c>
    </row>
    <row r="31" spans="2:17" x14ac:dyDescent="0.25">
      <c r="B31" s="120"/>
      <c r="C31" s="115"/>
      <c r="D31" s="109" t="s">
        <v>175</v>
      </c>
      <c r="E31" s="65">
        <v>362.42</v>
      </c>
      <c r="F31" s="69">
        <v>2654</v>
      </c>
      <c r="G31" s="69">
        <v>951</v>
      </c>
      <c r="H31" s="69"/>
      <c r="I31" s="69"/>
      <c r="J31" s="69">
        <v>23</v>
      </c>
      <c r="K31" s="69"/>
      <c r="L31" s="69"/>
      <c r="M31" s="69"/>
      <c r="N31" s="69">
        <v>266</v>
      </c>
      <c r="O31" s="69"/>
      <c r="P31" s="69">
        <v>1351</v>
      </c>
      <c r="Q31" s="70">
        <f t="shared" si="0"/>
        <v>5607.42</v>
      </c>
    </row>
    <row r="32" spans="2:17" x14ac:dyDescent="0.25">
      <c r="B32" s="120"/>
      <c r="C32" s="121"/>
      <c r="D32" s="110" t="s">
        <v>193</v>
      </c>
      <c r="E32" s="68">
        <v>1070</v>
      </c>
      <c r="F32" s="68">
        <v>205</v>
      </c>
      <c r="G32" s="68">
        <v>90</v>
      </c>
      <c r="H32" s="68"/>
      <c r="I32" s="68"/>
      <c r="J32" s="68">
        <v>191</v>
      </c>
      <c r="K32" s="68"/>
      <c r="L32" s="68"/>
      <c r="M32" s="68"/>
      <c r="N32" s="68">
        <v>1159</v>
      </c>
      <c r="O32" s="68"/>
      <c r="P32" s="68">
        <v>410</v>
      </c>
      <c r="Q32" s="87">
        <f t="shared" si="0"/>
        <v>3125</v>
      </c>
    </row>
    <row r="33" spans="2:17" x14ac:dyDescent="0.25">
      <c r="B33" s="120"/>
      <c r="C33" s="115" t="s">
        <v>12</v>
      </c>
      <c r="D33" s="108" t="s">
        <v>157</v>
      </c>
      <c r="E33" s="57"/>
      <c r="F33" s="57">
        <v>7</v>
      </c>
      <c r="G33" s="57">
        <v>1</v>
      </c>
      <c r="H33" s="57"/>
      <c r="I33" s="57"/>
      <c r="J33" s="57">
        <v>9</v>
      </c>
      <c r="K33" s="57"/>
      <c r="L33" s="57"/>
      <c r="M33" s="57"/>
      <c r="N33" s="57"/>
      <c r="O33" s="57"/>
      <c r="P33" s="57">
        <v>37</v>
      </c>
      <c r="Q33" s="58">
        <f t="shared" si="0"/>
        <v>54</v>
      </c>
    </row>
    <row r="34" spans="2:17" x14ac:dyDescent="0.25">
      <c r="B34" s="120"/>
      <c r="C34" s="115"/>
      <c r="D34" s="109" t="s">
        <v>175</v>
      </c>
      <c r="E34" s="69">
        <v>352</v>
      </c>
      <c r="F34" s="69">
        <v>926</v>
      </c>
      <c r="G34" s="69"/>
      <c r="H34" s="69"/>
      <c r="I34" s="69"/>
      <c r="J34" s="69"/>
      <c r="K34" s="69"/>
      <c r="L34" s="69"/>
      <c r="M34" s="69"/>
      <c r="N34" s="69">
        <v>15</v>
      </c>
      <c r="O34" s="69"/>
      <c r="P34" s="69">
        <v>202</v>
      </c>
      <c r="Q34" s="70">
        <f t="shared" si="0"/>
        <v>1495</v>
      </c>
    </row>
    <row r="35" spans="2:17" x14ac:dyDescent="0.25">
      <c r="B35" s="120"/>
      <c r="C35" s="121"/>
      <c r="D35" s="110" t="s">
        <v>193</v>
      </c>
      <c r="E35" s="68">
        <v>508</v>
      </c>
      <c r="F35" s="68">
        <v>89</v>
      </c>
      <c r="G35" s="68">
        <v>11</v>
      </c>
      <c r="H35" s="68"/>
      <c r="I35" s="68"/>
      <c r="J35" s="68">
        <v>61</v>
      </c>
      <c r="K35" s="68"/>
      <c r="L35" s="68"/>
      <c r="M35" s="68"/>
      <c r="N35" s="68">
        <v>1119</v>
      </c>
      <c r="O35" s="68"/>
      <c r="P35" s="68">
        <v>534</v>
      </c>
      <c r="Q35" s="87">
        <f t="shared" si="0"/>
        <v>2322</v>
      </c>
    </row>
    <row r="36" spans="2:17" x14ac:dyDescent="0.25">
      <c r="B36" s="120"/>
      <c r="C36" s="115" t="s">
        <v>13</v>
      </c>
      <c r="D36" s="108" t="s">
        <v>157</v>
      </c>
      <c r="E36" s="57"/>
      <c r="F36" s="57">
        <v>5</v>
      </c>
      <c r="G36" s="57">
        <v>3</v>
      </c>
      <c r="H36" s="57"/>
      <c r="I36" s="57"/>
      <c r="J36" s="57"/>
      <c r="K36" s="57"/>
      <c r="L36" s="57"/>
      <c r="M36" s="57"/>
      <c r="N36" s="57"/>
      <c r="O36" s="57"/>
      <c r="P36" s="57">
        <v>21</v>
      </c>
      <c r="Q36" s="58">
        <f t="shared" si="0"/>
        <v>29</v>
      </c>
    </row>
    <row r="37" spans="2:17" x14ac:dyDescent="0.25">
      <c r="B37" s="120"/>
      <c r="C37" s="115"/>
      <c r="D37" s="109" t="s">
        <v>175</v>
      </c>
      <c r="E37" s="69">
        <v>128</v>
      </c>
      <c r="F37" s="69">
        <v>8063</v>
      </c>
      <c r="G37" s="69">
        <v>2</v>
      </c>
      <c r="H37" s="69"/>
      <c r="I37" s="69"/>
      <c r="J37" s="69"/>
      <c r="K37" s="69"/>
      <c r="L37" s="69"/>
      <c r="M37" s="69"/>
      <c r="N37" s="69"/>
      <c r="O37" s="69"/>
      <c r="P37" s="69">
        <v>1075</v>
      </c>
      <c r="Q37" s="70">
        <f t="shared" si="0"/>
        <v>9268</v>
      </c>
    </row>
    <row r="38" spans="2:17" ht="15.75" thickBot="1" x14ac:dyDescent="0.3">
      <c r="B38" s="125"/>
      <c r="C38" s="126"/>
      <c r="D38" s="127" t="s">
        <v>193</v>
      </c>
      <c r="E38" s="84">
        <v>1783</v>
      </c>
      <c r="F38" s="84">
        <v>530</v>
      </c>
      <c r="G38" s="84">
        <v>128</v>
      </c>
      <c r="H38" s="84"/>
      <c r="I38" s="84"/>
      <c r="J38" s="84"/>
      <c r="K38" s="84"/>
      <c r="L38" s="84"/>
      <c r="M38" s="84"/>
      <c r="N38" s="84">
        <v>335</v>
      </c>
      <c r="O38" s="84"/>
      <c r="P38" s="84">
        <v>128</v>
      </c>
      <c r="Q38" s="88">
        <f t="shared" si="0"/>
        <v>2904</v>
      </c>
    </row>
    <row r="39" spans="2:17" x14ac:dyDescent="0.25">
      <c r="B39" s="113" t="s">
        <v>159</v>
      </c>
      <c r="C39" s="114"/>
      <c r="D39" s="122"/>
      <c r="E39" s="133"/>
      <c r="F39" s="123">
        <f>F30+F33+F36</f>
        <v>26</v>
      </c>
      <c r="G39" s="123">
        <f t="shared" ref="G39:P39" si="2">G30+G33+G36</f>
        <v>15</v>
      </c>
      <c r="H39" s="123"/>
      <c r="I39" s="123"/>
      <c r="J39" s="123">
        <f t="shared" si="2"/>
        <v>30</v>
      </c>
      <c r="K39" s="123"/>
      <c r="L39" s="123"/>
      <c r="M39" s="123"/>
      <c r="N39" s="123"/>
      <c r="O39" s="123"/>
      <c r="P39" s="123">
        <f t="shared" si="2"/>
        <v>101</v>
      </c>
      <c r="Q39" s="124">
        <f t="shared" si="0"/>
        <v>172</v>
      </c>
    </row>
    <row r="40" spans="2:17" x14ac:dyDescent="0.25">
      <c r="B40" s="41" t="s">
        <v>177</v>
      </c>
      <c r="C40" s="35"/>
      <c r="D40" s="36"/>
      <c r="E40" s="66">
        <f>E31+E34+E37</f>
        <v>842.42000000000007</v>
      </c>
      <c r="F40" s="66">
        <f t="shared" ref="F40:G41" si="3">F31+F34+F37</f>
        <v>11643</v>
      </c>
      <c r="G40" s="66">
        <f t="shared" si="3"/>
        <v>953</v>
      </c>
      <c r="H40" s="66"/>
      <c r="I40" s="66"/>
      <c r="J40" s="66">
        <f t="shared" ref="J40:N40" si="4">J31+J34+J37</f>
        <v>23</v>
      </c>
      <c r="K40" s="66"/>
      <c r="L40" s="66"/>
      <c r="M40" s="66"/>
      <c r="N40" s="66">
        <f t="shared" si="4"/>
        <v>281</v>
      </c>
      <c r="O40" s="66"/>
      <c r="P40" s="66">
        <f t="shared" ref="P40" si="5">P31+P34+P37</f>
        <v>2628</v>
      </c>
      <c r="Q40" s="67">
        <f t="shared" si="0"/>
        <v>16370.42</v>
      </c>
    </row>
    <row r="41" spans="2:17" ht="15.75" thickBot="1" x14ac:dyDescent="0.3">
      <c r="B41" s="128" t="s">
        <v>195</v>
      </c>
      <c r="C41" s="129"/>
      <c r="D41" s="130"/>
      <c r="E41" s="134">
        <f>E32+E35+E38</f>
        <v>3361</v>
      </c>
      <c r="F41" s="134">
        <f t="shared" si="3"/>
        <v>824</v>
      </c>
      <c r="G41" s="134">
        <f t="shared" si="3"/>
        <v>229</v>
      </c>
      <c r="H41" s="134"/>
      <c r="I41" s="134"/>
      <c r="J41" s="134">
        <f t="shared" ref="J41:N41" si="6">J32+J35+J38</f>
        <v>252</v>
      </c>
      <c r="K41" s="134"/>
      <c r="L41" s="134"/>
      <c r="M41" s="134"/>
      <c r="N41" s="134">
        <f t="shared" si="6"/>
        <v>2613</v>
      </c>
      <c r="O41" s="134"/>
      <c r="P41" s="134">
        <f t="shared" ref="P41" si="7">P32+P35+P38</f>
        <v>1072</v>
      </c>
      <c r="Q41" s="135">
        <f t="shared" si="0"/>
        <v>8351</v>
      </c>
    </row>
    <row r="42" spans="2:17" x14ac:dyDescent="0.25">
      <c r="B42" s="117" t="s">
        <v>114</v>
      </c>
      <c r="C42" s="118" t="s">
        <v>114</v>
      </c>
      <c r="D42" s="119" t="s">
        <v>157</v>
      </c>
      <c r="E42" s="85">
        <v>28</v>
      </c>
      <c r="F42" s="85"/>
      <c r="G42" s="85"/>
      <c r="H42" s="85">
        <v>93</v>
      </c>
      <c r="I42" s="85">
        <v>26</v>
      </c>
      <c r="J42" s="85"/>
      <c r="K42" s="85">
        <v>17</v>
      </c>
      <c r="L42" s="85"/>
      <c r="M42" s="85"/>
      <c r="N42" s="85">
        <v>25</v>
      </c>
      <c r="O42" s="85"/>
      <c r="P42" s="85">
        <v>130</v>
      </c>
      <c r="Q42" s="86">
        <f t="shared" si="0"/>
        <v>319</v>
      </c>
    </row>
    <row r="43" spans="2:17" x14ac:dyDescent="0.25">
      <c r="B43" s="120"/>
      <c r="C43" s="115"/>
      <c r="D43" s="109" t="s">
        <v>175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9"/>
    </row>
    <row r="44" spans="2:17" ht="15.75" thickBot="1" x14ac:dyDescent="0.3">
      <c r="B44" s="125"/>
      <c r="C44" s="126"/>
      <c r="D44" s="127" t="s">
        <v>193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1"/>
    </row>
    <row r="45" spans="2:17" x14ac:dyDescent="0.25">
      <c r="B45" s="113" t="s">
        <v>160</v>
      </c>
      <c r="C45" s="114"/>
      <c r="D45" s="122"/>
      <c r="E45" s="123">
        <f>E42</f>
        <v>28</v>
      </c>
      <c r="F45" s="123"/>
      <c r="G45" s="123"/>
      <c r="H45" s="123">
        <f t="shared" ref="H45:P45" si="8">H42</f>
        <v>93</v>
      </c>
      <c r="I45" s="123">
        <f t="shared" si="8"/>
        <v>26</v>
      </c>
      <c r="J45" s="123"/>
      <c r="K45" s="123">
        <f t="shared" si="8"/>
        <v>17</v>
      </c>
      <c r="L45" s="123"/>
      <c r="M45" s="123"/>
      <c r="N45" s="123">
        <f t="shared" si="8"/>
        <v>25</v>
      </c>
      <c r="O45" s="123"/>
      <c r="P45" s="123">
        <f t="shared" si="8"/>
        <v>130</v>
      </c>
      <c r="Q45" s="124">
        <f t="shared" si="0"/>
        <v>319</v>
      </c>
    </row>
    <row r="46" spans="2:17" x14ac:dyDescent="0.25">
      <c r="B46" s="41" t="s">
        <v>178</v>
      </c>
      <c r="C46" s="35"/>
      <c r="D46" s="36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42"/>
    </row>
    <row r="47" spans="2:17" ht="15.75" thickBot="1" x14ac:dyDescent="0.3">
      <c r="B47" s="128" t="s">
        <v>196</v>
      </c>
      <c r="C47" s="129"/>
      <c r="D47" s="130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2"/>
    </row>
    <row r="48" spans="2:17" x14ac:dyDescent="0.25">
      <c r="B48" s="117" t="s">
        <v>15</v>
      </c>
      <c r="C48" s="118" t="s">
        <v>15</v>
      </c>
      <c r="D48" s="119" t="s">
        <v>157</v>
      </c>
      <c r="E48" s="136"/>
      <c r="F48" s="136"/>
      <c r="G48" s="136"/>
      <c r="H48" s="136"/>
      <c r="I48" s="136"/>
      <c r="J48" s="85">
        <v>2</v>
      </c>
      <c r="K48" s="136"/>
      <c r="L48" s="136"/>
      <c r="M48" s="136"/>
      <c r="N48" s="136"/>
      <c r="O48" s="136"/>
      <c r="P48" s="136"/>
      <c r="Q48" s="86">
        <f t="shared" si="0"/>
        <v>2</v>
      </c>
    </row>
    <row r="49" spans="2:17" x14ac:dyDescent="0.25">
      <c r="B49" s="120"/>
      <c r="C49" s="115"/>
      <c r="D49" s="109" t="s">
        <v>175</v>
      </c>
      <c r="E49" s="69"/>
      <c r="F49" s="69"/>
      <c r="G49" s="69"/>
      <c r="H49" s="69"/>
      <c r="I49" s="69"/>
      <c r="J49" s="69">
        <v>119</v>
      </c>
      <c r="K49" s="69"/>
      <c r="L49" s="69"/>
      <c r="M49" s="69"/>
      <c r="N49" s="69"/>
      <c r="O49" s="69"/>
      <c r="P49" s="69"/>
      <c r="Q49" s="70">
        <f t="shared" si="0"/>
        <v>119</v>
      </c>
    </row>
    <row r="50" spans="2:17" ht="15.75" thickBot="1" x14ac:dyDescent="0.3">
      <c r="B50" s="125"/>
      <c r="C50" s="126"/>
      <c r="D50" s="127" t="s">
        <v>193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1"/>
    </row>
    <row r="51" spans="2:17" x14ac:dyDescent="0.25">
      <c r="B51" s="113" t="s">
        <v>161</v>
      </c>
      <c r="C51" s="114"/>
      <c r="D51" s="122"/>
      <c r="E51" s="133"/>
      <c r="F51" s="133"/>
      <c r="G51" s="133"/>
      <c r="H51" s="133"/>
      <c r="I51" s="133"/>
      <c r="J51" s="123">
        <f>J48</f>
        <v>2</v>
      </c>
      <c r="K51" s="133"/>
      <c r="L51" s="133"/>
      <c r="M51" s="133"/>
      <c r="N51" s="133"/>
      <c r="O51" s="133"/>
      <c r="P51" s="133"/>
      <c r="Q51" s="124">
        <f t="shared" si="0"/>
        <v>2</v>
      </c>
    </row>
    <row r="52" spans="2:17" x14ac:dyDescent="0.25">
      <c r="B52" s="41" t="s">
        <v>179</v>
      </c>
      <c r="C52" s="35"/>
      <c r="D52" s="36"/>
      <c r="E52" s="34"/>
      <c r="F52" s="34"/>
      <c r="G52" s="34"/>
      <c r="H52" s="34"/>
      <c r="I52" s="34"/>
      <c r="J52" s="66">
        <f t="shared" ref="J52" si="9">J49</f>
        <v>119</v>
      </c>
      <c r="K52" s="34"/>
      <c r="L52" s="34"/>
      <c r="M52" s="34"/>
      <c r="N52" s="34"/>
      <c r="O52" s="34"/>
      <c r="P52" s="34"/>
      <c r="Q52" s="67">
        <f t="shared" si="0"/>
        <v>119</v>
      </c>
    </row>
    <row r="53" spans="2:17" ht="15.75" thickBot="1" x14ac:dyDescent="0.3">
      <c r="B53" s="128" t="s">
        <v>197</v>
      </c>
      <c r="C53" s="129"/>
      <c r="D53" s="130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</row>
    <row r="54" spans="2:17" x14ac:dyDescent="0.25">
      <c r="B54" s="117" t="s">
        <v>16</v>
      </c>
      <c r="C54" s="118" t="s">
        <v>17</v>
      </c>
      <c r="D54" s="119" t="s">
        <v>157</v>
      </c>
      <c r="E54" s="85">
        <v>20</v>
      </c>
      <c r="F54" s="85">
        <v>1</v>
      </c>
      <c r="G54" s="85"/>
      <c r="H54" s="85"/>
      <c r="I54" s="85"/>
      <c r="J54" s="85">
        <v>4</v>
      </c>
      <c r="K54" s="85">
        <v>2</v>
      </c>
      <c r="L54" s="85">
        <v>5</v>
      </c>
      <c r="M54" s="85"/>
      <c r="N54" s="85"/>
      <c r="O54" s="85"/>
      <c r="P54" s="85">
        <v>7</v>
      </c>
      <c r="Q54" s="86">
        <f t="shared" si="0"/>
        <v>39</v>
      </c>
    </row>
    <row r="55" spans="2:17" x14ac:dyDescent="0.25">
      <c r="B55" s="120"/>
      <c r="C55" s="115"/>
      <c r="D55" s="109" t="s">
        <v>175</v>
      </c>
      <c r="E55" s="32"/>
      <c r="F55" s="32"/>
      <c r="G55" s="32"/>
      <c r="H55" s="32"/>
      <c r="I55" s="32"/>
      <c r="J55" s="69">
        <v>146</v>
      </c>
      <c r="K55" s="69">
        <v>55</v>
      </c>
      <c r="L55" s="69">
        <v>1452</v>
      </c>
      <c r="M55" s="32"/>
      <c r="N55" s="32"/>
      <c r="O55" s="32"/>
      <c r="P55" s="32"/>
      <c r="Q55" s="70">
        <f t="shared" si="0"/>
        <v>1653</v>
      </c>
    </row>
    <row r="56" spans="2:17" x14ac:dyDescent="0.25">
      <c r="B56" s="120"/>
      <c r="C56" s="121"/>
      <c r="D56" s="110" t="s">
        <v>193</v>
      </c>
      <c r="E56" s="68">
        <v>300</v>
      </c>
      <c r="F56" s="68">
        <v>8</v>
      </c>
      <c r="G56" s="68"/>
      <c r="H56" s="68"/>
      <c r="I56" s="68"/>
      <c r="J56" s="68"/>
      <c r="K56" s="68"/>
      <c r="L56" s="68"/>
      <c r="M56" s="68"/>
      <c r="N56" s="68"/>
      <c r="O56" s="68"/>
      <c r="P56" s="68">
        <v>58</v>
      </c>
      <c r="Q56" s="87">
        <f t="shared" si="0"/>
        <v>366</v>
      </c>
    </row>
    <row r="57" spans="2:17" x14ac:dyDescent="0.25">
      <c r="B57" s="120"/>
      <c r="C57" s="115" t="s">
        <v>18</v>
      </c>
      <c r="D57" s="108" t="s">
        <v>157</v>
      </c>
      <c r="E57" s="57">
        <v>30</v>
      </c>
      <c r="F57" s="57"/>
      <c r="G57" s="57"/>
      <c r="H57" s="57"/>
      <c r="I57" s="57"/>
      <c r="J57" s="57"/>
      <c r="K57" s="57">
        <v>4</v>
      </c>
      <c r="L57" s="57">
        <v>11</v>
      </c>
      <c r="M57" s="57"/>
      <c r="N57" s="57"/>
      <c r="O57" s="57"/>
      <c r="P57" s="57">
        <v>24</v>
      </c>
      <c r="Q57" s="58">
        <f t="shared" si="0"/>
        <v>69</v>
      </c>
    </row>
    <row r="58" spans="2:17" x14ac:dyDescent="0.25">
      <c r="B58" s="120"/>
      <c r="C58" s="115"/>
      <c r="D58" s="109" t="s">
        <v>175</v>
      </c>
      <c r="E58" s="32"/>
      <c r="F58" s="32"/>
      <c r="G58" s="32"/>
      <c r="H58" s="32"/>
      <c r="I58" s="32"/>
      <c r="J58" s="32"/>
      <c r="K58" s="69">
        <v>1168</v>
      </c>
      <c r="L58" s="69">
        <v>934</v>
      </c>
      <c r="M58" s="32"/>
      <c r="N58" s="32"/>
      <c r="O58" s="32"/>
      <c r="P58" s="32"/>
      <c r="Q58" s="70">
        <f t="shared" si="0"/>
        <v>2102</v>
      </c>
    </row>
    <row r="59" spans="2:17" x14ac:dyDescent="0.25">
      <c r="B59" s="120"/>
      <c r="C59" s="121"/>
      <c r="D59" s="110" t="s">
        <v>193</v>
      </c>
      <c r="E59" s="68">
        <v>433</v>
      </c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>
        <v>311</v>
      </c>
      <c r="Q59" s="87">
        <f t="shared" si="0"/>
        <v>744</v>
      </c>
    </row>
    <row r="60" spans="2:17" x14ac:dyDescent="0.25">
      <c r="B60" s="120"/>
      <c r="C60" s="115" t="s">
        <v>19</v>
      </c>
      <c r="D60" s="108" t="s">
        <v>157</v>
      </c>
      <c r="E60" s="57">
        <v>69</v>
      </c>
      <c r="F60" s="57">
        <v>13</v>
      </c>
      <c r="G60" s="57"/>
      <c r="H60" s="57"/>
      <c r="I60" s="57"/>
      <c r="J60" s="57"/>
      <c r="K60" s="57">
        <v>11</v>
      </c>
      <c r="L60" s="57">
        <v>10</v>
      </c>
      <c r="M60" s="57"/>
      <c r="N60" s="57"/>
      <c r="O60" s="57"/>
      <c r="P60" s="57">
        <v>17</v>
      </c>
      <c r="Q60" s="58">
        <f t="shared" si="0"/>
        <v>120</v>
      </c>
    </row>
    <row r="61" spans="2:17" x14ac:dyDescent="0.25">
      <c r="B61" s="120"/>
      <c r="C61" s="115"/>
      <c r="D61" s="109" t="s">
        <v>175</v>
      </c>
      <c r="E61" s="32"/>
      <c r="F61" s="32"/>
      <c r="G61" s="32"/>
      <c r="H61" s="32"/>
      <c r="I61" s="32"/>
      <c r="J61" s="32"/>
      <c r="K61" s="69">
        <v>2251</v>
      </c>
      <c r="L61" s="69">
        <v>4808</v>
      </c>
      <c r="M61" s="32"/>
      <c r="N61" s="32"/>
      <c r="O61" s="32"/>
      <c r="P61" s="32"/>
      <c r="Q61" s="70">
        <f t="shared" si="0"/>
        <v>7059</v>
      </c>
    </row>
    <row r="62" spans="2:17" ht="15.75" thickBot="1" x14ac:dyDescent="0.3">
      <c r="B62" s="125"/>
      <c r="C62" s="126"/>
      <c r="D62" s="127" t="s">
        <v>193</v>
      </c>
      <c r="E62" s="84">
        <v>773</v>
      </c>
      <c r="F62" s="84">
        <v>62</v>
      </c>
      <c r="G62" s="84"/>
      <c r="H62" s="84"/>
      <c r="I62" s="84"/>
      <c r="J62" s="84"/>
      <c r="K62" s="84"/>
      <c r="L62" s="84"/>
      <c r="M62" s="84"/>
      <c r="N62" s="84"/>
      <c r="O62" s="84"/>
      <c r="P62" s="84">
        <v>237</v>
      </c>
      <c r="Q62" s="88">
        <f t="shared" si="0"/>
        <v>1072</v>
      </c>
    </row>
    <row r="63" spans="2:17" x14ac:dyDescent="0.25">
      <c r="B63" s="113" t="s">
        <v>162</v>
      </c>
      <c r="C63" s="114"/>
      <c r="D63" s="122"/>
      <c r="E63" s="123">
        <f>E54+E57+E60</f>
        <v>119</v>
      </c>
      <c r="F63" s="123">
        <f t="shared" ref="F63:P64" si="10">F54+F57+F60</f>
        <v>14</v>
      </c>
      <c r="G63" s="123"/>
      <c r="H63" s="123"/>
      <c r="I63" s="123"/>
      <c r="J63" s="123">
        <f t="shared" si="10"/>
        <v>4</v>
      </c>
      <c r="K63" s="123">
        <f t="shared" si="10"/>
        <v>17</v>
      </c>
      <c r="L63" s="123">
        <f t="shared" si="10"/>
        <v>26</v>
      </c>
      <c r="M63" s="123"/>
      <c r="N63" s="123"/>
      <c r="O63" s="123"/>
      <c r="P63" s="123">
        <f t="shared" si="10"/>
        <v>48</v>
      </c>
      <c r="Q63" s="124">
        <f t="shared" si="0"/>
        <v>228</v>
      </c>
    </row>
    <row r="64" spans="2:17" x14ac:dyDescent="0.25">
      <c r="B64" s="41" t="s">
        <v>180</v>
      </c>
      <c r="C64" s="35"/>
      <c r="D64" s="36"/>
      <c r="E64" s="34"/>
      <c r="F64" s="34"/>
      <c r="G64" s="34"/>
      <c r="H64" s="34"/>
      <c r="I64" s="34"/>
      <c r="J64" s="66">
        <f t="shared" ref="J64" si="11">J55+J58+J61</f>
        <v>146</v>
      </c>
      <c r="K64" s="66">
        <f t="shared" si="10"/>
        <v>3474</v>
      </c>
      <c r="L64" s="66">
        <f t="shared" ref="L64" si="12">L55+L58+L61</f>
        <v>7194</v>
      </c>
      <c r="M64" s="34"/>
      <c r="N64" s="34"/>
      <c r="O64" s="34"/>
      <c r="P64" s="34"/>
      <c r="Q64" s="67">
        <f t="shared" si="0"/>
        <v>10814</v>
      </c>
    </row>
    <row r="65" spans="2:17" ht="15.75" thickBot="1" x14ac:dyDescent="0.3">
      <c r="B65" s="128" t="s">
        <v>198</v>
      </c>
      <c r="C65" s="129"/>
      <c r="D65" s="130"/>
      <c r="E65" s="134">
        <f t="shared" ref="E65:F65" si="13">E56+E59+E62</f>
        <v>1506</v>
      </c>
      <c r="F65" s="134">
        <f t="shared" si="13"/>
        <v>70</v>
      </c>
      <c r="G65" s="131"/>
      <c r="H65" s="131"/>
      <c r="I65" s="131"/>
      <c r="J65" s="131"/>
      <c r="K65" s="131"/>
      <c r="L65" s="131"/>
      <c r="M65" s="131"/>
      <c r="N65" s="131"/>
      <c r="O65" s="131"/>
      <c r="P65" s="134">
        <f>P56+P59+P62</f>
        <v>606</v>
      </c>
      <c r="Q65" s="135">
        <f t="shared" si="0"/>
        <v>2182</v>
      </c>
    </row>
    <row r="66" spans="2:17" x14ac:dyDescent="0.25">
      <c r="B66" s="117" t="s">
        <v>21</v>
      </c>
      <c r="C66" s="118" t="s">
        <v>21</v>
      </c>
      <c r="D66" s="119" t="s">
        <v>157</v>
      </c>
      <c r="E66" s="85"/>
      <c r="F66" s="85">
        <v>1</v>
      </c>
      <c r="G66" s="85"/>
      <c r="H66" s="85">
        <v>25</v>
      </c>
      <c r="I66" s="85">
        <v>18</v>
      </c>
      <c r="J66" s="85"/>
      <c r="K66" s="85"/>
      <c r="L66" s="85"/>
      <c r="M66" s="85"/>
      <c r="N66" s="85">
        <v>22</v>
      </c>
      <c r="O66" s="85"/>
      <c r="P66" s="85">
        <v>963</v>
      </c>
      <c r="Q66" s="78">
        <f t="shared" si="0"/>
        <v>1029</v>
      </c>
    </row>
    <row r="67" spans="2:17" x14ac:dyDescent="0.25">
      <c r="B67" s="120"/>
      <c r="C67" s="115"/>
      <c r="D67" s="109" t="s">
        <v>175</v>
      </c>
      <c r="E67" s="32"/>
      <c r="F67" s="32"/>
      <c r="G67" s="32"/>
      <c r="H67" s="32"/>
      <c r="I67" s="32"/>
      <c r="J67" s="32"/>
      <c r="K67" s="32"/>
      <c r="L67" s="32"/>
      <c r="M67" s="32"/>
      <c r="N67" s="69">
        <v>24</v>
      </c>
      <c r="O67" s="32"/>
      <c r="P67" s="69">
        <v>293</v>
      </c>
      <c r="Q67" s="70">
        <f t="shared" si="0"/>
        <v>317</v>
      </c>
    </row>
    <row r="68" spans="2:17" ht="15.75" thickBot="1" x14ac:dyDescent="0.3">
      <c r="B68" s="125"/>
      <c r="C68" s="126"/>
      <c r="D68" s="127" t="s">
        <v>193</v>
      </c>
      <c r="E68" s="80"/>
      <c r="F68" s="84">
        <v>4</v>
      </c>
      <c r="G68" s="80"/>
      <c r="H68" s="84">
        <v>26</v>
      </c>
      <c r="I68" s="84">
        <v>116</v>
      </c>
      <c r="J68" s="84"/>
      <c r="K68" s="84"/>
      <c r="L68" s="80"/>
      <c r="M68" s="80"/>
      <c r="N68" s="84">
        <v>53</v>
      </c>
      <c r="O68" s="80"/>
      <c r="P68" s="84">
        <v>1449</v>
      </c>
      <c r="Q68" s="88">
        <f t="shared" ref="Q68:Q131" si="14">SUM(E68:P68)</f>
        <v>1648</v>
      </c>
    </row>
    <row r="69" spans="2:17" x14ac:dyDescent="0.25">
      <c r="B69" s="113" t="s">
        <v>163</v>
      </c>
      <c r="C69" s="114"/>
      <c r="D69" s="122"/>
      <c r="E69" s="133"/>
      <c r="F69" s="123">
        <f>F66</f>
        <v>1</v>
      </c>
      <c r="G69" s="123"/>
      <c r="H69" s="123">
        <f t="shared" ref="H69:P69" si="15">H66</f>
        <v>25</v>
      </c>
      <c r="I69" s="123">
        <f t="shared" si="15"/>
        <v>18</v>
      </c>
      <c r="J69" s="123"/>
      <c r="K69" s="123"/>
      <c r="L69" s="123"/>
      <c r="M69" s="123"/>
      <c r="N69" s="123">
        <f t="shared" si="15"/>
        <v>22</v>
      </c>
      <c r="O69" s="123"/>
      <c r="P69" s="123">
        <f t="shared" si="15"/>
        <v>963</v>
      </c>
      <c r="Q69" s="124">
        <f t="shared" si="14"/>
        <v>1029</v>
      </c>
    </row>
    <row r="70" spans="2:17" x14ac:dyDescent="0.25">
      <c r="B70" s="41" t="s">
        <v>181</v>
      </c>
      <c r="C70" s="35"/>
      <c r="D70" s="36"/>
      <c r="E70" s="34"/>
      <c r="F70" s="34"/>
      <c r="G70" s="34"/>
      <c r="H70" s="34"/>
      <c r="I70" s="34"/>
      <c r="J70" s="34"/>
      <c r="K70" s="34"/>
      <c r="L70" s="34"/>
      <c r="M70" s="34"/>
      <c r="N70" s="66">
        <f t="shared" ref="N70" si="16">N67</f>
        <v>24</v>
      </c>
      <c r="O70" s="34"/>
      <c r="P70" s="66">
        <f t="shared" ref="P70" si="17">P67</f>
        <v>293</v>
      </c>
      <c r="Q70" s="67">
        <f t="shared" si="14"/>
        <v>317</v>
      </c>
    </row>
    <row r="71" spans="2:17" ht="15.75" thickBot="1" x14ac:dyDescent="0.3">
      <c r="B71" s="128" t="s">
        <v>199</v>
      </c>
      <c r="C71" s="129"/>
      <c r="D71" s="130"/>
      <c r="E71" s="131"/>
      <c r="F71" s="134">
        <f t="shared" ref="F71" si="18">F68</f>
        <v>4</v>
      </c>
      <c r="G71" s="134"/>
      <c r="H71" s="134">
        <f t="shared" ref="H71:I71" si="19">H68</f>
        <v>26</v>
      </c>
      <c r="I71" s="134">
        <f t="shared" si="19"/>
        <v>116</v>
      </c>
      <c r="J71" s="131"/>
      <c r="K71" s="131"/>
      <c r="L71" s="131"/>
      <c r="M71" s="131"/>
      <c r="N71" s="134">
        <f t="shared" ref="N71" si="20">N68</f>
        <v>53</v>
      </c>
      <c r="O71" s="134"/>
      <c r="P71" s="134">
        <f t="shared" ref="P71" si="21">P68</f>
        <v>1449</v>
      </c>
      <c r="Q71" s="135">
        <f t="shared" si="14"/>
        <v>1648</v>
      </c>
    </row>
    <row r="72" spans="2:17" x14ac:dyDescent="0.25">
      <c r="B72" s="117" t="s">
        <v>23</v>
      </c>
      <c r="C72" s="118" t="s">
        <v>24</v>
      </c>
      <c r="D72" s="119" t="s">
        <v>157</v>
      </c>
      <c r="E72" s="85"/>
      <c r="F72" s="85">
        <v>5</v>
      </c>
      <c r="G72" s="85"/>
      <c r="H72" s="85"/>
      <c r="I72" s="85">
        <v>19</v>
      </c>
      <c r="J72" s="85">
        <v>13</v>
      </c>
      <c r="K72" s="85"/>
      <c r="L72" s="85"/>
      <c r="M72" s="85"/>
      <c r="N72" s="85"/>
      <c r="O72" s="85"/>
      <c r="P72" s="85"/>
      <c r="Q72" s="86">
        <f t="shared" si="14"/>
        <v>37</v>
      </c>
    </row>
    <row r="73" spans="2:17" x14ac:dyDescent="0.25">
      <c r="B73" s="120"/>
      <c r="C73" s="115"/>
      <c r="D73" s="109" t="s">
        <v>175</v>
      </c>
      <c r="E73" s="69"/>
      <c r="F73" s="69">
        <v>2</v>
      </c>
      <c r="G73" s="69"/>
      <c r="H73" s="69"/>
      <c r="I73" s="69">
        <v>13</v>
      </c>
      <c r="J73" s="69">
        <v>6</v>
      </c>
      <c r="K73" s="69"/>
      <c r="L73" s="69"/>
      <c r="M73" s="69"/>
      <c r="N73" s="69"/>
      <c r="O73" s="69"/>
      <c r="P73" s="69"/>
      <c r="Q73" s="70">
        <f t="shared" si="14"/>
        <v>21</v>
      </c>
    </row>
    <row r="74" spans="2:17" x14ac:dyDescent="0.25">
      <c r="B74" s="120"/>
      <c r="C74" s="121"/>
      <c r="D74" s="110" t="s">
        <v>193</v>
      </c>
      <c r="E74" s="33"/>
      <c r="F74" s="68">
        <v>15</v>
      </c>
      <c r="G74" s="33"/>
      <c r="H74" s="33"/>
      <c r="I74" s="68">
        <v>95</v>
      </c>
      <c r="J74" s="68">
        <v>49</v>
      </c>
      <c r="K74" s="68"/>
      <c r="L74" s="68"/>
      <c r="M74" s="68"/>
      <c r="N74" s="68"/>
      <c r="O74" s="68"/>
      <c r="P74" s="68"/>
      <c r="Q74" s="87">
        <f t="shared" si="14"/>
        <v>159</v>
      </c>
    </row>
    <row r="75" spans="2:17" x14ac:dyDescent="0.25">
      <c r="B75" s="120"/>
      <c r="C75" s="115" t="s">
        <v>25</v>
      </c>
      <c r="D75" s="108" t="s">
        <v>157</v>
      </c>
      <c r="E75" s="57"/>
      <c r="F75" s="57">
        <v>3</v>
      </c>
      <c r="G75" s="57"/>
      <c r="H75" s="57"/>
      <c r="I75" s="57">
        <v>32</v>
      </c>
      <c r="J75" s="57">
        <v>32</v>
      </c>
      <c r="K75" s="57"/>
      <c r="L75" s="57"/>
      <c r="M75" s="57"/>
      <c r="N75" s="57"/>
      <c r="O75" s="57"/>
      <c r="P75" s="57"/>
      <c r="Q75" s="58">
        <f t="shared" si="14"/>
        <v>67</v>
      </c>
    </row>
    <row r="76" spans="2:17" x14ac:dyDescent="0.25">
      <c r="B76" s="120"/>
      <c r="C76" s="115"/>
      <c r="D76" s="109" t="s">
        <v>175</v>
      </c>
      <c r="E76" s="69"/>
      <c r="F76" s="69"/>
      <c r="G76" s="69"/>
      <c r="H76" s="69"/>
      <c r="I76" s="69">
        <v>17</v>
      </c>
      <c r="J76" s="69">
        <v>780</v>
      </c>
      <c r="K76" s="69"/>
      <c r="L76" s="69"/>
      <c r="M76" s="69"/>
      <c r="N76" s="69"/>
      <c r="O76" s="69"/>
      <c r="P76" s="69"/>
      <c r="Q76" s="70">
        <f t="shared" si="14"/>
        <v>797</v>
      </c>
    </row>
    <row r="77" spans="2:17" x14ac:dyDescent="0.25">
      <c r="B77" s="120"/>
      <c r="C77" s="121"/>
      <c r="D77" s="110" t="s">
        <v>193</v>
      </c>
      <c r="E77" s="33"/>
      <c r="F77" s="68">
        <v>19</v>
      </c>
      <c r="G77" s="33"/>
      <c r="H77" s="33"/>
      <c r="I77" s="68">
        <v>198</v>
      </c>
      <c r="J77" s="68">
        <v>281</v>
      </c>
      <c r="K77" s="68"/>
      <c r="L77" s="68"/>
      <c r="M77" s="68"/>
      <c r="N77" s="68"/>
      <c r="O77" s="68"/>
      <c r="P77" s="68"/>
      <c r="Q77" s="87">
        <f t="shared" si="14"/>
        <v>498</v>
      </c>
    </row>
    <row r="78" spans="2:17" x14ac:dyDescent="0.25">
      <c r="B78" s="120"/>
      <c r="C78" s="115" t="s">
        <v>26</v>
      </c>
      <c r="D78" s="108" t="s">
        <v>157</v>
      </c>
      <c r="E78" s="31"/>
      <c r="F78" s="57">
        <v>5</v>
      </c>
      <c r="G78" s="57"/>
      <c r="H78" s="57"/>
      <c r="I78" s="57">
        <v>31</v>
      </c>
      <c r="J78" s="57">
        <v>33</v>
      </c>
      <c r="K78" s="57"/>
      <c r="L78" s="31"/>
      <c r="M78" s="31"/>
      <c r="N78" s="31"/>
      <c r="O78" s="31"/>
      <c r="P78" s="31"/>
      <c r="Q78" s="58">
        <f t="shared" si="14"/>
        <v>69</v>
      </c>
    </row>
    <row r="79" spans="2:17" x14ac:dyDescent="0.25">
      <c r="B79" s="120"/>
      <c r="C79" s="115"/>
      <c r="D79" s="109" t="s">
        <v>175</v>
      </c>
      <c r="E79" s="69"/>
      <c r="F79" s="69">
        <v>12</v>
      </c>
      <c r="G79" s="69"/>
      <c r="H79" s="69"/>
      <c r="I79" s="69"/>
      <c r="J79" s="69">
        <v>1735</v>
      </c>
      <c r="K79" s="69"/>
      <c r="L79" s="69"/>
      <c r="M79" s="69"/>
      <c r="N79" s="69"/>
      <c r="O79" s="69"/>
      <c r="P79" s="69"/>
      <c r="Q79" s="70">
        <f t="shared" si="14"/>
        <v>1747</v>
      </c>
    </row>
    <row r="80" spans="2:17" x14ac:dyDescent="0.25">
      <c r="B80" s="120"/>
      <c r="C80" s="121"/>
      <c r="D80" s="110" t="s">
        <v>193</v>
      </c>
      <c r="E80" s="33"/>
      <c r="F80" s="68">
        <v>30</v>
      </c>
      <c r="G80" s="33"/>
      <c r="H80" s="33"/>
      <c r="I80" s="68">
        <v>205</v>
      </c>
      <c r="J80" s="68">
        <v>354</v>
      </c>
      <c r="K80" s="68"/>
      <c r="L80" s="68"/>
      <c r="M80" s="68"/>
      <c r="N80" s="68"/>
      <c r="O80" s="68"/>
      <c r="P80" s="68"/>
      <c r="Q80" s="87">
        <f t="shared" si="14"/>
        <v>589</v>
      </c>
    </row>
    <row r="81" spans="2:17" x14ac:dyDescent="0.25">
      <c r="B81" s="120"/>
      <c r="C81" s="115" t="s">
        <v>27</v>
      </c>
      <c r="D81" s="108" t="s">
        <v>157</v>
      </c>
      <c r="E81" s="31"/>
      <c r="F81" s="57">
        <v>2</v>
      </c>
      <c r="G81" s="57"/>
      <c r="H81" s="57"/>
      <c r="I81" s="57">
        <v>10</v>
      </c>
      <c r="J81" s="57">
        <v>19</v>
      </c>
      <c r="K81" s="31"/>
      <c r="L81" s="31"/>
      <c r="M81" s="31"/>
      <c r="N81" s="31"/>
      <c r="O81" s="31"/>
      <c r="P81" s="31"/>
      <c r="Q81" s="58">
        <f t="shared" si="14"/>
        <v>31</v>
      </c>
    </row>
    <row r="82" spans="2:17" x14ac:dyDescent="0.25">
      <c r="B82" s="120"/>
      <c r="C82" s="115"/>
      <c r="D82" s="109" t="s">
        <v>175</v>
      </c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39"/>
    </row>
    <row r="83" spans="2:17" x14ac:dyDescent="0.25">
      <c r="B83" s="120"/>
      <c r="C83" s="121"/>
      <c r="D83" s="110" t="s">
        <v>193</v>
      </c>
      <c r="E83" s="33"/>
      <c r="F83" s="68">
        <v>9</v>
      </c>
      <c r="G83" s="33"/>
      <c r="H83" s="33"/>
      <c r="I83" s="68">
        <v>60</v>
      </c>
      <c r="J83" s="68">
        <v>181</v>
      </c>
      <c r="K83" s="68"/>
      <c r="L83" s="68"/>
      <c r="M83" s="68"/>
      <c r="N83" s="68"/>
      <c r="O83" s="68"/>
      <c r="P83" s="68"/>
      <c r="Q83" s="87">
        <f t="shared" si="14"/>
        <v>250</v>
      </c>
    </row>
    <row r="84" spans="2:17" x14ac:dyDescent="0.25">
      <c r="B84" s="120"/>
      <c r="C84" s="115" t="s">
        <v>28</v>
      </c>
      <c r="D84" s="108" t="s">
        <v>157</v>
      </c>
      <c r="E84" s="31"/>
      <c r="F84" s="57">
        <v>4</v>
      </c>
      <c r="G84" s="57"/>
      <c r="H84" s="57"/>
      <c r="I84" s="57">
        <v>5</v>
      </c>
      <c r="J84" s="57">
        <v>2</v>
      </c>
      <c r="K84" s="31"/>
      <c r="L84" s="31"/>
      <c r="M84" s="31"/>
      <c r="N84" s="31"/>
      <c r="O84" s="31"/>
      <c r="P84" s="31"/>
      <c r="Q84" s="58">
        <f t="shared" si="14"/>
        <v>11</v>
      </c>
    </row>
    <row r="85" spans="2:17" x14ac:dyDescent="0.25">
      <c r="B85" s="120"/>
      <c r="C85" s="115"/>
      <c r="D85" s="109" t="s">
        <v>175</v>
      </c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39"/>
    </row>
    <row r="86" spans="2:17" x14ac:dyDescent="0.25">
      <c r="B86" s="120"/>
      <c r="C86" s="121"/>
      <c r="D86" s="110" t="s">
        <v>193</v>
      </c>
      <c r="E86" s="33"/>
      <c r="F86" s="68">
        <v>14</v>
      </c>
      <c r="G86" s="33"/>
      <c r="H86" s="33"/>
      <c r="I86" s="68">
        <v>30</v>
      </c>
      <c r="J86" s="68">
        <v>16</v>
      </c>
      <c r="K86" s="68"/>
      <c r="L86" s="68"/>
      <c r="M86" s="68"/>
      <c r="N86" s="68"/>
      <c r="O86" s="68"/>
      <c r="P86" s="68"/>
      <c r="Q86" s="87">
        <f t="shared" si="14"/>
        <v>60</v>
      </c>
    </row>
    <row r="87" spans="2:17" x14ac:dyDescent="0.25">
      <c r="B87" s="120"/>
      <c r="C87" s="115" t="s">
        <v>29</v>
      </c>
      <c r="D87" s="108" t="s">
        <v>157</v>
      </c>
      <c r="E87" s="31"/>
      <c r="F87" s="57">
        <v>1</v>
      </c>
      <c r="G87" s="57"/>
      <c r="H87" s="57"/>
      <c r="I87" s="57">
        <v>11</v>
      </c>
      <c r="J87" s="57">
        <v>6</v>
      </c>
      <c r="K87" s="31"/>
      <c r="L87" s="31"/>
      <c r="M87" s="31"/>
      <c r="N87" s="31"/>
      <c r="O87" s="31"/>
      <c r="P87" s="31"/>
      <c r="Q87" s="58">
        <f t="shared" si="14"/>
        <v>18</v>
      </c>
    </row>
    <row r="88" spans="2:17" x14ac:dyDescent="0.25">
      <c r="B88" s="120"/>
      <c r="C88" s="115"/>
      <c r="D88" s="109" t="s">
        <v>175</v>
      </c>
      <c r="E88" s="69"/>
      <c r="F88" s="69"/>
      <c r="G88" s="69"/>
      <c r="H88" s="69"/>
      <c r="I88" s="69">
        <v>21</v>
      </c>
      <c r="J88" s="69">
        <v>44</v>
      </c>
      <c r="K88" s="69"/>
      <c r="L88" s="69"/>
      <c r="M88" s="69"/>
      <c r="N88" s="69"/>
      <c r="O88" s="69"/>
      <c r="P88" s="69"/>
      <c r="Q88" s="70">
        <f t="shared" si="14"/>
        <v>65</v>
      </c>
    </row>
    <row r="89" spans="2:17" x14ac:dyDescent="0.25">
      <c r="B89" s="120"/>
      <c r="C89" s="121"/>
      <c r="D89" s="110" t="s">
        <v>193</v>
      </c>
      <c r="E89" s="33"/>
      <c r="F89" s="68">
        <v>3</v>
      </c>
      <c r="G89" s="33"/>
      <c r="H89" s="33"/>
      <c r="I89" s="68">
        <v>55</v>
      </c>
      <c r="J89" s="68">
        <v>31</v>
      </c>
      <c r="K89" s="68"/>
      <c r="L89" s="68"/>
      <c r="M89" s="68"/>
      <c r="N89" s="68"/>
      <c r="O89" s="68"/>
      <c r="P89" s="68"/>
      <c r="Q89" s="87">
        <f t="shared" si="14"/>
        <v>89</v>
      </c>
    </row>
    <row r="90" spans="2:17" x14ac:dyDescent="0.25">
      <c r="B90" s="120"/>
      <c r="C90" s="115" t="s">
        <v>30</v>
      </c>
      <c r="D90" s="108" t="s">
        <v>157</v>
      </c>
      <c r="E90" s="31"/>
      <c r="F90" s="57">
        <v>1</v>
      </c>
      <c r="G90" s="57"/>
      <c r="H90" s="57"/>
      <c r="I90" s="57">
        <v>6</v>
      </c>
      <c r="J90" s="57">
        <v>22</v>
      </c>
      <c r="K90" s="31"/>
      <c r="L90" s="31"/>
      <c r="M90" s="31"/>
      <c r="N90" s="31"/>
      <c r="O90" s="31"/>
      <c r="P90" s="31"/>
      <c r="Q90" s="58">
        <f t="shared" si="14"/>
        <v>29</v>
      </c>
    </row>
    <row r="91" spans="2:17" x14ac:dyDescent="0.25">
      <c r="B91" s="120"/>
      <c r="C91" s="115"/>
      <c r="D91" s="109" t="s">
        <v>175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9"/>
    </row>
    <row r="92" spans="2:17" x14ac:dyDescent="0.25">
      <c r="B92" s="120"/>
      <c r="C92" s="121"/>
      <c r="D92" s="110" t="s">
        <v>193</v>
      </c>
      <c r="E92" s="33"/>
      <c r="F92" s="68">
        <v>5</v>
      </c>
      <c r="G92" s="33"/>
      <c r="H92" s="33"/>
      <c r="I92" s="68">
        <v>38</v>
      </c>
      <c r="J92" s="68">
        <v>240</v>
      </c>
      <c r="K92" s="68"/>
      <c r="L92" s="68"/>
      <c r="M92" s="68"/>
      <c r="N92" s="68"/>
      <c r="O92" s="68"/>
      <c r="P92" s="68"/>
      <c r="Q92" s="87">
        <f t="shared" si="14"/>
        <v>283</v>
      </c>
    </row>
    <row r="93" spans="2:17" x14ac:dyDescent="0.25">
      <c r="B93" s="120"/>
      <c r="C93" s="115" t="s">
        <v>31</v>
      </c>
      <c r="D93" s="108" t="s">
        <v>157</v>
      </c>
      <c r="E93" s="31"/>
      <c r="F93" s="57">
        <v>3</v>
      </c>
      <c r="G93" s="57"/>
      <c r="H93" s="57"/>
      <c r="I93" s="57"/>
      <c r="J93" s="57">
        <v>3</v>
      </c>
      <c r="K93" s="57"/>
      <c r="L93" s="31"/>
      <c r="M93" s="31"/>
      <c r="N93" s="31"/>
      <c r="O93" s="31"/>
      <c r="P93" s="31"/>
      <c r="Q93" s="58">
        <f t="shared" si="14"/>
        <v>6</v>
      </c>
    </row>
    <row r="94" spans="2:17" x14ac:dyDescent="0.25">
      <c r="B94" s="120"/>
      <c r="C94" s="115"/>
      <c r="D94" s="109" t="s">
        <v>175</v>
      </c>
      <c r="E94" s="69"/>
      <c r="F94" s="69">
        <v>56</v>
      </c>
      <c r="G94" s="69"/>
      <c r="H94" s="69"/>
      <c r="I94" s="69"/>
      <c r="J94" s="69">
        <v>12</v>
      </c>
      <c r="K94" s="69"/>
      <c r="L94" s="69"/>
      <c r="M94" s="69"/>
      <c r="N94" s="69"/>
      <c r="O94" s="69"/>
      <c r="P94" s="69"/>
      <c r="Q94" s="70">
        <f t="shared" si="14"/>
        <v>68</v>
      </c>
    </row>
    <row r="95" spans="2:17" x14ac:dyDescent="0.25">
      <c r="B95" s="120"/>
      <c r="C95" s="121"/>
      <c r="D95" s="110" t="s">
        <v>193</v>
      </c>
      <c r="E95" s="33"/>
      <c r="F95" s="68">
        <v>6</v>
      </c>
      <c r="G95" s="33"/>
      <c r="H95" s="33"/>
      <c r="I95" s="33"/>
      <c r="J95" s="68">
        <v>5</v>
      </c>
      <c r="K95" s="33"/>
      <c r="L95" s="33"/>
      <c r="M95" s="33"/>
      <c r="N95" s="33"/>
      <c r="O95" s="33"/>
      <c r="P95" s="33"/>
      <c r="Q95" s="87">
        <f t="shared" si="14"/>
        <v>11</v>
      </c>
    </row>
    <row r="96" spans="2:17" x14ac:dyDescent="0.25">
      <c r="B96" s="120"/>
      <c r="C96" s="115" t="s">
        <v>32</v>
      </c>
      <c r="D96" s="108" t="s">
        <v>157</v>
      </c>
      <c r="E96" s="31"/>
      <c r="F96" s="57">
        <v>4</v>
      </c>
      <c r="G96" s="57"/>
      <c r="H96" s="57"/>
      <c r="I96" s="57">
        <v>6</v>
      </c>
      <c r="J96" s="57">
        <v>16</v>
      </c>
      <c r="K96" s="31"/>
      <c r="L96" s="31"/>
      <c r="M96" s="31"/>
      <c r="N96" s="31"/>
      <c r="O96" s="31"/>
      <c r="P96" s="31"/>
      <c r="Q96" s="58">
        <f t="shared" si="14"/>
        <v>26</v>
      </c>
    </row>
    <row r="97" spans="2:17" x14ac:dyDescent="0.25">
      <c r="B97" s="120"/>
      <c r="C97" s="115"/>
      <c r="D97" s="109" t="s">
        <v>175</v>
      </c>
      <c r="E97" s="32"/>
      <c r="F97" s="32"/>
      <c r="G97" s="32"/>
      <c r="H97" s="32"/>
      <c r="I97" s="32"/>
      <c r="J97" s="69">
        <v>353</v>
      </c>
      <c r="K97" s="32"/>
      <c r="L97" s="32"/>
      <c r="M97" s="32"/>
      <c r="N97" s="32"/>
      <c r="O97" s="32"/>
      <c r="P97" s="32"/>
      <c r="Q97" s="70">
        <f t="shared" si="14"/>
        <v>353</v>
      </c>
    </row>
    <row r="98" spans="2:17" ht="15.75" thickBot="1" x14ac:dyDescent="0.3">
      <c r="B98" s="125"/>
      <c r="C98" s="126"/>
      <c r="D98" s="127" t="s">
        <v>193</v>
      </c>
      <c r="E98" s="80"/>
      <c r="F98" s="84">
        <v>7</v>
      </c>
      <c r="G98" s="80"/>
      <c r="H98" s="80"/>
      <c r="I98" s="84">
        <v>32</v>
      </c>
      <c r="J98" s="84">
        <v>145</v>
      </c>
      <c r="K98" s="84"/>
      <c r="L98" s="84"/>
      <c r="M98" s="84"/>
      <c r="N98" s="84"/>
      <c r="O98" s="84"/>
      <c r="P98" s="84"/>
      <c r="Q98" s="88">
        <f t="shared" si="14"/>
        <v>184</v>
      </c>
    </row>
    <row r="99" spans="2:17" x14ac:dyDescent="0.25">
      <c r="B99" s="113" t="s">
        <v>164</v>
      </c>
      <c r="C99" s="114"/>
      <c r="D99" s="122"/>
      <c r="E99" s="133"/>
      <c r="F99" s="123">
        <f>F72+F75+F78+F81+F84+F87+F90+F93+F96</f>
        <v>28</v>
      </c>
      <c r="G99" s="123"/>
      <c r="H99" s="123"/>
      <c r="I99" s="123">
        <f t="shared" ref="I99:J99" si="22">I72+I75+I78+I81+I84+I87+I90+I93+I96</f>
        <v>120</v>
      </c>
      <c r="J99" s="123">
        <f t="shared" si="22"/>
        <v>146</v>
      </c>
      <c r="K99" s="123"/>
      <c r="L99" s="123"/>
      <c r="M99" s="123"/>
      <c r="N99" s="123"/>
      <c r="O99" s="123"/>
      <c r="P99" s="123"/>
      <c r="Q99" s="124">
        <f t="shared" si="14"/>
        <v>294</v>
      </c>
    </row>
    <row r="100" spans="2:17" x14ac:dyDescent="0.25">
      <c r="B100" s="41" t="s">
        <v>182</v>
      </c>
      <c r="C100" s="35"/>
      <c r="D100" s="36"/>
      <c r="E100" s="34"/>
      <c r="F100" s="66">
        <f t="shared" ref="F100:F101" si="23">F73+F76+F79+F82+F85+F88+F91+F94+F97</f>
        <v>70</v>
      </c>
      <c r="G100" s="66"/>
      <c r="H100" s="66"/>
      <c r="I100" s="66">
        <f t="shared" ref="I100:J100" si="24">I73+I76+I79+I82+I85+I88+I91+I94+I97</f>
        <v>51</v>
      </c>
      <c r="J100" s="66">
        <f t="shared" si="24"/>
        <v>2930</v>
      </c>
      <c r="K100" s="66"/>
      <c r="L100" s="66"/>
      <c r="M100" s="66"/>
      <c r="N100" s="66"/>
      <c r="O100" s="66"/>
      <c r="P100" s="66"/>
      <c r="Q100" s="67">
        <f t="shared" si="14"/>
        <v>3051</v>
      </c>
    </row>
    <row r="101" spans="2:17" ht="15.75" thickBot="1" x14ac:dyDescent="0.3">
      <c r="B101" s="128" t="s">
        <v>200</v>
      </c>
      <c r="C101" s="129"/>
      <c r="D101" s="130"/>
      <c r="E101" s="131"/>
      <c r="F101" s="134">
        <f t="shared" si="23"/>
        <v>108</v>
      </c>
      <c r="G101" s="131"/>
      <c r="H101" s="131"/>
      <c r="I101" s="134">
        <f t="shared" ref="I101:J101" si="25">I74+I77+I80+I83+I86+I89+I92+I95+I98</f>
        <v>713</v>
      </c>
      <c r="J101" s="134">
        <f t="shared" si="25"/>
        <v>1302</v>
      </c>
      <c r="K101" s="131"/>
      <c r="L101" s="131"/>
      <c r="M101" s="131"/>
      <c r="N101" s="131"/>
      <c r="O101" s="131"/>
      <c r="P101" s="131"/>
      <c r="Q101" s="135">
        <f t="shared" si="14"/>
        <v>2123</v>
      </c>
    </row>
    <row r="102" spans="2:17" x14ac:dyDescent="0.25">
      <c r="B102" s="117" t="s">
        <v>33</v>
      </c>
      <c r="C102" s="118" t="s">
        <v>34</v>
      </c>
      <c r="D102" s="85" t="s">
        <v>157</v>
      </c>
      <c r="E102" s="85"/>
      <c r="F102" s="85"/>
      <c r="G102" s="85">
        <v>6</v>
      </c>
      <c r="H102" s="85"/>
      <c r="I102" s="85"/>
      <c r="J102" s="85">
        <v>9</v>
      </c>
      <c r="K102" s="85">
        <v>2</v>
      </c>
      <c r="L102" s="85"/>
      <c r="M102" s="85"/>
      <c r="N102" s="85">
        <v>4</v>
      </c>
      <c r="O102" s="85"/>
      <c r="P102" s="85">
        <v>24</v>
      </c>
      <c r="Q102" s="86">
        <f t="shared" si="14"/>
        <v>45</v>
      </c>
    </row>
    <row r="103" spans="2:17" x14ac:dyDescent="0.25">
      <c r="B103" s="120"/>
      <c r="C103" s="115"/>
      <c r="D103" s="109" t="s">
        <v>175</v>
      </c>
      <c r="E103" s="69">
        <v>3171</v>
      </c>
      <c r="F103" s="32"/>
      <c r="G103" s="69">
        <v>250</v>
      </c>
      <c r="H103" s="69"/>
      <c r="I103" s="69"/>
      <c r="J103" s="69"/>
      <c r="K103" s="69"/>
      <c r="L103" s="69"/>
      <c r="M103" s="69"/>
      <c r="N103" s="69">
        <v>212</v>
      </c>
      <c r="O103" s="69"/>
      <c r="P103" s="69">
        <v>3</v>
      </c>
      <c r="Q103" s="70">
        <f t="shared" si="14"/>
        <v>3636</v>
      </c>
    </row>
    <row r="104" spans="2:17" x14ac:dyDescent="0.25">
      <c r="B104" s="120"/>
      <c r="C104" s="121"/>
      <c r="D104" s="110" t="s">
        <v>193</v>
      </c>
      <c r="E104" s="68">
        <v>769</v>
      </c>
      <c r="F104" s="68"/>
      <c r="G104" s="68">
        <v>15</v>
      </c>
      <c r="H104" s="68"/>
      <c r="I104" s="68"/>
      <c r="J104" s="68">
        <v>51</v>
      </c>
      <c r="K104" s="68">
        <v>17</v>
      </c>
      <c r="L104" s="68"/>
      <c r="M104" s="68"/>
      <c r="N104" s="68">
        <v>16</v>
      </c>
      <c r="O104" s="68"/>
      <c r="P104" s="68">
        <v>168</v>
      </c>
      <c r="Q104" s="87">
        <f t="shared" si="14"/>
        <v>1036</v>
      </c>
    </row>
    <row r="105" spans="2:17" x14ac:dyDescent="0.25">
      <c r="B105" s="120"/>
      <c r="C105" s="115" t="s">
        <v>35</v>
      </c>
      <c r="D105" s="108" t="s">
        <v>157</v>
      </c>
      <c r="E105" s="57"/>
      <c r="F105" s="57"/>
      <c r="G105" s="57"/>
      <c r="H105" s="57"/>
      <c r="I105" s="57"/>
      <c r="J105" s="57"/>
      <c r="K105" s="57"/>
      <c r="L105" s="57"/>
      <c r="M105" s="57"/>
      <c r="N105" s="57">
        <v>6</v>
      </c>
      <c r="O105" s="57"/>
      <c r="P105" s="57">
        <v>14</v>
      </c>
      <c r="Q105" s="58">
        <f t="shared" si="14"/>
        <v>20</v>
      </c>
    </row>
    <row r="106" spans="2:17" x14ac:dyDescent="0.25">
      <c r="B106" s="120"/>
      <c r="C106" s="115"/>
      <c r="D106" s="109" t="s">
        <v>175</v>
      </c>
      <c r="E106" s="69">
        <v>3070</v>
      </c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>
        <v>1716</v>
      </c>
      <c r="Q106" s="70">
        <f t="shared" si="14"/>
        <v>4786</v>
      </c>
    </row>
    <row r="107" spans="2:17" x14ac:dyDescent="0.25">
      <c r="B107" s="120"/>
      <c r="C107" s="121"/>
      <c r="D107" s="110" t="s">
        <v>193</v>
      </c>
      <c r="E107" s="68">
        <v>2347</v>
      </c>
      <c r="F107" s="68"/>
      <c r="G107" s="68"/>
      <c r="H107" s="68"/>
      <c r="I107" s="68"/>
      <c r="J107" s="68"/>
      <c r="K107" s="68"/>
      <c r="L107" s="68"/>
      <c r="M107" s="68"/>
      <c r="N107" s="68">
        <v>36</v>
      </c>
      <c r="O107" s="68"/>
      <c r="P107" s="68">
        <v>374</v>
      </c>
      <c r="Q107" s="87">
        <f t="shared" si="14"/>
        <v>2757</v>
      </c>
    </row>
    <row r="108" spans="2:17" x14ac:dyDescent="0.25">
      <c r="B108" s="120"/>
      <c r="C108" s="115" t="s">
        <v>36</v>
      </c>
      <c r="D108" s="108" t="s">
        <v>157</v>
      </c>
      <c r="E108" s="57"/>
      <c r="F108" s="57"/>
      <c r="G108" s="57">
        <v>3</v>
      </c>
      <c r="H108" s="57"/>
      <c r="I108" s="57"/>
      <c r="J108" s="57">
        <v>7</v>
      </c>
      <c r="K108" s="57">
        <v>1</v>
      </c>
      <c r="L108" s="57"/>
      <c r="M108" s="57"/>
      <c r="N108" s="57"/>
      <c r="O108" s="57"/>
      <c r="P108" s="57">
        <v>33</v>
      </c>
      <c r="Q108" s="58">
        <f t="shared" si="14"/>
        <v>44</v>
      </c>
    </row>
    <row r="109" spans="2:17" x14ac:dyDescent="0.25">
      <c r="B109" s="120"/>
      <c r="C109" s="115"/>
      <c r="D109" s="109" t="s">
        <v>175</v>
      </c>
      <c r="E109" s="69">
        <v>17439</v>
      </c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>
        <v>24</v>
      </c>
      <c r="Q109" s="70">
        <f t="shared" si="14"/>
        <v>17463</v>
      </c>
    </row>
    <row r="110" spans="2:17" x14ac:dyDescent="0.25">
      <c r="B110" s="120"/>
      <c r="C110" s="121"/>
      <c r="D110" s="110" t="s">
        <v>193</v>
      </c>
      <c r="E110" s="68">
        <v>2641</v>
      </c>
      <c r="F110" s="68"/>
      <c r="G110" s="68">
        <v>6</v>
      </c>
      <c r="H110" s="68"/>
      <c r="I110" s="68"/>
      <c r="J110" s="68">
        <v>39</v>
      </c>
      <c r="K110" s="68">
        <v>12</v>
      </c>
      <c r="L110" s="68"/>
      <c r="M110" s="68"/>
      <c r="N110" s="68"/>
      <c r="O110" s="68"/>
      <c r="P110" s="68">
        <v>246</v>
      </c>
      <c r="Q110" s="87">
        <f t="shared" si="14"/>
        <v>2944</v>
      </c>
    </row>
    <row r="111" spans="2:17" x14ac:dyDescent="0.25">
      <c r="B111" s="120"/>
      <c r="C111" s="115" t="s">
        <v>37</v>
      </c>
      <c r="D111" s="108" t="s">
        <v>157</v>
      </c>
      <c r="E111" s="57"/>
      <c r="F111" s="57"/>
      <c r="G111" s="57">
        <v>5</v>
      </c>
      <c r="H111" s="57"/>
      <c r="I111" s="57"/>
      <c r="J111" s="57">
        <v>7</v>
      </c>
      <c r="K111" s="57">
        <v>1</v>
      </c>
      <c r="L111" s="57"/>
      <c r="M111" s="57"/>
      <c r="N111" s="57"/>
      <c r="O111" s="57"/>
      <c r="P111" s="57">
        <v>37</v>
      </c>
      <c r="Q111" s="58">
        <f t="shared" si="14"/>
        <v>50</v>
      </c>
    </row>
    <row r="112" spans="2:17" x14ac:dyDescent="0.25">
      <c r="B112" s="120"/>
      <c r="C112" s="115"/>
      <c r="D112" s="109" t="s">
        <v>175</v>
      </c>
      <c r="E112" s="69">
        <v>8422</v>
      </c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>
        <v>49</v>
      </c>
      <c r="Q112" s="70">
        <f t="shared" si="14"/>
        <v>8471</v>
      </c>
    </row>
    <row r="113" spans="2:17" x14ac:dyDescent="0.25">
      <c r="B113" s="120"/>
      <c r="C113" s="121"/>
      <c r="D113" s="110" t="s">
        <v>193</v>
      </c>
      <c r="E113" s="68">
        <v>1689</v>
      </c>
      <c r="F113" s="68"/>
      <c r="G113" s="68">
        <v>16</v>
      </c>
      <c r="H113" s="68"/>
      <c r="I113" s="68"/>
      <c r="J113" s="68">
        <v>47</v>
      </c>
      <c r="K113" s="68">
        <v>16</v>
      </c>
      <c r="L113" s="68"/>
      <c r="M113" s="68"/>
      <c r="N113" s="68"/>
      <c r="O113" s="68"/>
      <c r="P113" s="68">
        <v>337</v>
      </c>
      <c r="Q113" s="87">
        <f t="shared" si="14"/>
        <v>2105</v>
      </c>
    </row>
    <row r="114" spans="2:17" x14ac:dyDescent="0.25">
      <c r="B114" s="120"/>
      <c r="C114" s="115" t="s">
        <v>38</v>
      </c>
      <c r="D114" s="108" t="s">
        <v>157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>
        <v>13</v>
      </c>
      <c r="Q114" s="58">
        <f t="shared" si="14"/>
        <v>13</v>
      </c>
    </row>
    <row r="115" spans="2:17" x14ac:dyDescent="0.25">
      <c r="B115" s="120"/>
      <c r="C115" s="115"/>
      <c r="D115" s="109" t="s">
        <v>175</v>
      </c>
      <c r="E115" s="69">
        <v>6014</v>
      </c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>
        <v>40</v>
      </c>
      <c r="Q115" s="70">
        <f t="shared" si="14"/>
        <v>6054</v>
      </c>
    </row>
    <row r="116" spans="2:17" ht="15.75" thickBot="1" x14ac:dyDescent="0.3">
      <c r="B116" s="125"/>
      <c r="C116" s="126"/>
      <c r="D116" s="127" t="s">
        <v>193</v>
      </c>
      <c r="E116" s="84">
        <v>2456</v>
      </c>
      <c r="F116" s="84"/>
      <c r="G116" s="84"/>
      <c r="H116" s="84"/>
      <c r="I116" s="84"/>
      <c r="J116" s="84"/>
      <c r="K116" s="84"/>
      <c r="L116" s="84"/>
      <c r="M116" s="84"/>
      <c r="N116" s="80"/>
      <c r="O116" s="80"/>
      <c r="P116" s="84">
        <v>115</v>
      </c>
      <c r="Q116" s="88">
        <f t="shared" si="14"/>
        <v>2571</v>
      </c>
    </row>
    <row r="117" spans="2:17" x14ac:dyDescent="0.25">
      <c r="B117" s="113" t="s">
        <v>165</v>
      </c>
      <c r="C117" s="114"/>
      <c r="D117" s="122"/>
      <c r="E117" s="123"/>
      <c r="F117" s="123"/>
      <c r="G117" s="123">
        <f>G102+G105+G108+G111+G114</f>
        <v>14</v>
      </c>
      <c r="H117" s="123"/>
      <c r="I117" s="123"/>
      <c r="J117" s="123">
        <f t="shared" ref="J117:P117" si="26">J102+J105+J108+J111+J114</f>
        <v>23</v>
      </c>
      <c r="K117" s="123">
        <f t="shared" si="26"/>
        <v>4</v>
      </c>
      <c r="L117" s="123"/>
      <c r="M117" s="123"/>
      <c r="N117" s="123">
        <f t="shared" si="26"/>
        <v>10</v>
      </c>
      <c r="O117" s="123"/>
      <c r="P117" s="123">
        <f t="shared" si="26"/>
        <v>121</v>
      </c>
      <c r="Q117" s="124">
        <f t="shared" si="14"/>
        <v>172</v>
      </c>
    </row>
    <row r="118" spans="2:17" x14ac:dyDescent="0.25">
      <c r="B118" s="41" t="s">
        <v>183</v>
      </c>
      <c r="C118" s="35"/>
      <c r="D118" s="36"/>
      <c r="E118" s="66">
        <f>E103+E106+E109+E112+E115</f>
        <v>38116</v>
      </c>
      <c r="F118" s="34"/>
      <c r="G118" s="66">
        <f t="shared" ref="G118:G119" si="27">G103+G106+G109+G112+G115</f>
        <v>250</v>
      </c>
      <c r="H118" s="66"/>
      <c r="I118" s="66"/>
      <c r="J118" s="66"/>
      <c r="K118" s="66"/>
      <c r="L118" s="66"/>
      <c r="M118" s="66"/>
      <c r="N118" s="66">
        <f t="shared" ref="N118" si="28">N103+N106+N109+N112+N115</f>
        <v>212</v>
      </c>
      <c r="O118" s="66"/>
      <c r="P118" s="66">
        <f t="shared" ref="P118" si="29">P103+P106+P109+P112+P115</f>
        <v>1832</v>
      </c>
      <c r="Q118" s="67">
        <f t="shared" si="14"/>
        <v>40410</v>
      </c>
    </row>
    <row r="119" spans="2:17" ht="15.75" thickBot="1" x14ac:dyDescent="0.3">
      <c r="B119" s="128" t="s">
        <v>201</v>
      </c>
      <c r="C119" s="129"/>
      <c r="D119" s="130"/>
      <c r="E119" s="134">
        <f>E104+E107+E110+E113+E116</f>
        <v>9902</v>
      </c>
      <c r="F119" s="134"/>
      <c r="G119" s="134">
        <f t="shared" si="27"/>
        <v>37</v>
      </c>
      <c r="H119" s="134"/>
      <c r="I119" s="134"/>
      <c r="J119" s="134">
        <f t="shared" ref="J119:P119" si="30">J104+J107+J110+J113+J116</f>
        <v>137</v>
      </c>
      <c r="K119" s="134">
        <f t="shared" si="30"/>
        <v>45</v>
      </c>
      <c r="L119" s="134"/>
      <c r="M119" s="134"/>
      <c r="N119" s="134">
        <f t="shared" si="30"/>
        <v>52</v>
      </c>
      <c r="O119" s="134"/>
      <c r="P119" s="134">
        <f t="shared" si="30"/>
        <v>1240</v>
      </c>
      <c r="Q119" s="135">
        <f t="shared" si="14"/>
        <v>11413</v>
      </c>
    </row>
    <row r="120" spans="2:17" x14ac:dyDescent="0.25">
      <c r="B120" s="117" t="s">
        <v>40</v>
      </c>
      <c r="C120" s="118" t="s">
        <v>41</v>
      </c>
      <c r="D120" s="119" t="s">
        <v>157</v>
      </c>
      <c r="E120" s="85">
        <v>50</v>
      </c>
      <c r="F120" s="85">
        <v>17</v>
      </c>
      <c r="G120" s="85">
        <v>4</v>
      </c>
      <c r="H120" s="85"/>
      <c r="I120" s="85">
        <v>4</v>
      </c>
      <c r="J120" s="85"/>
      <c r="K120" s="85"/>
      <c r="L120" s="85"/>
      <c r="M120" s="85"/>
      <c r="N120" s="85">
        <v>5</v>
      </c>
      <c r="O120" s="85"/>
      <c r="P120" s="85"/>
      <c r="Q120" s="86">
        <f t="shared" si="14"/>
        <v>80</v>
      </c>
    </row>
    <row r="121" spans="2:17" x14ac:dyDescent="0.25">
      <c r="B121" s="120"/>
      <c r="C121" s="115"/>
      <c r="D121" s="109" t="s">
        <v>175</v>
      </c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32"/>
      <c r="Q121" s="39"/>
    </row>
    <row r="122" spans="2:17" x14ac:dyDescent="0.25">
      <c r="B122" s="120"/>
      <c r="C122" s="121"/>
      <c r="D122" s="110" t="s">
        <v>193</v>
      </c>
      <c r="E122" s="68">
        <v>780</v>
      </c>
      <c r="F122" s="68">
        <v>163</v>
      </c>
      <c r="G122" s="68">
        <v>30</v>
      </c>
      <c r="H122" s="68"/>
      <c r="I122" s="68">
        <v>34</v>
      </c>
      <c r="J122" s="68"/>
      <c r="K122" s="68"/>
      <c r="L122" s="68"/>
      <c r="M122" s="68"/>
      <c r="N122" s="68">
        <v>61</v>
      </c>
      <c r="O122" s="68"/>
      <c r="P122" s="68"/>
      <c r="Q122" s="87">
        <f t="shared" si="14"/>
        <v>1068</v>
      </c>
    </row>
    <row r="123" spans="2:17" x14ac:dyDescent="0.25">
      <c r="B123" s="120"/>
      <c r="C123" s="115" t="s">
        <v>42</v>
      </c>
      <c r="D123" s="108" t="s">
        <v>157</v>
      </c>
      <c r="E123" s="57">
        <v>42</v>
      </c>
      <c r="F123" s="57">
        <v>5</v>
      </c>
      <c r="G123" s="57">
        <v>2</v>
      </c>
      <c r="H123" s="57"/>
      <c r="I123" s="57">
        <v>3</v>
      </c>
      <c r="J123" s="57"/>
      <c r="K123" s="57"/>
      <c r="L123" s="57"/>
      <c r="M123" s="57"/>
      <c r="N123" s="57">
        <v>9</v>
      </c>
      <c r="O123" s="57"/>
      <c r="P123" s="57"/>
      <c r="Q123" s="58">
        <f t="shared" si="14"/>
        <v>61</v>
      </c>
    </row>
    <row r="124" spans="2:17" x14ac:dyDescent="0.25">
      <c r="B124" s="120"/>
      <c r="C124" s="115"/>
      <c r="D124" s="109" t="s">
        <v>175</v>
      </c>
      <c r="E124" s="69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9"/>
    </row>
    <row r="125" spans="2:17" x14ac:dyDescent="0.25">
      <c r="B125" s="120"/>
      <c r="C125" s="121"/>
      <c r="D125" s="110" t="s">
        <v>193</v>
      </c>
      <c r="E125" s="68">
        <v>593</v>
      </c>
      <c r="F125" s="68">
        <v>63</v>
      </c>
      <c r="G125" s="68">
        <v>13</v>
      </c>
      <c r="H125" s="68"/>
      <c r="I125" s="68">
        <v>18</v>
      </c>
      <c r="J125" s="68"/>
      <c r="K125" s="68"/>
      <c r="L125" s="68"/>
      <c r="M125" s="68"/>
      <c r="N125" s="68">
        <v>83</v>
      </c>
      <c r="O125" s="68"/>
      <c r="P125" s="68"/>
      <c r="Q125" s="87">
        <f t="shared" si="14"/>
        <v>770</v>
      </c>
    </row>
    <row r="126" spans="2:17" x14ac:dyDescent="0.25">
      <c r="B126" s="120"/>
      <c r="C126" s="115" t="s">
        <v>43</v>
      </c>
      <c r="D126" s="108" t="s">
        <v>157</v>
      </c>
      <c r="E126" s="57">
        <v>75</v>
      </c>
      <c r="F126" s="57">
        <v>15</v>
      </c>
      <c r="G126" s="57">
        <v>12</v>
      </c>
      <c r="H126" s="57"/>
      <c r="I126" s="57">
        <v>18</v>
      </c>
      <c r="J126" s="57"/>
      <c r="K126" s="57"/>
      <c r="L126" s="57"/>
      <c r="M126" s="57"/>
      <c r="N126" s="57">
        <v>19</v>
      </c>
      <c r="O126" s="57"/>
      <c r="P126" s="57"/>
      <c r="Q126" s="58">
        <f t="shared" si="14"/>
        <v>139</v>
      </c>
    </row>
    <row r="127" spans="2:17" x14ac:dyDescent="0.25">
      <c r="B127" s="120"/>
      <c r="C127" s="115"/>
      <c r="D127" s="109" t="s">
        <v>175</v>
      </c>
      <c r="E127" s="69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9"/>
    </row>
    <row r="128" spans="2:17" x14ac:dyDescent="0.25">
      <c r="B128" s="120"/>
      <c r="C128" s="121"/>
      <c r="D128" s="110" t="s">
        <v>193</v>
      </c>
      <c r="E128" s="68">
        <v>845</v>
      </c>
      <c r="F128" s="68">
        <v>318</v>
      </c>
      <c r="G128" s="68">
        <v>81</v>
      </c>
      <c r="H128" s="68"/>
      <c r="I128" s="68">
        <v>417</v>
      </c>
      <c r="J128" s="68"/>
      <c r="K128" s="68"/>
      <c r="L128" s="68"/>
      <c r="M128" s="68"/>
      <c r="N128" s="68">
        <v>727</v>
      </c>
      <c r="O128" s="68"/>
      <c r="P128" s="68"/>
      <c r="Q128" s="87">
        <f t="shared" si="14"/>
        <v>2388</v>
      </c>
    </row>
    <row r="129" spans="2:17" x14ac:dyDescent="0.25">
      <c r="B129" s="120"/>
      <c r="C129" s="115" t="s">
        <v>44</v>
      </c>
      <c r="D129" s="108" t="s">
        <v>157</v>
      </c>
      <c r="E129" s="57">
        <v>12</v>
      </c>
      <c r="F129" s="57">
        <v>4</v>
      </c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8">
        <f t="shared" si="14"/>
        <v>16</v>
      </c>
    </row>
    <row r="130" spans="2:17" x14ac:dyDescent="0.25">
      <c r="B130" s="120"/>
      <c r="C130" s="115"/>
      <c r="D130" s="109" t="s">
        <v>175</v>
      </c>
      <c r="E130" s="69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9"/>
    </row>
    <row r="131" spans="2:17" ht="15.75" thickBot="1" x14ac:dyDescent="0.3">
      <c r="B131" s="125"/>
      <c r="C131" s="126"/>
      <c r="D131" s="127" t="s">
        <v>193</v>
      </c>
      <c r="E131" s="84">
        <v>484</v>
      </c>
      <c r="F131" s="84">
        <v>88</v>
      </c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8">
        <f t="shared" si="14"/>
        <v>572</v>
      </c>
    </row>
    <row r="132" spans="2:17" x14ac:dyDescent="0.25">
      <c r="B132" s="113" t="s">
        <v>166</v>
      </c>
      <c r="C132" s="114"/>
      <c r="D132" s="122"/>
      <c r="E132" s="123">
        <f>E120+E123+E126+E129</f>
        <v>179</v>
      </c>
      <c r="F132" s="123">
        <f t="shared" ref="F132:N132" si="31">F120+F123+F126+F129</f>
        <v>41</v>
      </c>
      <c r="G132" s="123">
        <f t="shared" si="31"/>
        <v>18</v>
      </c>
      <c r="H132" s="123"/>
      <c r="I132" s="123">
        <f t="shared" si="31"/>
        <v>25</v>
      </c>
      <c r="J132" s="123"/>
      <c r="K132" s="123"/>
      <c r="L132" s="123"/>
      <c r="M132" s="123"/>
      <c r="N132" s="123">
        <f t="shared" si="31"/>
        <v>33</v>
      </c>
      <c r="O132" s="123"/>
      <c r="P132" s="123"/>
      <c r="Q132" s="124">
        <f t="shared" ref="Q132:Q192" si="32">SUM(E132:P132)</f>
        <v>296</v>
      </c>
    </row>
    <row r="133" spans="2:17" x14ac:dyDescent="0.25">
      <c r="B133" s="41" t="s">
        <v>184</v>
      </c>
      <c r="C133" s="35"/>
      <c r="D133" s="36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42"/>
    </row>
    <row r="134" spans="2:17" ht="15.75" thickBot="1" x14ac:dyDescent="0.3">
      <c r="B134" s="128" t="s">
        <v>202</v>
      </c>
      <c r="C134" s="129"/>
      <c r="D134" s="130"/>
      <c r="E134" s="134">
        <f t="shared" ref="E134:G134" si="33">E122+E125+E128+E131</f>
        <v>2702</v>
      </c>
      <c r="F134" s="134">
        <f t="shared" si="33"/>
        <v>632</v>
      </c>
      <c r="G134" s="134">
        <f t="shared" si="33"/>
        <v>124</v>
      </c>
      <c r="H134" s="134"/>
      <c r="I134" s="134">
        <f t="shared" ref="I134" si="34">I122+I125+I128+I131</f>
        <v>469</v>
      </c>
      <c r="J134" s="131"/>
      <c r="K134" s="131"/>
      <c r="L134" s="131"/>
      <c r="M134" s="131"/>
      <c r="N134" s="134">
        <f t="shared" ref="N134" si="35">N122+N125+N128+N131</f>
        <v>871</v>
      </c>
      <c r="O134" s="131"/>
      <c r="P134" s="131"/>
      <c r="Q134" s="135">
        <f t="shared" si="32"/>
        <v>4798</v>
      </c>
    </row>
    <row r="135" spans="2:17" x14ac:dyDescent="0.25">
      <c r="B135" s="117" t="s">
        <v>46</v>
      </c>
      <c r="C135" s="118" t="s">
        <v>47</v>
      </c>
      <c r="D135" s="119" t="s">
        <v>157</v>
      </c>
      <c r="E135" s="77">
        <v>37071</v>
      </c>
      <c r="F135" s="77">
        <v>2</v>
      </c>
      <c r="G135" s="77"/>
      <c r="H135" s="77"/>
      <c r="I135" s="77"/>
      <c r="J135" s="77">
        <v>90</v>
      </c>
      <c r="K135" s="77"/>
      <c r="L135" s="77"/>
      <c r="M135" s="77"/>
      <c r="N135" s="77">
        <v>34</v>
      </c>
      <c r="O135" s="77"/>
      <c r="P135" s="77"/>
      <c r="Q135" s="78">
        <f t="shared" si="32"/>
        <v>37197</v>
      </c>
    </row>
    <row r="136" spans="2:17" x14ac:dyDescent="0.25">
      <c r="B136" s="120"/>
      <c r="C136" s="115"/>
      <c r="D136" s="109" t="s">
        <v>175</v>
      </c>
      <c r="E136" s="69">
        <v>44361</v>
      </c>
      <c r="F136" s="69">
        <v>307</v>
      </c>
      <c r="G136" s="69"/>
      <c r="H136" s="69"/>
      <c r="I136" s="69"/>
      <c r="J136" s="69">
        <v>2134</v>
      </c>
      <c r="K136" s="69"/>
      <c r="L136" s="69"/>
      <c r="M136" s="69"/>
      <c r="N136" s="69">
        <v>1</v>
      </c>
      <c r="O136" s="69"/>
      <c r="P136" s="69"/>
      <c r="Q136" s="70">
        <f t="shared" si="32"/>
        <v>46803</v>
      </c>
    </row>
    <row r="137" spans="2:17" x14ac:dyDescent="0.25">
      <c r="B137" s="120"/>
      <c r="C137" s="121"/>
      <c r="D137" s="110" t="s">
        <v>193</v>
      </c>
      <c r="E137" s="68">
        <v>7040</v>
      </c>
      <c r="F137" s="68"/>
      <c r="G137" s="68"/>
      <c r="H137" s="68"/>
      <c r="I137" s="68"/>
      <c r="J137" s="68">
        <v>18</v>
      </c>
      <c r="K137" s="68"/>
      <c r="L137" s="68"/>
      <c r="M137" s="68"/>
      <c r="N137" s="68">
        <v>209</v>
      </c>
      <c r="O137" s="68"/>
      <c r="P137" s="68"/>
      <c r="Q137" s="87">
        <f t="shared" si="32"/>
        <v>7267</v>
      </c>
    </row>
    <row r="138" spans="2:17" x14ac:dyDescent="0.25">
      <c r="B138" s="120"/>
      <c r="C138" s="115" t="s">
        <v>48</v>
      </c>
      <c r="D138" s="108" t="s">
        <v>157</v>
      </c>
      <c r="E138" s="59">
        <v>45982</v>
      </c>
      <c r="F138" s="59">
        <v>5</v>
      </c>
      <c r="G138" s="59">
        <v>1</v>
      </c>
      <c r="H138" s="59"/>
      <c r="I138" s="59">
        <v>25</v>
      </c>
      <c r="J138" s="59">
        <v>594</v>
      </c>
      <c r="K138" s="59"/>
      <c r="L138" s="59"/>
      <c r="M138" s="59"/>
      <c r="N138" s="59">
        <v>26</v>
      </c>
      <c r="O138" s="59">
        <v>25</v>
      </c>
      <c r="P138" s="59">
        <v>23</v>
      </c>
      <c r="Q138" s="60">
        <f t="shared" si="32"/>
        <v>46681</v>
      </c>
    </row>
    <row r="139" spans="2:17" x14ac:dyDescent="0.25">
      <c r="B139" s="120"/>
      <c r="C139" s="115"/>
      <c r="D139" s="109" t="s">
        <v>175</v>
      </c>
      <c r="E139" s="69">
        <v>27696</v>
      </c>
      <c r="F139" s="69">
        <v>2789</v>
      </c>
      <c r="G139" s="69"/>
      <c r="H139" s="69"/>
      <c r="I139" s="69">
        <v>85</v>
      </c>
      <c r="J139" s="69">
        <v>5607</v>
      </c>
      <c r="K139" s="69"/>
      <c r="L139" s="69"/>
      <c r="M139" s="69"/>
      <c r="N139" s="69"/>
      <c r="O139" s="69"/>
      <c r="P139" s="69">
        <v>23</v>
      </c>
      <c r="Q139" s="70">
        <f t="shared" si="32"/>
        <v>36200</v>
      </c>
    </row>
    <row r="140" spans="2:17" ht="15.75" thickBot="1" x14ac:dyDescent="0.3">
      <c r="B140" s="125"/>
      <c r="C140" s="126"/>
      <c r="D140" s="127" t="s">
        <v>193</v>
      </c>
      <c r="E140" s="84">
        <v>7762</v>
      </c>
      <c r="F140" s="84"/>
      <c r="G140" s="84">
        <v>3</v>
      </c>
      <c r="H140" s="84"/>
      <c r="I140" s="84">
        <v>216</v>
      </c>
      <c r="J140" s="84">
        <v>31</v>
      </c>
      <c r="K140" s="84"/>
      <c r="L140" s="84"/>
      <c r="M140" s="84"/>
      <c r="N140" s="84">
        <v>174</v>
      </c>
      <c r="O140" s="84">
        <v>180</v>
      </c>
      <c r="P140" s="84">
        <v>26</v>
      </c>
      <c r="Q140" s="88">
        <f t="shared" si="32"/>
        <v>8392</v>
      </c>
    </row>
    <row r="141" spans="2:17" x14ac:dyDescent="0.25">
      <c r="B141" s="113" t="s">
        <v>167</v>
      </c>
      <c r="C141" s="114"/>
      <c r="D141" s="122"/>
      <c r="E141" s="137">
        <f>E135+E138</f>
        <v>83053</v>
      </c>
      <c r="F141" s="137">
        <f t="shared" ref="F141:P141" si="36">F135+F138</f>
        <v>7</v>
      </c>
      <c r="G141" s="137">
        <f t="shared" si="36"/>
        <v>1</v>
      </c>
      <c r="H141" s="137"/>
      <c r="I141" s="137">
        <f t="shared" si="36"/>
        <v>25</v>
      </c>
      <c r="J141" s="137">
        <f t="shared" si="36"/>
        <v>684</v>
      </c>
      <c r="K141" s="137"/>
      <c r="L141" s="137"/>
      <c r="M141" s="137"/>
      <c r="N141" s="137">
        <f t="shared" si="36"/>
        <v>60</v>
      </c>
      <c r="O141" s="137">
        <f t="shared" si="36"/>
        <v>25</v>
      </c>
      <c r="P141" s="137">
        <f t="shared" si="36"/>
        <v>23</v>
      </c>
      <c r="Q141" s="138">
        <f t="shared" si="32"/>
        <v>83878</v>
      </c>
    </row>
    <row r="142" spans="2:17" x14ac:dyDescent="0.25">
      <c r="B142" s="41" t="s">
        <v>185</v>
      </c>
      <c r="C142" s="35"/>
      <c r="D142" s="36"/>
      <c r="E142" s="66">
        <f t="shared" ref="E142:G143" si="37">E136+E139</f>
        <v>72057</v>
      </c>
      <c r="F142" s="66">
        <f t="shared" si="37"/>
        <v>3096</v>
      </c>
      <c r="G142" s="66">
        <f t="shared" si="37"/>
        <v>0</v>
      </c>
      <c r="H142" s="66"/>
      <c r="I142" s="66">
        <f t="shared" ref="I142:P142" si="38">I136+I139</f>
        <v>85</v>
      </c>
      <c r="J142" s="66">
        <f t="shared" si="38"/>
        <v>7741</v>
      </c>
      <c r="K142" s="66"/>
      <c r="L142" s="66"/>
      <c r="M142" s="66"/>
      <c r="N142" s="66"/>
      <c r="O142" s="66"/>
      <c r="P142" s="66">
        <f t="shared" si="38"/>
        <v>23</v>
      </c>
      <c r="Q142" s="67">
        <f t="shared" si="32"/>
        <v>83002</v>
      </c>
    </row>
    <row r="143" spans="2:17" ht="15.75" thickBot="1" x14ac:dyDescent="0.3">
      <c r="B143" s="128" t="s">
        <v>203</v>
      </c>
      <c r="C143" s="129"/>
      <c r="D143" s="130"/>
      <c r="E143" s="134">
        <f t="shared" si="37"/>
        <v>14802</v>
      </c>
      <c r="F143" s="134"/>
      <c r="G143" s="134">
        <f t="shared" si="37"/>
        <v>3</v>
      </c>
      <c r="H143" s="134"/>
      <c r="I143" s="134">
        <f t="shared" ref="I143:J143" si="39">I137+I140</f>
        <v>216</v>
      </c>
      <c r="J143" s="134">
        <f t="shared" si="39"/>
        <v>49</v>
      </c>
      <c r="K143" s="134"/>
      <c r="L143" s="134"/>
      <c r="M143" s="134"/>
      <c r="N143" s="134">
        <f t="shared" ref="N143:P143" si="40">N137+N140</f>
        <v>383</v>
      </c>
      <c r="O143" s="134">
        <f t="shared" si="40"/>
        <v>180</v>
      </c>
      <c r="P143" s="134">
        <f t="shared" si="40"/>
        <v>26</v>
      </c>
      <c r="Q143" s="135">
        <f t="shared" si="32"/>
        <v>15659</v>
      </c>
    </row>
    <row r="144" spans="2:17" x14ac:dyDescent="0.25">
      <c r="B144" s="117" t="s">
        <v>50</v>
      </c>
      <c r="C144" s="118" t="s">
        <v>51</v>
      </c>
      <c r="D144" s="119" t="s">
        <v>157</v>
      </c>
      <c r="E144" s="136"/>
      <c r="F144" s="77">
        <v>6</v>
      </c>
      <c r="G144" s="77">
        <v>1</v>
      </c>
      <c r="H144" s="77">
        <v>1</v>
      </c>
      <c r="I144" s="77">
        <v>24</v>
      </c>
      <c r="J144" s="77">
        <v>11</v>
      </c>
      <c r="K144" s="77"/>
      <c r="L144" s="77"/>
      <c r="M144" s="77"/>
      <c r="N144" s="77">
        <v>30</v>
      </c>
      <c r="O144" s="77"/>
      <c r="P144" s="77">
        <v>40</v>
      </c>
      <c r="Q144" s="78">
        <f t="shared" si="32"/>
        <v>113</v>
      </c>
    </row>
    <row r="145" spans="2:17" x14ac:dyDescent="0.25">
      <c r="B145" s="120"/>
      <c r="C145" s="115"/>
      <c r="D145" s="109" t="s">
        <v>175</v>
      </c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9"/>
    </row>
    <row r="146" spans="2:17" x14ac:dyDescent="0.25">
      <c r="B146" s="120"/>
      <c r="C146" s="121"/>
      <c r="D146" s="110" t="s">
        <v>193</v>
      </c>
      <c r="E146" s="33"/>
      <c r="F146" s="68">
        <v>22</v>
      </c>
      <c r="G146" s="68">
        <v>9</v>
      </c>
      <c r="H146" s="68">
        <v>11</v>
      </c>
      <c r="I146" s="68">
        <v>146</v>
      </c>
      <c r="J146" s="68">
        <v>77</v>
      </c>
      <c r="K146" s="68"/>
      <c r="L146" s="68"/>
      <c r="M146" s="68"/>
      <c r="N146" s="68">
        <v>145</v>
      </c>
      <c r="O146" s="68"/>
      <c r="P146" s="68">
        <v>154</v>
      </c>
      <c r="Q146" s="87">
        <f t="shared" si="32"/>
        <v>564</v>
      </c>
    </row>
    <row r="147" spans="2:17" x14ac:dyDescent="0.25">
      <c r="B147" s="120"/>
      <c r="C147" s="115" t="s">
        <v>52</v>
      </c>
      <c r="D147" s="108" t="s">
        <v>157</v>
      </c>
      <c r="E147" s="31"/>
      <c r="F147" s="59">
        <v>17</v>
      </c>
      <c r="G147" s="59">
        <v>1</v>
      </c>
      <c r="H147" s="59">
        <v>17</v>
      </c>
      <c r="I147" s="59">
        <v>48</v>
      </c>
      <c r="J147" s="59">
        <v>7</v>
      </c>
      <c r="K147" s="59"/>
      <c r="L147" s="59"/>
      <c r="M147" s="59"/>
      <c r="N147" s="59">
        <v>57</v>
      </c>
      <c r="O147" s="31"/>
      <c r="P147" s="59">
        <v>85</v>
      </c>
      <c r="Q147" s="60">
        <f t="shared" si="32"/>
        <v>232</v>
      </c>
    </row>
    <row r="148" spans="2:17" x14ac:dyDescent="0.25">
      <c r="B148" s="120"/>
      <c r="C148" s="115"/>
      <c r="D148" s="109" t="s">
        <v>175</v>
      </c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9"/>
    </row>
    <row r="149" spans="2:17" x14ac:dyDescent="0.25">
      <c r="B149" s="120"/>
      <c r="C149" s="121"/>
      <c r="D149" s="110" t="s">
        <v>193</v>
      </c>
      <c r="E149" s="33"/>
      <c r="F149" s="68">
        <v>50</v>
      </c>
      <c r="G149" s="68">
        <v>3</v>
      </c>
      <c r="H149" s="68">
        <v>24</v>
      </c>
      <c r="I149" s="68">
        <v>371</v>
      </c>
      <c r="J149" s="68">
        <v>26</v>
      </c>
      <c r="K149" s="68"/>
      <c r="L149" s="68"/>
      <c r="M149" s="68"/>
      <c r="N149" s="68">
        <v>339</v>
      </c>
      <c r="O149" s="68"/>
      <c r="P149" s="68">
        <v>418</v>
      </c>
      <c r="Q149" s="87">
        <f t="shared" si="32"/>
        <v>1231</v>
      </c>
    </row>
    <row r="150" spans="2:17" x14ac:dyDescent="0.25">
      <c r="B150" s="120"/>
      <c r="C150" s="115" t="s">
        <v>53</v>
      </c>
      <c r="D150" s="108" t="s">
        <v>157</v>
      </c>
      <c r="E150" s="31"/>
      <c r="F150" s="59">
        <v>4</v>
      </c>
      <c r="G150" s="59">
        <v>1</v>
      </c>
      <c r="H150" s="59">
        <v>1</v>
      </c>
      <c r="I150" s="59">
        <v>18</v>
      </c>
      <c r="J150" s="59"/>
      <c r="K150" s="59"/>
      <c r="L150" s="59"/>
      <c r="M150" s="59"/>
      <c r="N150" s="59">
        <v>36</v>
      </c>
      <c r="O150" s="31"/>
      <c r="P150" s="59">
        <v>62</v>
      </c>
      <c r="Q150" s="60">
        <f t="shared" si="32"/>
        <v>122</v>
      </c>
    </row>
    <row r="151" spans="2:17" x14ac:dyDescent="0.25">
      <c r="B151" s="120"/>
      <c r="C151" s="115"/>
      <c r="D151" s="109" t="s">
        <v>175</v>
      </c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9"/>
    </row>
    <row r="152" spans="2:17" x14ac:dyDescent="0.25">
      <c r="B152" s="120"/>
      <c r="C152" s="121"/>
      <c r="D152" s="110" t="s">
        <v>193</v>
      </c>
      <c r="E152" s="33"/>
      <c r="F152" s="68">
        <v>18</v>
      </c>
      <c r="G152" s="68">
        <v>3</v>
      </c>
      <c r="H152" s="68">
        <v>1</v>
      </c>
      <c r="I152" s="68">
        <v>111</v>
      </c>
      <c r="J152" s="68"/>
      <c r="K152" s="68"/>
      <c r="L152" s="68"/>
      <c r="M152" s="68"/>
      <c r="N152" s="68">
        <v>478</v>
      </c>
      <c r="O152" s="68"/>
      <c r="P152" s="68">
        <v>384</v>
      </c>
      <c r="Q152" s="87">
        <f t="shared" si="32"/>
        <v>995</v>
      </c>
    </row>
    <row r="153" spans="2:17" x14ac:dyDescent="0.25">
      <c r="B153" s="120"/>
      <c r="C153" s="115" t="s">
        <v>54</v>
      </c>
      <c r="D153" s="108" t="s">
        <v>157</v>
      </c>
      <c r="E153" s="31"/>
      <c r="F153" s="59">
        <v>11</v>
      </c>
      <c r="G153" s="59"/>
      <c r="H153" s="59">
        <v>5</v>
      </c>
      <c r="I153" s="59">
        <v>43</v>
      </c>
      <c r="J153" s="59">
        <v>1</v>
      </c>
      <c r="K153" s="59"/>
      <c r="L153" s="59"/>
      <c r="M153" s="59"/>
      <c r="N153" s="59">
        <v>27</v>
      </c>
      <c r="O153" s="31"/>
      <c r="P153" s="59">
        <v>65</v>
      </c>
      <c r="Q153" s="60">
        <f t="shared" si="32"/>
        <v>152</v>
      </c>
    </row>
    <row r="154" spans="2:17" x14ac:dyDescent="0.25">
      <c r="B154" s="120"/>
      <c r="C154" s="115"/>
      <c r="D154" s="109" t="s">
        <v>175</v>
      </c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9"/>
    </row>
    <row r="155" spans="2:17" ht="15.75" thickBot="1" x14ac:dyDescent="0.3">
      <c r="B155" s="125"/>
      <c r="C155" s="126"/>
      <c r="D155" s="127" t="s">
        <v>193</v>
      </c>
      <c r="E155" s="80"/>
      <c r="F155" s="84">
        <v>32</v>
      </c>
      <c r="G155" s="84"/>
      <c r="H155" s="84">
        <v>5</v>
      </c>
      <c r="I155" s="84">
        <v>203</v>
      </c>
      <c r="J155" s="84">
        <v>9</v>
      </c>
      <c r="K155" s="84"/>
      <c r="L155" s="84"/>
      <c r="M155" s="84"/>
      <c r="N155" s="84">
        <v>72</v>
      </c>
      <c r="O155" s="84"/>
      <c r="P155" s="84">
        <v>223</v>
      </c>
      <c r="Q155" s="88">
        <f t="shared" si="32"/>
        <v>544</v>
      </c>
    </row>
    <row r="156" spans="2:17" x14ac:dyDescent="0.25">
      <c r="B156" s="113" t="s">
        <v>168</v>
      </c>
      <c r="C156" s="114"/>
      <c r="D156" s="122"/>
      <c r="E156" s="133"/>
      <c r="F156" s="137">
        <f>F144+F147+F150+F153</f>
        <v>38</v>
      </c>
      <c r="G156" s="137">
        <f t="shared" ref="G156:P156" si="41">G144+G147+G150+G153</f>
        <v>3</v>
      </c>
      <c r="H156" s="137">
        <f t="shared" si="41"/>
        <v>24</v>
      </c>
      <c r="I156" s="137">
        <f t="shared" si="41"/>
        <v>133</v>
      </c>
      <c r="J156" s="137">
        <f t="shared" si="41"/>
        <v>19</v>
      </c>
      <c r="K156" s="137"/>
      <c r="L156" s="137"/>
      <c r="M156" s="137"/>
      <c r="N156" s="137">
        <f t="shared" si="41"/>
        <v>150</v>
      </c>
      <c r="O156" s="137"/>
      <c r="P156" s="137">
        <f t="shared" si="41"/>
        <v>252</v>
      </c>
      <c r="Q156" s="138">
        <f t="shared" si="32"/>
        <v>619</v>
      </c>
    </row>
    <row r="157" spans="2:17" x14ac:dyDescent="0.25">
      <c r="B157" s="41" t="s">
        <v>186</v>
      </c>
      <c r="C157" s="35"/>
      <c r="D157" s="36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42"/>
    </row>
    <row r="158" spans="2:17" ht="15.75" thickBot="1" x14ac:dyDescent="0.3">
      <c r="B158" s="128" t="s">
        <v>204</v>
      </c>
      <c r="C158" s="129"/>
      <c r="D158" s="130"/>
      <c r="E158" s="131"/>
      <c r="F158" s="134">
        <f t="shared" ref="F158:J158" si="42">F146+F149+F152+F155</f>
        <v>122</v>
      </c>
      <c r="G158" s="134">
        <f t="shared" si="42"/>
        <v>15</v>
      </c>
      <c r="H158" s="134">
        <f t="shared" si="42"/>
        <v>41</v>
      </c>
      <c r="I158" s="134">
        <f t="shared" si="42"/>
        <v>831</v>
      </c>
      <c r="J158" s="134">
        <f t="shared" si="42"/>
        <v>112</v>
      </c>
      <c r="K158" s="134"/>
      <c r="L158" s="134"/>
      <c r="M158" s="134"/>
      <c r="N158" s="134">
        <f t="shared" ref="N158" si="43">N146+N149+N152+N155</f>
        <v>1034</v>
      </c>
      <c r="O158" s="134"/>
      <c r="P158" s="134">
        <f t="shared" ref="P158" si="44">P146+P149+P152+P155</f>
        <v>1179</v>
      </c>
      <c r="Q158" s="135">
        <f t="shared" si="32"/>
        <v>3334</v>
      </c>
    </row>
    <row r="159" spans="2:17" x14ac:dyDescent="0.25">
      <c r="B159" s="117" t="s">
        <v>56</v>
      </c>
      <c r="C159" s="118" t="s">
        <v>56</v>
      </c>
      <c r="D159" s="119" t="s">
        <v>157</v>
      </c>
      <c r="E159" s="77"/>
      <c r="F159" s="77"/>
      <c r="G159" s="77">
        <v>4</v>
      </c>
      <c r="H159" s="77"/>
      <c r="I159" s="77"/>
      <c r="J159" s="77">
        <v>20</v>
      </c>
      <c r="K159" s="77"/>
      <c r="L159" s="77"/>
      <c r="M159" s="77"/>
      <c r="N159" s="77">
        <v>17</v>
      </c>
      <c r="O159" s="77"/>
      <c r="P159" s="77"/>
      <c r="Q159" s="78">
        <f t="shared" si="32"/>
        <v>41</v>
      </c>
    </row>
    <row r="160" spans="2:17" x14ac:dyDescent="0.25">
      <c r="B160" s="120"/>
      <c r="C160" s="115"/>
      <c r="D160" s="109" t="s">
        <v>175</v>
      </c>
      <c r="E160" s="32"/>
      <c r="F160" s="32"/>
      <c r="G160" s="32"/>
      <c r="H160" s="32"/>
      <c r="I160" s="32"/>
      <c r="J160" s="69">
        <v>304</v>
      </c>
      <c r="K160" s="32"/>
      <c r="L160" s="32"/>
      <c r="M160" s="32"/>
      <c r="N160" s="32"/>
      <c r="O160" s="32"/>
      <c r="P160" s="32"/>
      <c r="Q160" s="39">
        <f t="shared" si="32"/>
        <v>304</v>
      </c>
    </row>
    <row r="161" spans="2:17" ht="15.75" thickBot="1" x14ac:dyDescent="0.3">
      <c r="B161" s="125"/>
      <c r="C161" s="126"/>
      <c r="D161" s="127" t="s">
        <v>193</v>
      </c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1"/>
    </row>
    <row r="162" spans="2:17" x14ac:dyDescent="0.25">
      <c r="B162" s="113" t="s">
        <v>169</v>
      </c>
      <c r="C162" s="114"/>
      <c r="D162" s="122"/>
      <c r="E162" s="137"/>
      <c r="F162" s="137"/>
      <c r="G162" s="137">
        <f>G159</f>
        <v>4</v>
      </c>
      <c r="H162" s="137"/>
      <c r="I162" s="137"/>
      <c r="J162" s="137">
        <f t="shared" ref="J162:N162" si="45">J159</f>
        <v>20</v>
      </c>
      <c r="K162" s="137"/>
      <c r="L162" s="137"/>
      <c r="M162" s="137"/>
      <c r="N162" s="137">
        <f t="shared" si="45"/>
        <v>17</v>
      </c>
      <c r="O162" s="137"/>
      <c r="P162" s="137"/>
      <c r="Q162" s="138">
        <f t="shared" si="32"/>
        <v>41</v>
      </c>
    </row>
    <row r="163" spans="2:17" x14ac:dyDescent="0.25">
      <c r="B163" s="41" t="s">
        <v>187</v>
      </c>
      <c r="C163" s="35"/>
      <c r="D163" s="36"/>
      <c r="E163" s="34"/>
      <c r="F163" s="34"/>
      <c r="G163" s="34"/>
      <c r="H163" s="34"/>
      <c r="I163" s="34"/>
      <c r="J163" s="66">
        <f t="shared" ref="J163" si="46">J160</f>
        <v>304</v>
      </c>
      <c r="K163" s="34"/>
      <c r="L163" s="34"/>
      <c r="M163" s="34"/>
      <c r="N163" s="34"/>
      <c r="O163" s="34"/>
      <c r="P163" s="34"/>
      <c r="Q163" s="67">
        <f t="shared" si="32"/>
        <v>304</v>
      </c>
    </row>
    <row r="164" spans="2:17" ht="15.75" thickBot="1" x14ac:dyDescent="0.3">
      <c r="B164" s="128" t="s">
        <v>205</v>
      </c>
      <c r="C164" s="129"/>
      <c r="D164" s="130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2"/>
    </row>
    <row r="165" spans="2:17" x14ac:dyDescent="0.25">
      <c r="B165" s="117" t="s">
        <v>58</v>
      </c>
      <c r="C165" s="118" t="s">
        <v>58</v>
      </c>
      <c r="D165" s="119" t="s">
        <v>157</v>
      </c>
      <c r="E165" s="77"/>
      <c r="F165" s="77">
        <v>1</v>
      </c>
      <c r="G165" s="77">
        <v>3</v>
      </c>
      <c r="H165" s="77"/>
      <c r="I165" s="77">
        <v>10</v>
      </c>
      <c r="J165" s="77">
        <v>4</v>
      </c>
      <c r="K165" s="77"/>
      <c r="L165" s="77">
        <v>2</v>
      </c>
      <c r="M165" s="77"/>
      <c r="N165" s="77">
        <v>14</v>
      </c>
      <c r="O165" s="77"/>
      <c r="P165" s="77">
        <v>33</v>
      </c>
      <c r="Q165" s="78">
        <f t="shared" si="32"/>
        <v>67</v>
      </c>
    </row>
    <row r="166" spans="2:17" x14ac:dyDescent="0.25">
      <c r="B166" s="120"/>
      <c r="C166" s="115"/>
      <c r="D166" s="109" t="s">
        <v>175</v>
      </c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9"/>
    </row>
    <row r="167" spans="2:17" ht="15.75" thickBot="1" x14ac:dyDescent="0.3">
      <c r="B167" s="125"/>
      <c r="C167" s="126"/>
      <c r="D167" s="127" t="s">
        <v>193</v>
      </c>
      <c r="E167" s="80"/>
      <c r="F167" s="84">
        <v>13</v>
      </c>
      <c r="G167" s="84">
        <v>12</v>
      </c>
      <c r="H167" s="84"/>
      <c r="I167" s="84">
        <v>39</v>
      </c>
      <c r="J167" s="84">
        <v>64</v>
      </c>
      <c r="K167" s="84"/>
      <c r="L167" s="84">
        <v>60</v>
      </c>
      <c r="M167" s="84"/>
      <c r="N167" s="84">
        <v>162</v>
      </c>
      <c r="O167" s="84"/>
      <c r="P167" s="84">
        <v>433</v>
      </c>
      <c r="Q167" s="88">
        <f t="shared" si="32"/>
        <v>783</v>
      </c>
    </row>
    <row r="168" spans="2:17" x14ac:dyDescent="0.25">
      <c r="B168" s="113" t="s">
        <v>170</v>
      </c>
      <c r="C168" s="114"/>
      <c r="D168" s="122"/>
      <c r="E168" s="137"/>
      <c r="F168" s="137">
        <f>F165</f>
        <v>1</v>
      </c>
      <c r="G168" s="137">
        <f t="shared" ref="G168:P170" si="47">G165</f>
        <v>3</v>
      </c>
      <c r="H168" s="137"/>
      <c r="I168" s="137">
        <f t="shared" si="47"/>
        <v>10</v>
      </c>
      <c r="J168" s="137">
        <f t="shared" si="47"/>
        <v>4</v>
      </c>
      <c r="K168" s="137"/>
      <c r="L168" s="137">
        <f t="shared" si="47"/>
        <v>2</v>
      </c>
      <c r="M168" s="137"/>
      <c r="N168" s="137">
        <f t="shared" si="47"/>
        <v>14</v>
      </c>
      <c r="O168" s="137"/>
      <c r="P168" s="137">
        <f t="shared" si="47"/>
        <v>33</v>
      </c>
      <c r="Q168" s="138">
        <f t="shared" si="32"/>
        <v>67</v>
      </c>
    </row>
    <row r="169" spans="2:17" x14ac:dyDescent="0.25">
      <c r="B169" s="41" t="s">
        <v>188</v>
      </c>
      <c r="C169" s="35"/>
      <c r="D169" s="36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42"/>
    </row>
    <row r="170" spans="2:17" ht="15.75" thickBot="1" x14ac:dyDescent="0.3">
      <c r="B170" s="51" t="s">
        <v>206</v>
      </c>
      <c r="C170" s="52"/>
      <c r="D170" s="53"/>
      <c r="E170" s="54"/>
      <c r="F170" s="82">
        <f t="shared" ref="F170:G170" si="48">F167</f>
        <v>13</v>
      </c>
      <c r="G170" s="82">
        <f t="shared" si="48"/>
        <v>12</v>
      </c>
      <c r="H170" s="82"/>
      <c r="I170" s="82">
        <f t="shared" si="47"/>
        <v>39</v>
      </c>
      <c r="J170" s="82">
        <f t="shared" ref="J170" si="49">J167</f>
        <v>64</v>
      </c>
      <c r="K170" s="82"/>
      <c r="L170" s="82">
        <f t="shared" ref="L170" si="50">L167</f>
        <v>60</v>
      </c>
      <c r="M170" s="82"/>
      <c r="N170" s="82">
        <f t="shared" ref="N170" si="51">N167</f>
        <v>162</v>
      </c>
      <c r="O170" s="82"/>
      <c r="P170" s="82">
        <f t="shared" ref="P170" si="52">P167</f>
        <v>433</v>
      </c>
      <c r="Q170" s="83">
        <f t="shared" si="32"/>
        <v>783</v>
      </c>
    </row>
    <row r="171" spans="2:17" x14ac:dyDescent="0.25">
      <c r="B171" s="117" t="s">
        <v>59</v>
      </c>
      <c r="C171" s="118" t="s">
        <v>59</v>
      </c>
      <c r="D171" s="28" t="s">
        <v>157</v>
      </c>
      <c r="E171" s="59">
        <v>2</v>
      </c>
      <c r="F171" s="59"/>
      <c r="G171" s="59">
        <v>3</v>
      </c>
      <c r="H171" s="59"/>
      <c r="I171" s="59"/>
      <c r="J171" s="59"/>
      <c r="K171" s="59"/>
      <c r="L171" s="59">
        <v>10</v>
      </c>
      <c r="M171" s="59"/>
      <c r="N171" s="59"/>
      <c r="O171" s="59"/>
      <c r="P171" s="59">
        <v>3</v>
      </c>
      <c r="Q171" s="60">
        <f t="shared" si="32"/>
        <v>18</v>
      </c>
    </row>
    <row r="172" spans="2:17" x14ac:dyDescent="0.25">
      <c r="B172" s="120"/>
      <c r="C172" s="115"/>
      <c r="D172" s="29" t="s">
        <v>175</v>
      </c>
      <c r="E172" s="32"/>
      <c r="F172" s="32"/>
      <c r="G172" s="32"/>
      <c r="H172" s="32"/>
      <c r="I172" s="32"/>
      <c r="J172" s="32"/>
      <c r="K172" s="32"/>
      <c r="L172" s="69">
        <v>751</v>
      </c>
      <c r="M172" s="32"/>
      <c r="N172" s="32"/>
      <c r="O172" s="32"/>
      <c r="P172" s="32"/>
      <c r="Q172" s="70">
        <f t="shared" si="32"/>
        <v>751</v>
      </c>
    </row>
    <row r="173" spans="2:17" ht="15.75" thickBot="1" x14ac:dyDescent="0.3">
      <c r="B173" s="125"/>
      <c r="C173" s="126"/>
      <c r="D173" s="30" t="s">
        <v>193</v>
      </c>
      <c r="E173" s="84">
        <v>64</v>
      </c>
      <c r="F173" s="84"/>
      <c r="G173" s="84">
        <v>23</v>
      </c>
      <c r="H173" s="84"/>
      <c r="I173" s="84"/>
      <c r="J173" s="84"/>
      <c r="K173" s="84"/>
      <c r="L173" s="84">
        <v>67</v>
      </c>
      <c r="M173" s="84"/>
      <c r="N173" s="84"/>
      <c r="O173" s="84"/>
      <c r="P173" s="84">
        <v>143</v>
      </c>
      <c r="Q173" s="88">
        <f t="shared" si="32"/>
        <v>297</v>
      </c>
    </row>
    <row r="174" spans="2:17" x14ac:dyDescent="0.25">
      <c r="B174" s="47" t="s">
        <v>171</v>
      </c>
      <c r="C174" s="48"/>
      <c r="D174" s="49"/>
      <c r="E174" s="61">
        <f>E171</f>
        <v>2</v>
      </c>
      <c r="F174" s="61"/>
      <c r="G174" s="61">
        <f t="shared" ref="G174:P174" si="53">G171</f>
        <v>3</v>
      </c>
      <c r="H174" s="61"/>
      <c r="I174" s="61"/>
      <c r="J174" s="61"/>
      <c r="K174" s="61"/>
      <c r="L174" s="61">
        <f t="shared" si="53"/>
        <v>10</v>
      </c>
      <c r="M174" s="61"/>
      <c r="N174" s="61"/>
      <c r="O174" s="61"/>
      <c r="P174" s="61">
        <f t="shared" si="53"/>
        <v>3</v>
      </c>
      <c r="Q174" s="62">
        <f t="shared" si="32"/>
        <v>18</v>
      </c>
    </row>
    <row r="175" spans="2:17" x14ac:dyDescent="0.25">
      <c r="B175" s="41" t="s">
        <v>189</v>
      </c>
      <c r="C175" s="35"/>
      <c r="D175" s="36"/>
      <c r="E175" s="34"/>
      <c r="F175" s="34"/>
      <c r="G175" s="34"/>
      <c r="H175" s="34"/>
      <c r="I175" s="34"/>
      <c r="J175" s="34"/>
      <c r="K175" s="34"/>
      <c r="L175" s="66">
        <f t="shared" ref="L175" si="54">L172</f>
        <v>751</v>
      </c>
      <c r="M175" s="34"/>
      <c r="N175" s="34"/>
      <c r="O175" s="34"/>
      <c r="P175" s="34"/>
      <c r="Q175" s="67">
        <f t="shared" si="32"/>
        <v>751</v>
      </c>
    </row>
    <row r="176" spans="2:17" ht="15.75" thickBot="1" x14ac:dyDescent="0.3">
      <c r="B176" s="51" t="s">
        <v>207</v>
      </c>
      <c r="C176" s="52"/>
      <c r="D176" s="53"/>
      <c r="E176" s="82">
        <f t="shared" ref="E176" si="55">E173</f>
        <v>64</v>
      </c>
      <c r="F176" s="82"/>
      <c r="G176" s="82">
        <f t="shared" ref="G176" si="56">G173</f>
        <v>23</v>
      </c>
      <c r="H176" s="82"/>
      <c r="I176" s="82"/>
      <c r="J176" s="82"/>
      <c r="K176" s="82"/>
      <c r="L176" s="82">
        <f t="shared" ref="L176" si="57">L173</f>
        <v>67</v>
      </c>
      <c r="M176" s="82"/>
      <c r="N176" s="82"/>
      <c r="O176" s="82"/>
      <c r="P176" s="82">
        <f t="shared" ref="P176" si="58">P173</f>
        <v>143</v>
      </c>
      <c r="Q176" s="83">
        <f t="shared" si="32"/>
        <v>297</v>
      </c>
    </row>
    <row r="177" spans="2:17" x14ac:dyDescent="0.25">
      <c r="B177" s="117" t="s">
        <v>60</v>
      </c>
      <c r="C177" s="118" t="s">
        <v>60</v>
      </c>
      <c r="D177" s="28" t="s">
        <v>157</v>
      </c>
      <c r="E177" s="59">
        <v>15</v>
      </c>
      <c r="F177" s="59"/>
      <c r="G177" s="59">
        <v>3</v>
      </c>
      <c r="H177" s="59"/>
      <c r="I177" s="59"/>
      <c r="J177" s="59">
        <v>2</v>
      </c>
      <c r="K177" s="59"/>
      <c r="L177" s="59"/>
      <c r="M177" s="59">
        <v>5</v>
      </c>
      <c r="N177" s="59">
        <v>1027</v>
      </c>
      <c r="O177" s="59"/>
      <c r="P177" s="59"/>
      <c r="Q177" s="60">
        <f t="shared" si="32"/>
        <v>1052</v>
      </c>
    </row>
    <row r="178" spans="2:17" x14ac:dyDescent="0.25">
      <c r="B178" s="120"/>
      <c r="C178" s="115"/>
      <c r="D178" s="29" t="s">
        <v>175</v>
      </c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9"/>
    </row>
    <row r="179" spans="2:17" ht="15.75" thickBot="1" x14ac:dyDescent="0.3">
      <c r="B179" s="125"/>
      <c r="C179" s="126"/>
      <c r="D179" s="30" t="s">
        <v>193</v>
      </c>
      <c r="E179" s="84">
        <v>20</v>
      </c>
      <c r="F179" s="84"/>
      <c r="G179" s="84">
        <v>4</v>
      </c>
      <c r="H179" s="84"/>
      <c r="I179" s="84"/>
      <c r="J179" s="84"/>
      <c r="K179" s="84"/>
      <c r="L179" s="84"/>
      <c r="M179" s="84"/>
      <c r="N179" s="84"/>
      <c r="O179" s="84"/>
      <c r="P179" s="84"/>
      <c r="Q179" s="88">
        <f t="shared" si="32"/>
        <v>24</v>
      </c>
    </row>
    <row r="180" spans="2:17" x14ac:dyDescent="0.25">
      <c r="B180" s="47" t="s">
        <v>172</v>
      </c>
      <c r="C180" s="48"/>
      <c r="D180" s="49"/>
      <c r="E180" s="61">
        <f>E177</f>
        <v>15</v>
      </c>
      <c r="F180" s="61"/>
      <c r="G180" s="61">
        <f t="shared" ref="G180:N180" si="59">G177</f>
        <v>3</v>
      </c>
      <c r="H180" s="61"/>
      <c r="I180" s="61"/>
      <c r="J180" s="61">
        <f t="shared" si="59"/>
        <v>2</v>
      </c>
      <c r="K180" s="61"/>
      <c r="L180" s="61"/>
      <c r="M180" s="61">
        <f t="shared" si="59"/>
        <v>5</v>
      </c>
      <c r="N180" s="61">
        <f t="shared" si="59"/>
        <v>1027</v>
      </c>
      <c r="O180" s="61"/>
      <c r="P180" s="61"/>
      <c r="Q180" s="62">
        <f t="shared" si="32"/>
        <v>1052</v>
      </c>
    </row>
    <row r="181" spans="2:17" x14ac:dyDescent="0.25">
      <c r="B181" s="41" t="s">
        <v>190</v>
      </c>
      <c r="C181" s="35"/>
      <c r="D181" s="36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42"/>
    </row>
    <row r="182" spans="2:17" ht="15.75" thickBot="1" x14ac:dyDescent="0.3">
      <c r="B182" s="51" t="s">
        <v>208</v>
      </c>
      <c r="C182" s="52"/>
      <c r="D182" s="53"/>
      <c r="E182" s="54"/>
      <c r="F182" s="54"/>
      <c r="G182" s="82">
        <v>20</v>
      </c>
      <c r="H182" s="82"/>
      <c r="I182" s="82"/>
      <c r="J182" s="82">
        <v>4</v>
      </c>
      <c r="K182" s="82"/>
      <c r="L182" s="82"/>
      <c r="M182" s="82">
        <v>93</v>
      </c>
      <c r="N182" s="82">
        <v>2240</v>
      </c>
      <c r="O182" s="82"/>
      <c r="P182" s="82"/>
      <c r="Q182" s="83">
        <f t="shared" si="32"/>
        <v>2357</v>
      </c>
    </row>
    <row r="183" spans="2:17" x14ac:dyDescent="0.25">
      <c r="B183" s="117" t="s">
        <v>62</v>
      </c>
      <c r="C183" s="118" t="s">
        <v>115</v>
      </c>
      <c r="D183" s="76" t="s">
        <v>157</v>
      </c>
      <c r="E183" s="77"/>
      <c r="F183" s="77">
        <v>1</v>
      </c>
      <c r="G183" s="77"/>
      <c r="H183" s="77"/>
      <c r="I183" s="77"/>
      <c r="J183" s="77">
        <v>5</v>
      </c>
      <c r="K183" s="77"/>
      <c r="L183" s="77"/>
      <c r="M183" s="77">
        <v>5</v>
      </c>
      <c r="N183" s="77">
        <v>15</v>
      </c>
      <c r="O183" s="77"/>
      <c r="P183" s="77"/>
      <c r="Q183" s="78">
        <f t="shared" si="32"/>
        <v>26</v>
      </c>
    </row>
    <row r="184" spans="2:17" x14ac:dyDescent="0.25">
      <c r="B184" s="120"/>
      <c r="C184" s="115"/>
      <c r="D184" s="29" t="s">
        <v>175</v>
      </c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9"/>
    </row>
    <row r="185" spans="2:17" x14ac:dyDescent="0.25">
      <c r="B185" s="120"/>
      <c r="C185" s="121"/>
      <c r="D185" s="30" t="s">
        <v>193</v>
      </c>
      <c r="E185" s="33"/>
      <c r="F185" s="68">
        <v>2</v>
      </c>
      <c r="G185" s="68"/>
      <c r="H185" s="68"/>
      <c r="I185" s="68"/>
      <c r="J185" s="68">
        <v>43</v>
      </c>
      <c r="K185" s="68"/>
      <c r="L185" s="68"/>
      <c r="M185" s="68">
        <v>73</v>
      </c>
      <c r="N185" s="68">
        <v>17</v>
      </c>
      <c r="O185" s="68"/>
      <c r="P185" s="68"/>
      <c r="Q185" s="87">
        <f t="shared" si="32"/>
        <v>135</v>
      </c>
    </row>
    <row r="186" spans="2:17" x14ac:dyDescent="0.25">
      <c r="B186" s="120"/>
      <c r="C186" s="115" t="s">
        <v>63</v>
      </c>
      <c r="D186" s="28" t="s">
        <v>157</v>
      </c>
      <c r="E186" s="59"/>
      <c r="F186" s="59"/>
      <c r="G186" s="59">
        <v>5</v>
      </c>
      <c r="H186" s="59"/>
      <c r="I186" s="59"/>
      <c r="J186" s="59">
        <v>37</v>
      </c>
      <c r="K186" s="59"/>
      <c r="L186" s="59"/>
      <c r="M186" s="59"/>
      <c r="N186" s="59">
        <v>3</v>
      </c>
      <c r="O186" s="59"/>
      <c r="P186" s="59"/>
      <c r="Q186" s="60">
        <f t="shared" si="32"/>
        <v>45</v>
      </c>
    </row>
    <row r="187" spans="2:17" x14ac:dyDescent="0.25">
      <c r="B187" s="120"/>
      <c r="C187" s="115"/>
      <c r="D187" s="29" t="s">
        <v>175</v>
      </c>
      <c r="E187" s="32"/>
      <c r="F187" s="32"/>
      <c r="G187" s="69">
        <v>5794</v>
      </c>
      <c r="H187" s="32"/>
      <c r="I187" s="32"/>
      <c r="J187" s="69">
        <v>159391</v>
      </c>
      <c r="K187" s="69"/>
      <c r="L187" s="69"/>
      <c r="M187" s="69"/>
      <c r="N187" s="69">
        <v>7946</v>
      </c>
      <c r="O187" s="32"/>
      <c r="P187" s="32"/>
      <c r="Q187" s="70">
        <f t="shared" si="32"/>
        <v>173131</v>
      </c>
    </row>
    <row r="188" spans="2:17" ht="15.75" thickBot="1" x14ac:dyDescent="0.3">
      <c r="B188" s="120"/>
      <c r="C188" s="121"/>
      <c r="D188" s="79" t="s">
        <v>193</v>
      </c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1"/>
    </row>
    <row r="189" spans="2:17" x14ac:dyDescent="0.25">
      <c r="B189" s="47" t="s">
        <v>173</v>
      </c>
      <c r="C189" s="48"/>
      <c r="D189" s="49"/>
      <c r="E189" s="50"/>
      <c r="F189" s="61">
        <f>F183+F186</f>
        <v>1</v>
      </c>
      <c r="G189" s="61">
        <f t="shared" ref="G189:N189" si="60">G183+G186</f>
        <v>5</v>
      </c>
      <c r="H189" s="61"/>
      <c r="I189" s="61"/>
      <c r="J189" s="61">
        <f t="shared" si="60"/>
        <v>42</v>
      </c>
      <c r="K189" s="61"/>
      <c r="L189" s="61"/>
      <c r="M189" s="61">
        <f t="shared" si="60"/>
        <v>5</v>
      </c>
      <c r="N189" s="61">
        <f t="shared" si="60"/>
        <v>18</v>
      </c>
      <c r="O189" s="61"/>
      <c r="P189" s="61"/>
      <c r="Q189" s="62">
        <f t="shared" si="32"/>
        <v>71</v>
      </c>
    </row>
    <row r="190" spans="2:17" x14ac:dyDescent="0.25">
      <c r="B190" s="41" t="s">
        <v>191</v>
      </c>
      <c r="C190" s="35"/>
      <c r="D190" s="36"/>
      <c r="E190" s="34"/>
      <c r="F190" s="34"/>
      <c r="G190" s="66">
        <f t="shared" ref="F190:G191" si="61">G184+G187</f>
        <v>5794</v>
      </c>
      <c r="H190" s="34"/>
      <c r="I190" s="34"/>
      <c r="J190" s="66">
        <f t="shared" ref="J190" si="62">J184+J187</f>
        <v>159391</v>
      </c>
      <c r="K190" s="66"/>
      <c r="L190" s="66"/>
      <c r="M190" s="66"/>
      <c r="N190" s="66">
        <f t="shared" ref="N190" si="63">N184+N187</f>
        <v>7946</v>
      </c>
      <c r="O190" s="34"/>
      <c r="P190" s="34"/>
      <c r="Q190" s="67">
        <f t="shared" si="32"/>
        <v>173131</v>
      </c>
    </row>
    <row r="191" spans="2:17" ht="15.75" thickBot="1" x14ac:dyDescent="0.3">
      <c r="B191" s="51" t="s">
        <v>209</v>
      </c>
      <c r="C191" s="52"/>
      <c r="D191" s="53"/>
      <c r="E191" s="54"/>
      <c r="F191" s="82">
        <f t="shared" si="61"/>
        <v>2</v>
      </c>
      <c r="G191" s="82"/>
      <c r="H191" s="82"/>
      <c r="I191" s="82"/>
      <c r="J191" s="82">
        <f t="shared" ref="J191" si="64">J185+J188</f>
        <v>43</v>
      </c>
      <c r="K191" s="82"/>
      <c r="L191" s="82"/>
      <c r="M191" s="82">
        <f t="shared" ref="M191:N191" si="65">M185+M188</f>
        <v>73</v>
      </c>
      <c r="N191" s="82">
        <f t="shared" si="65"/>
        <v>17</v>
      </c>
      <c r="O191" s="82"/>
      <c r="P191" s="82"/>
      <c r="Q191" s="83">
        <f t="shared" si="32"/>
        <v>135</v>
      </c>
    </row>
    <row r="192" spans="2:17" x14ac:dyDescent="0.25">
      <c r="B192" s="72" t="s">
        <v>174</v>
      </c>
      <c r="C192" s="73"/>
      <c r="D192" s="74"/>
      <c r="E192" s="63">
        <f>E27+E39+E45+E51+E63+E69+E99+E117+E132+E141+E156+E162+E168+E174+E180+E189</f>
        <v>83425</v>
      </c>
      <c r="F192" s="63">
        <f t="shared" ref="F192:P192" si="66">F27+F39+F45+F51+F63+F69+F99+F117+F132+F141+F156+F162+F168+F174+F180+F189</f>
        <v>157</v>
      </c>
      <c r="G192" s="63">
        <f t="shared" si="66"/>
        <v>69</v>
      </c>
      <c r="H192" s="63">
        <f t="shared" si="66"/>
        <v>142</v>
      </c>
      <c r="I192" s="63">
        <f>I27+I39+I45+I51+I63+I69+I99+I117+I132+I141+I156+I162+I168+I174+I180+I189</f>
        <v>390</v>
      </c>
      <c r="J192" s="63">
        <f t="shared" si="66"/>
        <v>981</v>
      </c>
      <c r="K192" s="63">
        <f t="shared" si="66"/>
        <v>174</v>
      </c>
      <c r="L192" s="63">
        <f t="shared" si="66"/>
        <v>99</v>
      </c>
      <c r="M192" s="63">
        <f t="shared" si="66"/>
        <v>10</v>
      </c>
      <c r="N192" s="63">
        <f t="shared" si="66"/>
        <v>1376</v>
      </c>
      <c r="O192" s="63">
        <f t="shared" si="66"/>
        <v>25</v>
      </c>
      <c r="P192" s="63">
        <f t="shared" si="66"/>
        <v>1674</v>
      </c>
      <c r="Q192" s="64">
        <f t="shared" si="32"/>
        <v>88522</v>
      </c>
    </row>
    <row r="193" spans="2:17" x14ac:dyDescent="0.25">
      <c r="B193" s="43" t="s">
        <v>192</v>
      </c>
      <c r="C193" s="37"/>
      <c r="D193" s="38"/>
      <c r="E193" s="71">
        <f t="shared" ref="E193:P194" si="67">E28+E40+E46+E52+E64+E70+E100+E118+E133+E142+E157+E163+E169+E175+E181+E190</f>
        <v>111015.42</v>
      </c>
      <c r="F193" s="71">
        <f t="shared" si="67"/>
        <v>14809</v>
      </c>
      <c r="G193" s="71">
        <f t="shared" si="67"/>
        <v>6997</v>
      </c>
      <c r="H193" s="71">
        <f t="shared" si="67"/>
        <v>0</v>
      </c>
      <c r="I193" s="71">
        <f t="shared" si="67"/>
        <v>136</v>
      </c>
      <c r="J193" s="71">
        <f t="shared" si="67"/>
        <v>170654</v>
      </c>
      <c r="K193" s="71">
        <f t="shared" si="67"/>
        <v>3474</v>
      </c>
      <c r="L193" s="71">
        <f t="shared" si="67"/>
        <v>7945</v>
      </c>
      <c r="M193" s="71">
        <f t="shared" si="67"/>
        <v>0</v>
      </c>
      <c r="N193" s="71">
        <f t="shared" si="67"/>
        <v>8463</v>
      </c>
      <c r="O193" s="71">
        <f t="shared" si="67"/>
        <v>0</v>
      </c>
      <c r="P193" s="71">
        <f t="shared" si="67"/>
        <v>4776</v>
      </c>
      <c r="Q193" s="75">
        <f t="shared" ref="Q193:Q194" si="68">SUM(E193:P193)</f>
        <v>328269.42</v>
      </c>
    </row>
    <row r="194" spans="2:17" ht="15.75" thickBot="1" x14ac:dyDescent="0.3">
      <c r="B194" s="44" t="s">
        <v>210</v>
      </c>
      <c r="C194" s="45"/>
      <c r="D194" s="46"/>
      <c r="E194" s="89">
        <f t="shared" si="67"/>
        <v>32337</v>
      </c>
      <c r="F194" s="89">
        <f t="shared" si="67"/>
        <v>1775</v>
      </c>
      <c r="G194" s="89">
        <f t="shared" si="67"/>
        <v>463</v>
      </c>
      <c r="H194" s="89">
        <f t="shared" si="67"/>
        <v>67</v>
      </c>
      <c r="I194" s="89">
        <f t="shared" si="67"/>
        <v>2384</v>
      </c>
      <c r="J194" s="89">
        <f t="shared" si="67"/>
        <v>1963</v>
      </c>
      <c r="K194" s="89">
        <f t="shared" si="67"/>
        <v>45</v>
      </c>
      <c r="L194" s="89">
        <f t="shared" si="67"/>
        <v>127</v>
      </c>
      <c r="M194" s="89">
        <f t="shared" si="67"/>
        <v>166</v>
      </c>
      <c r="N194" s="89">
        <f t="shared" si="67"/>
        <v>7425</v>
      </c>
      <c r="O194" s="89">
        <f t="shared" si="67"/>
        <v>180</v>
      </c>
      <c r="P194" s="89">
        <f t="shared" si="67"/>
        <v>6148</v>
      </c>
      <c r="Q194" s="90">
        <f t="shared" si="68"/>
        <v>53080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LICENCIAS</vt:lpstr>
      <vt:lpstr>2. CAPTURAS PESCA</vt:lpstr>
      <vt:lpstr>3. SUELTAS</vt:lpstr>
      <vt:lpstr>4. MASAS DE PESCA FLUVIAL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ES</cp:lastModifiedBy>
  <dcterms:created xsi:type="dcterms:W3CDTF">2018-01-10T08:33:55Z</dcterms:created>
  <dcterms:modified xsi:type="dcterms:W3CDTF">2025-12-16T08:30:09Z</dcterms:modified>
</cp:coreProperties>
</file>