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60" activeTab="1"/>
  </bookViews>
  <sheets>
    <sheet name="Metadatos" sheetId="1" r:id="rId1"/>
    <sheet name="Definiciones" sheetId="2" r:id="rId2"/>
    <sheet name="Tipología Utilizada" sheetId="3" r:id="rId3"/>
    <sheet name="Propiedades" sheetId="4" r:id="rId4"/>
    <sheet name="Resumen Autonomico" sheetId="5" r:id="rId5"/>
  </sheets>
  <definedNames/>
  <calcPr fullCalcOnLoad="1"/>
</workbook>
</file>

<file path=xl/comments4.xml><?xml version="1.0" encoding="utf-8"?>
<comments xmlns="http://schemas.openxmlformats.org/spreadsheetml/2006/main">
  <authors>
    <author>Direcci?n General de Conservaci?n de la Naturaleza</author>
    <author>D.G. Conservaci?n de la Naturaleza - MMA</author>
  </authors>
  <commentList>
    <comment ref="G6" authorId="0">
      <text>
        <r>
          <rPr>
            <b/>
            <sz val="8"/>
            <rFont val="Tahoma"/>
            <family val="0"/>
          </rPr>
          <t>Comparte el mismo dato con el punto 1.2.1</t>
        </r>
      </text>
    </comment>
    <comment ref="G7" authorId="0">
      <text>
        <r>
          <rPr>
            <b/>
            <sz val="8"/>
            <rFont val="Tahoma"/>
            <family val="0"/>
          </rPr>
          <t>Comparte el mismo dato con el punto 1.2.1</t>
        </r>
        <r>
          <rPr>
            <sz val="8"/>
            <rFont val="Tahoma"/>
            <family val="0"/>
          </rPr>
          <t xml:space="preserve">
</t>
        </r>
      </text>
    </comment>
    <comment ref="Q27" authorId="1">
      <text>
        <r>
          <rPr>
            <b/>
            <sz val="8"/>
            <rFont val="Tahoma"/>
            <family val="2"/>
          </rPr>
          <t>Comparte el mismo dato con el punto 5.</t>
        </r>
      </text>
    </comment>
    <comment ref="Q28" authorId="1">
      <text>
        <r>
          <rPr>
            <b/>
            <sz val="8"/>
            <rFont val="Tahoma"/>
            <family val="2"/>
          </rPr>
          <t>Comparte el mismo dato con el punto 5.</t>
        </r>
        <r>
          <rPr>
            <sz val="8"/>
            <rFont val="Tahoma"/>
            <family val="0"/>
          </rPr>
          <t xml:space="preserve">
</t>
        </r>
      </text>
    </comment>
    <comment ref="Q47" authorId="1">
      <text>
        <r>
          <rPr>
            <b/>
            <sz val="8"/>
            <rFont val="Tahoma"/>
            <family val="0"/>
          </rPr>
          <t>Comparte el mismo dato con el punto 5.</t>
        </r>
      </text>
    </comment>
    <comment ref="Q48" authorId="1">
      <text>
        <r>
          <rPr>
            <b/>
            <sz val="8"/>
            <rFont val="Tahoma"/>
            <family val="2"/>
          </rPr>
          <t>Comparte el mismo dato con el punto 5.</t>
        </r>
        <r>
          <rPr>
            <sz val="8"/>
            <rFont val="Tahoma"/>
            <family val="0"/>
          </rPr>
          <t xml:space="preserve">
</t>
        </r>
      </text>
    </comment>
    <comment ref="Q49" authorId="1">
      <text>
        <r>
          <rPr>
            <b/>
            <sz val="8"/>
            <rFont val="Tahoma"/>
            <family val="2"/>
          </rPr>
          <t xml:space="preserve">Comparte el mismo dato con el punto 5. </t>
        </r>
        <r>
          <rPr>
            <sz val="8"/>
            <rFont val="Tahoma"/>
            <family val="0"/>
          </rPr>
          <t xml:space="preserve">
</t>
        </r>
      </text>
    </comment>
    <comment ref="Q50" authorId="1">
      <text>
        <r>
          <rPr>
            <b/>
            <sz val="8"/>
            <rFont val="Tahoma"/>
            <family val="2"/>
          </rPr>
          <t>Comparte el mismo dato con el punto 5.</t>
        </r>
        <r>
          <rPr>
            <sz val="8"/>
            <rFont val="Tahoma"/>
            <family val="0"/>
          </rPr>
          <t xml:space="preserve">
</t>
        </r>
      </text>
    </comment>
    <comment ref="Q51" authorId="1">
      <text>
        <r>
          <rPr>
            <b/>
            <sz val="8"/>
            <rFont val="Tahoma"/>
            <family val="0"/>
          </rPr>
          <t>Comparte el mismo dato con el punto 5.</t>
        </r>
      </text>
    </comment>
    <comment ref="Q52" authorId="1">
      <text>
        <r>
          <rPr>
            <b/>
            <sz val="8"/>
            <rFont val="Tahoma"/>
            <family val="0"/>
          </rPr>
          <t>Comparte el mismo dato con el punto 5.</t>
        </r>
      </text>
    </comment>
    <comment ref="Q53" authorId="1">
      <text>
        <r>
          <rPr>
            <b/>
            <sz val="8"/>
            <rFont val="Tahoma"/>
            <family val="2"/>
          </rPr>
          <t>Comparte el mismo dato con el punto 5.</t>
        </r>
        <r>
          <rPr>
            <sz val="8"/>
            <rFont val="Tahoma"/>
            <family val="0"/>
          </rPr>
          <t xml:space="preserve">
</t>
        </r>
      </text>
    </comment>
    <comment ref="Q54" authorId="1">
      <text>
        <r>
          <rPr>
            <b/>
            <sz val="8"/>
            <rFont val="Tahoma"/>
            <family val="0"/>
          </rPr>
          <t>Comparte el mismo dato con el punto 5.</t>
        </r>
      </text>
    </comment>
    <comment ref="Q55" authorId="1">
      <text>
        <r>
          <rPr>
            <b/>
            <sz val="8"/>
            <rFont val="Tahoma"/>
            <family val="2"/>
          </rPr>
          <t>Comparte el mismo dato con el punto 5.</t>
        </r>
        <r>
          <rPr>
            <sz val="8"/>
            <rFont val="Tahoma"/>
            <family val="0"/>
          </rPr>
          <t xml:space="preserve">
</t>
        </r>
      </text>
    </comment>
    <comment ref="Q56" authorId="1">
      <text>
        <r>
          <rPr>
            <b/>
            <sz val="8"/>
            <rFont val="Tahoma"/>
            <family val="2"/>
          </rPr>
          <t>Comparte el mismo dato con el punto 5.</t>
        </r>
        <r>
          <rPr>
            <sz val="8"/>
            <rFont val="Tahoma"/>
            <family val="0"/>
          </rPr>
          <t xml:space="preserve">
</t>
        </r>
      </text>
    </comment>
    <comment ref="Q57" authorId="1">
      <text>
        <r>
          <rPr>
            <b/>
            <sz val="8"/>
            <rFont val="Tahoma"/>
            <family val="2"/>
          </rPr>
          <t>Comparte el mismo dato con el punto 5.</t>
        </r>
        <r>
          <rPr>
            <sz val="8"/>
            <rFont val="Tahoma"/>
            <family val="0"/>
          </rPr>
          <t xml:space="preserve">
</t>
        </r>
      </text>
    </comment>
    <comment ref="Q58" authorId="1">
      <text>
        <r>
          <rPr>
            <b/>
            <sz val="8"/>
            <rFont val="Tahoma"/>
            <family val="0"/>
          </rPr>
          <t>Comparte el mismo dato con el punto 5.</t>
        </r>
      </text>
    </comment>
    <comment ref="Q59" authorId="1">
      <text>
        <r>
          <rPr>
            <sz val="8"/>
            <rFont val="Tahoma"/>
            <family val="0"/>
          </rPr>
          <t>C</t>
        </r>
        <r>
          <rPr>
            <b/>
            <sz val="8"/>
            <rFont val="Tahoma"/>
            <family val="2"/>
          </rPr>
          <t>omparte el mismo  dato con el punto 5.</t>
        </r>
        <r>
          <rPr>
            <sz val="8"/>
            <rFont val="Tahoma"/>
            <family val="0"/>
          </rPr>
          <t xml:space="preserve">
</t>
        </r>
      </text>
    </comment>
    <comment ref="Q60" authorId="1">
      <text>
        <r>
          <rPr>
            <b/>
            <sz val="8"/>
            <rFont val="Tahoma"/>
            <family val="2"/>
          </rPr>
          <t xml:space="preserve">Comparte el mismo dato con el punto 5.
</t>
        </r>
      </text>
    </comment>
    <comment ref="Q61" authorId="1">
      <text>
        <r>
          <rPr>
            <b/>
            <sz val="8"/>
            <rFont val="Tahoma"/>
            <family val="0"/>
          </rPr>
          <t>Comparte el mismo dato con el punto 5.</t>
        </r>
      </text>
    </comment>
    <comment ref="Q62" authorId="1">
      <text>
        <r>
          <rPr>
            <b/>
            <sz val="8"/>
            <rFont val="Tahoma"/>
            <family val="0"/>
          </rPr>
          <t>Comparte el mismo dato con el punto 5.</t>
        </r>
      </text>
    </comment>
    <comment ref="Q63" authorId="1">
      <text>
        <r>
          <rPr>
            <b/>
            <sz val="8"/>
            <rFont val="Tahoma"/>
            <family val="2"/>
          </rPr>
          <t>Comparte el mismo dato con el punto 5.</t>
        </r>
        <r>
          <rPr>
            <sz val="8"/>
            <rFont val="Tahoma"/>
            <family val="0"/>
          </rPr>
          <t xml:space="preserve">
</t>
        </r>
      </text>
    </comment>
    <comment ref="Q64" authorId="1">
      <text>
        <r>
          <rPr>
            <b/>
            <sz val="8"/>
            <rFont val="Tahoma"/>
            <family val="2"/>
          </rPr>
          <t>Comparte el mismo dato con el punto 5.</t>
        </r>
        <r>
          <rPr>
            <sz val="8"/>
            <rFont val="Tahoma"/>
            <family val="0"/>
          </rPr>
          <t xml:space="preserve">
</t>
        </r>
      </text>
    </comment>
    <comment ref="Q71" authorId="1">
      <text>
        <r>
          <rPr>
            <b/>
            <sz val="8"/>
            <rFont val="Tahoma"/>
            <family val="2"/>
          </rPr>
          <t>Comparte el mismo dato con el punto 5.</t>
        </r>
        <r>
          <rPr>
            <sz val="8"/>
            <rFont val="Tahoma"/>
            <family val="0"/>
          </rPr>
          <t xml:space="preserve">
</t>
        </r>
      </text>
    </comment>
    <comment ref="Q72" authorId="1">
      <text>
        <r>
          <rPr>
            <b/>
            <sz val="8"/>
            <rFont val="Tahoma"/>
            <family val="2"/>
          </rPr>
          <t>Comparte el mismo dato dato con el punto 5.</t>
        </r>
      </text>
    </comment>
    <comment ref="I73" authorId="1">
      <text>
        <r>
          <rPr>
            <b/>
            <sz val="8"/>
            <rFont val="Tahoma"/>
            <family val="2"/>
          </rPr>
          <t xml:space="preserve">Comparte el mismo dato con el punto 1.2.2
</t>
        </r>
      </text>
    </comment>
    <comment ref="Q73" authorId="1">
      <text>
        <r>
          <rPr>
            <b/>
            <sz val="8"/>
            <rFont val="Tahoma"/>
            <family val="2"/>
          </rPr>
          <t>Comparte el mismo dato con el punto 5.</t>
        </r>
        <r>
          <rPr>
            <sz val="8"/>
            <rFont val="Tahoma"/>
            <family val="0"/>
          </rPr>
          <t xml:space="preserve">
</t>
        </r>
      </text>
    </comment>
    <comment ref="I74" authorId="1">
      <text>
        <r>
          <rPr>
            <b/>
            <sz val="8"/>
            <rFont val="Tahoma"/>
            <family val="0"/>
          </rPr>
          <t>Comparte el mismo dato con el punto 1.2.2</t>
        </r>
      </text>
    </comment>
    <comment ref="Q74" authorId="1">
      <text>
        <r>
          <rPr>
            <b/>
            <sz val="8"/>
            <rFont val="Tahoma"/>
            <family val="2"/>
          </rPr>
          <t>Comparte el mismo dato con el punto 5.</t>
        </r>
        <r>
          <rPr>
            <sz val="8"/>
            <rFont val="Tahoma"/>
            <family val="0"/>
          </rPr>
          <t xml:space="preserve">
</t>
        </r>
      </text>
    </comment>
    <comment ref="Q75" authorId="1">
      <text>
        <r>
          <rPr>
            <b/>
            <sz val="8"/>
            <rFont val="Tahoma"/>
            <family val="2"/>
          </rPr>
          <t>Comparte el mismo dato con el punto 5.</t>
        </r>
        <r>
          <rPr>
            <sz val="8"/>
            <rFont val="Tahoma"/>
            <family val="0"/>
          </rPr>
          <t xml:space="preserve">
</t>
        </r>
      </text>
    </comment>
    <comment ref="Q76" authorId="1">
      <text>
        <r>
          <rPr>
            <b/>
            <sz val="8"/>
            <rFont val="Tahoma"/>
            <family val="0"/>
          </rPr>
          <t>Comparte el mismo dato con el punto 5.</t>
        </r>
      </text>
    </comment>
    <comment ref="Q77" authorId="1">
      <text>
        <r>
          <rPr>
            <b/>
            <sz val="8"/>
            <rFont val="Tahoma"/>
            <family val="2"/>
          </rPr>
          <t>Comparte el mismo dato con el punto 5.</t>
        </r>
      </text>
    </comment>
    <comment ref="Q78" authorId="1">
      <text>
        <r>
          <rPr>
            <b/>
            <sz val="8"/>
            <rFont val="Tahoma"/>
            <family val="2"/>
          </rPr>
          <t>Comparte el mismo dato con el punto 5.</t>
        </r>
        <r>
          <rPr>
            <sz val="8"/>
            <rFont val="Tahoma"/>
            <family val="0"/>
          </rPr>
          <t xml:space="preserve">
</t>
        </r>
      </text>
    </comment>
    <comment ref="Q79" authorId="1">
      <text>
        <r>
          <rPr>
            <b/>
            <sz val="8"/>
            <rFont val="Tahoma"/>
            <family val="0"/>
          </rPr>
          <t>Comparte el mismo dato con el punto 5.</t>
        </r>
      </text>
    </comment>
    <comment ref="Q80" authorId="1">
      <text>
        <r>
          <rPr>
            <b/>
            <sz val="8"/>
            <rFont val="Tahoma"/>
            <family val="2"/>
          </rPr>
          <t>Comparte el mismo dato con el punto 5.</t>
        </r>
        <r>
          <rPr>
            <sz val="8"/>
            <rFont val="Tahoma"/>
            <family val="0"/>
          </rPr>
          <t xml:space="preserve">
</t>
        </r>
      </text>
    </comment>
    <comment ref="Q102" authorId="0">
      <text>
        <r>
          <rPr>
            <b/>
            <sz val="8"/>
            <rFont val="Tahoma"/>
            <family val="0"/>
          </rPr>
          <t>Propiedades peculiares, empresas o desconocida</t>
        </r>
        <r>
          <rPr>
            <sz val="8"/>
            <rFont val="Tahoma"/>
            <family val="0"/>
          </rPr>
          <t xml:space="preserve">
</t>
        </r>
      </text>
    </comment>
    <comment ref="AC126" authorId="0">
      <text>
        <r>
          <rPr>
            <b/>
            <sz val="8"/>
            <rFont val="Tahoma"/>
            <family val="0"/>
          </rPr>
          <t>Montes privados, de empresas y propiedad desconocida</t>
        </r>
        <r>
          <rPr>
            <sz val="8"/>
            <rFont val="Tahoma"/>
            <family val="0"/>
          </rPr>
          <t xml:space="preserve">
</t>
        </r>
      </text>
    </comment>
  </commentList>
</comments>
</file>

<file path=xl/sharedStrings.xml><?xml version="1.0" encoding="utf-8"?>
<sst xmlns="http://schemas.openxmlformats.org/spreadsheetml/2006/main" count="432" uniqueCount="234">
  <si>
    <r>
      <t>Título/</t>
    </r>
    <r>
      <rPr>
        <b/>
        <i/>
        <sz val="11"/>
        <rFont val="Arial"/>
        <family val="2"/>
      </rPr>
      <t>Title</t>
    </r>
  </si>
  <si>
    <r>
      <t>Identificador/</t>
    </r>
    <r>
      <rPr>
        <b/>
        <i/>
        <sz val="11"/>
        <rFont val="Arial"/>
        <family val="2"/>
      </rPr>
      <t>Identifer</t>
    </r>
  </si>
  <si>
    <t>IFN3</t>
  </si>
  <si>
    <r>
      <t>Autor/</t>
    </r>
    <r>
      <rPr>
        <b/>
        <i/>
        <sz val="11"/>
        <rFont val="Arial"/>
        <family val="2"/>
      </rPr>
      <t>Creator</t>
    </r>
  </si>
  <si>
    <r>
      <t>Fecha/</t>
    </r>
    <r>
      <rPr>
        <b/>
        <i/>
        <sz val="11"/>
        <rFont val="Arial"/>
        <family val="2"/>
      </rPr>
      <t>Date</t>
    </r>
  </si>
  <si>
    <r>
      <t>Tema/</t>
    </r>
    <r>
      <rPr>
        <b/>
        <i/>
        <sz val="11"/>
        <rFont val="Arial"/>
        <family val="2"/>
      </rPr>
      <t>Subject</t>
    </r>
  </si>
  <si>
    <r>
      <t>Estado/</t>
    </r>
    <r>
      <rPr>
        <b/>
        <i/>
        <sz val="11"/>
        <rFont val="Arial"/>
        <family val="2"/>
      </rPr>
      <t>Status</t>
    </r>
  </si>
  <si>
    <t>Editor/Publisher</t>
  </si>
  <si>
    <r>
      <t>Descripción/</t>
    </r>
    <r>
      <rPr>
        <b/>
        <i/>
        <sz val="11"/>
        <rFont val="Arial"/>
        <family val="2"/>
      </rPr>
      <t>Description</t>
    </r>
  </si>
  <si>
    <r>
      <t>Contribuciones/</t>
    </r>
    <r>
      <rPr>
        <b/>
        <i/>
        <sz val="11"/>
        <rFont val="Arial"/>
        <family val="2"/>
      </rPr>
      <t>Contributors</t>
    </r>
  </si>
  <si>
    <r>
      <t>Fuente/</t>
    </r>
    <r>
      <rPr>
        <b/>
        <i/>
        <sz val="11"/>
        <rFont val="Arial"/>
        <family val="2"/>
      </rPr>
      <t>Source</t>
    </r>
  </si>
  <si>
    <r>
      <t>Difusión/</t>
    </r>
    <r>
      <rPr>
        <b/>
        <i/>
        <sz val="11"/>
        <rFont val="Arial"/>
        <family val="2"/>
      </rPr>
      <t>Rights</t>
    </r>
  </si>
  <si>
    <r>
      <t>Idioma/</t>
    </r>
    <r>
      <rPr>
        <b/>
        <i/>
        <sz val="11"/>
        <rFont val="Arial"/>
        <family val="2"/>
      </rPr>
      <t>Language</t>
    </r>
  </si>
  <si>
    <t>Español (Es)</t>
  </si>
  <si>
    <r>
      <t>Documentos Relacionados/</t>
    </r>
    <r>
      <rPr>
        <b/>
        <i/>
        <sz val="11"/>
        <rFont val="Arial"/>
        <family val="2"/>
      </rPr>
      <t>Relations</t>
    </r>
  </si>
  <si>
    <r>
      <t>Período de validez/</t>
    </r>
    <r>
      <rPr>
        <b/>
        <i/>
        <sz val="11"/>
        <rFont val="Arial"/>
        <family val="2"/>
      </rPr>
      <t>Coverage</t>
    </r>
  </si>
  <si>
    <t>Código</t>
  </si>
  <si>
    <t>A Coruña</t>
  </si>
  <si>
    <t>Albacete</t>
  </si>
  <si>
    <t>Alicante</t>
  </si>
  <si>
    <t>Badajoz</t>
  </si>
  <si>
    <t>Barcelona</t>
  </si>
  <si>
    <t>Burgos</t>
  </si>
  <si>
    <t>Cáceres</t>
  </si>
  <si>
    <t>Cádiz</t>
  </si>
  <si>
    <t>Cantabria</t>
  </si>
  <si>
    <t>Castellón</t>
  </si>
  <si>
    <t>Ciudad Real</t>
  </si>
  <si>
    <t>Córdoba</t>
  </si>
  <si>
    <t>Cuenca</t>
  </si>
  <si>
    <t>Girona</t>
  </si>
  <si>
    <t>Granada</t>
  </si>
  <si>
    <t>Guadalajara</t>
  </si>
  <si>
    <t>Huelva</t>
  </si>
  <si>
    <t>Huesca</t>
  </si>
  <si>
    <t>Jaén</t>
  </si>
  <si>
    <t>Las Palmas</t>
  </si>
  <si>
    <t>León</t>
  </si>
  <si>
    <t>Lleida</t>
  </si>
  <si>
    <t>Lugo</t>
  </si>
  <si>
    <t>Málaga</t>
  </si>
  <si>
    <t>Ourense</t>
  </si>
  <si>
    <t>Palencia</t>
  </si>
  <si>
    <t>Pontevedra</t>
  </si>
  <si>
    <t>Salamanca</t>
  </si>
  <si>
    <t>Segovia</t>
  </si>
  <si>
    <t>Sevilla</t>
  </si>
  <si>
    <t>Soria</t>
  </si>
  <si>
    <t>Tarragona</t>
  </si>
  <si>
    <t>Teruel</t>
  </si>
  <si>
    <t>Toledo</t>
  </si>
  <si>
    <t>Valencia</t>
  </si>
  <si>
    <t>Valladolid</t>
  </si>
  <si>
    <t>Zamora</t>
  </si>
  <si>
    <t>Zaragoza</t>
  </si>
  <si>
    <t>Almería</t>
  </si>
  <si>
    <t>Provincias</t>
  </si>
  <si>
    <t>Uso</t>
  </si>
  <si>
    <t>Forestal arbolado</t>
  </si>
  <si>
    <t>Forestal desarbolado</t>
  </si>
  <si>
    <t>CANTABRIA</t>
  </si>
  <si>
    <t>Alava</t>
  </si>
  <si>
    <t>Guipúzcoa</t>
  </si>
  <si>
    <t>Vizcaya</t>
  </si>
  <si>
    <t>NAVARRA</t>
  </si>
  <si>
    <t>LA RIOJA</t>
  </si>
  <si>
    <t>BALEARES</t>
  </si>
  <si>
    <t>Avila</t>
  </si>
  <si>
    <t>MADRID</t>
  </si>
  <si>
    <t>S.C. de Tenerife</t>
  </si>
  <si>
    <t>Comunidad Autónoma</t>
  </si>
  <si>
    <t>Galicia</t>
  </si>
  <si>
    <t>Principado de Asturias</t>
  </si>
  <si>
    <t>País Vasco</t>
  </si>
  <si>
    <t>Comunidad Foral de Navarra</t>
  </si>
  <si>
    <t>La Rioja</t>
  </si>
  <si>
    <t>Aragón</t>
  </si>
  <si>
    <t>Comunidad de Madrid</t>
  </si>
  <si>
    <t>Castilla y León</t>
  </si>
  <si>
    <t>Castilla La Mancha</t>
  </si>
  <si>
    <t>Extremadura</t>
  </si>
  <si>
    <t>Cataluña</t>
  </si>
  <si>
    <t>Comunidad Valenciana</t>
  </si>
  <si>
    <t>Islas Baleares</t>
  </si>
  <si>
    <t>Andalucía</t>
  </si>
  <si>
    <t>Región de Murcia</t>
  </si>
  <si>
    <t>Canarias</t>
  </si>
  <si>
    <t>Clasificación de las propiedades IFN3</t>
  </si>
  <si>
    <t>Consorciados o conveniados</t>
  </si>
  <si>
    <t>No consorciados ni conveniados</t>
  </si>
  <si>
    <t>1.1 Del Estado y de las comunidades autónomas</t>
  </si>
  <si>
    <t>1.1.1 Catalogados de U.P.</t>
  </si>
  <si>
    <t>1.1.1 cc</t>
  </si>
  <si>
    <t>1.1.1 sc</t>
  </si>
  <si>
    <t>1.1.2 No catalogados de U.P.</t>
  </si>
  <si>
    <t>1.1.2 cc</t>
  </si>
  <si>
    <t>1.1.2 sc</t>
  </si>
  <si>
    <t>1.2 De entidades locales</t>
  </si>
  <si>
    <t>1.2.1 Catalogados de U.P.</t>
  </si>
  <si>
    <t>1.2.1 cc</t>
  </si>
  <si>
    <t>1.2.1 sc</t>
  </si>
  <si>
    <t>1.2.2 No catalogados de U.P.</t>
  </si>
  <si>
    <t>1.2.2 cc</t>
  </si>
  <si>
    <t>1.2.2 sc</t>
  </si>
  <si>
    <t>2.1 De particulares</t>
  </si>
  <si>
    <t>2.1.1 Catalogados de U.P.</t>
  </si>
  <si>
    <t>2.1.1 cc</t>
  </si>
  <si>
    <t>2.1.1 sc</t>
  </si>
  <si>
    <t>2.1.2 No catalogados de U.P.</t>
  </si>
  <si>
    <t>2.1.2 cc</t>
  </si>
  <si>
    <t>2.1.2 sc</t>
  </si>
  <si>
    <t>2.2 De empresas</t>
  </si>
  <si>
    <t>2.2.1 Catalogados de U.P.</t>
  </si>
  <si>
    <t>2.2.1 cc</t>
  </si>
  <si>
    <t>2.2.1 sc</t>
  </si>
  <si>
    <t>2.2.2 No catalogados de U.P.</t>
  </si>
  <si>
    <t>2.2.2 cc</t>
  </si>
  <si>
    <t>2.2.2 sc</t>
  </si>
  <si>
    <t>2.3 De sociedades vecinales</t>
  </si>
  <si>
    <t>2.3.1 Catalogados de U.P.</t>
  </si>
  <si>
    <t>2.3.1 cc</t>
  </si>
  <si>
    <t>2.3.1 sc</t>
  </si>
  <si>
    <t>2.3.2 No catalogados de U.P.</t>
  </si>
  <si>
    <t>2.3.2 cc</t>
  </si>
  <si>
    <t>2.3.2 sc</t>
  </si>
  <si>
    <t>3 cc</t>
  </si>
  <si>
    <t>3 sc</t>
  </si>
  <si>
    <t>4.1 Catalogados de U.P.</t>
  </si>
  <si>
    <t>4.1 cc</t>
  </si>
  <si>
    <t>4.1 sc</t>
  </si>
  <si>
    <t>4.2 No catalogados de U.P.</t>
  </si>
  <si>
    <t>4.2 cc</t>
  </si>
  <si>
    <t>4.2 sc</t>
  </si>
  <si>
    <t>GALICIA</t>
  </si>
  <si>
    <t>PAÍS VASCO</t>
  </si>
  <si>
    <t>ARAGÓN</t>
  </si>
  <si>
    <t>CATALUÑA</t>
  </si>
  <si>
    <t>CASTILLA LA MANCHA</t>
  </si>
  <si>
    <t>EXTREMADURA</t>
  </si>
  <si>
    <t>CANARIAS</t>
  </si>
  <si>
    <t>ANDALUCÍA</t>
  </si>
  <si>
    <t>TOTAL</t>
  </si>
  <si>
    <t>COMUNIDAD VALENCIANA</t>
  </si>
  <si>
    <t>CASTILLA LEÓN</t>
  </si>
  <si>
    <t>ASTURIAS</t>
  </si>
  <si>
    <t>MURCIA</t>
  </si>
  <si>
    <t>11</t>
  </si>
  <si>
    <t>12</t>
  </si>
  <si>
    <t>13</t>
  </si>
  <si>
    <t>21</t>
  </si>
  <si>
    <t>22</t>
  </si>
  <si>
    <t>23</t>
  </si>
  <si>
    <t>24</t>
  </si>
  <si>
    <t>41</t>
  </si>
  <si>
    <t>31</t>
  </si>
  <si>
    <t>42</t>
  </si>
  <si>
    <t>43</t>
  </si>
  <si>
    <t>51</t>
  </si>
  <si>
    <t>52</t>
  </si>
  <si>
    <t>53</t>
  </si>
  <si>
    <t>61</t>
  </si>
  <si>
    <t>62</t>
  </si>
  <si>
    <t>70</t>
  </si>
  <si>
    <t>% pública (ESTADO o CCAA, y entidades locales)</t>
  </si>
  <si>
    <t>% privado: privados, peculiares y propiedad desconocida o dudosa</t>
  </si>
  <si>
    <t>% propiedad pública</t>
  </si>
  <si>
    <t>Tablas Resumen Nacional del Tercer Inventario Forestal Nacional. PROPIEDADES</t>
  </si>
  <si>
    <t>Área de Inventario y Estadísticas Forestales</t>
  </si>
  <si>
    <t>Agosto 2011</t>
  </si>
  <si>
    <t>Resumen provincial de lla superficie forestal por los distintos tipos de propiedades consideradas en el IFN3</t>
  </si>
  <si>
    <t>Definitivo</t>
  </si>
  <si>
    <t>Se da resumen nacional y por CCAA</t>
  </si>
  <si>
    <t>Dirección General de Medio natural y Política Forestal. Ministerio de Medio Ambiente y Medio Rural y Marino</t>
  </si>
  <si>
    <r>
      <t>Para cada provincia</t>
    </r>
    <r>
      <rPr>
        <sz val="11"/>
        <rFont val="Arial"/>
        <family val="2"/>
      </rPr>
      <t>: Inventario Forestal Nacional: IFN3. Los datos provienen de los aportados por las CCAA a nivel de capa geográfica, integrada en el Banco de Datos de la Naturaleza</t>
    </r>
  </si>
  <si>
    <t>Difusión LIBRE. Nombrar las fuentes</t>
  </si>
  <si>
    <t>Definitivo. Representa la situación final del IFN3</t>
  </si>
  <si>
    <t>TOTAL NACIONAL</t>
  </si>
  <si>
    <t>3   Montes vecinales en mano común</t>
  </si>
  <si>
    <t>4   Montes de propiedades peculiares</t>
  </si>
  <si>
    <t>5   Montes de propiedad desconocida</t>
  </si>
  <si>
    <t>2   Montes privados</t>
  </si>
  <si>
    <t>1   Montes públicos</t>
  </si>
  <si>
    <t>Suprficie forestal (Ha)</t>
  </si>
  <si>
    <t xml:space="preserve">Compilación y resumen de los datos publicados por el IFN3 a nivel provincial y agrupados por CCAA. Se dan datos de superficies según las diferentes clase de propiedad consideradas en el modelo de datos del IFN3 (Ver Tipología Utilizada) separándolo por los usos forestales genéricos. Los datos se agrupan de acuerdo a las categorías existentes, de tal manera que si no existen para una provincia dada de una determinada categoría se va agrupando de manera jerárquica </t>
  </si>
  <si>
    <r>
      <t>1.1</t>
    </r>
    <r>
      <rPr>
        <sz val="8"/>
        <rFont val="Arial"/>
        <family val="2"/>
      </rPr>
      <t xml:space="preserve"> Del Estado o de la Comunidad Autónoma</t>
    </r>
  </si>
  <si>
    <r>
      <t>1.2</t>
    </r>
    <r>
      <rPr>
        <sz val="8"/>
        <rFont val="Arial"/>
        <family val="2"/>
      </rPr>
      <t xml:space="preserve"> De entidades locales</t>
    </r>
  </si>
  <si>
    <r>
      <t>2.1</t>
    </r>
    <r>
      <rPr>
        <sz val="8"/>
        <rFont val="Arial"/>
        <family val="2"/>
      </rPr>
      <t xml:space="preserve"> De particulares</t>
    </r>
  </si>
  <si>
    <r>
      <t>2.2</t>
    </r>
    <r>
      <rPr>
        <sz val="8"/>
        <rFont val="Arial"/>
        <family val="2"/>
      </rPr>
      <t xml:space="preserve"> De empresas</t>
    </r>
  </si>
  <si>
    <r>
      <t>2.3</t>
    </r>
    <r>
      <rPr>
        <sz val="8"/>
        <rFont val="Arial"/>
        <family val="2"/>
      </rPr>
      <t xml:space="preserve"> De sociedades vecinales</t>
    </r>
  </si>
  <si>
    <r>
      <t>1.1.1</t>
    </r>
    <r>
      <rPr>
        <sz val="8"/>
        <rFont val="Arial"/>
        <family val="2"/>
      </rPr>
      <t xml:space="preserve"> Catalogados de U.P.</t>
    </r>
  </si>
  <si>
    <r>
      <t>1.1.2</t>
    </r>
    <r>
      <rPr>
        <sz val="8"/>
        <rFont val="Arial"/>
        <family val="2"/>
      </rPr>
      <t xml:space="preserve"> No catalogados de U.P.</t>
    </r>
  </si>
  <si>
    <r>
      <t>1.2.1</t>
    </r>
    <r>
      <rPr>
        <sz val="8"/>
        <rFont val="Arial"/>
        <family val="2"/>
      </rPr>
      <t xml:space="preserve"> Catalogados de U.P.</t>
    </r>
  </si>
  <si>
    <r>
      <t xml:space="preserve"> 1.2.2</t>
    </r>
    <r>
      <rPr>
        <sz val="8"/>
        <rFont val="Arial"/>
        <family val="2"/>
      </rPr>
      <t xml:space="preserve"> No catalogados de U.P.</t>
    </r>
  </si>
  <si>
    <r>
      <t>2.1cc</t>
    </r>
    <r>
      <rPr>
        <sz val="8"/>
        <rFont val="Arial"/>
        <family val="2"/>
      </rPr>
      <t xml:space="preserve"> Consorciados</t>
    </r>
  </si>
  <si>
    <r>
      <t>2.1sc</t>
    </r>
    <r>
      <rPr>
        <sz val="8"/>
        <rFont val="Arial"/>
        <family val="2"/>
      </rPr>
      <t xml:space="preserve"> No consorciados</t>
    </r>
  </si>
  <si>
    <r>
      <t>2.2cc</t>
    </r>
    <r>
      <rPr>
        <sz val="8"/>
        <rFont val="Arial"/>
        <family val="2"/>
      </rPr>
      <t xml:space="preserve"> Consorciados</t>
    </r>
  </si>
  <si>
    <r>
      <t>2.2sc</t>
    </r>
    <r>
      <rPr>
        <sz val="8"/>
        <rFont val="Arial"/>
        <family val="2"/>
      </rPr>
      <t xml:space="preserve"> No consorciados</t>
    </r>
  </si>
  <si>
    <r>
      <t>2.3cc</t>
    </r>
    <r>
      <rPr>
        <sz val="8"/>
        <rFont val="Arial"/>
        <family val="2"/>
      </rPr>
      <t xml:space="preserve"> Consorciados</t>
    </r>
  </si>
  <si>
    <r>
      <t>2.3sc</t>
    </r>
    <r>
      <rPr>
        <sz val="8"/>
        <rFont val="Arial"/>
        <family val="2"/>
      </rPr>
      <t xml:space="preserve"> No consorciados</t>
    </r>
  </si>
  <si>
    <r>
      <t>3cc</t>
    </r>
    <r>
      <rPr>
        <sz val="8"/>
        <rFont val="Arial"/>
        <family val="2"/>
      </rPr>
      <t xml:space="preserve"> Consorciados</t>
    </r>
  </si>
  <si>
    <r>
      <t>3sc</t>
    </r>
    <r>
      <rPr>
        <sz val="8"/>
        <rFont val="Arial"/>
        <family val="2"/>
      </rPr>
      <t xml:space="preserve"> No consorciados</t>
    </r>
  </si>
  <si>
    <r>
      <t>4.1</t>
    </r>
    <r>
      <rPr>
        <sz val="8"/>
        <rFont val="Arial"/>
        <family val="2"/>
      </rPr>
      <t xml:space="preserve"> Catalogados de U.P.</t>
    </r>
  </si>
  <si>
    <r>
      <t xml:space="preserve">4.2 </t>
    </r>
    <r>
      <rPr>
        <sz val="8"/>
        <rFont val="Arial"/>
        <family val="2"/>
      </rPr>
      <t>No catalogados de U.P.</t>
    </r>
  </si>
  <si>
    <r>
      <t>1.1.1cc</t>
    </r>
    <r>
      <rPr>
        <sz val="8"/>
        <rFont val="Arial"/>
        <family val="2"/>
      </rPr>
      <t xml:space="preserve"> Consorciados</t>
    </r>
  </si>
  <si>
    <r>
      <t>1.1.1sc</t>
    </r>
    <r>
      <rPr>
        <sz val="8"/>
        <rFont val="Arial"/>
        <family val="2"/>
      </rPr>
      <t xml:space="preserve"> No consorciados</t>
    </r>
  </si>
  <si>
    <r>
      <t>1.1.2cc</t>
    </r>
    <r>
      <rPr>
        <sz val="8"/>
        <rFont val="Arial"/>
        <family val="2"/>
      </rPr>
      <t xml:space="preserve"> Consorciados</t>
    </r>
  </si>
  <si>
    <r>
      <t>1.1.2sc</t>
    </r>
    <r>
      <rPr>
        <sz val="8"/>
        <rFont val="Arial"/>
        <family val="2"/>
      </rPr>
      <t xml:space="preserve"> No consorciados</t>
    </r>
  </si>
  <si>
    <r>
      <t>1.2.1cc</t>
    </r>
    <r>
      <rPr>
        <sz val="8"/>
        <rFont val="Arial"/>
        <family val="2"/>
      </rPr>
      <t xml:space="preserve"> Consorciados</t>
    </r>
  </si>
  <si>
    <r>
      <t>1.2.1sc</t>
    </r>
    <r>
      <rPr>
        <sz val="8"/>
        <rFont val="Arial"/>
        <family val="2"/>
      </rPr>
      <t xml:space="preserve"> No consorciados</t>
    </r>
  </si>
  <si>
    <r>
      <t>1.2.2cc</t>
    </r>
    <r>
      <rPr>
        <sz val="8"/>
        <rFont val="Arial"/>
        <family val="2"/>
      </rPr>
      <t xml:space="preserve"> Consorciados</t>
    </r>
  </si>
  <si>
    <r>
      <t>1.2.2sc</t>
    </r>
    <r>
      <rPr>
        <sz val="8"/>
        <rFont val="Arial"/>
        <family val="2"/>
      </rPr>
      <t xml:space="preserve"> No consorciados</t>
    </r>
  </si>
  <si>
    <r>
      <t xml:space="preserve">4.1cc </t>
    </r>
    <r>
      <rPr>
        <sz val="8"/>
        <rFont val="Arial"/>
        <family val="2"/>
      </rPr>
      <t>Consorciados</t>
    </r>
  </si>
  <si>
    <r>
      <t xml:space="preserve">4.1sc </t>
    </r>
    <r>
      <rPr>
        <sz val="8"/>
        <rFont val="Arial"/>
        <family val="2"/>
      </rPr>
      <t>No consorciados</t>
    </r>
  </si>
  <si>
    <r>
      <t>4.2cc</t>
    </r>
    <r>
      <rPr>
        <sz val="8"/>
        <rFont val="Arial"/>
        <family val="2"/>
      </rPr>
      <t xml:space="preserve"> Consorciados</t>
    </r>
  </si>
  <si>
    <r>
      <t>4.2sc</t>
    </r>
    <r>
      <rPr>
        <sz val="8"/>
        <rFont val="Arial"/>
        <family val="2"/>
      </rPr>
      <t xml:space="preserve"> No consorciados</t>
    </r>
  </si>
  <si>
    <t>Suprficie forestal arbolada / desarbolada (Ha)</t>
  </si>
  <si>
    <t>Montes públicos (1) Ha</t>
  </si>
  <si>
    <t>TOTAL PROPIEDAD PÚBLICA Ha</t>
  </si>
  <si>
    <t>Montes privados (2) Ha</t>
  </si>
  <si>
    <t>Montes vecinales en mano común (3) Ha</t>
  </si>
  <si>
    <t>Montes de propiedades peculiares (4) Ha</t>
  </si>
  <si>
    <t>Montes de propiedad desconocida o dudosa (5) Ha</t>
  </si>
  <si>
    <t>TOTAL PROPIEDAD PRIVADA, DESCONOCIDA, PECULIAR Y MONTES VECINALES Ha</t>
  </si>
  <si>
    <t>Dirección General de Medio Natural y Política Forestal. Ministerio de Medio Ambiente y Medio Rural y Marino</t>
  </si>
  <si>
    <t>TOTAL PROPIEDAD PÚBLICA (Ha)</t>
  </si>
  <si>
    <t>TOTAL PROPIEDAD PRIVADA O DESCONOCIDA Y MONTES VECINALES EN MANO COMÚN (Ha)</t>
  </si>
  <si>
    <t>SOLO MONTES VECINALES EN MANO COMÚN (Ha)</t>
  </si>
  <si>
    <r>
      <t>MONTE ARBOLADO</t>
    </r>
    <r>
      <rPr>
        <sz val="8"/>
        <rFont val="Arial"/>
        <family val="2"/>
      </rPr>
      <t>.- Terreno poblado con especies forestales arbóreas como manifestación vegetal dominante y con una fracción de cabida cubierta por ellas igual o superior al 20%; el concepto incluye las dehesas de base cultivo o pastizal con labores siempre que la fracción de cabida cubierta arbolada sea igual o superior al 20%. También comprende los terrenos con plantaciones monoespecíficas o poco diversificadas de especies forestales arbóreas, sean autóctonas o alóctonas, siempre que la intervención humana sea débil y discontinua, pero excluye las tratadas como cultivos, o sea con una fuerte y continua intervención humana, para la obtención de frutos, elementos decorativos, hojas, compuestos químicos, flores, plantas de jardinería o varas (posiblemente en el futuro habrá que añadir aquí biomasa), más próximas a los ecosistemas agrícolas que a los forestales, así como los parques urbanos aunque estén arbolados, los árboles sueltos, los bosquetes de cabida menor de 0,25 ha, las alineaciones de pies de anchura menor de 25 metros y las riberas arboladas con especies autóctonas o asilvestradas de estructura irregular, origen natural y gran biodiversidad.</t>
    </r>
  </si>
  <si>
    <r>
      <t>MONTE ARBOLADO RALO</t>
    </r>
    <r>
      <rPr>
        <sz val="8"/>
        <rFont val="Arial"/>
        <family val="2"/>
      </rPr>
      <t>.- Terreno poblado con especies arbóreas como manifestación botánica dominante y con una fracción de cabida cubierta por ellas comprendida entre el 10 y el 20 por ciento; también terreno con especies de matorral o pastizal natural como manifestación vegetal dominante, pero con una presencia de árboles forestales importante cuantificada por una fracción de cabida cubierta arbórea igual o superior al 10% e inferior al 20%, incluyéndose aquí las dehesas de base cultivo cuando la fracción de cabida cubierta forestal esté entre el 10 y el 20 por ciento; puede en algunos casos, cuando la importancia de la manifestación botánica no esté muy clara, solaparse con el concepto MONTE ARBOLADO, pero cede ante éste cuando la fracción de cabida cubierta alcance el 20%. Excluye también los mismos terrenos descartados en la definición de MONTE ARBOLADO.</t>
    </r>
  </si>
  <si>
    <r>
      <t>MONTE ARBOLADO DISPERSO.</t>
    </r>
    <r>
      <rPr>
        <sz val="8"/>
        <rFont val="Arial"/>
        <family val="2"/>
      </rPr>
      <t>- Terreno ocupado por especies arbóreas como presencia vegetal dominante y con una fracción de cabida cubierta por dichas especies entre el 5 y el 10 por ciento; igualmente espacio de tierra conteniendo matas, malezas y herbazales naturales como fenómenos botánicos preponderantes, pero con una manifestación de árboles forestales que cubran una fracción de cabida cubierta sobre el suelo igual o superior al 5% y menor del 10%. Las dehesas con base cultivo no se clasificarán dentro de este grupo aunque la fracción de cabida cubierta de los arboles esté entre el 5 y el 10 por ciento, pues la importancia del uso agrícola anula prácticamente a los demás. Prescinde igualmente de las mismas manifestaciones arbóreas excluidas en la definición de MONTE ARBOLADO.</t>
    </r>
  </si>
  <si>
    <r>
      <t>MONTE DESARBOLADO.</t>
    </r>
    <r>
      <rPr>
        <sz val="8"/>
        <rFont val="Arial"/>
        <family val="2"/>
      </rPr>
      <t>- Terreno poblado con especies de matorral o/y pastizal natural o con débil intervención humana como manifestación vegetal dominante con presencia o no de árboles forestales, pero en todo caso con la fracción de cabida cubierta por éstos inferior al 5% (damos por supuesto que no puede haber terrenos con especies forestales arbóreas dominantes de una fracción de cabida cubierta inferior al 5%).</t>
    </r>
  </si>
  <si>
    <r>
      <t xml:space="preserve">BOSQUE ADEHESADO: </t>
    </r>
    <r>
      <rPr>
        <sz val="8"/>
        <rFont val="Arial"/>
        <family val="2"/>
      </rPr>
      <t>Dehesa es aquella formación arbolada (fcc &gt; 5%), poblada habitualmente de árboles con aptitudes ganaderas de sus frutos o ramones, y en la que aunque el uso principal sea el ganadero  aparece un doble uso agrícola y forestal</t>
    </r>
  </si>
  <si>
    <t>ARBOLADO</t>
  </si>
  <si>
    <t>DESARBOLADO</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</si>
</sst>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_€"/>
    <numFmt numFmtId="166" formatCode="#,##0.00_ ;\-#,##0.00\ "/>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 &quot;Pts&quot;;\-#,##0\ &quot;Pts&quot;"/>
    <numFmt numFmtId="188" formatCode="#,##0\ &quot;Pts&quot;;[Red]\-#,##0\ &quot;Pts&quot;"/>
    <numFmt numFmtId="189" formatCode="#,##0.00\ &quot;Pts&quot;;\-#,##0.00\ &quot;Pts&quot;"/>
    <numFmt numFmtId="190" formatCode="#,##0.00\ &quot;Pts&quot;;[Red]\-#,##0.00\ &quot;Pts&quot;"/>
    <numFmt numFmtId="191" formatCode="_-* #,##0\ &quot;Pts&quot;_-;\-* #,##0\ &quot;Pts&quot;_-;_-* &quot;-&quot;\ &quot;Pts&quot;_-;_-@_-"/>
    <numFmt numFmtId="192" formatCode="_-* #,##0\ _P_t_s_-;\-* #,##0\ _P_t_s_-;_-* &quot;-&quot;\ _P_t_s_-;_-@_-"/>
    <numFmt numFmtId="193" formatCode="_-* #,##0.00\ &quot;Pts&quot;_-;\-* #,##0.00\ &quot;Pts&quot;_-;_-* &quot;-&quot;??\ &quot;Pts&quot;_-;_-@_-"/>
    <numFmt numFmtId="194" formatCode="_-* #,##0.00\ _P_t_s_-;\-* #,##0.00\ _P_t_s_-;_-* &quot;-&quot;??\ _P_t_s_-;_-@_-"/>
    <numFmt numFmtId="195" formatCode="[$-C0A]dddd\,\ dd&quot; de &quot;mmmm&quot; de &quot;yyyy"/>
    <numFmt numFmtId="196" formatCode="[$-C0A]d\-mmm\-yy;@"/>
    <numFmt numFmtId="197" formatCode="_-* #,##0\ _P_T_A_-;\-* #,##0\ _P_T_A_-;_-* &quot;-&quot;\ _P_T_A_-;_-@_-"/>
    <numFmt numFmtId="198" formatCode="_-* #,##0.00\ _P_T_A_-;\-* #,##0.00\ _P_T_A_-;_-* &quot;-&quot;??\ _P_T_A_-;_-@_-"/>
    <numFmt numFmtId="199" formatCode="_(* #,##0.00_);_(* \(#,##0.00\);_(* &quot;-&quot;??_);_(@_)"/>
    <numFmt numFmtId="200" formatCode="_(* #,##0_);_(* \(#,##0\);_(* &quot;-&quot;_);_(@_)"/>
    <numFmt numFmtId="201" formatCode="_(&quot;$&quot;* #,##0.00_);_(&quot;$&quot;* \(#,##0.00\);_(&quot;$&quot;* &quot;-&quot;??_);_(@_)"/>
    <numFmt numFmtId="202" formatCode="_(&quot;$&quot;* #,##0_);_(&quot;$&quot;* \(#,##0\);_(&quot;$&quot;* &quot;-&quot;_);_(@_)"/>
    <numFmt numFmtId="203" formatCode="#,##0\ &quot;Pts&quot;"/>
    <numFmt numFmtId="204" formatCode="#,##0.000"/>
    <numFmt numFmtId="205" formatCode="#,##0.0000"/>
    <numFmt numFmtId="206" formatCode="0.0000"/>
    <numFmt numFmtId="207" formatCode="\+#,##0"/>
    <numFmt numFmtId="208" formatCode="\+\ #,##0"/>
    <numFmt numFmtId="209" formatCode="\+\ 0%"/>
    <numFmt numFmtId="210" formatCode="0.0000000"/>
    <numFmt numFmtId="211" formatCode="0.000000"/>
    <numFmt numFmtId="212" formatCode="0.00000"/>
    <numFmt numFmtId="213" formatCode="0.000"/>
    <numFmt numFmtId="214" formatCode="0.00000000"/>
    <numFmt numFmtId="215" formatCode="0.0"/>
    <numFmt numFmtId="216" formatCode="\+\ 0.00"/>
    <numFmt numFmtId="217" formatCode="\+\ 0.00%"/>
    <numFmt numFmtId="218" formatCode="\+0.00%"/>
    <numFmt numFmtId="219" formatCode="d\ &quot;de&quot;\ mmmm\ &quot;de&quot;\ yyyy"/>
    <numFmt numFmtId="220" formatCode="\+0.00"/>
    <numFmt numFmtId="221" formatCode="\+0%"/>
    <numFmt numFmtId="222" formatCode="\+\ #,##0.0"/>
    <numFmt numFmtId="223" formatCode="\+\ #,##0.00"/>
    <numFmt numFmtId="224" formatCode="[$-C0A]mmmm\-yy;@"/>
    <numFmt numFmtId="225" formatCode="#,##0_ ;\-#,##0\ "/>
    <numFmt numFmtId="226" formatCode="_-* #,##0.0\ _€_-;\-* #,##0.0\ _€_-;_-* &quot;-&quot;??\ _€_-;_-@_-"/>
    <numFmt numFmtId="227" formatCode="_-* #,##0\ _€_-;\-* #,##0\ _€_-;_-* &quot;-&quot;??\ _€_-;_-@_-"/>
  </numFmts>
  <fonts count="24">
    <font>
      <sz val="10"/>
      <name val="Arial"/>
      <family val="0"/>
    </font>
    <font>
      <sz val="7"/>
      <name val="Gill Sans MT"/>
      <family val="2"/>
    </font>
    <font>
      <b/>
      <sz val="11"/>
      <name val="Arial"/>
      <family val="2"/>
    </font>
    <font>
      <b/>
      <i/>
      <sz val="11"/>
      <name val="Arial"/>
      <family val="2"/>
    </font>
    <font>
      <sz val="11"/>
      <name val="Arial"/>
      <family val="2"/>
    </font>
    <font>
      <u val="single"/>
      <sz val="10"/>
      <color indexed="12"/>
      <name val="Arial"/>
      <family val="0"/>
    </font>
    <font>
      <u val="single"/>
      <sz val="10"/>
      <color indexed="36"/>
      <name val="Arial"/>
      <family val="0"/>
    </font>
    <font>
      <b/>
      <sz val="1.75"/>
      <name val="Arial"/>
      <family val="2"/>
    </font>
    <font>
      <sz val="2.5"/>
      <name val="Arial"/>
      <family val="0"/>
    </font>
    <font>
      <b/>
      <sz val="1.5"/>
      <name val="Arial"/>
      <family val="2"/>
    </font>
    <font>
      <sz val="8"/>
      <name val="Arial"/>
      <family val="2"/>
    </font>
    <font>
      <sz val="1.5"/>
      <name val="Arial"/>
      <family val="2"/>
    </font>
    <font>
      <b/>
      <sz val="8"/>
      <name val="Arial"/>
      <family val="2"/>
    </font>
    <font>
      <b/>
      <sz val="8"/>
      <color indexed="9"/>
      <name val="Arial"/>
      <family val="2"/>
    </font>
    <font>
      <sz val="8"/>
      <color indexed="9"/>
      <name val="Arial"/>
      <family val="2"/>
    </font>
    <font>
      <b/>
      <sz val="10"/>
      <name val="Arial"/>
      <family val="2"/>
    </font>
    <font>
      <sz val="10"/>
      <color indexed="8"/>
      <name val="MS Sans Serif"/>
      <family val="0"/>
    </font>
    <font>
      <b/>
      <sz val="8"/>
      <name val="Tahoma"/>
      <family val="0"/>
    </font>
    <font>
      <sz val="8"/>
      <name val="Tahoma"/>
      <family val="0"/>
    </font>
    <font>
      <b/>
      <sz val="10"/>
      <color indexed="9"/>
      <name val="Arial"/>
      <family val="0"/>
    </font>
    <font>
      <b/>
      <sz val="10"/>
      <color indexed="8"/>
      <name val="Arial"/>
      <family val="0"/>
    </font>
    <font>
      <sz val="10"/>
      <color indexed="8"/>
      <name val="Arial"/>
      <family val="0"/>
    </font>
    <font>
      <sz val="8"/>
      <color indexed="8"/>
      <name val="Arial"/>
      <family val="2"/>
    </font>
    <font>
      <b/>
      <sz val="12"/>
      <name val="Arial"/>
      <family val="2"/>
    </font>
  </fonts>
  <fills count="19">
    <fill>
      <patternFill/>
    </fill>
    <fill>
      <patternFill patternType="gray125"/>
    </fill>
    <fill>
      <patternFill patternType="solid">
        <fgColor indexed="41"/>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61"/>
        <bgColor indexed="64"/>
      </patternFill>
    </fill>
    <fill>
      <patternFill patternType="solid">
        <fgColor indexed="52"/>
        <bgColor indexed="64"/>
      </patternFill>
    </fill>
    <fill>
      <patternFill patternType="solid">
        <fgColor indexed="57"/>
        <bgColor indexed="64"/>
      </patternFill>
    </fill>
    <fill>
      <patternFill patternType="solid">
        <fgColor indexed="43"/>
        <bgColor indexed="64"/>
      </patternFill>
    </fill>
    <fill>
      <patternFill patternType="solid">
        <fgColor indexed="18"/>
        <bgColor indexed="64"/>
      </patternFill>
    </fill>
    <fill>
      <patternFill patternType="solid">
        <fgColor indexed="17"/>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medium">
        <color indexed="22"/>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color indexed="63"/>
      </left>
      <right style="medium">
        <color indexed="22"/>
      </right>
      <top>
        <color indexed="63"/>
      </top>
      <bottom style="medium">
        <color indexed="22"/>
      </bottom>
    </border>
    <border>
      <left style="medium">
        <color indexed="22"/>
      </left>
      <right style="medium">
        <color indexed="22"/>
      </right>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medium"/>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medium">
        <color indexed="22"/>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9" fontId="0" fillId="0" borderId="0" applyFont="0" applyFill="0" applyBorder="0" applyAlignment="0" applyProtection="0"/>
  </cellStyleXfs>
  <cellXfs count="195">
    <xf numFmtId="0" fontId="0" fillId="0" borderId="0" xfId="0" applyAlignment="1">
      <alignment/>
    </xf>
    <xf numFmtId="0" fontId="2" fillId="0" borderId="1" xfId="0" applyFont="1" applyBorder="1" applyAlignment="1">
      <alignment horizontal="right" vertical="center" wrapText="1"/>
    </xf>
    <xf numFmtId="0" fontId="4" fillId="0" borderId="1" xfId="0" applyFont="1" applyBorder="1" applyAlignment="1">
      <alignment vertical="center" wrapText="1"/>
    </xf>
    <xf numFmtId="0" fontId="2" fillId="0" borderId="2" xfId="0" applyFont="1" applyBorder="1" applyAlignment="1">
      <alignment horizontal="right" wrapText="1"/>
    </xf>
    <xf numFmtId="0" fontId="4" fillId="0" borderId="2" xfId="0" applyFont="1" applyBorder="1" applyAlignment="1">
      <alignment horizontal="left" vertical="center" wrapText="1"/>
    </xf>
    <xf numFmtId="0" fontId="2" fillId="0" borderId="1" xfId="0" applyFont="1" applyBorder="1" applyAlignment="1">
      <alignment horizontal="right" vertical="top" wrapText="1"/>
    </xf>
    <xf numFmtId="0" fontId="4" fillId="0" borderId="3" xfId="0" applyFont="1" applyBorder="1" applyAlignment="1">
      <alignment vertical="top" wrapText="1"/>
    </xf>
    <xf numFmtId="0" fontId="2" fillId="0" borderId="2" xfId="0" applyFont="1" applyBorder="1" applyAlignment="1">
      <alignment horizontal="right" vertical="top" wrapText="1"/>
    </xf>
    <xf numFmtId="49" fontId="4" fillId="0" borderId="1" xfId="0" applyNumberFormat="1" applyFont="1" applyBorder="1" applyAlignment="1">
      <alignment horizontal="left" vertical="center"/>
    </xf>
    <xf numFmtId="0" fontId="4" fillId="0" borderId="4" xfId="0" applyFont="1" applyBorder="1" applyAlignment="1">
      <alignment vertical="center" wrapText="1"/>
    </xf>
    <xf numFmtId="0" fontId="2" fillId="0" borderId="3" xfId="0" applyFont="1" applyBorder="1" applyAlignment="1">
      <alignment horizontal="right" vertical="top" wrapText="1"/>
    </xf>
    <xf numFmtId="0" fontId="4" fillId="0" borderId="5" xfId="0" applyFont="1" applyBorder="1" applyAlignment="1">
      <alignment wrapText="1"/>
    </xf>
    <xf numFmtId="0" fontId="0" fillId="0" borderId="5" xfId="0" applyBorder="1" applyAlignment="1">
      <alignment/>
    </xf>
    <xf numFmtId="0" fontId="0" fillId="0" borderId="2" xfId="0" applyBorder="1" applyAlignment="1">
      <alignment/>
    </xf>
    <xf numFmtId="0" fontId="4" fillId="0" borderId="2" xfId="0" applyFont="1" applyBorder="1" applyAlignment="1">
      <alignment vertical="center" wrapText="1"/>
    </xf>
    <xf numFmtId="0" fontId="2" fillId="0" borderId="4" xfId="0" applyFont="1" applyBorder="1" applyAlignment="1">
      <alignment vertical="center" wrapText="1"/>
    </xf>
    <xf numFmtId="0" fontId="4" fillId="0" borderId="1" xfId="0" applyFont="1" applyBorder="1" applyAlignment="1">
      <alignment vertical="justify" wrapText="1"/>
    </xf>
    <xf numFmtId="0" fontId="4" fillId="0" borderId="4" xfId="0" applyFont="1" applyBorder="1" applyAlignment="1">
      <alignment vertical="top" wrapText="1"/>
    </xf>
    <xf numFmtId="0" fontId="2"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2" fillId="2" borderId="6" xfId="0" applyFont="1" applyFill="1" applyBorder="1" applyAlignment="1">
      <alignment/>
    </xf>
    <xf numFmtId="49" fontId="12" fillId="3" borderId="7" xfId="0" applyNumberFormat="1" applyFont="1" applyFill="1" applyBorder="1" applyAlignment="1">
      <alignment horizontal="left" vertical="center" wrapText="1"/>
    </xf>
    <xf numFmtId="0" fontId="10" fillId="0" borderId="0" xfId="0" applyFont="1" applyAlignment="1">
      <alignment/>
    </xf>
    <xf numFmtId="49" fontId="10" fillId="4" borderId="0" xfId="0" applyNumberFormat="1" applyFont="1" applyFill="1" applyAlignment="1">
      <alignment horizontal="center" vertical="center" wrapText="1"/>
    </xf>
    <xf numFmtId="43" fontId="0" fillId="0" borderId="0" xfId="17" applyAlignment="1">
      <alignment/>
    </xf>
    <xf numFmtId="49" fontId="0" fillId="0" borderId="0" xfId="0" applyNumberFormat="1" applyFont="1" applyBorder="1" applyAlignment="1">
      <alignment wrapText="1"/>
    </xf>
    <xf numFmtId="49" fontId="15" fillId="0" borderId="6" xfId="0" applyNumberFormat="1" applyFont="1" applyBorder="1" applyAlignment="1">
      <alignment horizontal="center" wrapText="1"/>
    </xf>
    <xf numFmtId="49" fontId="0" fillId="0" borderId="8" xfId="0" applyNumberFormat="1" applyFont="1" applyBorder="1" applyAlignment="1">
      <alignment horizontal="center" vertical="center" wrapText="1"/>
    </xf>
    <xf numFmtId="49" fontId="0" fillId="0" borderId="6" xfId="0" applyNumberFormat="1" applyFont="1" applyBorder="1" applyAlignment="1">
      <alignment wrapText="1"/>
    </xf>
    <xf numFmtId="49" fontId="0"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wrapText="1"/>
    </xf>
    <xf numFmtId="49" fontId="0" fillId="0" borderId="6" xfId="0" applyNumberFormat="1" applyFont="1" applyBorder="1" applyAlignment="1">
      <alignment wrapText="1"/>
    </xf>
    <xf numFmtId="0" fontId="10" fillId="0" borderId="0" xfId="0" applyFont="1" applyFill="1" applyAlignment="1">
      <alignment/>
    </xf>
    <xf numFmtId="0" fontId="12" fillId="5" borderId="6" xfId="0" applyFont="1" applyFill="1" applyBorder="1" applyAlignment="1" applyProtection="1">
      <alignment horizontal="center" vertical="center" wrapText="1"/>
      <protection/>
    </xf>
    <xf numFmtId="0" fontId="12" fillId="0" borderId="6" xfId="0" applyFont="1" applyBorder="1" applyAlignment="1">
      <alignment horizontal="center" vertical="center" wrapText="1"/>
    </xf>
    <xf numFmtId="0" fontId="10" fillId="0" borderId="6" xfId="0" applyFont="1" applyBorder="1" applyAlignment="1">
      <alignment/>
    </xf>
    <xf numFmtId="0" fontId="10" fillId="5" borderId="6" xfId="0" applyFont="1" applyFill="1" applyBorder="1" applyAlignment="1">
      <alignment/>
    </xf>
    <xf numFmtId="166" fontId="10" fillId="0" borderId="6" xfId="18" applyNumberFormat="1" applyFont="1" applyBorder="1" applyAlignment="1">
      <alignment horizontal="right"/>
    </xf>
    <xf numFmtId="4" fontId="10" fillId="0" borderId="6" xfId="0" applyNumberFormat="1" applyFont="1" applyBorder="1" applyAlignment="1">
      <alignment horizontal="center"/>
    </xf>
    <xf numFmtId="4" fontId="10" fillId="5" borderId="6" xfId="0" applyNumberFormat="1" applyFont="1" applyFill="1" applyBorder="1" applyAlignment="1" applyProtection="1">
      <alignment horizontal="center" vertical="center" wrapText="1"/>
      <protection/>
    </xf>
    <xf numFmtId="4" fontId="10" fillId="5" borderId="6" xfId="0" applyNumberFormat="1" applyFont="1" applyFill="1" applyBorder="1" applyAlignment="1" applyProtection="1">
      <alignment vertical="center" wrapText="1"/>
      <protection/>
    </xf>
    <xf numFmtId="4" fontId="10" fillId="6" borderId="6" xfId="0" applyNumberFormat="1" applyFont="1" applyFill="1" applyBorder="1" applyAlignment="1" applyProtection="1">
      <alignment vertical="center" wrapText="1"/>
      <protection/>
    </xf>
    <xf numFmtId="4" fontId="10" fillId="0" borderId="6" xfId="0" applyNumberFormat="1" applyFont="1" applyBorder="1" applyAlignment="1">
      <alignment/>
    </xf>
    <xf numFmtId="4" fontId="10" fillId="6" borderId="6" xfId="0" applyNumberFormat="1" applyFont="1" applyFill="1" applyBorder="1" applyAlignment="1">
      <alignment/>
    </xf>
    <xf numFmtId="3" fontId="10" fillId="0" borderId="6" xfId="0" applyNumberFormat="1" applyFont="1" applyBorder="1" applyAlignment="1">
      <alignment/>
    </xf>
    <xf numFmtId="166" fontId="12" fillId="2" borderId="12" xfId="0" applyNumberFormat="1" applyFont="1" applyFill="1" applyBorder="1" applyAlignment="1">
      <alignment/>
    </xf>
    <xf numFmtId="4" fontId="12" fillId="2" borderId="6" xfId="0" applyNumberFormat="1" applyFont="1" applyFill="1" applyBorder="1" applyAlignment="1">
      <alignment/>
    </xf>
    <xf numFmtId="4" fontId="12" fillId="2" borderId="6" xfId="0" applyNumberFormat="1" applyFont="1" applyFill="1" applyBorder="1" applyAlignment="1" applyProtection="1">
      <alignment vertical="center" wrapText="1"/>
      <protection/>
    </xf>
    <xf numFmtId="0" fontId="12" fillId="0" borderId="0" xfId="0" applyFont="1" applyFill="1" applyAlignment="1">
      <alignment/>
    </xf>
    <xf numFmtId="3" fontId="12" fillId="2" borderId="13" xfId="0" applyNumberFormat="1" applyFont="1" applyFill="1" applyBorder="1" applyAlignment="1">
      <alignment/>
    </xf>
    <xf numFmtId="49" fontId="10" fillId="3" borderId="7" xfId="0" applyNumberFormat="1" applyFont="1" applyFill="1" applyBorder="1" applyAlignment="1">
      <alignment horizontal="center" vertical="center" wrapText="1"/>
    </xf>
    <xf numFmtId="49" fontId="12" fillId="3" borderId="7" xfId="0" applyNumberFormat="1" applyFont="1" applyFill="1" applyBorder="1" applyAlignment="1">
      <alignment wrapText="1"/>
    </xf>
    <xf numFmtId="166" fontId="12" fillId="2" borderId="6" xfId="18" applyNumberFormat="1" applyFont="1" applyFill="1" applyBorder="1" applyAlignment="1">
      <alignment horizontal="right"/>
    </xf>
    <xf numFmtId="4" fontId="12" fillId="2" borderId="6" xfId="0" applyNumberFormat="1" applyFont="1" applyFill="1" applyBorder="1" applyAlignment="1">
      <alignment horizontal="right"/>
    </xf>
    <xf numFmtId="4" fontId="12" fillId="2" borderId="6" xfId="0" applyNumberFormat="1" applyFont="1" applyFill="1" applyBorder="1" applyAlignment="1">
      <alignment horizontal="center"/>
    </xf>
    <xf numFmtId="3" fontId="10" fillId="0" borderId="6" xfId="0" applyNumberFormat="1" applyFont="1" applyBorder="1" applyAlignment="1">
      <alignment horizontal="right"/>
    </xf>
    <xf numFmtId="166" fontId="12" fillId="2" borderId="6" xfId="0" applyNumberFormat="1" applyFont="1" applyFill="1" applyBorder="1" applyAlignment="1">
      <alignment/>
    </xf>
    <xf numFmtId="3" fontId="12" fillId="2" borderId="6" xfId="0" applyNumberFormat="1" applyFont="1" applyFill="1" applyBorder="1" applyAlignment="1">
      <alignment/>
    </xf>
    <xf numFmtId="4" fontId="10" fillId="0" borderId="6" xfId="0" applyNumberFormat="1" applyFont="1" applyBorder="1" applyAlignment="1">
      <alignment horizontal="right"/>
    </xf>
    <xf numFmtId="4" fontId="10" fillId="0" borderId="6" xfId="21" applyNumberFormat="1" applyFont="1" applyFill="1" applyBorder="1" applyAlignment="1">
      <alignment horizontal="right" vertical="center" wrapText="1"/>
      <protection/>
    </xf>
    <xf numFmtId="4" fontId="22" fillId="0" borderId="6" xfId="21" applyNumberFormat="1" applyFont="1" applyFill="1" applyBorder="1" applyAlignment="1">
      <alignment horizontal="right" vertical="center" wrapText="1"/>
      <protection/>
    </xf>
    <xf numFmtId="3" fontId="10" fillId="0" borderId="6" xfId="0" applyNumberFormat="1" applyFont="1" applyFill="1" applyBorder="1" applyAlignment="1">
      <alignment/>
    </xf>
    <xf numFmtId="4" fontId="10" fillId="5" borderId="14" xfId="0" applyNumberFormat="1" applyFont="1" applyFill="1" applyBorder="1" applyAlignment="1">
      <alignment/>
    </xf>
    <xf numFmtId="4" fontId="10" fillId="0" borderId="15" xfId="0" applyNumberFormat="1" applyFont="1" applyBorder="1" applyAlignment="1">
      <alignment/>
    </xf>
    <xf numFmtId="3" fontId="10" fillId="0" borderId="11" xfId="0" applyNumberFormat="1" applyFont="1" applyBorder="1" applyAlignment="1">
      <alignment/>
    </xf>
    <xf numFmtId="4" fontId="10" fillId="0" borderId="6" xfId="0" applyNumberFormat="1" applyFont="1" applyBorder="1" applyAlignment="1">
      <alignment/>
    </xf>
    <xf numFmtId="4" fontId="10" fillId="5" borderId="12" xfId="0" applyNumberFormat="1" applyFont="1" applyFill="1" applyBorder="1" applyAlignment="1">
      <alignment/>
    </xf>
    <xf numFmtId="4" fontId="10" fillId="0" borderId="16" xfId="0" applyNumberFormat="1" applyFont="1" applyBorder="1" applyAlignment="1">
      <alignment/>
    </xf>
    <xf numFmtId="4" fontId="12" fillId="2" borderId="12" xfId="0" applyNumberFormat="1" applyFont="1" applyFill="1" applyBorder="1" applyAlignment="1">
      <alignment/>
    </xf>
    <xf numFmtId="4" fontId="12" fillId="2" borderId="6" xfId="0" applyNumberFormat="1" applyFont="1" applyFill="1" applyBorder="1" applyAlignment="1">
      <alignment/>
    </xf>
    <xf numFmtId="4" fontId="12" fillId="2" borderId="16" xfId="0" applyNumberFormat="1" applyFont="1" applyFill="1" applyBorder="1" applyAlignment="1">
      <alignment/>
    </xf>
    <xf numFmtId="4" fontId="12" fillId="2" borderId="17" xfId="0" applyNumberFormat="1" applyFont="1" applyFill="1" applyBorder="1" applyAlignment="1">
      <alignment/>
    </xf>
    <xf numFmtId="4" fontId="12" fillId="2" borderId="18" xfId="0" applyNumberFormat="1" applyFont="1" applyFill="1" applyBorder="1" applyAlignment="1">
      <alignment/>
    </xf>
    <xf numFmtId="49" fontId="12" fillId="3" borderId="19" xfId="0" applyNumberFormat="1" applyFont="1" applyFill="1" applyBorder="1" applyAlignment="1">
      <alignment horizontal="left" vertical="center" wrapText="1"/>
    </xf>
    <xf numFmtId="49" fontId="12" fillId="3" borderId="20" xfId="0" applyNumberFormat="1" applyFont="1" applyFill="1" applyBorder="1" applyAlignment="1">
      <alignment horizontal="left" vertical="center" wrapText="1"/>
    </xf>
    <xf numFmtId="0" fontId="10" fillId="2" borderId="6" xfId="0" applyFont="1" applyFill="1" applyBorder="1" applyAlignment="1">
      <alignment/>
    </xf>
    <xf numFmtId="4" fontId="12" fillId="2" borderId="12" xfId="0" applyNumberFormat="1" applyFont="1" applyFill="1" applyBorder="1" applyAlignment="1">
      <alignment/>
    </xf>
    <xf numFmtId="49" fontId="10" fillId="0" borderId="0" xfId="0" applyNumberFormat="1" applyFont="1" applyAlignment="1">
      <alignment horizontal="center" vertical="center" wrapText="1"/>
    </xf>
    <xf numFmtId="0" fontId="10" fillId="0" borderId="0" xfId="0" applyFont="1" applyAlignment="1">
      <alignment/>
    </xf>
    <xf numFmtId="4" fontId="10" fillId="0" borderId="0" xfId="0" applyNumberFormat="1" applyFont="1" applyAlignment="1">
      <alignment/>
    </xf>
    <xf numFmtId="4" fontId="10" fillId="0" borderId="0" xfId="0" applyNumberFormat="1" applyFont="1" applyBorder="1" applyAlignment="1">
      <alignment/>
    </xf>
    <xf numFmtId="0" fontId="12" fillId="4" borderId="0" xfId="0" applyFont="1" applyFill="1" applyAlignment="1">
      <alignment/>
    </xf>
    <xf numFmtId="0" fontId="12" fillId="4" borderId="6" xfId="0" applyFont="1" applyFill="1" applyBorder="1" applyAlignment="1">
      <alignment/>
    </xf>
    <xf numFmtId="166" fontId="10" fillId="4" borderId="6" xfId="0" applyNumberFormat="1" applyFont="1" applyFill="1" applyBorder="1" applyAlignment="1">
      <alignment/>
    </xf>
    <xf numFmtId="4" fontId="10" fillId="4" borderId="6" xfId="0" applyNumberFormat="1" applyFont="1" applyFill="1" applyBorder="1" applyAlignment="1">
      <alignment/>
    </xf>
    <xf numFmtId="4" fontId="12" fillId="4" borderId="6" xfId="0" applyNumberFormat="1" applyFont="1" applyFill="1" applyBorder="1" applyAlignment="1">
      <alignment/>
    </xf>
    <xf numFmtId="4" fontId="10" fillId="4" borderId="6" xfId="0" applyNumberFormat="1" applyFont="1" applyFill="1" applyBorder="1" applyAlignment="1">
      <alignment/>
    </xf>
    <xf numFmtId="3" fontId="10" fillId="4" borderId="6" xfId="0" applyNumberFormat="1" applyFont="1" applyFill="1" applyBorder="1" applyAlignment="1">
      <alignment/>
    </xf>
    <xf numFmtId="49" fontId="10" fillId="0" borderId="0" xfId="0" applyNumberFormat="1" applyFont="1" applyAlignment="1">
      <alignment wrapText="1"/>
    </xf>
    <xf numFmtId="166" fontId="10" fillId="0" borderId="0" xfId="0" applyNumberFormat="1" applyFont="1" applyAlignment="1">
      <alignment/>
    </xf>
    <xf numFmtId="0" fontId="10" fillId="7" borderId="6" xfId="0" applyFont="1" applyFill="1" applyBorder="1" applyAlignment="1" applyProtection="1">
      <alignment horizontal="center" vertical="center" wrapText="1"/>
      <protection/>
    </xf>
    <xf numFmtId="49" fontId="19" fillId="8" borderId="6" xfId="0" applyNumberFormat="1" applyFont="1" applyFill="1" applyBorder="1" applyAlignment="1">
      <alignment wrapText="1"/>
    </xf>
    <xf numFmtId="49" fontId="20" fillId="9" borderId="6" xfId="0" applyNumberFormat="1" applyFont="1" applyFill="1" applyBorder="1" applyAlignment="1">
      <alignment horizontal="left" vertical="top" wrapText="1"/>
    </xf>
    <xf numFmtId="49" fontId="21" fillId="0" borderId="6" xfId="0" applyNumberFormat="1" applyFont="1" applyBorder="1" applyAlignment="1">
      <alignment wrapText="1"/>
    </xf>
    <xf numFmtId="0" fontId="12" fillId="7" borderId="6" xfId="0" applyFont="1" applyFill="1" applyBorder="1" applyAlignment="1" applyProtection="1">
      <alignment horizontal="center" vertical="center" wrapText="1"/>
      <protection/>
    </xf>
    <xf numFmtId="49" fontId="12" fillId="4" borderId="21" xfId="0" applyNumberFormat="1" applyFont="1" applyFill="1" applyBorder="1" applyAlignment="1">
      <alignment horizontal="center" vertical="center" wrapText="1"/>
    </xf>
    <xf numFmtId="0" fontId="12" fillId="2" borderId="22" xfId="0" applyFont="1" applyFill="1" applyBorder="1" applyAlignment="1">
      <alignment/>
    </xf>
    <xf numFmtId="49" fontId="12" fillId="3" borderId="21" xfId="0" applyNumberFormat="1" applyFont="1" applyFill="1" applyBorder="1" applyAlignment="1">
      <alignment horizontal="left" vertical="center" wrapText="1"/>
    </xf>
    <xf numFmtId="0" fontId="10" fillId="0" borderId="23" xfId="0" applyFont="1" applyBorder="1" applyAlignment="1">
      <alignment/>
    </xf>
    <xf numFmtId="227" fontId="0" fillId="0" borderId="24" xfId="17" applyNumberFormat="1" applyBorder="1" applyAlignment="1">
      <alignment horizontal="center"/>
    </xf>
    <xf numFmtId="227" fontId="0" fillId="0" borderId="24" xfId="0" applyNumberFormat="1" applyBorder="1" applyAlignment="1">
      <alignment horizontal="center"/>
    </xf>
    <xf numFmtId="227" fontId="0" fillId="0" borderId="25" xfId="0" applyNumberFormat="1" applyBorder="1" applyAlignment="1">
      <alignment horizont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227" fontId="0" fillId="0" borderId="15" xfId="17" applyNumberFormat="1" applyBorder="1" applyAlignment="1">
      <alignment horizontal="center"/>
    </xf>
    <xf numFmtId="227" fontId="0" fillId="0" borderId="15" xfId="0" applyNumberFormat="1" applyBorder="1" applyAlignment="1">
      <alignment horizontal="center"/>
    </xf>
    <xf numFmtId="227" fontId="0" fillId="0" borderId="28" xfId="0" applyNumberFormat="1" applyBorder="1" applyAlignment="1">
      <alignment horizontal="center"/>
    </xf>
    <xf numFmtId="227" fontId="15" fillId="4" borderId="26" xfId="17" applyNumberFormat="1" applyFont="1" applyFill="1" applyBorder="1" applyAlignment="1">
      <alignment horizontal="center"/>
    </xf>
    <xf numFmtId="227" fontId="15" fillId="4" borderId="26" xfId="0" applyNumberFormat="1" applyFont="1" applyFill="1" applyBorder="1" applyAlignment="1">
      <alignment horizontal="center"/>
    </xf>
    <xf numFmtId="227" fontId="15" fillId="4" borderId="27" xfId="0" applyNumberFormat="1" applyFont="1" applyFill="1" applyBorder="1" applyAlignment="1">
      <alignment horizontal="center"/>
    </xf>
    <xf numFmtId="10" fontId="10" fillId="6" borderId="6" xfId="0" applyNumberFormat="1" applyFont="1" applyFill="1" applyBorder="1" applyAlignment="1" applyProtection="1">
      <alignment vertical="center" wrapText="1"/>
      <protection/>
    </xf>
    <xf numFmtId="10" fontId="12" fillId="2" borderId="6" xfId="0" applyNumberFormat="1" applyFont="1" applyFill="1" applyBorder="1" applyAlignment="1" applyProtection="1">
      <alignment vertical="center" wrapText="1"/>
      <protection/>
    </xf>
    <xf numFmtId="10" fontId="12" fillId="3" borderId="7" xfId="0" applyNumberFormat="1" applyFont="1" applyFill="1" applyBorder="1" applyAlignment="1">
      <alignment horizontal="left" vertical="center" wrapText="1"/>
    </xf>
    <xf numFmtId="10" fontId="10" fillId="0" borderId="0" xfId="0" applyNumberFormat="1" applyFont="1" applyAlignment="1">
      <alignment/>
    </xf>
    <xf numFmtId="10" fontId="12" fillId="4" borderId="6" xfId="0" applyNumberFormat="1" applyFont="1" applyFill="1" applyBorder="1" applyAlignment="1">
      <alignment/>
    </xf>
    <xf numFmtId="10" fontId="10" fillId="6" borderId="6" xfId="0" applyNumberFormat="1" applyFont="1" applyFill="1" applyBorder="1" applyAlignment="1">
      <alignment/>
    </xf>
    <xf numFmtId="10" fontId="12" fillId="2" borderId="6" xfId="0" applyNumberFormat="1" applyFont="1" applyFill="1" applyBorder="1" applyAlignment="1">
      <alignment/>
    </xf>
    <xf numFmtId="49" fontId="15" fillId="0" borderId="12"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19" fillId="4" borderId="11" xfId="0" applyNumberFormat="1" applyFont="1" applyFill="1" applyBorder="1" applyAlignment="1">
      <alignment horizontal="left" vertical="center" wrapText="1"/>
    </xf>
    <xf numFmtId="49" fontId="19" fillId="4" borderId="24" xfId="0" applyNumberFormat="1" applyFont="1" applyFill="1" applyBorder="1" applyAlignment="1">
      <alignment horizontal="left" vertical="center" wrapText="1"/>
    </xf>
    <xf numFmtId="49" fontId="19" fillId="4" borderId="30" xfId="0" applyNumberFormat="1" applyFont="1" applyFill="1" applyBorder="1" applyAlignment="1">
      <alignment horizontal="left" vertical="center" wrapText="1"/>
    </xf>
    <xf numFmtId="49" fontId="0" fillId="0" borderId="13"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19" fillId="10" borderId="11" xfId="0" applyNumberFormat="1" applyFont="1" applyFill="1" applyBorder="1" applyAlignment="1">
      <alignment horizontal="left" vertical="center" wrapText="1"/>
    </xf>
    <xf numFmtId="49" fontId="19" fillId="10" borderId="24" xfId="0" applyNumberFormat="1" applyFont="1" applyFill="1" applyBorder="1" applyAlignment="1">
      <alignment horizontal="left" vertical="center" wrapText="1"/>
    </xf>
    <xf numFmtId="49" fontId="19" fillId="10" borderId="30" xfId="0" applyNumberFormat="1" applyFont="1" applyFill="1" applyBorder="1" applyAlignment="1">
      <alignment horizontal="left" vertical="center" wrapText="1"/>
    </xf>
    <xf numFmtId="49" fontId="20" fillId="11" borderId="6" xfId="0" applyNumberFormat="1" applyFont="1" applyFill="1" applyBorder="1" applyAlignment="1">
      <alignment vertical="top" wrapText="1"/>
    </xf>
    <xf numFmtId="49" fontId="12"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5" borderId="6" xfId="0" applyFont="1" applyFill="1" applyBorder="1" applyAlignment="1" applyProtection="1">
      <alignment horizontal="center" vertical="center" wrapText="1"/>
      <protection/>
    </xf>
    <xf numFmtId="0" fontId="10" fillId="5" borderId="6" xfId="0" applyFont="1" applyFill="1" applyBorder="1" applyAlignment="1" applyProtection="1">
      <alignment horizontal="center" vertical="center" wrapText="1"/>
      <protection/>
    </xf>
    <xf numFmtId="0" fontId="12" fillId="6" borderId="11"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3" fillId="12" borderId="6" xfId="0" applyFont="1" applyFill="1" applyBorder="1" applyAlignment="1" applyProtection="1">
      <alignment horizontal="center" vertical="center" wrapText="1"/>
      <protection/>
    </xf>
    <xf numFmtId="0" fontId="13" fillId="12" borderId="11" xfId="0" applyFont="1" applyFill="1" applyBorder="1" applyAlignment="1" applyProtection="1">
      <alignment horizontal="center" vertical="center" wrapText="1"/>
      <protection/>
    </xf>
    <xf numFmtId="0" fontId="13" fillId="12" borderId="24" xfId="0" applyFont="1" applyFill="1" applyBorder="1" applyAlignment="1" applyProtection="1">
      <alignment horizontal="center" vertical="center" wrapText="1"/>
      <protection/>
    </xf>
    <xf numFmtId="0" fontId="13" fillId="12" borderId="30" xfId="0" applyFont="1" applyFill="1" applyBorder="1" applyAlignment="1" applyProtection="1">
      <alignment horizontal="center" vertical="center" wrapText="1"/>
      <protection/>
    </xf>
    <xf numFmtId="0" fontId="12" fillId="4" borderId="6" xfId="0" applyFont="1" applyFill="1" applyBorder="1" applyAlignment="1" applyProtection="1">
      <alignment horizontal="center" vertical="center" wrapText="1"/>
      <protection/>
    </xf>
    <xf numFmtId="0" fontId="10" fillId="4" borderId="6" xfId="0" applyFont="1" applyFill="1" applyBorder="1" applyAlignment="1" applyProtection="1">
      <alignment horizontal="center" vertical="center" wrapText="1"/>
      <protection/>
    </xf>
    <xf numFmtId="0" fontId="12" fillId="11" borderId="6"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3" fillId="13" borderId="6" xfId="0" applyFont="1" applyFill="1" applyBorder="1" applyAlignment="1" applyProtection="1">
      <alignment horizontal="center" vertical="center" wrapText="1"/>
      <protection/>
    </xf>
    <xf numFmtId="0" fontId="13" fillId="8" borderId="6" xfId="0" applyFont="1" applyFill="1" applyBorder="1" applyAlignment="1" applyProtection="1">
      <alignment horizontal="center" vertical="center" wrapText="1"/>
      <protection/>
    </xf>
    <xf numFmtId="0" fontId="12" fillId="14" borderId="6" xfId="0" applyFont="1" applyFill="1" applyBorder="1" applyAlignment="1">
      <alignment horizontal="center" vertical="center"/>
    </xf>
    <xf numFmtId="0" fontId="10" fillId="14" borderId="6" xfId="0" applyFont="1" applyFill="1" applyBorder="1" applyAlignment="1">
      <alignment horizontal="center" vertical="center"/>
    </xf>
    <xf numFmtId="0" fontId="12" fillId="15" borderId="6" xfId="0" applyFont="1" applyFill="1" applyBorder="1" applyAlignment="1" applyProtection="1">
      <alignment horizontal="center" vertical="center" wrapText="1"/>
      <protection/>
    </xf>
    <xf numFmtId="0" fontId="10" fillId="15" borderId="6" xfId="0" applyFont="1" applyFill="1" applyBorder="1" applyAlignment="1" applyProtection="1">
      <alignment horizontal="center" vertical="center" wrapText="1"/>
      <protection/>
    </xf>
    <xf numFmtId="0" fontId="12" fillId="16" borderId="6" xfId="0" applyFont="1" applyFill="1" applyBorder="1" applyAlignment="1">
      <alignment horizontal="center"/>
    </xf>
    <xf numFmtId="0" fontId="10" fillId="16" borderId="6"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 fontId="10" fillId="0" borderId="6" xfId="0" applyNumberFormat="1" applyFont="1" applyBorder="1" applyAlignment="1">
      <alignment horizontal="center"/>
    </xf>
    <xf numFmtId="4" fontId="10" fillId="5" borderId="6" xfId="0" applyNumberFormat="1" applyFont="1" applyFill="1" applyBorder="1" applyAlignment="1" applyProtection="1">
      <alignment horizontal="center" vertical="center" wrapText="1"/>
      <protection/>
    </xf>
    <xf numFmtId="4" fontId="10" fillId="17" borderId="6" xfId="0" applyNumberFormat="1" applyFont="1" applyFill="1" applyBorder="1" applyAlignment="1" applyProtection="1">
      <alignment horizontal="center" vertical="center" wrapText="1"/>
      <protection/>
    </xf>
    <xf numFmtId="4" fontId="12" fillId="2" borderId="12" xfId="0" applyNumberFormat="1" applyFont="1" applyFill="1" applyBorder="1" applyAlignment="1">
      <alignment horizontal="center"/>
    </xf>
    <xf numFmtId="4" fontId="12" fillId="2" borderId="16" xfId="0" applyNumberFormat="1" applyFont="1" applyFill="1" applyBorder="1" applyAlignment="1">
      <alignment horizontal="center"/>
    </xf>
    <xf numFmtId="4" fontId="12" fillId="2" borderId="17" xfId="0" applyNumberFormat="1" applyFont="1" applyFill="1" applyBorder="1" applyAlignment="1">
      <alignment horizontal="center"/>
    </xf>
    <xf numFmtId="4" fontId="12" fillId="2" borderId="18" xfId="0" applyNumberFormat="1" applyFont="1" applyFill="1" applyBorder="1" applyAlignment="1">
      <alignment horizontal="center"/>
    </xf>
    <xf numFmtId="4" fontId="12" fillId="2" borderId="31" xfId="0" applyNumberFormat="1" applyFont="1" applyFill="1" applyBorder="1" applyAlignment="1">
      <alignment horizontal="center"/>
    </xf>
    <xf numFmtId="4" fontId="12" fillId="2" borderId="29" xfId="0" applyNumberFormat="1" applyFont="1" applyFill="1" applyBorder="1" applyAlignment="1">
      <alignment horizontal="center"/>
    </xf>
    <xf numFmtId="49" fontId="10" fillId="2" borderId="11" xfId="0" applyNumberFormat="1" applyFont="1" applyFill="1" applyBorder="1" applyAlignment="1">
      <alignment horizontal="center" vertical="center" wrapText="1"/>
    </xf>
    <xf numFmtId="49" fontId="10" fillId="2" borderId="30" xfId="0" applyNumberFormat="1" applyFont="1" applyFill="1" applyBorder="1" applyAlignment="1">
      <alignment horizontal="center" vertical="center" wrapText="1"/>
    </xf>
    <xf numFmtId="4" fontId="12" fillId="2" borderId="6" xfId="0" applyNumberFormat="1" applyFont="1" applyFill="1" applyBorder="1" applyAlignment="1">
      <alignment horizontal="center"/>
    </xf>
    <xf numFmtId="4" fontId="10" fillId="0" borderId="15" xfId="0" applyNumberFormat="1" applyFont="1" applyBorder="1" applyAlignment="1">
      <alignment horizontal="center"/>
    </xf>
    <xf numFmtId="4" fontId="10" fillId="0" borderId="32" xfId="0" applyNumberFormat="1" applyFont="1" applyBorder="1" applyAlignment="1">
      <alignment horizontal="center"/>
    </xf>
    <xf numFmtId="4" fontId="10" fillId="0" borderId="33" xfId="0" applyNumberFormat="1" applyFont="1" applyBorder="1" applyAlignment="1">
      <alignment horizontal="center"/>
    </xf>
    <xf numFmtId="4" fontId="10" fillId="0" borderId="34" xfId="0" applyNumberFormat="1" applyFont="1" applyBorder="1" applyAlignment="1">
      <alignment horizontal="center"/>
    </xf>
    <xf numFmtId="4" fontId="10" fillId="0" borderId="12" xfId="0" applyNumberFormat="1" applyFont="1" applyBorder="1" applyAlignment="1">
      <alignment horizontal="center"/>
    </xf>
    <xf numFmtId="4" fontId="10" fillId="0" borderId="29" xfId="0" applyNumberFormat="1" applyFont="1" applyBorder="1" applyAlignment="1">
      <alignment horizontal="center"/>
    </xf>
    <xf numFmtId="4" fontId="10" fillId="0" borderId="16" xfId="0" applyNumberFormat="1" applyFont="1" applyBorder="1" applyAlignment="1">
      <alignment horizontal="center"/>
    </xf>
    <xf numFmtId="4" fontId="10" fillId="4" borderId="12" xfId="0" applyNumberFormat="1" applyFont="1" applyFill="1" applyBorder="1" applyAlignment="1">
      <alignment horizontal="center"/>
    </xf>
    <xf numFmtId="4" fontId="10" fillId="4" borderId="29" xfId="0" applyNumberFormat="1" applyFont="1" applyFill="1" applyBorder="1" applyAlignment="1">
      <alignment horizontal="center"/>
    </xf>
    <xf numFmtId="4" fontId="10" fillId="4" borderId="16" xfId="0" applyNumberFormat="1" applyFont="1" applyFill="1" applyBorder="1" applyAlignment="1">
      <alignment horizontal="center"/>
    </xf>
    <xf numFmtId="0" fontId="12" fillId="6" borderId="22" xfId="0" applyFont="1" applyFill="1" applyBorder="1" applyAlignment="1">
      <alignment horizontal="center" vertical="center" wrapText="1"/>
    </xf>
    <xf numFmtId="0" fontId="13" fillId="8" borderId="35" xfId="0" applyFont="1" applyFill="1" applyBorder="1" applyAlignment="1" applyProtection="1">
      <alignment horizontal="center" vertical="center" wrapText="1"/>
      <protection/>
    </xf>
    <xf numFmtId="0" fontId="0" fillId="0" borderId="25" xfId="0" applyBorder="1" applyAlignment="1">
      <alignment/>
    </xf>
    <xf numFmtId="43" fontId="12" fillId="6" borderId="11" xfId="17" applyFont="1" applyFill="1" applyBorder="1" applyAlignment="1">
      <alignment horizontal="center" vertical="center" wrapText="1"/>
    </xf>
    <xf numFmtId="43" fontId="12" fillId="6" borderId="24" xfId="17" applyFont="1" applyFill="1" applyBorder="1" applyAlignment="1">
      <alignment horizontal="center" vertical="center" wrapText="1"/>
    </xf>
    <xf numFmtId="43" fontId="12" fillId="6" borderId="30" xfId="17" applyFont="1" applyFill="1" applyBorder="1" applyAlignment="1">
      <alignment horizontal="center" vertical="center" wrapText="1"/>
    </xf>
    <xf numFmtId="0" fontId="12" fillId="0" borderId="36" xfId="0" applyFont="1" applyBorder="1" applyAlignment="1">
      <alignment horizontal="justify"/>
    </xf>
    <xf numFmtId="0" fontId="10" fillId="0" borderId="0" xfId="0" applyFont="1" applyAlignment="1">
      <alignment/>
    </xf>
    <xf numFmtId="0" fontId="12" fillId="0" borderId="0" xfId="0" applyFont="1" applyBorder="1" applyAlignment="1">
      <alignment horizontal="justify"/>
    </xf>
    <xf numFmtId="0" fontId="12" fillId="0" borderId="0" xfId="0" applyFont="1" applyBorder="1" applyAlignment="1">
      <alignment horizontal="justify"/>
    </xf>
    <xf numFmtId="0" fontId="0" fillId="0" borderId="0" xfId="0" applyAlignment="1">
      <alignment horizontal="justify"/>
    </xf>
    <xf numFmtId="0" fontId="23" fillId="18" borderId="0" xfId="0" applyFont="1" applyFill="1" applyAlignment="1">
      <alignment horizontal="center" vertical="center" textRotation="90"/>
    </xf>
    <xf numFmtId="0" fontId="23" fillId="14" borderId="0" xfId="0" applyFont="1" applyFill="1" applyAlignment="1">
      <alignment horizontal="center" vertical="center" textRotation="90"/>
    </xf>
  </cellXfs>
  <cellStyles count="9">
    <cellStyle name="Normal" xfId="0"/>
    <cellStyle name="Hyperlink" xfId="15"/>
    <cellStyle name="Followed Hyperlink" xfId="16"/>
    <cellStyle name="Comma" xfId="17"/>
    <cellStyle name="Comma [0]" xfId="18"/>
    <cellStyle name="Currency" xfId="19"/>
    <cellStyle name="Currency [0]" xfId="20"/>
    <cellStyle name="Normal_Hoja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TITULARIDAD DE LA PROPIEDAD</a:t>
            </a:r>
          </a:p>
        </c:rich>
      </c:tx>
      <c:layout/>
      <c:spPr>
        <a:noFill/>
        <a:ln>
          <a:noFill/>
        </a:ln>
      </c:spPr>
    </c:title>
    <c:view3D>
      <c:rotX val="15"/>
      <c:rotY val="20"/>
      <c:depthPercent val="100"/>
      <c:rAngAx val="1"/>
    </c:view3D>
    <c:plotArea>
      <c:layout/>
      <c:bar3DChart>
        <c:barDir val="col"/>
        <c:grouping val="stacked"/>
        <c:varyColors val="0"/>
        <c:ser>
          <c:idx val="0"/>
          <c:order val="0"/>
          <c:tx>
            <c:v>Pública</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Lit>
              <c:ptCount val="4"/>
              <c:pt idx="0">
                <c:v>Sup. Arbolada
2005</c:v>
              </c:pt>
              <c:pt idx="1">
                <c:v>Sup. Desarbolada</c:v>
              </c:pt>
              <c:pt idx="2">
                <c:v>Sup. Arbolada
1990</c:v>
              </c:pt>
              <c:pt idx="3">
                <c:v>Sup. Desarbolada</c:v>
              </c:pt>
            </c:strLit>
          </c:cat>
          <c:val>
            <c:numLit>
              <c:ptCount val="4"/>
              <c:pt idx="0">
                <c:v>0.29107842215286883</c:v>
              </c:pt>
              <c:pt idx="1">
                <c:v>0.25129008551307136</c:v>
              </c:pt>
              <c:pt idx="2">
                <c:v>0.31351669368398793</c:v>
              </c:pt>
              <c:pt idx="3">
                <c:v>0.2222087467574968</c:v>
              </c:pt>
            </c:numLit>
          </c:val>
          <c:shape val="box"/>
        </c:ser>
        <c:ser>
          <c:idx val="1"/>
          <c:order val="1"/>
          <c:tx>
            <c:v>Privada, peculiar o desconocida</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Lit>
              <c:ptCount val="4"/>
              <c:pt idx="0">
                <c:v>Sup. Arbolada
2005</c:v>
              </c:pt>
              <c:pt idx="1">
                <c:v>Sup. Desarbolada</c:v>
              </c:pt>
              <c:pt idx="2">
                <c:v>Sup. Arbolada
1990</c:v>
              </c:pt>
              <c:pt idx="3">
                <c:v>Sup. Desarbolada</c:v>
              </c:pt>
            </c:strLit>
          </c:cat>
          <c:val>
            <c:numLit>
              <c:ptCount val="4"/>
              <c:pt idx="0">
                <c:v>0.6918351273703329</c:v>
              </c:pt>
              <c:pt idx="1">
                <c:v>0.7151049503391749</c:v>
              </c:pt>
              <c:pt idx="2">
                <c:v>0.6741163854420029</c:v>
              </c:pt>
              <c:pt idx="3">
                <c:v>0.7532884657700771</c:v>
              </c:pt>
            </c:numLit>
          </c:val>
          <c:shape val="box"/>
        </c:ser>
        <c:ser>
          <c:idx val="2"/>
          <c:order val="2"/>
          <c:tx>
            <c:v>Montes vecinales en mano común</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Lit>
              <c:ptCount val="4"/>
              <c:pt idx="0">
                <c:v>Sup. Arbolada
2005</c:v>
              </c:pt>
              <c:pt idx="1">
                <c:v>Sup. Desarbolada</c:v>
              </c:pt>
              <c:pt idx="2">
                <c:v>Sup. Arbolada
1990</c:v>
              </c:pt>
              <c:pt idx="3">
                <c:v>Sup. Desarbolada</c:v>
              </c:pt>
            </c:strLit>
          </c:cat>
          <c:val>
            <c:numLit>
              <c:ptCount val="4"/>
              <c:pt idx="0">
                <c:v>0.01708237215067569</c:v>
              </c:pt>
              <c:pt idx="1">
                <c:v>0.033604683010728</c:v>
              </c:pt>
              <c:pt idx="2">
                <c:v>0.01236689282585838</c:v>
              </c:pt>
              <c:pt idx="3">
                <c:v>0.024502776710304038</c:v>
              </c:pt>
            </c:numLit>
          </c:val>
          <c:shape val="box"/>
        </c:ser>
        <c:overlap val="100"/>
        <c:shape val="box"/>
        <c:axId val="9838747"/>
        <c:axId val="21439860"/>
      </c:bar3DChart>
      <c:catAx>
        <c:axId val="9838747"/>
        <c:scaling>
          <c:orientation val="minMax"/>
        </c:scaling>
        <c:axPos val="b"/>
        <c:delete val="0"/>
        <c:numFmt formatCode="General" sourceLinked="1"/>
        <c:majorTickMark val="out"/>
        <c:minorTickMark val="none"/>
        <c:tickLblPos val="low"/>
        <c:txPr>
          <a:bodyPr/>
          <a:lstStyle/>
          <a:p>
            <a:pPr>
              <a:defRPr lang="en-US" cap="none" sz="150" b="0" i="0" u="none" baseline="0">
                <a:latin typeface="Arial"/>
                <a:ea typeface="Arial"/>
                <a:cs typeface="Arial"/>
              </a:defRPr>
            </a:pPr>
          </a:p>
        </c:txPr>
        <c:crossAx val="21439860"/>
        <c:crosses val="autoZero"/>
        <c:auto val="1"/>
        <c:lblOffset val="100"/>
        <c:noMultiLvlLbl val="0"/>
      </c:catAx>
      <c:valAx>
        <c:axId val="21439860"/>
        <c:scaling>
          <c:orientation val="minMax"/>
          <c:max val="1"/>
        </c:scaling>
        <c:axPos val="l"/>
        <c:title>
          <c:tx>
            <c:rich>
              <a:bodyPr vert="horz" rot="0" anchor="ctr"/>
              <a:lstStyle/>
              <a:p>
                <a:pPr algn="ctr">
                  <a:defRPr/>
                </a:pPr>
                <a:r>
                  <a:rPr lang="en-US" cap="none" sz="150" b="1" i="0" u="none" baseline="0">
                    <a:latin typeface="Arial"/>
                    <a:ea typeface="Arial"/>
                    <a:cs typeface="Arial"/>
                  </a:rPr>
                  <a:t>PORCENTAJE</a:t>
                </a:r>
              </a:p>
            </c:rich>
          </c:tx>
          <c:layout/>
          <c:overlay val="0"/>
          <c:spPr>
            <a:noFill/>
            <a:ln>
              <a:noFill/>
            </a:ln>
          </c:spPr>
        </c:title>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838747"/>
        <c:crossesAt val="1"/>
        <c:crossBetween val="between"/>
        <c:dispUnits/>
      </c:valAx>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1371600</xdr:colOff>
      <xdr:row>0</xdr:row>
      <xdr:rowOff>66675</xdr:rowOff>
    </xdr:from>
    <xdr:to>
      <xdr:col>2</xdr:col>
      <xdr:colOff>4552950</xdr:colOff>
      <xdr:row>2</xdr:row>
      <xdr:rowOff>238125</xdr:rowOff>
    </xdr:to>
    <xdr:sp>
      <xdr:nvSpPr>
        <xdr:cNvPr id="1" name="TextBox 2"/>
        <xdr:cNvSpPr txBox="1">
          <a:spLocks noChangeArrowheads="1"/>
        </xdr:cNvSpPr>
      </xdr:nvSpPr>
      <xdr:spPr>
        <a:xfrm>
          <a:off x="4676775" y="66675"/>
          <a:ext cx="3181350" cy="762000"/>
        </a:xfrm>
        <a:prstGeom prst="rect">
          <a:avLst/>
        </a:prstGeom>
        <a:solidFill>
          <a:srgbClr val="C0C0C0"/>
        </a:solidFill>
        <a:ln w="9525" cmpd="sng">
          <a:noFill/>
        </a:ln>
      </xdr:spPr>
      <xdr:txBody>
        <a:bodyPr vertOverflow="clip" wrap="square"/>
        <a:p>
          <a:pPr algn="l">
            <a:defRPr/>
          </a:pPr>
          <a:r>
            <a:rPr lang="en-US" cap="none" sz="700" b="0" i="0" u="none" baseline="0"/>
            <a:t>DIRECCIÓN GENERAL DE MEDIO NATURAL Y POLÍTICA FORESTAL
SUBDIRECCIÓN GENERAL DE INVENTARIO DEL
PATRIMONIO NATURAL Y LA BIODIVERSIDAD
ÁREA DE INVENTARIO Y ESTADÍSTICAS FORESTALES
</a:t>
          </a:r>
        </a:p>
      </xdr:txBody>
    </xdr:sp>
    <xdr:clientData/>
  </xdr:twoCellAnchor>
  <xdr:twoCellAnchor editAs="oneCell">
    <xdr:from>
      <xdr:col>0</xdr:col>
      <xdr:colOff>0</xdr:colOff>
      <xdr:row>0</xdr:row>
      <xdr:rowOff>0</xdr:rowOff>
    </xdr:from>
    <xdr:to>
      <xdr:col>1</xdr:col>
      <xdr:colOff>2828925</xdr:colOff>
      <xdr:row>2</xdr:row>
      <xdr:rowOff>257175</xdr:rowOff>
    </xdr:to>
    <xdr:pic>
      <xdr:nvPicPr>
        <xdr:cNvPr id="2" name="Picture 3"/>
        <xdr:cNvPicPr preferRelativeResize="1">
          <a:picLocks noChangeAspect="1"/>
        </xdr:cNvPicPr>
      </xdr:nvPicPr>
      <xdr:blipFill>
        <a:blip r:embed="rId1"/>
        <a:stretch>
          <a:fillRect/>
        </a:stretch>
      </xdr:blipFill>
      <xdr:spPr>
        <a:xfrm>
          <a:off x="0" y="0"/>
          <a:ext cx="29432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790575</xdr:colOff>
      <xdr:row>144</xdr:row>
      <xdr:rowOff>0</xdr:rowOff>
    </xdr:from>
    <xdr:to>
      <xdr:col>31</xdr:col>
      <xdr:colOff>0</xdr:colOff>
      <xdr:row>144</xdr:row>
      <xdr:rowOff>0</xdr:rowOff>
    </xdr:to>
    <xdr:graphicFrame>
      <xdr:nvGraphicFramePr>
        <xdr:cNvPr id="1" name="Chart 1"/>
        <xdr:cNvGraphicFramePr/>
      </xdr:nvGraphicFramePr>
      <xdr:xfrm>
        <a:off x="22983825" y="20535900"/>
        <a:ext cx="26574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C25"/>
  <sheetViews>
    <sheetView workbookViewId="0" topLeftCell="A1">
      <selection activeCell="C11" sqref="C11"/>
    </sheetView>
  </sheetViews>
  <sheetFormatPr defaultColWidth="11.421875" defaultRowHeight="12.75"/>
  <cols>
    <col min="1" max="1" width="1.7109375" style="0" customWidth="1"/>
    <col min="2" max="2" width="47.8515625" style="0" customWidth="1"/>
    <col min="3" max="3" width="83.28125" style="0" bestFit="1" customWidth="1"/>
  </cols>
  <sheetData>
    <row r="1" ht="33.75" customHeight="1"/>
    <row r="3" ht="45.75" customHeight="1" thickBot="1"/>
    <row r="4" spans="2:3" ht="15.75" thickBot="1">
      <c r="B4" s="1" t="s">
        <v>0</v>
      </c>
      <c r="C4" s="2" t="s">
        <v>166</v>
      </c>
    </row>
    <row r="5" spans="2:3" ht="15.75" thickBot="1">
      <c r="B5" s="3" t="s">
        <v>1</v>
      </c>
      <c r="C5" s="4" t="s">
        <v>2</v>
      </c>
    </row>
    <row r="6" spans="2:3" ht="15.75" thickBot="1">
      <c r="B6" s="5" t="s">
        <v>3</v>
      </c>
      <c r="C6" s="6" t="s">
        <v>167</v>
      </c>
    </row>
    <row r="7" spans="2:3" ht="15.75" thickBot="1">
      <c r="B7" s="7" t="s">
        <v>4</v>
      </c>
      <c r="C7" s="8" t="s">
        <v>168</v>
      </c>
    </row>
    <row r="8" spans="2:3" ht="29.25" thickBot="1">
      <c r="B8" s="7" t="s">
        <v>5</v>
      </c>
      <c r="C8" s="2" t="s">
        <v>169</v>
      </c>
    </row>
    <row r="9" spans="2:3" ht="15.75" thickBot="1">
      <c r="B9" s="7" t="s">
        <v>6</v>
      </c>
      <c r="C9" s="9" t="s">
        <v>170</v>
      </c>
    </row>
    <row r="10" spans="2:3" ht="29.25" thickBot="1">
      <c r="B10" s="10" t="s">
        <v>7</v>
      </c>
      <c r="C10" s="2" t="s">
        <v>223</v>
      </c>
    </row>
    <row r="11" spans="2:3" ht="85.5">
      <c r="B11" s="10" t="s">
        <v>8</v>
      </c>
      <c r="C11" s="11" t="s">
        <v>183</v>
      </c>
    </row>
    <row r="12" spans="2:3" ht="14.25">
      <c r="B12" s="12"/>
      <c r="C12" s="11" t="s">
        <v>171</v>
      </c>
    </row>
    <row r="13" spans="2:3" ht="15" thickBot="1">
      <c r="B13" s="13"/>
      <c r="C13" s="14"/>
    </row>
    <row r="14" spans="2:3" ht="29.25" thickBot="1">
      <c r="B14" s="5" t="s">
        <v>9</v>
      </c>
      <c r="C14" s="2" t="s">
        <v>172</v>
      </c>
    </row>
    <row r="15" spans="2:3" ht="44.25" thickBot="1">
      <c r="B15" s="7" t="s">
        <v>10</v>
      </c>
      <c r="C15" s="15" t="s">
        <v>173</v>
      </c>
    </row>
    <row r="16" spans="2:3" ht="15.75" thickBot="1">
      <c r="B16" s="7" t="s">
        <v>11</v>
      </c>
      <c r="C16" s="9" t="s">
        <v>174</v>
      </c>
    </row>
    <row r="17" spans="2:3" ht="15.75" thickBot="1">
      <c r="B17" s="7" t="s">
        <v>12</v>
      </c>
      <c r="C17" s="9" t="s">
        <v>13</v>
      </c>
    </row>
    <row r="18" spans="2:3" ht="15.75" thickBot="1">
      <c r="B18" s="5" t="s">
        <v>14</v>
      </c>
      <c r="C18" s="16"/>
    </row>
    <row r="19" spans="2:3" ht="15.75" thickBot="1">
      <c r="B19" s="7" t="s">
        <v>15</v>
      </c>
      <c r="C19" s="17" t="s">
        <v>175</v>
      </c>
    </row>
    <row r="24" ht="15">
      <c r="B24" s="18"/>
    </row>
    <row r="25" ht="14.25">
      <c r="B25" s="19"/>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3:O12"/>
  <sheetViews>
    <sheetView tabSelected="1" workbookViewId="0" topLeftCell="A10">
      <selection activeCell="C20" sqref="C20"/>
    </sheetView>
  </sheetViews>
  <sheetFormatPr defaultColWidth="11.421875" defaultRowHeight="12.75"/>
  <sheetData>
    <row r="3" spans="1:15" ht="67.5" customHeight="1">
      <c r="A3" s="193" t="s">
        <v>232</v>
      </c>
      <c r="C3" s="188" t="s">
        <v>227</v>
      </c>
      <c r="D3" s="189"/>
      <c r="E3" s="189"/>
      <c r="F3" s="189"/>
      <c r="G3" s="189"/>
      <c r="H3" s="189"/>
      <c r="I3" s="189"/>
      <c r="J3" s="189"/>
      <c r="K3" s="189"/>
      <c r="L3" s="189"/>
      <c r="M3" s="189"/>
      <c r="N3" s="189"/>
      <c r="O3" s="189"/>
    </row>
    <row r="4" ht="12.75">
      <c r="A4" s="193"/>
    </row>
    <row r="5" spans="1:15" ht="66" customHeight="1">
      <c r="A5" s="193"/>
      <c r="C5" s="188" t="s">
        <v>228</v>
      </c>
      <c r="D5" s="189"/>
      <c r="E5" s="189"/>
      <c r="F5" s="189"/>
      <c r="G5" s="189"/>
      <c r="H5" s="189"/>
      <c r="I5" s="189"/>
      <c r="J5" s="189"/>
      <c r="K5" s="189"/>
      <c r="L5" s="189"/>
      <c r="M5" s="189"/>
      <c r="N5" s="189"/>
      <c r="O5" s="189"/>
    </row>
    <row r="6" ht="12.75">
      <c r="A6" s="193"/>
    </row>
    <row r="7" spans="1:15" ht="52.5" customHeight="1">
      <c r="A7" s="193"/>
      <c r="C7" s="188" t="s">
        <v>229</v>
      </c>
      <c r="D7" s="189"/>
      <c r="E7" s="189"/>
      <c r="F7" s="189"/>
      <c r="G7" s="189"/>
      <c r="H7" s="189"/>
      <c r="I7" s="189"/>
      <c r="J7" s="189"/>
      <c r="K7" s="189"/>
      <c r="L7" s="189"/>
      <c r="M7" s="189"/>
      <c r="N7" s="189"/>
      <c r="O7" s="189"/>
    </row>
    <row r="8" ht="12.75">
      <c r="A8" s="193"/>
    </row>
    <row r="9" spans="1:15" ht="30" customHeight="1">
      <c r="A9" s="193"/>
      <c r="C9" s="188" t="s">
        <v>231</v>
      </c>
      <c r="D9" s="192"/>
      <c r="E9" s="192"/>
      <c r="F9" s="192"/>
      <c r="G9" s="192"/>
      <c r="H9" s="192"/>
      <c r="I9" s="192"/>
      <c r="J9" s="192"/>
      <c r="K9" s="192"/>
      <c r="L9" s="192"/>
      <c r="M9" s="192"/>
      <c r="N9" s="192"/>
      <c r="O9" s="192"/>
    </row>
    <row r="10" spans="3:15" ht="12.75">
      <c r="C10" s="191"/>
      <c r="D10" s="191"/>
      <c r="E10" s="191"/>
      <c r="F10" s="191"/>
      <c r="G10" s="191"/>
      <c r="H10" s="191"/>
      <c r="I10" s="191"/>
      <c r="J10" s="191"/>
      <c r="K10" s="191"/>
      <c r="L10" s="191"/>
      <c r="M10" s="191"/>
      <c r="N10" s="191"/>
      <c r="O10" s="191"/>
    </row>
    <row r="11" spans="1:15" ht="38.25" customHeight="1">
      <c r="A11" s="194" t="s">
        <v>233</v>
      </c>
      <c r="C11" s="188" t="s">
        <v>230</v>
      </c>
      <c r="D11" s="190"/>
      <c r="E11" s="190"/>
      <c r="F11" s="190"/>
      <c r="G11" s="190"/>
      <c r="H11" s="190"/>
      <c r="I11" s="190"/>
      <c r="J11" s="190"/>
      <c r="K11" s="190"/>
      <c r="L11" s="190"/>
      <c r="M11" s="190"/>
      <c r="N11" s="190"/>
      <c r="O11" s="190"/>
    </row>
    <row r="12" ht="72" customHeight="1">
      <c r="A12" s="194"/>
    </row>
  </sheetData>
  <mergeCells count="7">
    <mergeCell ref="C9:O9"/>
    <mergeCell ref="A3:A9"/>
    <mergeCell ref="A11:A12"/>
    <mergeCell ref="C3:O3"/>
    <mergeCell ref="C5:O5"/>
    <mergeCell ref="C7:O7"/>
    <mergeCell ref="C11:O11"/>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B2:H16"/>
  <sheetViews>
    <sheetView workbookViewId="0" topLeftCell="A1">
      <selection activeCell="D22" sqref="D22"/>
    </sheetView>
  </sheetViews>
  <sheetFormatPr defaultColWidth="11.421875" defaultRowHeight="12.75"/>
  <cols>
    <col min="2" max="2" width="19.421875" style="0" customWidth="1"/>
    <col min="6" max="6" width="27.421875" style="0" customWidth="1"/>
    <col min="7" max="7" width="14.421875" style="0" customWidth="1"/>
    <col min="8" max="8" width="17.140625" style="0" customWidth="1"/>
  </cols>
  <sheetData>
    <row r="2" spans="2:8" ht="40.5" customHeight="1">
      <c r="B2" s="25"/>
      <c r="C2" s="118" t="s">
        <v>87</v>
      </c>
      <c r="D2" s="119"/>
      <c r="E2" s="119"/>
      <c r="F2" s="120"/>
      <c r="G2" s="26" t="s">
        <v>88</v>
      </c>
      <c r="H2" s="26" t="s">
        <v>89</v>
      </c>
    </row>
    <row r="3" spans="2:8" ht="12.75">
      <c r="B3" s="121" t="s">
        <v>181</v>
      </c>
      <c r="C3" s="124" t="s">
        <v>90</v>
      </c>
      <c r="D3" s="125"/>
      <c r="E3" s="27"/>
      <c r="F3" s="28" t="s">
        <v>91</v>
      </c>
      <c r="G3" s="28" t="s">
        <v>92</v>
      </c>
      <c r="H3" s="28" t="s">
        <v>93</v>
      </c>
    </row>
    <row r="4" spans="2:8" ht="12.75">
      <c r="B4" s="122"/>
      <c r="C4" s="126"/>
      <c r="D4" s="127"/>
      <c r="E4" s="29"/>
      <c r="F4" s="28" t="s">
        <v>94</v>
      </c>
      <c r="G4" s="28" t="s">
        <v>95</v>
      </c>
      <c r="H4" s="28" t="s">
        <v>96</v>
      </c>
    </row>
    <row r="5" spans="2:8" ht="12.75">
      <c r="B5" s="122"/>
      <c r="C5" s="124" t="s">
        <v>97</v>
      </c>
      <c r="D5" s="125"/>
      <c r="E5" s="27"/>
      <c r="F5" s="28" t="s">
        <v>98</v>
      </c>
      <c r="G5" s="28" t="s">
        <v>99</v>
      </c>
      <c r="H5" s="28" t="s">
        <v>100</v>
      </c>
    </row>
    <row r="6" spans="2:8" ht="12.75">
      <c r="B6" s="123"/>
      <c r="C6" s="126"/>
      <c r="D6" s="127"/>
      <c r="E6" s="30"/>
      <c r="F6" s="31" t="s">
        <v>101</v>
      </c>
      <c r="G6" s="28" t="s">
        <v>102</v>
      </c>
      <c r="H6" s="28" t="s">
        <v>103</v>
      </c>
    </row>
    <row r="7" spans="2:8" ht="12.75">
      <c r="B7" s="128" t="s">
        <v>180</v>
      </c>
      <c r="C7" s="124" t="s">
        <v>104</v>
      </c>
      <c r="D7" s="125"/>
      <c r="E7" s="27"/>
      <c r="F7" s="28" t="s">
        <v>105</v>
      </c>
      <c r="G7" s="28" t="s">
        <v>106</v>
      </c>
      <c r="H7" s="28" t="s">
        <v>107</v>
      </c>
    </row>
    <row r="8" spans="2:8" ht="12.75">
      <c r="B8" s="129"/>
      <c r="C8" s="126"/>
      <c r="D8" s="127"/>
      <c r="E8" s="29"/>
      <c r="F8" s="28" t="s">
        <v>108</v>
      </c>
      <c r="G8" s="28" t="s">
        <v>109</v>
      </c>
      <c r="H8" s="28" t="s">
        <v>110</v>
      </c>
    </row>
    <row r="9" spans="2:8" ht="12.75">
      <c r="B9" s="129"/>
      <c r="C9" s="124" t="s">
        <v>111</v>
      </c>
      <c r="D9" s="125"/>
      <c r="E9" s="27"/>
      <c r="F9" s="28" t="s">
        <v>112</v>
      </c>
      <c r="G9" s="28" t="s">
        <v>113</v>
      </c>
      <c r="H9" s="28" t="s">
        <v>114</v>
      </c>
    </row>
    <row r="10" spans="2:8" ht="12.75">
      <c r="B10" s="129"/>
      <c r="C10" s="126"/>
      <c r="D10" s="127"/>
      <c r="E10" s="29"/>
      <c r="F10" s="28" t="s">
        <v>115</v>
      </c>
      <c r="G10" s="28" t="s">
        <v>116</v>
      </c>
      <c r="H10" s="28" t="s">
        <v>117</v>
      </c>
    </row>
    <row r="11" spans="2:8" ht="12.75">
      <c r="B11" s="129"/>
      <c r="C11" s="124" t="s">
        <v>118</v>
      </c>
      <c r="D11" s="125"/>
      <c r="E11" s="27"/>
      <c r="F11" s="28" t="s">
        <v>119</v>
      </c>
      <c r="G11" s="28" t="s">
        <v>120</v>
      </c>
      <c r="H11" s="28" t="s">
        <v>121</v>
      </c>
    </row>
    <row r="12" spans="2:8" ht="12.75">
      <c r="B12" s="130"/>
      <c r="C12" s="126"/>
      <c r="D12" s="127"/>
      <c r="E12" s="29"/>
      <c r="F12" s="28" t="s">
        <v>122</v>
      </c>
      <c r="G12" s="28" t="s">
        <v>123</v>
      </c>
      <c r="H12" s="28" t="s">
        <v>124</v>
      </c>
    </row>
    <row r="13" spans="2:8" ht="20.25" customHeight="1">
      <c r="B13" s="92" t="s">
        <v>177</v>
      </c>
      <c r="C13" s="92"/>
      <c r="D13" s="92"/>
      <c r="E13" s="92"/>
      <c r="F13" s="92"/>
      <c r="G13" s="28" t="s">
        <v>125</v>
      </c>
      <c r="H13" s="28" t="s">
        <v>126</v>
      </c>
    </row>
    <row r="14" spans="2:8" ht="12.75">
      <c r="B14" s="93" t="s">
        <v>178</v>
      </c>
      <c r="C14" s="94" t="s">
        <v>127</v>
      </c>
      <c r="D14" s="94"/>
      <c r="E14" s="94"/>
      <c r="F14" s="94"/>
      <c r="G14" s="32" t="s">
        <v>128</v>
      </c>
      <c r="H14" s="32" t="s">
        <v>129</v>
      </c>
    </row>
    <row r="15" spans="2:8" ht="12.75">
      <c r="B15" s="93"/>
      <c r="C15" s="94" t="s">
        <v>130</v>
      </c>
      <c r="D15" s="94"/>
      <c r="E15" s="94"/>
      <c r="F15" s="94"/>
      <c r="G15" s="32" t="s">
        <v>131</v>
      </c>
      <c r="H15" s="32" t="s">
        <v>132</v>
      </c>
    </row>
    <row r="16" spans="2:8" ht="12.75">
      <c r="B16" s="131" t="s">
        <v>179</v>
      </c>
      <c r="C16" s="131"/>
      <c r="D16" s="131"/>
      <c r="E16" s="131"/>
      <c r="F16" s="131"/>
      <c r="G16" s="131"/>
      <c r="H16" s="131"/>
    </row>
  </sheetData>
  <mergeCells count="13">
    <mergeCell ref="B16:H16"/>
    <mergeCell ref="B13:F13"/>
    <mergeCell ref="B14:B15"/>
    <mergeCell ref="C14:F14"/>
    <mergeCell ref="C15:F15"/>
    <mergeCell ref="B7:B12"/>
    <mergeCell ref="C7:D8"/>
    <mergeCell ref="C9:D10"/>
    <mergeCell ref="C11:D12"/>
    <mergeCell ref="C2:F2"/>
    <mergeCell ref="B3:B6"/>
    <mergeCell ref="C3:D4"/>
    <mergeCell ref="C5:D6"/>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1284"/>
  <sheetViews>
    <sheetView workbookViewId="0" topLeftCell="H1">
      <selection activeCell="Q155" sqref="Q155"/>
    </sheetView>
  </sheetViews>
  <sheetFormatPr defaultColWidth="11.421875" defaultRowHeight="12.75"/>
  <cols>
    <col min="1" max="1" width="6.57421875" style="89" customWidth="1"/>
    <col min="2" max="2" width="10.140625" style="89" customWidth="1"/>
    <col min="3" max="3" width="6.7109375" style="79" customWidth="1"/>
    <col min="4" max="4" width="12.00390625" style="79" customWidth="1"/>
    <col min="5" max="5" width="17.57421875" style="79" customWidth="1"/>
    <col min="6" max="6" width="15.00390625" style="79" customWidth="1"/>
    <col min="7" max="7" width="12.28125" style="79" bestFit="1" customWidth="1"/>
    <col min="8" max="8" width="12.00390625" style="79" bestFit="1" customWidth="1"/>
    <col min="9" max="9" width="12.28125" style="79" bestFit="1" customWidth="1"/>
    <col min="10" max="10" width="13.421875" style="79" customWidth="1"/>
    <col min="11" max="11" width="15.140625" style="79" customWidth="1"/>
    <col min="12" max="12" width="12.00390625" style="79" bestFit="1" customWidth="1"/>
    <col min="13" max="13" width="12.28125" style="79" bestFit="1" customWidth="1"/>
    <col min="14" max="14" width="15.8515625" style="79" customWidth="1"/>
    <col min="15" max="15" width="14.28125" style="79" customWidth="1"/>
    <col min="16" max="16" width="12.421875" style="79" customWidth="1"/>
    <col min="17" max="17" width="13.7109375" style="79" customWidth="1"/>
    <col min="18" max="18" width="12.57421875" style="79" customWidth="1"/>
    <col min="19" max="19" width="12.140625" style="79" customWidth="1"/>
    <col min="20" max="20" width="13.28125" style="79" customWidth="1"/>
    <col min="21" max="21" width="12.57421875" style="79" customWidth="1"/>
    <col min="22" max="22" width="12.00390625" style="79" customWidth="1"/>
    <col min="23" max="23" width="10.8515625" style="79" customWidth="1"/>
    <col min="24" max="24" width="11.7109375" style="79" customWidth="1"/>
    <col min="25" max="25" width="11.57421875" style="79" customWidth="1"/>
    <col min="26" max="26" width="11.140625" style="79" customWidth="1"/>
    <col min="27" max="27" width="11.28125" style="79" customWidth="1"/>
    <col min="28" max="28" width="11.8515625" style="79" customWidth="1"/>
    <col min="29" max="29" width="13.421875" style="79" customWidth="1"/>
    <col min="30" max="30" width="14.57421875" style="79" customWidth="1"/>
    <col min="31" max="31" width="11.8515625" style="79" customWidth="1"/>
    <col min="32" max="16384" width="11.421875" style="33" customWidth="1"/>
  </cols>
  <sheetData>
    <row r="1" spans="1:31" ht="15.75" customHeight="1">
      <c r="A1" s="132" t="s">
        <v>16</v>
      </c>
      <c r="B1" s="132" t="s">
        <v>70</v>
      </c>
      <c r="C1" s="133" t="s">
        <v>16</v>
      </c>
      <c r="D1" s="133" t="s">
        <v>56</v>
      </c>
      <c r="E1" s="133" t="s">
        <v>57</v>
      </c>
      <c r="F1" s="136" t="s">
        <v>215</v>
      </c>
      <c r="G1" s="139" t="s">
        <v>216</v>
      </c>
      <c r="H1" s="139"/>
      <c r="I1" s="139"/>
      <c r="J1" s="139"/>
      <c r="K1" s="139"/>
      <c r="L1" s="139"/>
      <c r="M1" s="139"/>
      <c r="N1" s="139"/>
      <c r="O1" s="140" t="s">
        <v>217</v>
      </c>
      <c r="P1" s="140" t="s">
        <v>165</v>
      </c>
      <c r="Q1" s="149" t="s">
        <v>218</v>
      </c>
      <c r="R1" s="149"/>
      <c r="S1" s="149"/>
      <c r="T1" s="149"/>
      <c r="U1" s="149"/>
      <c r="V1" s="149"/>
      <c r="W1" s="150" t="s">
        <v>219</v>
      </c>
      <c r="X1" s="150"/>
      <c r="Y1" s="151" t="s">
        <v>220</v>
      </c>
      <c r="Z1" s="152"/>
      <c r="AA1" s="152"/>
      <c r="AB1" s="152"/>
      <c r="AC1" s="145" t="s">
        <v>221</v>
      </c>
      <c r="AD1" s="147" t="s">
        <v>222</v>
      </c>
      <c r="AE1" s="147" t="s">
        <v>164</v>
      </c>
    </row>
    <row r="2" spans="1:31" ht="12.75" customHeight="1">
      <c r="A2" s="132"/>
      <c r="B2" s="132"/>
      <c r="C2" s="133"/>
      <c r="D2" s="133"/>
      <c r="E2" s="133"/>
      <c r="F2" s="137"/>
      <c r="G2" s="143" t="s">
        <v>184</v>
      </c>
      <c r="H2" s="144"/>
      <c r="I2" s="144"/>
      <c r="J2" s="144"/>
      <c r="K2" s="143" t="s">
        <v>185</v>
      </c>
      <c r="L2" s="144"/>
      <c r="M2" s="144"/>
      <c r="N2" s="144"/>
      <c r="O2" s="141"/>
      <c r="P2" s="141"/>
      <c r="Q2" s="153" t="s">
        <v>186</v>
      </c>
      <c r="R2" s="154"/>
      <c r="S2" s="153" t="s">
        <v>187</v>
      </c>
      <c r="T2" s="154"/>
      <c r="U2" s="153" t="s">
        <v>188</v>
      </c>
      <c r="V2" s="154"/>
      <c r="W2" s="150"/>
      <c r="X2" s="150"/>
      <c r="Y2" s="152"/>
      <c r="Z2" s="152"/>
      <c r="AA2" s="152"/>
      <c r="AB2" s="152"/>
      <c r="AC2" s="146"/>
      <c r="AD2" s="148"/>
      <c r="AE2" s="148"/>
    </row>
    <row r="3" spans="1:31" ht="11.25">
      <c r="A3" s="132"/>
      <c r="B3" s="132"/>
      <c r="C3" s="133"/>
      <c r="D3" s="133"/>
      <c r="E3" s="133"/>
      <c r="F3" s="137"/>
      <c r="G3" s="144"/>
      <c r="H3" s="144"/>
      <c r="I3" s="144"/>
      <c r="J3" s="144"/>
      <c r="K3" s="144"/>
      <c r="L3" s="144"/>
      <c r="M3" s="144"/>
      <c r="N3" s="144"/>
      <c r="O3" s="141"/>
      <c r="P3" s="141"/>
      <c r="Q3" s="154"/>
      <c r="R3" s="154"/>
      <c r="S3" s="154"/>
      <c r="T3" s="154"/>
      <c r="U3" s="154"/>
      <c r="V3" s="154"/>
      <c r="W3" s="150"/>
      <c r="X3" s="150"/>
      <c r="Y3" s="152"/>
      <c r="Z3" s="152"/>
      <c r="AA3" s="152"/>
      <c r="AB3" s="152"/>
      <c r="AC3" s="146"/>
      <c r="AD3" s="148"/>
      <c r="AE3" s="148"/>
    </row>
    <row r="4" spans="1:31" ht="13.5" customHeight="1">
      <c r="A4" s="132"/>
      <c r="B4" s="132"/>
      <c r="C4" s="133"/>
      <c r="D4" s="133"/>
      <c r="E4" s="133"/>
      <c r="F4" s="137"/>
      <c r="G4" s="95" t="s">
        <v>189</v>
      </c>
      <c r="H4" s="91"/>
      <c r="I4" s="95" t="s">
        <v>190</v>
      </c>
      <c r="J4" s="91"/>
      <c r="K4" s="95" t="s">
        <v>191</v>
      </c>
      <c r="L4" s="91"/>
      <c r="M4" s="95" t="s">
        <v>192</v>
      </c>
      <c r="N4" s="91"/>
      <c r="O4" s="141"/>
      <c r="P4" s="141"/>
      <c r="Q4" s="134" t="s">
        <v>193</v>
      </c>
      <c r="R4" s="134" t="s">
        <v>194</v>
      </c>
      <c r="S4" s="134" t="s">
        <v>195</v>
      </c>
      <c r="T4" s="134" t="s">
        <v>196</v>
      </c>
      <c r="U4" s="134" t="s">
        <v>197</v>
      </c>
      <c r="V4" s="134" t="s">
        <v>198</v>
      </c>
      <c r="W4" s="134" t="s">
        <v>199</v>
      </c>
      <c r="X4" s="134" t="s">
        <v>200</v>
      </c>
      <c r="Y4" s="155" t="s">
        <v>201</v>
      </c>
      <c r="Z4" s="156"/>
      <c r="AA4" s="155" t="s">
        <v>202</v>
      </c>
      <c r="AB4" s="156"/>
      <c r="AC4" s="146"/>
      <c r="AD4" s="148"/>
      <c r="AE4" s="148"/>
    </row>
    <row r="5" spans="1:31" ht="39" customHeight="1">
      <c r="A5" s="132"/>
      <c r="B5" s="132"/>
      <c r="C5" s="133"/>
      <c r="D5" s="133"/>
      <c r="E5" s="133"/>
      <c r="F5" s="138"/>
      <c r="G5" s="34" t="s">
        <v>203</v>
      </c>
      <c r="H5" s="34" t="s">
        <v>204</v>
      </c>
      <c r="I5" s="34" t="s">
        <v>205</v>
      </c>
      <c r="J5" s="34" t="s">
        <v>206</v>
      </c>
      <c r="K5" s="34" t="s">
        <v>207</v>
      </c>
      <c r="L5" s="34" t="s">
        <v>208</v>
      </c>
      <c r="M5" s="34" t="s">
        <v>209</v>
      </c>
      <c r="N5" s="34" t="s">
        <v>210</v>
      </c>
      <c r="O5" s="142"/>
      <c r="P5" s="142" t="s">
        <v>163</v>
      </c>
      <c r="Q5" s="135"/>
      <c r="R5" s="135"/>
      <c r="S5" s="135"/>
      <c r="T5" s="135"/>
      <c r="U5" s="135"/>
      <c r="V5" s="135"/>
      <c r="W5" s="135"/>
      <c r="X5" s="135"/>
      <c r="Y5" s="35" t="s">
        <v>211</v>
      </c>
      <c r="Z5" s="35" t="s">
        <v>212</v>
      </c>
      <c r="AA5" s="35" t="s">
        <v>213</v>
      </c>
      <c r="AB5" s="35" t="s">
        <v>214</v>
      </c>
      <c r="AC5" s="146"/>
      <c r="AD5" s="148"/>
      <c r="AE5" s="148"/>
    </row>
    <row r="6" spans="1:31" ht="11.25">
      <c r="A6" s="157" t="s">
        <v>146</v>
      </c>
      <c r="B6" s="157" t="s">
        <v>71</v>
      </c>
      <c r="C6" s="36">
        <v>15</v>
      </c>
      <c r="D6" s="37" t="s">
        <v>17</v>
      </c>
      <c r="E6" s="37" t="s">
        <v>58</v>
      </c>
      <c r="F6" s="38">
        <v>401189</v>
      </c>
      <c r="G6" s="160">
        <v>11884.8</v>
      </c>
      <c r="H6" s="160"/>
      <c r="I6" s="161">
        <v>761.25</v>
      </c>
      <c r="J6" s="161">
        <v>761.25</v>
      </c>
      <c r="K6" s="161"/>
      <c r="L6" s="161"/>
      <c r="M6" s="40"/>
      <c r="N6" s="41"/>
      <c r="O6" s="42">
        <f>G6+I6</f>
        <v>12646.05</v>
      </c>
      <c r="P6" s="111">
        <f aca="true" t="shared" si="0" ref="P6:P15">O6/F6</f>
        <v>0.03152142755658804</v>
      </c>
      <c r="Q6" s="161">
        <v>369844.61</v>
      </c>
      <c r="R6" s="161">
        <v>369844.61</v>
      </c>
      <c r="S6" s="161">
        <v>369844.61</v>
      </c>
      <c r="T6" s="161">
        <v>369844.61</v>
      </c>
      <c r="U6" s="161">
        <v>369844.61</v>
      </c>
      <c r="V6" s="161">
        <v>369844.61</v>
      </c>
      <c r="W6" s="162">
        <v>18698.34</v>
      </c>
      <c r="X6" s="162">
        <v>18698.34</v>
      </c>
      <c r="Y6" s="43"/>
      <c r="Z6" s="43"/>
      <c r="AA6" s="43"/>
      <c r="AB6" s="43"/>
      <c r="AC6" s="43"/>
      <c r="AD6" s="44">
        <f aca="true" t="shared" si="1" ref="AD6:AD15">Q6+W6</f>
        <v>388542.95</v>
      </c>
      <c r="AE6" s="116">
        <f>AD6/F6</f>
        <v>0.968478572443412</v>
      </c>
    </row>
    <row r="7" spans="1:31" ht="11.25">
      <c r="A7" s="158"/>
      <c r="B7" s="158"/>
      <c r="C7" s="36">
        <v>15</v>
      </c>
      <c r="D7" s="37" t="s">
        <v>17</v>
      </c>
      <c r="E7" s="37" t="s">
        <v>59</v>
      </c>
      <c r="F7" s="45">
        <v>104417</v>
      </c>
      <c r="G7" s="161">
        <v>11663.04</v>
      </c>
      <c r="H7" s="161">
        <v>11663.04</v>
      </c>
      <c r="I7" s="161">
        <v>272.73</v>
      </c>
      <c r="J7" s="161">
        <v>272.73</v>
      </c>
      <c r="K7" s="160"/>
      <c r="L7" s="160"/>
      <c r="M7" s="40"/>
      <c r="N7" s="41"/>
      <c r="O7" s="42">
        <f>G7+I7</f>
        <v>11935.77</v>
      </c>
      <c r="P7" s="111">
        <f t="shared" si="0"/>
        <v>0.11430868536732525</v>
      </c>
      <c r="Q7" s="161">
        <v>82200.25</v>
      </c>
      <c r="R7" s="161">
        <v>82200.25</v>
      </c>
      <c r="S7" s="161">
        <v>82200.25</v>
      </c>
      <c r="T7" s="161">
        <v>82200.25</v>
      </c>
      <c r="U7" s="161">
        <v>82200.25</v>
      </c>
      <c r="V7" s="161">
        <v>82200.25</v>
      </c>
      <c r="W7" s="162">
        <v>10281.31</v>
      </c>
      <c r="X7" s="162">
        <v>10281.31</v>
      </c>
      <c r="Y7" s="43"/>
      <c r="Z7" s="43"/>
      <c r="AA7" s="43"/>
      <c r="AB7" s="43"/>
      <c r="AC7" s="43"/>
      <c r="AD7" s="44">
        <f t="shared" si="1"/>
        <v>92481.56</v>
      </c>
      <c r="AE7" s="116">
        <f aca="true" t="shared" si="2" ref="AE7:AE69">AD7/F7</f>
        <v>0.8856944750375897</v>
      </c>
    </row>
    <row r="8" spans="1:31" ht="11.25">
      <c r="A8" s="158"/>
      <c r="B8" s="158"/>
      <c r="C8" s="36">
        <v>27</v>
      </c>
      <c r="D8" s="37" t="s">
        <v>39</v>
      </c>
      <c r="E8" s="37" t="s">
        <v>58</v>
      </c>
      <c r="F8" s="38">
        <v>463818.47</v>
      </c>
      <c r="G8" s="161">
        <v>1373.28</v>
      </c>
      <c r="H8" s="161"/>
      <c r="I8" s="160">
        <v>850.95</v>
      </c>
      <c r="J8" s="160"/>
      <c r="K8" s="160">
        <v>24.04</v>
      </c>
      <c r="L8" s="160"/>
      <c r="M8" s="43"/>
      <c r="N8" s="43"/>
      <c r="O8" s="42">
        <f>G8+I8+K8</f>
        <v>2248.27</v>
      </c>
      <c r="P8" s="111">
        <f t="shared" si="0"/>
        <v>0.004847305886719001</v>
      </c>
      <c r="Q8" s="160">
        <v>352833.89</v>
      </c>
      <c r="R8" s="160"/>
      <c r="S8" s="160"/>
      <c r="T8" s="160"/>
      <c r="U8" s="160"/>
      <c r="V8" s="160"/>
      <c r="W8" s="160">
        <v>108736.31</v>
      </c>
      <c r="X8" s="160"/>
      <c r="Y8" s="43"/>
      <c r="Z8" s="43"/>
      <c r="AA8" s="43"/>
      <c r="AB8" s="43"/>
      <c r="AC8" s="43"/>
      <c r="AD8" s="44">
        <f t="shared" si="1"/>
        <v>461570.2</v>
      </c>
      <c r="AE8" s="116">
        <f t="shared" si="2"/>
        <v>0.9951526941132811</v>
      </c>
    </row>
    <row r="9" spans="1:31" ht="11.25">
      <c r="A9" s="158"/>
      <c r="B9" s="158"/>
      <c r="C9" s="36">
        <v>27</v>
      </c>
      <c r="D9" s="37" t="s">
        <v>39</v>
      </c>
      <c r="E9" s="37" t="s">
        <v>59</v>
      </c>
      <c r="F9" s="45">
        <v>192429</v>
      </c>
      <c r="G9" s="160">
        <v>491.92</v>
      </c>
      <c r="H9" s="160"/>
      <c r="I9" s="160">
        <v>308.97</v>
      </c>
      <c r="J9" s="160"/>
      <c r="K9" s="160">
        <v>12.34</v>
      </c>
      <c r="L9" s="160"/>
      <c r="M9" s="43"/>
      <c r="N9" s="43"/>
      <c r="O9" s="42">
        <f>G9+I9+K9</f>
        <v>813.2300000000001</v>
      </c>
      <c r="P9" s="111">
        <f t="shared" si="0"/>
        <v>0.004226130157096904</v>
      </c>
      <c r="Q9" s="160">
        <v>107830.54</v>
      </c>
      <c r="R9" s="160"/>
      <c r="S9" s="160"/>
      <c r="T9" s="160"/>
      <c r="U9" s="160"/>
      <c r="V9" s="160"/>
      <c r="W9" s="160">
        <v>83784.95</v>
      </c>
      <c r="X9" s="160"/>
      <c r="Y9" s="43"/>
      <c r="Z9" s="43"/>
      <c r="AA9" s="43"/>
      <c r="AB9" s="43"/>
      <c r="AC9" s="43"/>
      <c r="AD9" s="44">
        <f t="shared" si="1"/>
        <v>191615.49</v>
      </c>
      <c r="AE9" s="116">
        <f t="shared" si="2"/>
        <v>0.9957724147607688</v>
      </c>
    </row>
    <row r="10" spans="1:31" ht="11.25">
      <c r="A10" s="158"/>
      <c r="B10" s="158"/>
      <c r="C10" s="36">
        <v>32</v>
      </c>
      <c r="D10" s="37" t="s">
        <v>41</v>
      </c>
      <c r="E10" s="37" t="s">
        <v>58</v>
      </c>
      <c r="F10" s="38">
        <v>319626.68</v>
      </c>
      <c r="G10" s="43"/>
      <c r="H10" s="43"/>
      <c r="I10" s="160">
        <v>4936.51</v>
      </c>
      <c r="J10" s="160"/>
      <c r="K10" s="160">
        <v>1144.27</v>
      </c>
      <c r="L10" s="160"/>
      <c r="M10" s="43"/>
      <c r="N10" s="43"/>
      <c r="O10" s="42">
        <f>I10+K10</f>
        <v>6080.780000000001</v>
      </c>
      <c r="P10" s="111">
        <f t="shared" si="0"/>
        <v>0.01902463211143701</v>
      </c>
      <c r="Q10" s="160">
        <v>203188.53</v>
      </c>
      <c r="R10" s="160"/>
      <c r="S10" s="160"/>
      <c r="T10" s="160"/>
      <c r="U10" s="160"/>
      <c r="V10" s="160"/>
      <c r="W10" s="160">
        <v>110357.37</v>
      </c>
      <c r="X10" s="160"/>
      <c r="Y10" s="43"/>
      <c r="Z10" s="43"/>
      <c r="AA10" s="43"/>
      <c r="AB10" s="43"/>
      <c r="AC10" s="43"/>
      <c r="AD10" s="44">
        <f t="shared" si="1"/>
        <v>313545.9</v>
      </c>
      <c r="AE10" s="116">
        <f t="shared" si="2"/>
        <v>0.9809753678885631</v>
      </c>
    </row>
    <row r="11" spans="1:31" ht="11.25">
      <c r="A11" s="158"/>
      <c r="B11" s="158"/>
      <c r="C11" s="36">
        <v>32</v>
      </c>
      <c r="D11" s="37" t="s">
        <v>41</v>
      </c>
      <c r="E11" s="37" t="s">
        <v>59</v>
      </c>
      <c r="F11" s="45">
        <v>255849</v>
      </c>
      <c r="G11" s="43"/>
      <c r="H11" s="43"/>
      <c r="I11" s="160">
        <v>3345.63</v>
      </c>
      <c r="J11" s="160"/>
      <c r="K11" s="160">
        <v>4865.88</v>
      </c>
      <c r="L11" s="160"/>
      <c r="M11" s="43"/>
      <c r="N11" s="43"/>
      <c r="O11" s="42">
        <f>I11+K11</f>
        <v>8211.51</v>
      </c>
      <c r="P11" s="111">
        <f t="shared" si="0"/>
        <v>0.03209514205644736</v>
      </c>
      <c r="Q11" s="160">
        <v>89635.66</v>
      </c>
      <c r="R11" s="160"/>
      <c r="S11" s="160"/>
      <c r="T11" s="160"/>
      <c r="U11" s="160"/>
      <c r="V11" s="160"/>
      <c r="W11" s="160">
        <v>158001.68</v>
      </c>
      <c r="X11" s="160"/>
      <c r="Y11" s="43"/>
      <c r="Z11" s="43"/>
      <c r="AA11" s="43"/>
      <c r="AB11" s="43"/>
      <c r="AC11" s="43"/>
      <c r="AD11" s="44">
        <f t="shared" si="1"/>
        <v>247637.34</v>
      </c>
      <c r="AE11" s="116">
        <f t="shared" si="2"/>
        <v>0.9679042716602371</v>
      </c>
    </row>
    <row r="12" spans="1:31" ht="11.25">
      <c r="A12" s="158"/>
      <c r="B12" s="158"/>
      <c r="C12" s="36">
        <v>36</v>
      </c>
      <c r="D12" s="37" t="s">
        <v>43</v>
      </c>
      <c r="E12" s="37" t="s">
        <v>58</v>
      </c>
      <c r="F12" s="38">
        <v>220817.05</v>
      </c>
      <c r="G12" s="160">
        <v>130.25</v>
      </c>
      <c r="H12" s="160"/>
      <c r="I12" s="160">
        <v>108.4</v>
      </c>
      <c r="J12" s="160"/>
      <c r="K12" s="160">
        <v>1822.82</v>
      </c>
      <c r="L12" s="160"/>
      <c r="M12" s="43"/>
      <c r="N12" s="43"/>
      <c r="O12" s="42">
        <f>G12+I12+K12</f>
        <v>2061.47</v>
      </c>
      <c r="P12" s="111">
        <f t="shared" si="0"/>
        <v>0.00933564686241393</v>
      </c>
      <c r="Q12" s="160">
        <v>143626.11</v>
      </c>
      <c r="R12" s="160"/>
      <c r="S12" s="160"/>
      <c r="T12" s="160"/>
      <c r="U12" s="160"/>
      <c r="V12" s="160"/>
      <c r="W12" s="160">
        <v>75129.47</v>
      </c>
      <c r="X12" s="160"/>
      <c r="Y12" s="43"/>
      <c r="Z12" s="43"/>
      <c r="AA12" s="43"/>
      <c r="AB12" s="43"/>
      <c r="AC12" s="43"/>
      <c r="AD12" s="44">
        <f t="shared" si="1"/>
        <v>218755.58</v>
      </c>
      <c r="AE12" s="116">
        <f t="shared" si="2"/>
        <v>0.990664353137586</v>
      </c>
    </row>
    <row r="13" spans="1:31" ht="11.25">
      <c r="A13" s="158"/>
      <c r="B13" s="158"/>
      <c r="C13" s="36">
        <v>36</v>
      </c>
      <c r="D13" s="37" t="s">
        <v>43</v>
      </c>
      <c r="E13" s="37" t="s">
        <v>59</v>
      </c>
      <c r="F13" s="45">
        <v>81428</v>
      </c>
      <c r="G13" s="160">
        <v>331.08</v>
      </c>
      <c r="H13" s="160"/>
      <c r="I13" s="160">
        <v>475.69</v>
      </c>
      <c r="J13" s="160"/>
      <c r="K13" s="160">
        <v>574.26</v>
      </c>
      <c r="L13" s="160"/>
      <c r="M13" s="43"/>
      <c r="N13" s="43"/>
      <c r="O13" s="42">
        <f>G13+I13+K13</f>
        <v>1381.03</v>
      </c>
      <c r="P13" s="111">
        <f t="shared" si="0"/>
        <v>0.016960136562361842</v>
      </c>
      <c r="Q13" s="160">
        <v>36390.06</v>
      </c>
      <c r="R13" s="160"/>
      <c r="S13" s="160"/>
      <c r="T13" s="160"/>
      <c r="U13" s="160"/>
      <c r="V13" s="160"/>
      <c r="W13" s="160">
        <v>43656.9</v>
      </c>
      <c r="X13" s="160"/>
      <c r="Y13" s="43"/>
      <c r="Z13" s="43"/>
      <c r="AA13" s="43"/>
      <c r="AB13" s="43"/>
      <c r="AC13" s="43"/>
      <c r="AD13" s="44">
        <f t="shared" si="1"/>
        <v>80046.95999999999</v>
      </c>
      <c r="AE13" s="116">
        <f t="shared" si="2"/>
        <v>0.9830397406297587</v>
      </c>
    </row>
    <row r="14" spans="1:31" s="49" customFormat="1" ht="11.25">
      <c r="A14" s="158"/>
      <c r="B14" s="158"/>
      <c r="C14" s="20"/>
      <c r="D14" s="20" t="s">
        <v>133</v>
      </c>
      <c r="E14" s="20" t="s">
        <v>58</v>
      </c>
      <c r="F14" s="46">
        <f>SUM(F6,F8,F10,F12)</f>
        <v>1405451.2</v>
      </c>
      <c r="G14" s="163">
        <f>SUM(G6,G8,G10:H10,G12)</f>
        <v>13388.33</v>
      </c>
      <c r="H14" s="164"/>
      <c r="I14" s="163">
        <f>SUM(I6,I8,I10:J10,I12)</f>
        <v>6657.11</v>
      </c>
      <c r="J14" s="164"/>
      <c r="K14" s="163">
        <f>SUM(K6,K8,K10:L10,K12)</f>
        <v>2991.13</v>
      </c>
      <c r="L14" s="164"/>
      <c r="M14" s="47"/>
      <c r="N14" s="47"/>
      <c r="O14" s="48">
        <f>G14+I14+K14</f>
        <v>23036.57</v>
      </c>
      <c r="P14" s="112">
        <f t="shared" si="0"/>
        <v>0.016390871486679864</v>
      </c>
      <c r="Q14" s="163">
        <f>Q6+Q8+Q10+Q12</f>
        <v>1069493.1400000001</v>
      </c>
      <c r="R14" s="168"/>
      <c r="S14" s="168"/>
      <c r="T14" s="168"/>
      <c r="U14" s="168"/>
      <c r="V14" s="164"/>
      <c r="W14" s="163">
        <f>W6+W8+W10+W12</f>
        <v>312921.49</v>
      </c>
      <c r="X14" s="164"/>
      <c r="Y14" s="47"/>
      <c r="Z14" s="47"/>
      <c r="AA14" s="47"/>
      <c r="AB14" s="47"/>
      <c r="AC14" s="47"/>
      <c r="AD14" s="47">
        <f t="shared" si="1"/>
        <v>1382414.6300000001</v>
      </c>
      <c r="AE14" s="117">
        <f t="shared" si="2"/>
        <v>0.9836091285133203</v>
      </c>
    </row>
    <row r="15" spans="1:31" s="49" customFormat="1" ht="12" thickBot="1">
      <c r="A15" s="159"/>
      <c r="B15" s="159"/>
      <c r="C15" s="20"/>
      <c r="D15" s="20" t="s">
        <v>133</v>
      </c>
      <c r="E15" s="20" t="s">
        <v>59</v>
      </c>
      <c r="F15" s="50">
        <f>SUM(F13,F11,F9,F7)</f>
        <v>634123</v>
      </c>
      <c r="G15" s="165">
        <f>SUM(G7,G9,G11:H11,G13)</f>
        <v>12486.04</v>
      </c>
      <c r="H15" s="166"/>
      <c r="I15" s="165">
        <f>SUM(I7,I9,I11:J11,I13)</f>
        <v>4403.0199999999995</v>
      </c>
      <c r="J15" s="166"/>
      <c r="K15" s="165">
        <f>SUM(K7,K9,K11:L11,K13)</f>
        <v>5452.4800000000005</v>
      </c>
      <c r="L15" s="166"/>
      <c r="M15" s="47"/>
      <c r="N15" s="47"/>
      <c r="O15" s="48">
        <f>G15+I15+K15</f>
        <v>22341.54</v>
      </c>
      <c r="P15" s="112">
        <f t="shared" si="0"/>
        <v>0.03523218681549163</v>
      </c>
      <c r="Q15" s="165">
        <f>Q7+Q9+Q11+Q13</f>
        <v>316056.50999999995</v>
      </c>
      <c r="R15" s="167"/>
      <c r="S15" s="167"/>
      <c r="T15" s="167"/>
      <c r="U15" s="167"/>
      <c r="V15" s="166"/>
      <c r="W15" s="165">
        <f>W7+W9+W11+W13</f>
        <v>295724.84</v>
      </c>
      <c r="X15" s="166"/>
      <c r="Y15" s="47"/>
      <c r="Z15" s="47"/>
      <c r="AA15" s="47"/>
      <c r="AB15" s="47"/>
      <c r="AC15" s="47"/>
      <c r="AD15" s="47">
        <f t="shared" si="1"/>
        <v>611781.35</v>
      </c>
      <c r="AE15" s="117">
        <f t="shared" si="2"/>
        <v>0.964767639716585</v>
      </c>
    </row>
    <row r="16" spans="1:31" ht="7.5" customHeight="1" thickBot="1">
      <c r="A16" s="51"/>
      <c r="B16" s="51"/>
      <c r="C16" s="52"/>
      <c r="D16" s="21"/>
      <c r="E16" s="21"/>
      <c r="F16" s="21"/>
      <c r="G16" s="21"/>
      <c r="H16" s="21"/>
      <c r="I16" s="21"/>
      <c r="J16" s="21"/>
      <c r="K16" s="21"/>
      <c r="L16" s="21"/>
      <c r="M16" s="21"/>
      <c r="N16" s="21"/>
      <c r="O16" s="21"/>
      <c r="P16" s="113"/>
      <c r="Q16" s="21"/>
      <c r="R16" s="21"/>
      <c r="S16" s="21"/>
      <c r="T16" s="21"/>
      <c r="U16" s="21"/>
      <c r="V16" s="21"/>
      <c r="W16" s="21"/>
      <c r="X16" s="21"/>
      <c r="Y16" s="21"/>
      <c r="Z16" s="21"/>
      <c r="AA16" s="21"/>
      <c r="AB16" s="21"/>
      <c r="AC16" s="21"/>
      <c r="AD16" s="21"/>
      <c r="AE16" s="113"/>
    </row>
    <row r="17" spans="1:31" s="49" customFormat="1" ht="13.5" customHeight="1">
      <c r="A17" s="169" t="s">
        <v>147</v>
      </c>
      <c r="B17" s="169" t="s">
        <v>72</v>
      </c>
      <c r="C17" s="20">
        <v>33</v>
      </c>
      <c r="D17" s="20" t="s">
        <v>144</v>
      </c>
      <c r="E17" s="20" t="s">
        <v>58</v>
      </c>
      <c r="F17" s="53">
        <v>451116.75</v>
      </c>
      <c r="G17" s="47">
        <v>190.04</v>
      </c>
      <c r="H17" s="47">
        <v>7100.82</v>
      </c>
      <c r="I17" s="47">
        <v>509.05</v>
      </c>
      <c r="J17" s="47">
        <v>634.44</v>
      </c>
      <c r="K17" s="47">
        <v>33423.3</v>
      </c>
      <c r="L17" s="47">
        <v>109131.22</v>
      </c>
      <c r="M17" s="47">
        <v>14612.33</v>
      </c>
      <c r="N17" s="47">
        <v>94.25</v>
      </c>
      <c r="O17" s="48">
        <f>SUM(G17:N17)</f>
        <v>165695.44999999998</v>
      </c>
      <c r="P17" s="112">
        <f>O17/F17</f>
        <v>0.3673005934716456</v>
      </c>
      <c r="Q17" s="47">
        <v>2393.55</v>
      </c>
      <c r="R17" s="47">
        <v>279405.67</v>
      </c>
      <c r="S17" s="47"/>
      <c r="T17" s="54">
        <v>82.47</v>
      </c>
      <c r="U17" s="47"/>
      <c r="V17" s="47"/>
      <c r="W17" s="47">
        <v>3539.61</v>
      </c>
      <c r="X17" s="55"/>
      <c r="Y17" s="47"/>
      <c r="Z17" s="47"/>
      <c r="AA17" s="47"/>
      <c r="AB17" s="47"/>
      <c r="AC17" s="47"/>
      <c r="AD17" s="47">
        <f>SUM(Q17:AC17)</f>
        <v>285421.29999999993</v>
      </c>
      <c r="AE17" s="117">
        <f t="shared" si="2"/>
        <v>0.6326994065283542</v>
      </c>
    </row>
    <row r="18" spans="1:31" s="49" customFormat="1" ht="13.5" customHeight="1" thickBot="1">
      <c r="A18" s="170"/>
      <c r="B18" s="170"/>
      <c r="C18" s="20">
        <v>33</v>
      </c>
      <c r="D18" s="20" t="s">
        <v>144</v>
      </c>
      <c r="E18" s="20" t="s">
        <v>59</v>
      </c>
      <c r="F18" s="53">
        <v>313481</v>
      </c>
      <c r="G18" s="47">
        <v>20.86</v>
      </c>
      <c r="H18" s="47">
        <v>3224.45</v>
      </c>
      <c r="I18" s="47">
        <v>317.08</v>
      </c>
      <c r="J18" s="47">
        <v>0</v>
      </c>
      <c r="K18" s="47">
        <v>41814.28</v>
      </c>
      <c r="L18" s="47">
        <v>124226.42</v>
      </c>
      <c r="M18" s="47">
        <v>7559.92</v>
      </c>
      <c r="N18" s="47">
        <v>200.17</v>
      </c>
      <c r="O18" s="48">
        <f>SUM(G18:N18)</f>
        <v>177363.18000000002</v>
      </c>
      <c r="P18" s="112">
        <f>O18/F18</f>
        <v>0.5657860603991949</v>
      </c>
      <c r="Q18" s="47">
        <v>1782.98</v>
      </c>
      <c r="R18" s="47">
        <v>129403.28</v>
      </c>
      <c r="S18" s="47"/>
      <c r="T18" s="47">
        <v>0</v>
      </c>
      <c r="U18" s="47"/>
      <c r="V18" s="47"/>
      <c r="W18" s="47">
        <v>4931.73</v>
      </c>
      <c r="X18" s="55"/>
      <c r="Y18" s="47"/>
      <c r="Z18" s="47"/>
      <c r="AA18" s="47"/>
      <c r="AB18" s="47"/>
      <c r="AC18" s="47"/>
      <c r="AD18" s="47">
        <f>SUM(Q18:AC18)</f>
        <v>136117.99000000002</v>
      </c>
      <c r="AE18" s="117">
        <f t="shared" si="2"/>
        <v>0.43421448189842454</v>
      </c>
    </row>
    <row r="19" spans="1:31" ht="7.5" customHeight="1" thickBot="1">
      <c r="A19" s="51"/>
      <c r="B19" s="51"/>
      <c r="C19" s="52"/>
      <c r="D19" s="21"/>
      <c r="E19" s="21"/>
      <c r="F19" s="21"/>
      <c r="G19" s="21"/>
      <c r="H19" s="21"/>
      <c r="I19" s="21"/>
      <c r="J19" s="21"/>
      <c r="K19" s="21"/>
      <c r="L19" s="21"/>
      <c r="M19" s="21"/>
      <c r="N19" s="21"/>
      <c r="O19" s="21"/>
      <c r="P19" s="113"/>
      <c r="Q19" s="21"/>
      <c r="R19" s="21"/>
      <c r="S19" s="21"/>
      <c r="T19" s="21"/>
      <c r="U19" s="21"/>
      <c r="V19" s="21"/>
      <c r="W19" s="21"/>
      <c r="X19" s="21"/>
      <c r="Y19" s="21"/>
      <c r="Z19" s="21"/>
      <c r="AA19" s="21"/>
      <c r="AB19" s="21"/>
      <c r="AC19" s="21"/>
      <c r="AD19" s="21"/>
      <c r="AE19" s="113"/>
    </row>
    <row r="20" spans="1:31" s="49" customFormat="1" ht="13.5" customHeight="1">
      <c r="A20" s="169" t="s">
        <v>148</v>
      </c>
      <c r="B20" s="169" t="s">
        <v>25</v>
      </c>
      <c r="C20" s="20">
        <v>39</v>
      </c>
      <c r="D20" s="20" t="s">
        <v>60</v>
      </c>
      <c r="E20" s="20" t="s">
        <v>58</v>
      </c>
      <c r="F20" s="53">
        <v>214256.76</v>
      </c>
      <c r="G20" s="47">
        <v>99.22</v>
      </c>
      <c r="H20" s="47"/>
      <c r="I20" s="47">
        <v>13.78</v>
      </c>
      <c r="J20" s="47">
        <v>0</v>
      </c>
      <c r="K20" s="47">
        <v>19125.7</v>
      </c>
      <c r="L20" s="47">
        <v>118158.83</v>
      </c>
      <c r="M20" s="47">
        <v>2176.83</v>
      </c>
      <c r="N20" s="47"/>
      <c r="O20" s="48">
        <f>SUM(G20:N20)</f>
        <v>139574.36</v>
      </c>
      <c r="P20" s="112">
        <f>O20/F20</f>
        <v>0.6514350352352942</v>
      </c>
      <c r="Q20" s="47">
        <v>4659.32</v>
      </c>
      <c r="R20" s="47">
        <v>70023.08</v>
      </c>
      <c r="S20" s="47"/>
      <c r="T20" s="47"/>
      <c r="U20" s="47"/>
      <c r="V20" s="47"/>
      <c r="W20" s="55"/>
      <c r="X20" s="55"/>
      <c r="Y20" s="47"/>
      <c r="Z20" s="47"/>
      <c r="AA20" s="47"/>
      <c r="AB20" s="47"/>
      <c r="AC20" s="47"/>
      <c r="AD20" s="47">
        <f>SUM(Q20:AC20)</f>
        <v>74682.4</v>
      </c>
      <c r="AE20" s="117">
        <f t="shared" si="2"/>
        <v>0.3485649647647056</v>
      </c>
    </row>
    <row r="21" spans="1:31" s="49" customFormat="1" ht="12" thickBot="1">
      <c r="A21" s="170"/>
      <c r="B21" s="170"/>
      <c r="C21" s="20">
        <v>39</v>
      </c>
      <c r="D21" s="20" t="s">
        <v>60</v>
      </c>
      <c r="E21" s="20" t="s">
        <v>59</v>
      </c>
      <c r="F21" s="53">
        <v>145202</v>
      </c>
      <c r="G21" s="47">
        <v>42.93</v>
      </c>
      <c r="H21" s="47"/>
      <c r="I21" s="47">
        <v>0</v>
      </c>
      <c r="J21" s="47">
        <v>10.3</v>
      </c>
      <c r="K21" s="47">
        <v>9343.69</v>
      </c>
      <c r="L21" s="47">
        <v>106481.92</v>
      </c>
      <c r="M21" s="47">
        <v>2201.99</v>
      </c>
      <c r="N21" s="47"/>
      <c r="O21" s="48">
        <f>SUM(G21:N21)</f>
        <v>118080.83</v>
      </c>
      <c r="P21" s="112">
        <f>O21/F21</f>
        <v>0.8132176554041955</v>
      </c>
      <c r="Q21" s="47">
        <v>4759.13</v>
      </c>
      <c r="R21" s="47">
        <v>22361.76</v>
      </c>
      <c r="S21" s="47"/>
      <c r="T21" s="47"/>
      <c r="U21" s="47"/>
      <c r="V21" s="47"/>
      <c r="W21" s="171"/>
      <c r="X21" s="171"/>
      <c r="Y21" s="47"/>
      <c r="Z21" s="47"/>
      <c r="AA21" s="47"/>
      <c r="AB21" s="47"/>
      <c r="AC21" s="47"/>
      <c r="AD21" s="47">
        <f>SUM(Q21:AC21)</f>
        <v>27120.89</v>
      </c>
      <c r="AE21" s="117">
        <f t="shared" si="2"/>
        <v>0.18678041624771008</v>
      </c>
    </row>
    <row r="22" spans="1:31" ht="7.5" customHeight="1" thickBot="1">
      <c r="A22" s="51"/>
      <c r="B22" s="51"/>
      <c r="C22" s="52"/>
      <c r="D22" s="21"/>
      <c r="E22" s="21"/>
      <c r="F22" s="21"/>
      <c r="G22" s="21"/>
      <c r="H22" s="21"/>
      <c r="I22" s="21"/>
      <c r="J22" s="21"/>
      <c r="K22" s="21"/>
      <c r="L22" s="21"/>
      <c r="M22" s="21"/>
      <c r="N22" s="21"/>
      <c r="O22" s="21"/>
      <c r="P22" s="113"/>
      <c r="Q22" s="21"/>
      <c r="R22" s="21"/>
      <c r="S22" s="21"/>
      <c r="T22" s="21"/>
      <c r="U22" s="21"/>
      <c r="V22" s="21"/>
      <c r="W22" s="21"/>
      <c r="X22" s="21"/>
      <c r="Y22" s="21"/>
      <c r="Z22" s="21"/>
      <c r="AA22" s="21"/>
      <c r="AB22" s="21"/>
      <c r="AC22" s="21"/>
      <c r="AD22" s="21"/>
      <c r="AE22" s="113"/>
    </row>
    <row r="23" spans="1:31" ht="11.25">
      <c r="A23" s="157" t="s">
        <v>149</v>
      </c>
      <c r="B23" s="157" t="s">
        <v>73</v>
      </c>
      <c r="C23" s="36">
        <v>1</v>
      </c>
      <c r="D23" s="37" t="s">
        <v>61</v>
      </c>
      <c r="E23" s="37" t="s">
        <v>58</v>
      </c>
      <c r="F23" s="38">
        <v>141385.83</v>
      </c>
      <c r="G23" s="43"/>
      <c r="H23" s="43">
        <v>1634.19</v>
      </c>
      <c r="I23" s="43">
        <v>1.39</v>
      </c>
      <c r="J23" s="43">
        <v>1218.43</v>
      </c>
      <c r="K23" s="43">
        <v>9172.55</v>
      </c>
      <c r="L23" s="43">
        <v>97753.63</v>
      </c>
      <c r="M23" s="43">
        <v>459.99</v>
      </c>
      <c r="N23" s="43">
        <v>4052.03</v>
      </c>
      <c r="O23" s="42">
        <f aca="true" t="shared" si="3" ref="O23:O30">SUM(G23:N23)</f>
        <v>114292.21</v>
      </c>
      <c r="P23" s="111">
        <f aca="true" t="shared" si="4" ref="P23:P30">O23/F23</f>
        <v>0.8083710368995254</v>
      </c>
      <c r="Q23" s="43">
        <v>123.03</v>
      </c>
      <c r="R23" s="43">
        <v>25830.72</v>
      </c>
      <c r="S23" s="43"/>
      <c r="T23" s="43">
        <v>846.09</v>
      </c>
      <c r="U23" s="43"/>
      <c r="V23" s="43">
        <v>94.99</v>
      </c>
      <c r="W23" s="43"/>
      <c r="X23" s="43"/>
      <c r="Y23" s="43"/>
      <c r="Z23" s="43"/>
      <c r="AA23" s="43"/>
      <c r="AB23" s="43">
        <v>84.86</v>
      </c>
      <c r="AC23" s="43">
        <v>113.93</v>
      </c>
      <c r="AD23" s="44">
        <f>SUM(Q23:AC23)</f>
        <v>27093.620000000003</v>
      </c>
      <c r="AE23" s="116">
        <f t="shared" si="2"/>
        <v>0.1916289631004748</v>
      </c>
    </row>
    <row r="24" spans="1:31" ht="11.25">
      <c r="A24" s="158"/>
      <c r="B24" s="158"/>
      <c r="C24" s="36">
        <v>1</v>
      </c>
      <c r="D24" s="37" t="s">
        <v>61</v>
      </c>
      <c r="E24" s="37" t="s">
        <v>59</v>
      </c>
      <c r="F24" s="45">
        <v>47746.42</v>
      </c>
      <c r="G24" s="43"/>
      <c r="H24" s="43">
        <v>124.27</v>
      </c>
      <c r="I24" s="43">
        <v>15.61</v>
      </c>
      <c r="J24" s="43">
        <v>636.54</v>
      </c>
      <c r="K24" s="43">
        <v>757.06</v>
      </c>
      <c r="L24" s="43">
        <v>28726.54</v>
      </c>
      <c r="M24" s="43">
        <v>63.05</v>
      </c>
      <c r="N24" s="43">
        <v>3942.36</v>
      </c>
      <c r="O24" s="42">
        <f t="shared" si="3"/>
        <v>34265.43</v>
      </c>
      <c r="P24" s="111">
        <f t="shared" si="4"/>
        <v>0.7176544335680036</v>
      </c>
      <c r="Q24" s="43">
        <v>4.37</v>
      </c>
      <c r="R24" s="43">
        <v>12902.15</v>
      </c>
      <c r="S24" s="43"/>
      <c r="T24" s="43">
        <v>479.37</v>
      </c>
      <c r="U24" s="43"/>
      <c r="V24" s="43">
        <v>1.95</v>
      </c>
      <c r="W24" s="43"/>
      <c r="X24" s="43"/>
      <c r="Y24" s="43"/>
      <c r="Z24" s="43"/>
      <c r="AA24" s="43"/>
      <c r="AB24" s="43">
        <v>39.12</v>
      </c>
      <c r="AC24" s="43">
        <v>54.03</v>
      </c>
      <c r="AD24" s="44">
        <f>SUM(Q24:AC24)</f>
        <v>13480.990000000003</v>
      </c>
      <c r="AE24" s="116">
        <f t="shared" si="2"/>
        <v>0.28234556643199643</v>
      </c>
    </row>
    <row r="25" spans="1:31" ht="11.25">
      <c r="A25" s="158"/>
      <c r="B25" s="158"/>
      <c r="C25" s="36">
        <v>20</v>
      </c>
      <c r="D25" s="37" t="s">
        <v>62</v>
      </c>
      <c r="E25" s="37" t="s">
        <v>58</v>
      </c>
      <c r="F25" s="38">
        <v>122596.05</v>
      </c>
      <c r="G25" s="43"/>
      <c r="H25" s="43">
        <v>6113.61</v>
      </c>
      <c r="I25" s="43"/>
      <c r="J25" s="43">
        <v>384.11</v>
      </c>
      <c r="K25" s="43">
        <v>2255.13</v>
      </c>
      <c r="L25" s="43">
        <v>16306.82</v>
      </c>
      <c r="M25" s="43"/>
      <c r="N25" s="43">
        <v>2269.69</v>
      </c>
      <c r="O25" s="42">
        <f t="shared" si="3"/>
        <v>27329.359999999997</v>
      </c>
      <c r="P25" s="111">
        <f t="shared" si="4"/>
        <v>0.22292202725944266</v>
      </c>
      <c r="Q25" s="43"/>
      <c r="R25" s="43">
        <v>89987.09</v>
      </c>
      <c r="S25" s="43"/>
      <c r="T25" s="43">
        <v>4439.95</v>
      </c>
      <c r="U25" s="43"/>
      <c r="V25" s="43">
        <v>478.24</v>
      </c>
      <c r="W25" s="43"/>
      <c r="X25" s="43"/>
      <c r="Y25" s="43"/>
      <c r="Z25" s="43"/>
      <c r="AA25" s="43"/>
      <c r="AB25" s="43">
        <v>361.41</v>
      </c>
      <c r="AC25" s="43"/>
      <c r="AD25" s="44">
        <f>SUM(Q25:AC25)</f>
        <v>95266.69</v>
      </c>
      <c r="AE25" s="116">
        <f t="shared" si="2"/>
        <v>0.7770779727405573</v>
      </c>
    </row>
    <row r="26" spans="1:31" ht="11.25">
      <c r="A26" s="158"/>
      <c r="B26" s="158"/>
      <c r="C26" s="36">
        <v>20</v>
      </c>
      <c r="D26" s="37" t="s">
        <v>62</v>
      </c>
      <c r="E26" s="37" t="s">
        <v>59</v>
      </c>
      <c r="F26" s="56">
        <v>23990.67</v>
      </c>
      <c r="G26" s="43"/>
      <c r="H26" s="43">
        <v>507.87</v>
      </c>
      <c r="I26" s="43"/>
      <c r="J26" s="43">
        <v>186.56</v>
      </c>
      <c r="K26" s="43">
        <v>7.45</v>
      </c>
      <c r="L26" s="43">
        <v>7929.52</v>
      </c>
      <c r="M26" s="43"/>
      <c r="N26" s="43">
        <v>994.85</v>
      </c>
      <c r="O26" s="42">
        <f t="shared" si="3"/>
        <v>9626.250000000002</v>
      </c>
      <c r="P26" s="111">
        <f t="shared" si="4"/>
        <v>0.4012497358348059</v>
      </c>
      <c r="Q26" s="43"/>
      <c r="R26" s="43">
        <v>13349.56</v>
      </c>
      <c r="S26" s="43"/>
      <c r="T26" s="43">
        <v>597.18</v>
      </c>
      <c r="U26" s="43"/>
      <c r="V26" s="43">
        <v>33.76</v>
      </c>
      <c r="W26" s="43"/>
      <c r="X26" s="43"/>
      <c r="Y26" s="43"/>
      <c r="Z26" s="43"/>
      <c r="AA26" s="43"/>
      <c r="AB26" s="43">
        <v>383.92</v>
      </c>
      <c r="AC26" s="43"/>
      <c r="AD26" s="44">
        <f>SUM(Q26:AC26)</f>
        <v>14364.42</v>
      </c>
      <c r="AE26" s="116">
        <f t="shared" si="2"/>
        <v>0.5987502641651943</v>
      </c>
    </row>
    <row r="27" spans="1:31" ht="11.25">
      <c r="A27" s="158"/>
      <c r="B27" s="158"/>
      <c r="C27" s="36">
        <v>48</v>
      </c>
      <c r="D27" s="37" t="s">
        <v>63</v>
      </c>
      <c r="E27" s="37" t="s">
        <v>58</v>
      </c>
      <c r="F27" s="38">
        <v>126628.12</v>
      </c>
      <c r="G27" s="43"/>
      <c r="H27" s="43">
        <v>1224.94</v>
      </c>
      <c r="I27" s="43"/>
      <c r="J27" s="43">
        <v>2489.95</v>
      </c>
      <c r="K27" s="43">
        <v>2301.68</v>
      </c>
      <c r="L27" s="43">
        <v>23998.08</v>
      </c>
      <c r="M27" s="43">
        <v>69.64</v>
      </c>
      <c r="N27" s="43">
        <v>143.59</v>
      </c>
      <c r="O27" s="42">
        <f t="shared" si="3"/>
        <v>30227.88</v>
      </c>
      <c r="P27" s="111">
        <f t="shared" si="4"/>
        <v>0.23871380227393413</v>
      </c>
      <c r="Q27" s="160">
        <v>96400.24</v>
      </c>
      <c r="R27" s="160">
        <v>96400.24</v>
      </c>
      <c r="S27" s="160">
        <v>96400.24</v>
      </c>
      <c r="T27" s="160">
        <v>96400.24</v>
      </c>
      <c r="U27" s="160">
        <v>96400.24</v>
      </c>
      <c r="V27" s="160">
        <v>96400.24</v>
      </c>
      <c r="W27" s="43"/>
      <c r="X27" s="43"/>
      <c r="Y27" s="43"/>
      <c r="Z27" s="43"/>
      <c r="AA27" s="43"/>
      <c r="AB27" s="43"/>
      <c r="AC27" s="43"/>
      <c r="AD27" s="44">
        <f>Q27</f>
        <v>96400.24</v>
      </c>
      <c r="AE27" s="116">
        <f t="shared" si="2"/>
        <v>0.761286197726066</v>
      </c>
    </row>
    <row r="28" spans="1:31" ht="11.25">
      <c r="A28" s="158"/>
      <c r="B28" s="158"/>
      <c r="C28" s="36">
        <v>48</v>
      </c>
      <c r="D28" s="37" t="s">
        <v>63</v>
      </c>
      <c r="E28" s="37" t="s">
        <v>59</v>
      </c>
      <c r="F28" s="45">
        <v>32707.56</v>
      </c>
      <c r="G28" s="43"/>
      <c r="H28" s="43">
        <v>30.01</v>
      </c>
      <c r="I28" s="43"/>
      <c r="J28" s="43">
        <v>692.42</v>
      </c>
      <c r="K28" s="43">
        <v>407.43</v>
      </c>
      <c r="L28" s="43">
        <v>9588.04</v>
      </c>
      <c r="M28" s="43">
        <v>10.38</v>
      </c>
      <c r="N28" s="43">
        <v>4.82</v>
      </c>
      <c r="O28" s="42">
        <f t="shared" si="3"/>
        <v>10733.1</v>
      </c>
      <c r="P28" s="111">
        <f t="shared" si="4"/>
        <v>0.3281534911194843</v>
      </c>
      <c r="Q28" s="160">
        <v>21974.46</v>
      </c>
      <c r="R28" s="160">
        <v>21974.46</v>
      </c>
      <c r="S28" s="160">
        <v>21974.46</v>
      </c>
      <c r="T28" s="160">
        <v>21974.46</v>
      </c>
      <c r="U28" s="160">
        <v>21974.46</v>
      </c>
      <c r="V28" s="160">
        <v>21974.46</v>
      </c>
      <c r="W28" s="43"/>
      <c r="X28" s="43"/>
      <c r="Y28" s="43"/>
      <c r="Z28" s="43"/>
      <c r="AA28" s="43"/>
      <c r="AB28" s="43"/>
      <c r="AC28" s="43"/>
      <c r="AD28" s="44">
        <f>Q28</f>
        <v>21974.46</v>
      </c>
      <c r="AE28" s="116">
        <f t="shared" si="2"/>
        <v>0.6718465088805157</v>
      </c>
    </row>
    <row r="29" spans="1:31" s="49" customFormat="1" ht="11.25">
      <c r="A29" s="158"/>
      <c r="B29" s="158"/>
      <c r="C29" s="20"/>
      <c r="D29" s="20" t="s">
        <v>134</v>
      </c>
      <c r="E29" s="20" t="s">
        <v>58</v>
      </c>
      <c r="F29" s="57">
        <f aca="true" t="shared" si="5" ref="F29:N30">SUM(F23,F25,F27)</f>
        <v>390610</v>
      </c>
      <c r="G29" s="47">
        <f t="shared" si="5"/>
        <v>0</v>
      </c>
      <c r="H29" s="47">
        <f t="shared" si="5"/>
        <v>8972.74</v>
      </c>
      <c r="I29" s="47">
        <f t="shared" si="5"/>
        <v>1.39</v>
      </c>
      <c r="J29" s="47">
        <f t="shared" si="5"/>
        <v>4092.49</v>
      </c>
      <c r="K29" s="47">
        <f t="shared" si="5"/>
        <v>13729.36</v>
      </c>
      <c r="L29" s="47">
        <f t="shared" si="5"/>
        <v>138058.53000000003</v>
      </c>
      <c r="M29" s="47">
        <f t="shared" si="5"/>
        <v>529.63</v>
      </c>
      <c r="N29" s="47">
        <f t="shared" si="5"/>
        <v>6465.31</v>
      </c>
      <c r="O29" s="48">
        <f t="shared" si="3"/>
        <v>171849.45000000004</v>
      </c>
      <c r="P29" s="112">
        <f t="shared" si="4"/>
        <v>0.43995148613706775</v>
      </c>
      <c r="Q29" s="163">
        <f>Q23+R23+T23+V23+Q25+R25+T25+V25+Q27</f>
        <v>218200.35</v>
      </c>
      <c r="R29" s="168"/>
      <c r="S29" s="168"/>
      <c r="T29" s="168"/>
      <c r="U29" s="168"/>
      <c r="V29" s="164"/>
      <c r="W29" s="47"/>
      <c r="X29" s="47"/>
      <c r="Y29" s="47"/>
      <c r="Z29" s="47"/>
      <c r="AA29" s="47"/>
      <c r="AB29" s="47">
        <f aca="true" t="shared" si="6" ref="AB29:AD30">SUM(AB23,AB25,AB27)</f>
        <v>446.27000000000004</v>
      </c>
      <c r="AC29" s="47">
        <f t="shared" si="6"/>
        <v>113.93</v>
      </c>
      <c r="AD29" s="47">
        <f t="shared" si="6"/>
        <v>218760.55</v>
      </c>
      <c r="AE29" s="117">
        <f t="shared" si="2"/>
        <v>0.5600485138629323</v>
      </c>
    </row>
    <row r="30" spans="1:31" s="49" customFormat="1" ht="12" thickBot="1">
      <c r="A30" s="159"/>
      <c r="B30" s="159"/>
      <c r="C30" s="20"/>
      <c r="D30" s="20" t="s">
        <v>134</v>
      </c>
      <c r="E30" s="20" t="s">
        <v>59</v>
      </c>
      <c r="F30" s="58">
        <f>SUM(F24,F26,F28)</f>
        <v>104444.65</v>
      </c>
      <c r="G30" s="47">
        <f t="shared" si="5"/>
        <v>0</v>
      </c>
      <c r="H30" s="47">
        <f t="shared" si="5"/>
        <v>662.15</v>
      </c>
      <c r="I30" s="47">
        <f t="shared" si="5"/>
        <v>15.61</v>
      </c>
      <c r="J30" s="47">
        <f t="shared" si="5"/>
        <v>1515.52</v>
      </c>
      <c r="K30" s="47">
        <f t="shared" si="5"/>
        <v>1171.94</v>
      </c>
      <c r="L30" s="47">
        <f t="shared" si="5"/>
        <v>46244.1</v>
      </c>
      <c r="M30" s="47">
        <f t="shared" si="5"/>
        <v>73.42999999999999</v>
      </c>
      <c r="N30" s="47">
        <f t="shared" si="5"/>
        <v>4942.03</v>
      </c>
      <c r="O30" s="48">
        <f t="shared" si="3"/>
        <v>54624.78</v>
      </c>
      <c r="P30" s="112">
        <f t="shared" si="4"/>
        <v>0.5230021834531496</v>
      </c>
      <c r="Q30" s="165">
        <f>Q24+R24+T24+V24+R26+T26+V26+Q28</f>
        <v>49342.8</v>
      </c>
      <c r="R30" s="167"/>
      <c r="S30" s="167"/>
      <c r="T30" s="167"/>
      <c r="U30" s="167"/>
      <c r="V30" s="166"/>
      <c r="W30" s="47"/>
      <c r="X30" s="47"/>
      <c r="Y30" s="47"/>
      <c r="Z30" s="47"/>
      <c r="AA30" s="47"/>
      <c r="AB30" s="47">
        <f t="shared" si="6"/>
        <v>423.04</v>
      </c>
      <c r="AC30" s="47">
        <f t="shared" si="6"/>
        <v>54.03</v>
      </c>
      <c r="AD30" s="47">
        <f t="shared" si="6"/>
        <v>49819.87</v>
      </c>
      <c r="AE30" s="117">
        <f t="shared" si="2"/>
        <v>0.4769978165468505</v>
      </c>
    </row>
    <row r="31" spans="1:31" ht="7.5" customHeight="1" thickBot="1">
      <c r="A31" s="51"/>
      <c r="B31" s="51"/>
      <c r="C31" s="52"/>
      <c r="D31" s="21"/>
      <c r="E31" s="21"/>
      <c r="F31" s="21"/>
      <c r="G31" s="21"/>
      <c r="H31" s="21"/>
      <c r="I31" s="21"/>
      <c r="J31" s="21"/>
      <c r="K31" s="21"/>
      <c r="L31" s="21"/>
      <c r="M31" s="21"/>
      <c r="N31" s="21"/>
      <c r="O31" s="21"/>
      <c r="P31" s="113"/>
      <c r="Q31" s="21"/>
      <c r="R31" s="21"/>
      <c r="S31" s="21"/>
      <c r="T31" s="21"/>
      <c r="U31" s="21"/>
      <c r="V31" s="21"/>
      <c r="W31" s="21"/>
      <c r="X31" s="21"/>
      <c r="Y31" s="21"/>
      <c r="Z31" s="21"/>
      <c r="AA31" s="21"/>
      <c r="AB31" s="21"/>
      <c r="AC31" s="21"/>
      <c r="AD31" s="21"/>
      <c r="AE31" s="113"/>
    </row>
    <row r="32" spans="1:31" s="49" customFormat="1" ht="12" customHeight="1">
      <c r="A32" s="169" t="s">
        <v>150</v>
      </c>
      <c r="B32" s="169" t="s">
        <v>74</v>
      </c>
      <c r="C32" s="20">
        <v>31</v>
      </c>
      <c r="D32" s="20" t="s">
        <v>64</v>
      </c>
      <c r="E32" s="20" t="s">
        <v>58</v>
      </c>
      <c r="F32" s="53">
        <v>462664.49</v>
      </c>
      <c r="G32" s="171">
        <v>14332.74</v>
      </c>
      <c r="H32" s="171">
        <v>14332.74</v>
      </c>
      <c r="I32" s="54">
        <v>13366.91</v>
      </c>
      <c r="J32" s="54">
        <v>11871.97</v>
      </c>
      <c r="K32" s="171">
        <v>215521.76</v>
      </c>
      <c r="L32" s="171">
        <v>215521.76</v>
      </c>
      <c r="M32" s="47">
        <v>2527.86</v>
      </c>
      <c r="N32" s="47">
        <v>78517.79</v>
      </c>
      <c r="O32" s="48">
        <f>G32+I32+J32+K32+M32+N32</f>
        <v>336139.02999999997</v>
      </c>
      <c r="P32" s="112">
        <f>O32/F32</f>
        <v>0.7265286990147006</v>
      </c>
      <c r="Q32" s="47">
        <v>1246.97</v>
      </c>
      <c r="R32" s="47">
        <v>125278.49</v>
      </c>
      <c r="S32" s="47"/>
      <c r="T32" s="47"/>
      <c r="U32" s="47"/>
      <c r="V32" s="47"/>
      <c r="W32" s="47"/>
      <c r="X32" s="47"/>
      <c r="Y32" s="47"/>
      <c r="Z32" s="47"/>
      <c r="AA32" s="47"/>
      <c r="AB32" s="47"/>
      <c r="AC32" s="47"/>
      <c r="AD32" s="47">
        <f>SUM(Q32:AC32)</f>
        <v>126525.46</v>
      </c>
      <c r="AE32" s="117">
        <f t="shared" si="2"/>
        <v>0.2734713009852993</v>
      </c>
    </row>
    <row r="33" spans="1:31" s="49" customFormat="1" ht="12" customHeight="1" thickBot="1">
      <c r="A33" s="170"/>
      <c r="B33" s="170"/>
      <c r="C33" s="20">
        <v>31</v>
      </c>
      <c r="D33" s="20" t="s">
        <v>64</v>
      </c>
      <c r="E33" s="20" t="s">
        <v>59</v>
      </c>
      <c r="F33" s="53">
        <v>123849</v>
      </c>
      <c r="G33" s="171">
        <v>608.08</v>
      </c>
      <c r="H33" s="171">
        <v>608.08</v>
      </c>
      <c r="I33" s="47">
        <v>5201.21</v>
      </c>
      <c r="J33" s="47">
        <v>16277.54</v>
      </c>
      <c r="K33" s="171">
        <v>37797.55</v>
      </c>
      <c r="L33" s="171">
        <v>37797.55</v>
      </c>
      <c r="M33" s="47">
        <v>949.22</v>
      </c>
      <c r="N33" s="47">
        <v>30069.84</v>
      </c>
      <c r="O33" s="48">
        <f>G33+I33+J33+K33+M33+N33</f>
        <v>90903.44</v>
      </c>
      <c r="P33" s="112">
        <f>O33/F33</f>
        <v>0.7339860636743131</v>
      </c>
      <c r="Q33" s="47">
        <v>26.59</v>
      </c>
      <c r="R33" s="47">
        <v>32918.79</v>
      </c>
      <c r="S33" s="47"/>
      <c r="T33" s="47"/>
      <c r="U33" s="47"/>
      <c r="V33" s="47"/>
      <c r="W33" s="47"/>
      <c r="X33" s="47"/>
      <c r="Y33" s="47"/>
      <c r="Z33" s="47"/>
      <c r="AA33" s="47"/>
      <c r="AB33" s="47"/>
      <c r="AC33" s="47"/>
      <c r="AD33" s="47">
        <f>SUM(Q33:AC33)</f>
        <v>32945.38</v>
      </c>
      <c r="AE33" s="117">
        <f t="shared" si="2"/>
        <v>0.26601248294293856</v>
      </c>
    </row>
    <row r="34" spans="1:31" ht="7.5" customHeight="1" thickBot="1">
      <c r="A34" s="51"/>
      <c r="B34" s="51"/>
      <c r="C34" s="52"/>
      <c r="D34" s="21"/>
      <c r="E34" s="21"/>
      <c r="F34" s="21"/>
      <c r="G34" s="21"/>
      <c r="H34" s="21"/>
      <c r="I34" s="21"/>
      <c r="J34" s="21"/>
      <c r="K34" s="21"/>
      <c r="L34" s="21"/>
      <c r="M34" s="21"/>
      <c r="N34" s="21"/>
      <c r="O34" s="21"/>
      <c r="P34" s="113"/>
      <c r="Q34" s="21"/>
      <c r="R34" s="21"/>
      <c r="S34" s="21"/>
      <c r="T34" s="21"/>
      <c r="U34" s="21"/>
      <c r="V34" s="21"/>
      <c r="W34" s="21"/>
      <c r="X34" s="21"/>
      <c r="Y34" s="21"/>
      <c r="Z34" s="21"/>
      <c r="AA34" s="21"/>
      <c r="AB34" s="21"/>
      <c r="AC34" s="21"/>
      <c r="AD34" s="21"/>
      <c r="AE34" s="113"/>
    </row>
    <row r="35" spans="1:31" s="49" customFormat="1" ht="11.25">
      <c r="A35" s="169" t="s">
        <v>151</v>
      </c>
      <c r="B35" s="169" t="s">
        <v>75</v>
      </c>
      <c r="C35" s="20">
        <v>26</v>
      </c>
      <c r="D35" s="20" t="s">
        <v>65</v>
      </c>
      <c r="E35" s="20" t="s">
        <v>58</v>
      </c>
      <c r="F35" s="53">
        <v>169551.52</v>
      </c>
      <c r="G35" s="47"/>
      <c r="H35" s="47">
        <v>16355.11</v>
      </c>
      <c r="I35" s="47"/>
      <c r="J35" s="47">
        <v>688.63</v>
      </c>
      <c r="K35" s="47"/>
      <c r="L35" s="47">
        <v>112449.39</v>
      </c>
      <c r="M35" s="47">
        <v>2729.92</v>
      </c>
      <c r="N35" s="47">
        <v>6008.36</v>
      </c>
      <c r="O35" s="48">
        <f>SUM(G35:N35)</f>
        <v>138231.41</v>
      </c>
      <c r="P35" s="112">
        <f>O35/F35</f>
        <v>0.8152767371239138</v>
      </c>
      <c r="Q35" s="47">
        <v>321.01</v>
      </c>
      <c r="R35" s="47">
        <v>30999.1</v>
      </c>
      <c r="S35" s="47"/>
      <c r="T35" s="47"/>
      <c r="U35" s="47"/>
      <c r="V35" s="47"/>
      <c r="W35" s="47"/>
      <c r="X35" s="47"/>
      <c r="Y35" s="47"/>
      <c r="Z35" s="47"/>
      <c r="AA35" s="47"/>
      <c r="AB35" s="47"/>
      <c r="AC35" s="47"/>
      <c r="AD35" s="47">
        <f>SUM(Q35:AC35)</f>
        <v>31320.109999999997</v>
      </c>
      <c r="AE35" s="117">
        <f t="shared" si="2"/>
        <v>0.18472326287608626</v>
      </c>
    </row>
    <row r="36" spans="1:31" s="49" customFormat="1" ht="12" thickBot="1">
      <c r="A36" s="170"/>
      <c r="B36" s="170"/>
      <c r="C36" s="20">
        <v>26</v>
      </c>
      <c r="D36" s="20" t="s">
        <v>65</v>
      </c>
      <c r="E36" s="20" t="s">
        <v>59</v>
      </c>
      <c r="F36" s="53">
        <v>131924</v>
      </c>
      <c r="G36" s="47"/>
      <c r="H36" s="47">
        <v>5197.96</v>
      </c>
      <c r="I36" s="47"/>
      <c r="J36" s="47">
        <v>251.33</v>
      </c>
      <c r="K36" s="47"/>
      <c r="L36" s="47">
        <v>53404.22</v>
      </c>
      <c r="M36" s="47">
        <v>476.75</v>
      </c>
      <c r="N36" s="47">
        <v>2233.62</v>
      </c>
      <c r="O36" s="48">
        <f>SUM(G36:N36)</f>
        <v>61563.880000000005</v>
      </c>
      <c r="P36" s="112">
        <f>O36/F36</f>
        <v>0.4666617143203663</v>
      </c>
      <c r="Q36" s="47">
        <v>82.08</v>
      </c>
      <c r="R36" s="47">
        <v>70277.99</v>
      </c>
      <c r="S36" s="47"/>
      <c r="T36" s="47"/>
      <c r="U36" s="47"/>
      <c r="V36" s="47"/>
      <c r="W36" s="47"/>
      <c r="X36" s="47"/>
      <c r="Y36" s="47"/>
      <c r="Z36" s="47"/>
      <c r="AA36" s="47"/>
      <c r="AB36" s="47"/>
      <c r="AC36" s="47"/>
      <c r="AD36" s="47">
        <f>SUM(Q36:AC36)</f>
        <v>70360.07</v>
      </c>
      <c r="AE36" s="117">
        <f t="shared" si="2"/>
        <v>0.5333379066735393</v>
      </c>
    </row>
    <row r="37" spans="1:31" ht="7.5" customHeight="1" thickBot="1">
      <c r="A37" s="51"/>
      <c r="B37" s="51"/>
      <c r="C37" s="52"/>
      <c r="D37" s="21"/>
      <c r="E37" s="21"/>
      <c r="F37" s="21"/>
      <c r="G37" s="21"/>
      <c r="H37" s="21"/>
      <c r="I37" s="21"/>
      <c r="J37" s="21"/>
      <c r="K37" s="21"/>
      <c r="L37" s="21"/>
      <c r="M37" s="21"/>
      <c r="N37" s="21"/>
      <c r="O37" s="21"/>
      <c r="P37" s="113"/>
      <c r="Q37" s="21"/>
      <c r="R37" s="21"/>
      <c r="S37" s="21"/>
      <c r="T37" s="21"/>
      <c r="U37" s="21"/>
      <c r="V37" s="21"/>
      <c r="W37" s="21"/>
      <c r="X37" s="21"/>
      <c r="Y37" s="21"/>
      <c r="Z37" s="21"/>
      <c r="AA37" s="21"/>
      <c r="AB37" s="21"/>
      <c r="AC37" s="21"/>
      <c r="AD37" s="21"/>
      <c r="AE37" s="113"/>
    </row>
    <row r="38" spans="1:31" ht="11.25">
      <c r="A38" s="157" t="s">
        <v>152</v>
      </c>
      <c r="B38" s="157" t="s">
        <v>76</v>
      </c>
      <c r="C38" s="36">
        <v>22</v>
      </c>
      <c r="D38" s="37" t="s">
        <v>34</v>
      </c>
      <c r="E38" s="37" t="s">
        <v>58</v>
      </c>
      <c r="F38" s="38">
        <v>620222.51</v>
      </c>
      <c r="G38" s="160">
        <v>55576.38</v>
      </c>
      <c r="H38" s="160">
        <v>55576.38</v>
      </c>
      <c r="I38" s="160">
        <v>55576.38</v>
      </c>
      <c r="J38" s="160">
        <v>55576.38</v>
      </c>
      <c r="K38" s="43">
        <v>20181.61</v>
      </c>
      <c r="L38" s="43">
        <v>186018.68</v>
      </c>
      <c r="M38" s="43">
        <v>20549.48</v>
      </c>
      <c r="N38" s="43"/>
      <c r="O38" s="42">
        <f aca="true" t="shared" si="7" ref="O38:O45">G38+K38+L38+M38</f>
        <v>282326.14999999997</v>
      </c>
      <c r="P38" s="111">
        <f aca="true" t="shared" si="8" ref="P38:P45">O38/F38</f>
        <v>0.45520139215843675</v>
      </c>
      <c r="Q38" s="43">
        <v>13109.09</v>
      </c>
      <c r="R38" s="43">
        <v>324787.27</v>
      </c>
      <c r="S38" s="43"/>
      <c r="T38" s="43"/>
      <c r="U38" s="43"/>
      <c r="V38" s="43"/>
      <c r="W38" s="43"/>
      <c r="X38" s="43"/>
      <c r="Y38" s="43"/>
      <c r="Z38" s="43"/>
      <c r="AA38" s="43"/>
      <c r="AB38" s="43"/>
      <c r="AC38" s="43"/>
      <c r="AD38" s="44">
        <f aca="true" t="shared" si="9" ref="AD38:AD45">SUM(Q38:AC38)</f>
        <v>337896.36000000004</v>
      </c>
      <c r="AE38" s="116">
        <f t="shared" si="2"/>
        <v>0.5447986078415632</v>
      </c>
    </row>
    <row r="39" spans="1:31" ht="11.25">
      <c r="A39" s="158"/>
      <c r="B39" s="158"/>
      <c r="C39" s="36">
        <v>22</v>
      </c>
      <c r="D39" s="37" t="s">
        <v>34</v>
      </c>
      <c r="E39" s="37" t="s">
        <v>59</v>
      </c>
      <c r="F39" s="45">
        <v>313862.7523329996</v>
      </c>
      <c r="G39" s="160">
        <v>6776.81</v>
      </c>
      <c r="H39" s="160">
        <v>6776.81</v>
      </c>
      <c r="I39" s="160">
        <v>6776.81</v>
      </c>
      <c r="J39" s="160">
        <v>6776.81</v>
      </c>
      <c r="K39" s="43">
        <v>6038.99</v>
      </c>
      <c r="L39" s="43">
        <v>146362.49</v>
      </c>
      <c r="M39" s="43">
        <v>4193.2</v>
      </c>
      <c r="N39" s="43"/>
      <c r="O39" s="42">
        <f t="shared" si="7"/>
        <v>163371.49</v>
      </c>
      <c r="P39" s="111">
        <f t="shared" si="8"/>
        <v>0.5205188853587425</v>
      </c>
      <c r="Q39" s="43">
        <v>2446.36</v>
      </c>
      <c r="R39" s="43">
        <v>148044.9</v>
      </c>
      <c r="S39" s="43"/>
      <c r="T39" s="43"/>
      <c r="U39" s="43"/>
      <c r="V39" s="43"/>
      <c r="W39" s="43"/>
      <c r="X39" s="43"/>
      <c r="Y39" s="43"/>
      <c r="Z39" s="43"/>
      <c r="AA39" s="43"/>
      <c r="AB39" s="43"/>
      <c r="AC39" s="43"/>
      <c r="AD39" s="44">
        <f t="shared" si="9"/>
        <v>150491.25999999998</v>
      </c>
      <c r="AE39" s="116">
        <f t="shared" si="2"/>
        <v>0.4794811072080734</v>
      </c>
    </row>
    <row r="40" spans="1:31" ht="11.25">
      <c r="A40" s="158"/>
      <c r="B40" s="158"/>
      <c r="C40" s="36">
        <v>44</v>
      </c>
      <c r="D40" s="37" t="s">
        <v>49</v>
      </c>
      <c r="E40" s="37" t="s">
        <v>58</v>
      </c>
      <c r="F40" s="38">
        <v>586413.8456539998</v>
      </c>
      <c r="G40" s="160">
        <v>6415.23</v>
      </c>
      <c r="H40" s="160">
        <v>6415.23</v>
      </c>
      <c r="I40" s="160">
        <v>6415.23</v>
      </c>
      <c r="J40" s="160">
        <v>6415.23</v>
      </c>
      <c r="K40" s="43">
        <v>48251.15</v>
      </c>
      <c r="L40" s="43">
        <v>214402.39</v>
      </c>
      <c r="M40" s="43"/>
      <c r="N40" s="43"/>
      <c r="O40" s="42">
        <f t="shared" si="7"/>
        <v>269068.77</v>
      </c>
      <c r="P40" s="111">
        <f t="shared" si="8"/>
        <v>0.4588376826265421</v>
      </c>
      <c r="Q40" s="43">
        <v>4409.36</v>
      </c>
      <c r="R40" s="43">
        <v>312935.72</v>
      </c>
      <c r="S40" s="43"/>
      <c r="T40" s="43"/>
      <c r="U40" s="43"/>
      <c r="V40" s="43"/>
      <c r="W40" s="43"/>
      <c r="X40" s="43"/>
      <c r="Y40" s="43"/>
      <c r="Z40" s="43"/>
      <c r="AA40" s="43"/>
      <c r="AB40" s="43"/>
      <c r="AC40" s="43"/>
      <c r="AD40" s="44">
        <f t="shared" si="9"/>
        <v>317345.07999999996</v>
      </c>
      <c r="AE40" s="116">
        <f t="shared" si="2"/>
        <v>0.5411623247846065</v>
      </c>
    </row>
    <row r="41" spans="1:31" ht="11.25">
      <c r="A41" s="158"/>
      <c r="B41" s="158"/>
      <c r="C41" s="36">
        <v>44</v>
      </c>
      <c r="D41" s="37" t="s">
        <v>49</v>
      </c>
      <c r="E41" s="37" t="s">
        <v>59</v>
      </c>
      <c r="F41" s="45">
        <v>343754.94712999987</v>
      </c>
      <c r="G41" s="160">
        <v>1084.32</v>
      </c>
      <c r="H41" s="160">
        <v>1084.32</v>
      </c>
      <c r="I41" s="160">
        <v>1084.32</v>
      </c>
      <c r="J41" s="160">
        <v>1084.32</v>
      </c>
      <c r="K41" s="43">
        <v>12212.05</v>
      </c>
      <c r="L41" s="43">
        <v>54832.08</v>
      </c>
      <c r="M41" s="43"/>
      <c r="N41" s="43"/>
      <c r="O41" s="42">
        <f t="shared" si="7"/>
        <v>68128.45</v>
      </c>
      <c r="P41" s="111">
        <f t="shared" si="8"/>
        <v>0.1981890022785198</v>
      </c>
      <c r="Q41" s="43">
        <v>2483.75</v>
      </c>
      <c r="R41" s="43">
        <v>273142.74</v>
      </c>
      <c r="S41" s="43"/>
      <c r="T41" s="43"/>
      <c r="U41" s="43"/>
      <c r="V41" s="43"/>
      <c r="W41" s="43"/>
      <c r="X41" s="43"/>
      <c r="Y41" s="43"/>
      <c r="Z41" s="43"/>
      <c r="AA41" s="43"/>
      <c r="AB41" s="43"/>
      <c r="AC41" s="43"/>
      <c r="AD41" s="44">
        <f t="shared" si="9"/>
        <v>275626.49</v>
      </c>
      <c r="AE41" s="116">
        <f t="shared" si="2"/>
        <v>0.8018109769799608</v>
      </c>
    </row>
    <row r="42" spans="1:31" ht="11.25">
      <c r="A42" s="158"/>
      <c r="B42" s="158"/>
      <c r="C42" s="36">
        <v>50</v>
      </c>
      <c r="D42" s="37" t="s">
        <v>54</v>
      </c>
      <c r="E42" s="37" t="s">
        <v>58</v>
      </c>
      <c r="F42" s="38">
        <v>371354.59</v>
      </c>
      <c r="G42" s="160">
        <v>15219.59</v>
      </c>
      <c r="H42" s="160">
        <v>15219.59</v>
      </c>
      <c r="I42" s="160">
        <v>15219.59</v>
      </c>
      <c r="J42" s="160">
        <v>15219.59</v>
      </c>
      <c r="K42" s="43">
        <v>31454.18</v>
      </c>
      <c r="L42" s="43">
        <v>120872.76</v>
      </c>
      <c r="M42" s="43">
        <v>15668.2</v>
      </c>
      <c r="N42" s="43"/>
      <c r="O42" s="42">
        <f t="shared" si="7"/>
        <v>183214.73</v>
      </c>
      <c r="P42" s="111">
        <f t="shared" si="8"/>
        <v>0.4933686964795561</v>
      </c>
      <c r="Q42" s="43">
        <v>2694.3</v>
      </c>
      <c r="R42" s="43">
        <v>185445.56</v>
      </c>
      <c r="S42" s="43"/>
      <c r="T42" s="43"/>
      <c r="U42" s="43"/>
      <c r="V42" s="43"/>
      <c r="W42" s="43"/>
      <c r="X42" s="43"/>
      <c r="Y42" s="43"/>
      <c r="Z42" s="43"/>
      <c r="AA42" s="43"/>
      <c r="AB42" s="43"/>
      <c r="AC42" s="43"/>
      <c r="AD42" s="44">
        <f t="shared" si="9"/>
        <v>188139.86</v>
      </c>
      <c r="AE42" s="116">
        <f t="shared" si="2"/>
        <v>0.5066313035204438</v>
      </c>
    </row>
    <row r="43" spans="1:31" ht="11.25">
      <c r="A43" s="158"/>
      <c r="B43" s="158"/>
      <c r="C43" s="36">
        <v>50</v>
      </c>
      <c r="D43" s="37" t="s">
        <v>54</v>
      </c>
      <c r="E43" s="37" t="s">
        <v>59</v>
      </c>
      <c r="F43" s="45">
        <v>372703.6487829999</v>
      </c>
      <c r="G43" s="160">
        <v>2758.9</v>
      </c>
      <c r="H43" s="160">
        <v>2758.9</v>
      </c>
      <c r="I43" s="160">
        <v>2758.9</v>
      </c>
      <c r="J43" s="160">
        <v>2758.9</v>
      </c>
      <c r="K43" s="43">
        <v>4498.05</v>
      </c>
      <c r="L43" s="43">
        <v>67846.16</v>
      </c>
      <c r="M43" s="43">
        <v>4743.14</v>
      </c>
      <c r="N43" s="43"/>
      <c r="O43" s="42">
        <f t="shared" si="7"/>
        <v>79846.25</v>
      </c>
      <c r="P43" s="111">
        <f t="shared" si="8"/>
        <v>0.21423522485149873</v>
      </c>
      <c r="Q43" s="43">
        <v>341.38</v>
      </c>
      <c r="R43" s="43">
        <v>292516.02</v>
      </c>
      <c r="S43" s="43"/>
      <c r="T43" s="43"/>
      <c r="U43" s="43"/>
      <c r="V43" s="43"/>
      <c r="W43" s="43"/>
      <c r="X43" s="43"/>
      <c r="Y43" s="43"/>
      <c r="Z43" s="43"/>
      <c r="AA43" s="43"/>
      <c r="AB43" s="43"/>
      <c r="AC43" s="43"/>
      <c r="AD43" s="44">
        <f t="shared" si="9"/>
        <v>292857.4</v>
      </c>
      <c r="AE43" s="116">
        <f t="shared" si="2"/>
        <v>0.7857647784138305</v>
      </c>
    </row>
    <row r="44" spans="1:31" s="49" customFormat="1" ht="11.25">
      <c r="A44" s="158"/>
      <c r="B44" s="158"/>
      <c r="C44" s="20"/>
      <c r="D44" s="20" t="s">
        <v>135</v>
      </c>
      <c r="E44" s="20" t="s">
        <v>58</v>
      </c>
      <c r="F44" s="46">
        <f>SUM(F38,F40,F42)</f>
        <v>1577990.945654</v>
      </c>
      <c r="G44" s="163">
        <f>SUM(G38,G40,G42)</f>
        <v>77211.2</v>
      </c>
      <c r="H44" s="168"/>
      <c r="I44" s="168"/>
      <c r="J44" s="164"/>
      <c r="K44" s="47">
        <f aca="true" t="shared" si="10" ref="K44:M45">SUM(K38,K40,K42)</f>
        <v>99886.94</v>
      </c>
      <c r="L44" s="47">
        <f t="shared" si="10"/>
        <v>521293.83</v>
      </c>
      <c r="M44" s="47">
        <f t="shared" si="10"/>
        <v>36217.68</v>
      </c>
      <c r="N44" s="47"/>
      <c r="O44" s="48">
        <f t="shared" si="7"/>
        <v>734609.65</v>
      </c>
      <c r="P44" s="112">
        <f t="shared" si="8"/>
        <v>0.46553476876607824</v>
      </c>
      <c r="Q44" s="47">
        <f>SUM(Q38,Q40,Q42)</f>
        <v>20212.75</v>
      </c>
      <c r="R44" s="47">
        <f>SUM(R38,R40,R42)</f>
        <v>823168.55</v>
      </c>
      <c r="S44" s="47"/>
      <c r="T44" s="47"/>
      <c r="U44" s="47"/>
      <c r="V44" s="47"/>
      <c r="W44" s="47"/>
      <c r="X44" s="47"/>
      <c r="Y44" s="47"/>
      <c r="Z44" s="47"/>
      <c r="AA44" s="47"/>
      <c r="AB44" s="47"/>
      <c r="AC44" s="47"/>
      <c r="AD44" s="47">
        <f t="shared" si="9"/>
        <v>843381.3</v>
      </c>
      <c r="AE44" s="117">
        <f t="shared" si="2"/>
        <v>0.5344652339880568</v>
      </c>
    </row>
    <row r="45" spans="1:31" s="49" customFormat="1" ht="12" thickBot="1">
      <c r="A45" s="159"/>
      <c r="B45" s="159"/>
      <c r="C45" s="20"/>
      <c r="D45" s="20" t="s">
        <v>135</v>
      </c>
      <c r="E45" s="20" t="s">
        <v>59</v>
      </c>
      <c r="F45" s="50">
        <f>SUM(F39,F41,F43)</f>
        <v>1030321.3482459993</v>
      </c>
      <c r="G45" s="165">
        <f>SUM(G39,G41,G43)</f>
        <v>10620.03</v>
      </c>
      <c r="H45" s="167"/>
      <c r="I45" s="167"/>
      <c r="J45" s="166"/>
      <c r="K45" s="47">
        <f t="shared" si="10"/>
        <v>22749.09</v>
      </c>
      <c r="L45" s="47">
        <f t="shared" si="10"/>
        <v>269040.73</v>
      </c>
      <c r="M45" s="47">
        <f t="shared" si="10"/>
        <v>8936.34</v>
      </c>
      <c r="N45" s="47"/>
      <c r="O45" s="48">
        <f t="shared" si="7"/>
        <v>311346.19</v>
      </c>
      <c r="P45" s="112">
        <f t="shared" si="8"/>
        <v>0.30218357654146466</v>
      </c>
      <c r="Q45" s="47">
        <f>SUM(Q39,Q41,Q43)</f>
        <v>5271.490000000001</v>
      </c>
      <c r="R45" s="47">
        <f>SUM(R39,R41,R43)</f>
        <v>713703.66</v>
      </c>
      <c r="S45" s="47"/>
      <c r="T45" s="47"/>
      <c r="U45" s="47"/>
      <c r="V45" s="47"/>
      <c r="W45" s="47"/>
      <c r="X45" s="47"/>
      <c r="Y45" s="47"/>
      <c r="Z45" s="47"/>
      <c r="AA45" s="47"/>
      <c r="AB45" s="47"/>
      <c r="AC45" s="47"/>
      <c r="AD45" s="47">
        <f t="shared" si="9"/>
        <v>718975.15</v>
      </c>
      <c r="AE45" s="117">
        <f t="shared" si="2"/>
        <v>0.6978164154552078</v>
      </c>
    </row>
    <row r="46" spans="1:31" ht="7.5" customHeight="1" thickBot="1">
      <c r="A46" s="51"/>
      <c r="B46" s="51"/>
      <c r="C46" s="52"/>
      <c r="D46" s="21"/>
      <c r="E46" s="21"/>
      <c r="F46" s="21"/>
      <c r="G46" s="21"/>
      <c r="H46" s="21"/>
      <c r="I46" s="21"/>
      <c r="J46" s="21"/>
      <c r="K46" s="21"/>
      <c r="L46" s="21"/>
      <c r="M46" s="21"/>
      <c r="N46" s="21"/>
      <c r="O46" s="21"/>
      <c r="P46" s="113"/>
      <c r="Q46" s="21"/>
      <c r="R46" s="21"/>
      <c r="S46" s="21"/>
      <c r="T46" s="21"/>
      <c r="U46" s="21"/>
      <c r="V46" s="21"/>
      <c r="W46" s="21"/>
      <c r="X46" s="21"/>
      <c r="Y46" s="21"/>
      <c r="Z46" s="21"/>
      <c r="AA46" s="21"/>
      <c r="AB46" s="21"/>
      <c r="AC46" s="21"/>
      <c r="AD46" s="21"/>
      <c r="AE46" s="113"/>
    </row>
    <row r="47" spans="1:31" ht="11.25">
      <c r="A47" s="157" t="s">
        <v>153</v>
      </c>
      <c r="B47" s="157" t="s">
        <v>78</v>
      </c>
      <c r="C47" s="36">
        <v>5</v>
      </c>
      <c r="D47" s="37" t="s">
        <v>67</v>
      </c>
      <c r="E47" s="37" t="s">
        <v>58</v>
      </c>
      <c r="F47" s="38">
        <v>239307.44</v>
      </c>
      <c r="G47" s="43"/>
      <c r="H47" s="43">
        <v>4495.81</v>
      </c>
      <c r="I47" s="43"/>
      <c r="J47" s="43"/>
      <c r="K47" s="43">
        <v>17545.09</v>
      </c>
      <c r="L47" s="43">
        <v>47649.3</v>
      </c>
      <c r="M47" s="43"/>
      <c r="N47" s="43"/>
      <c r="O47" s="42">
        <f aca="true" t="shared" si="11" ref="O47:O66">SUM(G47:N47)</f>
        <v>69690.20000000001</v>
      </c>
      <c r="P47" s="111">
        <f aca="true" t="shared" si="12" ref="P47:P66">O47/F47</f>
        <v>0.2912161861745711</v>
      </c>
      <c r="Q47" s="160">
        <v>169617.24</v>
      </c>
      <c r="R47" s="160">
        <v>169617.24</v>
      </c>
      <c r="S47" s="160">
        <v>169617.24</v>
      </c>
      <c r="T47" s="160">
        <v>169617.24</v>
      </c>
      <c r="U47" s="160">
        <v>169617.24</v>
      </c>
      <c r="V47" s="160">
        <v>169617.24</v>
      </c>
      <c r="W47" s="43"/>
      <c r="X47" s="43"/>
      <c r="Y47" s="43"/>
      <c r="Z47" s="43"/>
      <c r="AA47" s="43"/>
      <c r="AB47" s="43"/>
      <c r="AC47" s="43"/>
      <c r="AD47" s="44">
        <f aca="true" t="shared" si="13" ref="AD47:AD64">Q47</f>
        <v>169617.24</v>
      </c>
      <c r="AE47" s="116">
        <f t="shared" si="2"/>
        <v>0.7087838138254289</v>
      </c>
    </row>
    <row r="48" spans="1:31" ht="11.25">
      <c r="A48" s="158"/>
      <c r="B48" s="158"/>
      <c r="C48" s="36">
        <v>5</v>
      </c>
      <c r="D48" s="37" t="s">
        <v>67</v>
      </c>
      <c r="E48" s="37" t="s">
        <v>59</v>
      </c>
      <c r="F48" s="45">
        <v>286242</v>
      </c>
      <c r="G48" s="43"/>
      <c r="H48" s="43">
        <v>5262.23</v>
      </c>
      <c r="I48" s="43"/>
      <c r="J48" s="43"/>
      <c r="K48" s="43">
        <v>23002.02</v>
      </c>
      <c r="L48" s="43">
        <v>21669.27</v>
      </c>
      <c r="M48" s="43"/>
      <c r="N48" s="43"/>
      <c r="O48" s="42">
        <f t="shared" si="11"/>
        <v>49933.520000000004</v>
      </c>
      <c r="P48" s="111">
        <f t="shared" si="12"/>
        <v>0.1744451198636119</v>
      </c>
      <c r="Q48" s="160">
        <v>236308.3</v>
      </c>
      <c r="R48" s="160">
        <v>236308.3</v>
      </c>
      <c r="S48" s="160">
        <v>236308.3</v>
      </c>
      <c r="T48" s="160">
        <v>236308.3</v>
      </c>
      <c r="U48" s="160">
        <v>236308.3</v>
      </c>
      <c r="V48" s="160">
        <v>236308.3</v>
      </c>
      <c r="W48" s="43"/>
      <c r="X48" s="43"/>
      <c r="Y48" s="43"/>
      <c r="Z48" s="43"/>
      <c r="AA48" s="43"/>
      <c r="AB48" s="43"/>
      <c r="AC48" s="43"/>
      <c r="AD48" s="44">
        <f t="shared" si="13"/>
        <v>236308.3</v>
      </c>
      <c r="AE48" s="116">
        <f t="shared" si="2"/>
        <v>0.8255542512978529</v>
      </c>
    </row>
    <row r="49" spans="1:31" ht="11.25">
      <c r="A49" s="158"/>
      <c r="B49" s="158"/>
      <c r="C49" s="36">
        <v>9</v>
      </c>
      <c r="D49" s="37" t="s">
        <v>22</v>
      </c>
      <c r="E49" s="37" t="s">
        <v>58</v>
      </c>
      <c r="F49" s="38">
        <v>475799.73</v>
      </c>
      <c r="G49" s="43"/>
      <c r="H49" s="43">
        <v>2319.41</v>
      </c>
      <c r="I49" s="43"/>
      <c r="J49" s="43">
        <v>585.61</v>
      </c>
      <c r="K49" s="43">
        <v>87545.79</v>
      </c>
      <c r="L49" s="43">
        <v>149751.24</v>
      </c>
      <c r="M49" s="43"/>
      <c r="N49" s="43"/>
      <c r="O49" s="42">
        <f t="shared" si="11"/>
        <v>240202.05</v>
      </c>
      <c r="P49" s="111">
        <f t="shared" si="12"/>
        <v>0.5048385588617295</v>
      </c>
      <c r="Q49" s="160">
        <v>235597.68</v>
      </c>
      <c r="R49" s="160">
        <v>235597.68</v>
      </c>
      <c r="S49" s="160">
        <v>235597.68</v>
      </c>
      <c r="T49" s="160">
        <v>235597.68</v>
      </c>
      <c r="U49" s="160">
        <v>235597.68</v>
      </c>
      <c r="V49" s="160">
        <v>235597.68</v>
      </c>
      <c r="W49" s="43"/>
      <c r="X49" s="43"/>
      <c r="Y49" s="43"/>
      <c r="Z49" s="43"/>
      <c r="AA49" s="43"/>
      <c r="AB49" s="43"/>
      <c r="AC49" s="43"/>
      <c r="AD49" s="44">
        <f t="shared" si="13"/>
        <v>235597.68</v>
      </c>
      <c r="AE49" s="116">
        <f t="shared" si="2"/>
        <v>0.4951614411382705</v>
      </c>
    </row>
    <row r="50" spans="1:31" ht="11.25">
      <c r="A50" s="158"/>
      <c r="B50" s="158"/>
      <c r="C50" s="36">
        <v>9</v>
      </c>
      <c r="D50" s="37" t="s">
        <v>22</v>
      </c>
      <c r="E50" s="37" t="s">
        <v>59</v>
      </c>
      <c r="F50" s="45">
        <v>205335.42</v>
      </c>
      <c r="G50" s="43"/>
      <c r="H50" s="43">
        <v>66.41</v>
      </c>
      <c r="I50" s="43"/>
      <c r="J50" s="43">
        <v>357.53</v>
      </c>
      <c r="K50" s="43">
        <v>28516.88</v>
      </c>
      <c r="L50" s="43">
        <v>29224.63</v>
      </c>
      <c r="M50" s="43"/>
      <c r="N50" s="43"/>
      <c r="O50" s="42">
        <f t="shared" si="11"/>
        <v>58165.45</v>
      </c>
      <c r="P50" s="111">
        <f t="shared" si="12"/>
        <v>0.2832704167649205</v>
      </c>
      <c r="Q50" s="160">
        <v>147169.97</v>
      </c>
      <c r="R50" s="160">
        <v>147169.97</v>
      </c>
      <c r="S50" s="160">
        <v>147169.97</v>
      </c>
      <c r="T50" s="160">
        <v>147169.97</v>
      </c>
      <c r="U50" s="160">
        <v>147169.97</v>
      </c>
      <c r="V50" s="160">
        <v>147169.97</v>
      </c>
      <c r="W50" s="43"/>
      <c r="X50" s="43"/>
      <c r="Y50" s="43"/>
      <c r="Z50" s="43"/>
      <c r="AA50" s="43"/>
      <c r="AB50" s="43"/>
      <c r="AC50" s="43"/>
      <c r="AD50" s="44">
        <f t="shared" si="13"/>
        <v>147169.97</v>
      </c>
      <c r="AE50" s="116">
        <f t="shared" si="2"/>
        <v>0.7167295832350794</v>
      </c>
    </row>
    <row r="51" spans="1:31" ht="11.25">
      <c r="A51" s="158"/>
      <c r="B51" s="158"/>
      <c r="C51" s="36">
        <v>24</v>
      </c>
      <c r="D51" s="37" t="s">
        <v>37</v>
      </c>
      <c r="E51" s="37" t="s">
        <v>58</v>
      </c>
      <c r="F51" s="38">
        <v>526569.53</v>
      </c>
      <c r="G51" s="43"/>
      <c r="H51" s="43">
        <v>5127.37</v>
      </c>
      <c r="I51" s="39"/>
      <c r="J51" s="59">
        <v>1892.74</v>
      </c>
      <c r="K51" s="60">
        <v>144630.1</v>
      </c>
      <c r="L51" s="60">
        <v>154783.76</v>
      </c>
      <c r="M51" s="39"/>
      <c r="N51" s="39"/>
      <c r="O51" s="42">
        <f t="shared" si="11"/>
        <v>306433.97</v>
      </c>
      <c r="P51" s="111">
        <f t="shared" si="12"/>
        <v>0.5819439837318349</v>
      </c>
      <c r="Q51" s="160">
        <v>220135.56</v>
      </c>
      <c r="R51" s="160">
        <v>220135.56</v>
      </c>
      <c r="S51" s="160">
        <v>220135.56</v>
      </c>
      <c r="T51" s="160">
        <v>220135.56</v>
      </c>
      <c r="U51" s="160">
        <v>220135.56</v>
      </c>
      <c r="V51" s="160">
        <v>220135.56</v>
      </c>
      <c r="W51" s="43"/>
      <c r="X51" s="43"/>
      <c r="Y51" s="43"/>
      <c r="Z51" s="43"/>
      <c r="AA51" s="43"/>
      <c r="AB51" s="43"/>
      <c r="AC51" s="43"/>
      <c r="AD51" s="44">
        <f t="shared" si="13"/>
        <v>220135.56</v>
      </c>
      <c r="AE51" s="116">
        <f t="shared" si="2"/>
        <v>0.41805601626816496</v>
      </c>
    </row>
    <row r="52" spans="1:31" ht="11.25">
      <c r="A52" s="158"/>
      <c r="B52" s="158"/>
      <c r="C52" s="36">
        <v>24</v>
      </c>
      <c r="D52" s="37" t="s">
        <v>37</v>
      </c>
      <c r="E52" s="37" t="s">
        <v>59</v>
      </c>
      <c r="F52" s="45">
        <v>473743.75</v>
      </c>
      <c r="G52" s="43"/>
      <c r="H52" s="60">
        <v>167.44</v>
      </c>
      <c r="I52" s="39"/>
      <c r="J52" s="60">
        <v>5672.5</v>
      </c>
      <c r="K52" s="60">
        <v>137862.25</v>
      </c>
      <c r="L52" s="60">
        <v>177078.29</v>
      </c>
      <c r="M52" s="39"/>
      <c r="N52" s="39"/>
      <c r="O52" s="42">
        <f t="shared" si="11"/>
        <v>320780.48</v>
      </c>
      <c r="P52" s="111">
        <f t="shared" si="12"/>
        <v>0.6771181255689389</v>
      </c>
      <c r="Q52" s="160">
        <v>152963.27</v>
      </c>
      <c r="R52" s="160">
        <v>152963.27</v>
      </c>
      <c r="S52" s="160">
        <v>152963.27</v>
      </c>
      <c r="T52" s="160">
        <v>152963.27</v>
      </c>
      <c r="U52" s="160">
        <v>152963.27</v>
      </c>
      <c r="V52" s="160">
        <v>152963.27</v>
      </c>
      <c r="W52" s="43"/>
      <c r="X52" s="43"/>
      <c r="Y52" s="43"/>
      <c r="Z52" s="43"/>
      <c r="AA52" s="43"/>
      <c r="AB52" s="43"/>
      <c r="AC52" s="43"/>
      <c r="AD52" s="44">
        <f t="shared" si="13"/>
        <v>152963.27</v>
      </c>
      <c r="AE52" s="116">
        <f t="shared" si="2"/>
        <v>0.3228818744310611</v>
      </c>
    </row>
    <row r="53" spans="1:31" ht="11.25">
      <c r="A53" s="158"/>
      <c r="B53" s="158"/>
      <c r="C53" s="36">
        <v>34</v>
      </c>
      <c r="D53" s="37" t="s">
        <v>42</v>
      </c>
      <c r="E53" s="37" t="s">
        <v>58</v>
      </c>
      <c r="F53" s="38">
        <v>173759.8</v>
      </c>
      <c r="G53" s="43">
        <v>565.49</v>
      </c>
      <c r="H53" s="43"/>
      <c r="I53" s="43"/>
      <c r="J53" s="43"/>
      <c r="K53" s="43">
        <v>41485.11</v>
      </c>
      <c r="L53" s="43">
        <v>67296.56</v>
      </c>
      <c r="M53" s="43"/>
      <c r="N53" s="43"/>
      <c r="O53" s="42">
        <f t="shared" si="11"/>
        <v>109347.16</v>
      </c>
      <c r="P53" s="111">
        <f t="shared" si="12"/>
        <v>0.6293006782926777</v>
      </c>
      <c r="Q53" s="160">
        <v>64412.64</v>
      </c>
      <c r="R53" s="160">
        <v>64412.64</v>
      </c>
      <c r="S53" s="160">
        <v>64412.64</v>
      </c>
      <c r="T53" s="160">
        <v>64412.64</v>
      </c>
      <c r="U53" s="160">
        <v>64412.64</v>
      </c>
      <c r="V53" s="160">
        <v>64412.64</v>
      </c>
      <c r="W53" s="43"/>
      <c r="X53" s="43"/>
      <c r="Y53" s="43"/>
      <c r="Z53" s="43"/>
      <c r="AA53" s="43"/>
      <c r="AB53" s="43"/>
      <c r="AC53" s="43"/>
      <c r="AD53" s="44">
        <f t="shared" si="13"/>
        <v>64412.64</v>
      </c>
      <c r="AE53" s="116">
        <f t="shared" si="2"/>
        <v>0.37069932170732245</v>
      </c>
    </row>
    <row r="54" spans="1:31" ht="11.25">
      <c r="A54" s="158"/>
      <c r="B54" s="158"/>
      <c r="C54" s="36">
        <v>34</v>
      </c>
      <c r="D54" s="37" t="s">
        <v>42</v>
      </c>
      <c r="E54" s="37" t="s">
        <v>59</v>
      </c>
      <c r="F54" s="45">
        <v>77378.25</v>
      </c>
      <c r="G54" s="43">
        <v>0.93</v>
      </c>
      <c r="H54" s="43"/>
      <c r="I54" s="43"/>
      <c r="J54" s="43"/>
      <c r="K54" s="43">
        <v>8672.3</v>
      </c>
      <c r="L54" s="43">
        <v>30239.46</v>
      </c>
      <c r="M54" s="43"/>
      <c r="N54" s="43"/>
      <c r="O54" s="42">
        <f t="shared" si="11"/>
        <v>38912.69</v>
      </c>
      <c r="P54" s="111">
        <f t="shared" si="12"/>
        <v>0.5028892485937586</v>
      </c>
      <c r="Q54" s="160">
        <v>38465.56</v>
      </c>
      <c r="R54" s="160">
        <v>38465.56</v>
      </c>
      <c r="S54" s="160">
        <v>38465.56</v>
      </c>
      <c r="T54" s="160">
        <v>38465.56</v>
      </c>
      <c r="U54" s="160">
        <v>38465.56</v>
      </c>
      <c r="V54" s="160">
        <v>38465.56</v>
      </c>
      <c r="W54" s="43"/>
      <c r="X54" s="43"/>
      <c r="Y54" s="43"/>
      <c r="Z54" s="43"/>
      <c r="AA54" s="43"/>
      <c r="AB54" s="43"/>
      <c r="AC54" s="43"/>
      <c r="AD54" s="44">
        <f t="shared" si="13"/>
        <v>38465.56</v>
      </c>
      <c r="AE54" s="116">
        <f t="shared" si="2"/>
        <v>0.4971107514062414</v>
      </c>
    </row>
    <row r="55" spans="1:31" ht="11.25">
      <c r="A55" s="158"/>
      <c r="B55" s="158"/>
      <c r="C55" s="36">
        <v>37</v>
      </c>
      <c r="D55" s="37" t="s">
        <v>44</v>
      </c>
      <c r="E55" s="37" t="s">
        <v>58</v>
      </c>
      <c r="F55" s="38">
        <v>533384.39</v>
      </c>
      <c r="G55" s="43">
        <v>1250.61</v>
      </c>
      <c r="H55" s="43">
        <v>1400.26</v>
      </c>
      <c r="I55" s="43"/>
      <c r="J55" s="43">
        <v>12.45</v>
      </c>
      <c r="K55" s="43">
        <v>23996.13</v>
      </c>
      <c r="L55" s="43">
        <v>19782.31</v>
      </c>
      <c r="M55" s="43"/>
      <c r="N55" s="43"/>
      <c r="O55" s="42">
        <f t="shared" si="11"/>
        <v>46441.76</v>
      </c>
      <c r="P55" s="111">
        <f t="shared" si="12"/>
        <v>0.0870699646834434</v>
      </c>
      <c r="Q55" s="160">
        <v>486942.63</v>
      </c>
      <c r="R55" s="160">
        <v>486942.63</v>
      </c>
      <c r="S55" s="160">
        <v>486942.63</v>
      </c>
      <c r="T55" s="160">
        <v>486942.63</v>
      </c>
      <c r="U55" s="160">
        <v>486942.63</v>
      </c>
      <c r="V55" s="160">
        <v>486942.63</v>
      </c>
      <c r="W55" s="43"/>
      <c r="X55" s="43"/>
      <c r="Y55" s="43"/>
      <c r="Z55" s="43"/>
      <c r="AA55" s="43"/>
      <c r="AB55" s="43"/>
      <c r="AC55" s="43"/>
      <c r="AD55" s="44">
        <f t="shared" si="13"/>
        <v>486942.63</v>
      </c>
      <c r="AE55" s="116">
        <f t="shared" si="2"/>
        <v>0.9129300353165566</v>
      </c>
    </row>
    <row r="56" spans="1:31" ht="11.25">
      <c r="A56" s="158"/>
      <c r="B56" s="158"/>
      <c r="C56" s="36">
        <v>37</v>
      </c>
      <c r="D56" s="37" t="s">
        <v>44</v>
      </c>
      <c r="E56" s="37" t="s">
        <v>59</v>
      </c>
      <c r="F56" s="45">
        <v>262295</v>
      </c>
      <c r="G56" s="43">
        <v>48.99</v>
      </c>
      <c r="H56" s="43">
        <v>382.76</v>
      </c>
      <c r="I56" s="43"/>
      <c r="J56" s="43">
        <v>109.61</v>
      </c>
      <c r="K56" s="61">
        <v>8998.32</v>
      </c>
      <c r="L56" s="43">
        <v>6148.83</v>
      </c>
      <c r="M56" s="43"/>
      <c r="N56" s="43"/>
      <c r="O56" s="42">
        <f t="shared" si="11"/>
        <v>15688.51</v>
      </c>
      <c r="P56" s="111">
        <f t="shared" si="12"/>
        <v>0.05981246306639471</v>
      </c>
      <c r="Q56" s="160">
        <v>246605.6</v>
      </c>
      <c r="R56" s="160">
        <v>246605.6</v>
      </c>
      <c r="S56" s="160">
        <v>246605.6</v>
      </c>
      <c r="T56" s="160">
        <v>246605.6</v>
      </c>
      <c r="U56" s="160">
        <v>246605.6</v>
      </c>
      <c r="V56" s="160">
        <v>246605.6</v>
      </c>
      <c r="W56" s="43"/>
      <c r="X56" s="43"/>
      <c r="Y56" s="43"/>
      <c r="Z56" s="43"/>
      <c r="AA56" s="43"/>
      <c r="AB56" s="43"/>
      <c r="AC56" s="43"/>
      <c r="AD56" s="44">
        <f t="shared" si="13"/>
        <v>246605.6</v>
      </c>
      <c r="AE56" s="116">
        <f t="shared" si="2"/>
        <v>0.940184143807545</v>
      </c>
    </row>
    <row r="57" spans="1:31" ht="11.25">
      <c r="A57" s="158"/>
      <c r="B57" s="158"/>
      <c r="C57" s="36">
        <v>40</v>
      </c>
      <c r="D57" s="37" t="s">
        <v>45</v>
      </c>
      <c r="E57" s="37" t="s">
        <v>58</v>
      </c>
      <c r="F57" s="38">
        <v>243458.32</v>
      </c>
      <c r="G57" s="43"/>
      <c r="H57" s="43">
        <v>16922.36</v>
      </c>
      <c r="I57" s="43"/>
      <c r="J57" s="43"/>
      <c r="K57" s="43">
        <v>10558.32</v>
      </c>
      <c r="L57" s="43">
        <v>91233.8</v>
      </c>
      <c r="M57" s="43"/>
      <c r="N57" s="43"/>
      <c r="O57" s="42">
        <f t="shared" si="11"/>
        <v>118714.48000000001</v>
      </c>
      <c r="P57" s="111">
        <f t="shared" si="12"/>
        <v>0.48761726442538506</v>
      </c>
      <c r="Q57" s="160">
        <v>124743.84</v>
      </c>
      <c r="R57" s="160">
        <v>124743.84</v>
      </c>
      <c r="S57" s="160">
        <v>124743.84</v>
      </c>
      <c r="T57" s="160">
        <v>124743.84</v>
      </c>
      <c r="U57" s="160">
        <v>124743.84</v>
      </c>
      <c r="V57" s="160">
        <v>124743.84</v>
      </c>
      <c r="W57" s="43"/>
      <c r="X57" s="43"/>
      <c r="Y57" s="43"/>
      <c r="Z57" s="43"/>
      <c r="AA57" s="43"/>
      <c r="AB57" s="43"/>
      <c r="AC57" s="43"/>
      <c r="AD57" s="44">
        <f t="shared" si="13"/>
        <v>124743.84</v>
      </c>
      <c r="AE57" s="116">
        <f t="shared" si="2"/>
        <v>0.512382735574615</v>
      </c>
    </row>
    <row r="58" spans="1:31" ht="11.25">
      <c r="A58" s="158"/>
      <c r="B58" s="158"/>
      <c r="C58" s="36">
        <v>40</v>
      </c>
      <c r="D58" s="37" t="s">
        <v>45</v>
      </c>
      <c r="E58" s="37" t="s">
        <v>59</v>
      </c>
      <c r="F58" s="62">
        <v>85574.47</v>
      </c>
      <c r="G58" s="43"/>
      <c r="H58" s="43">
        <v>3226.36</v>
      </c>
      <c r="I58" s="43"/>
      <c r="J58" s="43"/>
      <c r="K58" s="43">
        <v>948.03</v>
      </c>
      <c r="L58" s="43">
        <v>4742.51</v>
      </c>
      <c r="M58" s="43"/>
      <c r="N58" s="43"/>
      <c r="O58" s="42">
        <f t="shared" si="11"/>
        <v>8916.900000000001</v>
      </c>
      <c r="P58" s="111">
        <f t="shared" si="12"/>
        <v>0.10420047007010387</v>
      </c>
      <c r="Q58" s="160">
        <v>76657.57</v>
      </c>
      <c r="R58" s="160">
        <v>76657.57</v>
      </c>
      <c r="S58" s="160">
        <v>76657.57</v>
      </c>
      <c r="T58" s="160">
        <v>76657.57</v>
      </c>
      <c r="U58" s="160">
        <v>76657.57</v>
      </c>
      <c r="V58" s="160">
        <v>76657.57</v>
      </c>
      <c r="W58" s="43"/>
      <c r="X58" s="43"/>
      <c r="Y58" s="43"/>
      <c r="Z58" s="43"/>
      <c r="AA58" s="43"/>
      <c r="AB58" s="43"/>
      <c r="AC58" s="43"/>
      <c r="AD58" s="44">
        <f t="shared" si="13"/>
        <v>76657.57</v>
      </c>
      <c r="AE58" s="116">
        <f t="shared" si="2"/>
        <v>0.8957995299298962</v>
      </c>
    </row>
    <row r="59" spans="1:31" ht="11.25">
      <c r="A59" s="158"/>
      <c r="B59" s="158"/>
      <c r="C59" s="36">
        <v>42</v>
      </c>
      <c r="D59" s="37" t="s">
        <v>47</v>
      </c>
      <c r="E59" s="37" t="s">
        <v>58</v>
      </c>
      <c r="F59" s="38">
        <v>418650.13</v>
      </c>
      <c r="G59" s="43">
        <v>22587.71</v>
      </c>
      <c r="H59" s="43">
        <v>625.76</v>
      </c>
      <c r="I59" s="43"/>
      <c r="J59" s="43"/>
      <c r="K59" s="43">
        <v>42590.87</v>
      </c>
      <c r="L59" s="43">
        <v>109616.69</v>
      </c>
      <c r="M59" s="43"/>
      <c r="N59" s="43"/>
      <c r="O59" s="42">
        <f t="shared" si="11"/>
        <v>175421.03</v>
      </c>
      <c r="P59" s="111">
        <f t="shared" si="12"/>
        <v>0.4190158259356088</v>
      </c>
      <c r="Q59" s="160">
        <v>243229.1</v>
      </c>
      <c r="R59" s="160">
        <v>243229.1</v>
      </c>
      <c r="S59" s="160">
        <v>243229.1</v>
      </c>
      <c r="T59" s="160">
        <v>243229.1</v>
      </c>
      <c r="U59" s="160">
        <v>243229.1</v>
      </c>
      <c r="V59" s="160">
        <v>243229.1</v>
      </c>
      <c r="W59" s="43"/>
      <c r="X59" s="43"/>
      <c r="Y59" s="43"/>
      <c r="Z59" s="43"/>
      <c r="AA59" s="43"/>
      <c r="AB59" s="43"/>
      <c r="AC59" s="43"/>
      <c r="AD59" s="44">
        <f t="shared" si="13"/>
        <v>243229.1</v>
      </c>
      <c r="AE59" s="116">
        <f t="shared" si="2"/>
        <v>0.5809841740643912</v>
      </c>
    </row>
    <row r="60" spans="1:31" ht="11.25">
      <c r="A60" s="158"/>
      <c r="B60" s="158"/>
      <c r="C60" s="36">
        <v>42</v>
      </c>
      <c r="D60" s="37" t="s">
        <v>47</v>
      </c>
      <c r="E60" s="37" t="s">
        <v>59</v>
      </c>
      <c r="F60" s="45">
        <v>178493.12</v>
      </c>
      <c r="G60" s="43">
        <v>4886.83</v>
      </c>
      <c r="H60" s="43">
        <v>42.1</v>
      </c>
      <c r="I60" s="43"/>
      <c r="J60" s="43"/>
      <c r="K60" s="43">
        <v>2929.64</v>
      </c>
      <c r="L60" s="43">
        <v>6918.97</v>
      </c>
      <c r="M60" s="43"/>
      <c r="N60" s="43"/>
      <c r="O60" s="42">
        <f t="shared" si="11"/>
        <v>14777.54</v>
      </c>
      <c r="P60" s="111">
        <f t="shared" si="12"/>
        <v>0.08279052996552473</v>
      </c>
      <c r="Q60" s="160">
        <v>163715.58</v>
      </c>
      <c r="R60" s="160">
        <v>163715.58</v>
      </c>
      <c r="S60" s="160">
        <v>163715.58</v>
      </c>
      <c r="T60" s="160">
        <v>163715.58</v>
      </c>
      <c r="U60" s="160">
        <v>163715.58</v>
      </c>
      <c r="V60" s="160">
        <v>163715.58</v>
      </c>
      <c r="W60" s="43"/>
      <c r="X60" s="43"/>
      <c r="Y60" s="43"/>
      <c r="Z60" s="43"/>
      <c r="AA60" s="43"/>
      <c r="AB60" s="43"/>
      <c r="AC60" s="43"/>
      <c r="AD60" s="44">
        <f t="shared" si="13"/>
        <v>163715.58</v>
      </c>
      <c r="AE60" s="116">
        <f t="shared" si="2"/>
        <v>0.9172094700344753</v>
      </c>
    </row>
    <row r="61" spans="1:31" ht="11.25">
      <c r="A61" s="158"/>
      <c r="B61" s="158"/>
      <c r="C61" s="36">
        <v>47</v>
      </c>
      <c r="D61" s="37" t="s">
        <v>52</v>
      </c>
      <c r="E61" s="37" t="s">
        <v>58</v>
      </c>
      <c r="F61" s="38">
        <v>125886.23</v>
      </c>
      <c r="G61" s="43">
        <v>0.6</v>
      </c>
      <c r="H61" s="43">
        <v>3400.92</v>
      </c>
      <c r="I61" s="43"/>
      <c r="J61" s="43">
        <v>434.38</v>
      </c>
      <c r="K61" s="43">
        <v>945.95</v>
      </c>
      <c r="L61" s="43">
        <v>33192.98</v>
      </c>
      <c r="M61" s="43"/>
      <c r="N61" s="43"/>
      <c r="O61" s="42">
        <f t="shared" si="11"/>
        <v>37974.83</v>
      </c>
      <c r="P61" s="111">
        <f t="shared" si="12"/>
        <v>0.3016599194367804</v>
      </c>
      <c r="Q61" s="160">
        <v>87911.4</v>
      </c>
      <c r="R61" s="160">
        <v>87911.4</v>
      </c>
      <c r="S61" s="160">
        <v>87911.4</v>
      </c>
      <c r="T61" s="160">
        <v>87911.4</v>
      </c>
      <c r="U61" s="160">
        <v>87911.4</v>
      </c>
      <c r="V61" s="160">
        <v>87911.4</v>
      </c>
      <c r="W61" s="43"/>
      <c r="X61" s="43"/>
      <c r="Y61" s="43"/>
      <c r="Z61" s="43"/>
      <c r="AA61" s="43"/>
      <c r="AB61" s="43"/>
      <c r="AC61" s="43"/>
      <c r="AD61" s="44">
        <f t="shared" si="13"/>
        <v>87911.4</v>
      </c>
      <c r="AE61" s="116">
        <f t="shared" si="2"/>
        <v>0.6983400805632196</v>
      </c>
    </row>
    <row r="62" spans="1:31" ht="11.25">
      <c r="A62" s="158"/>
      <c r="B62" s="158"/>
      <c r="C62" s="36">
        <v>47</v>
      </c>
      <c r="D62" s="37" t="s">
        <v>52</v>
      </c>
      <c r="E62" s="37" t="s">
        <v>59</v>
      </c>
      <c r="F62" s="45">
        <v>19250.46</v>
      </c>
      <c r="G62" s="43">
        <v>0.37</v>
      </c>
      <c r="H62" s="43">
        <v>16.93</v>
      </c>
      <c r="I62" s="43"/>
      <c r="J62" s="43">
        <v>183.04</v>
      </c>
      <c r="K62" s="43">
        <v>107.55</v>
      </c>
      <c r="L62" s="43">
        <v>2189.34</v>
      </c>
      <c r="M62" s="43"/>
      <c r="N62" s="43"/>
      <c r="O62" s="42">
        <f t="shared" si="11"/>
        <v>2497.23</v>
      </c>
      <c r="P62" s="111">
        <f t="shared" si="12"/>
        <v>0.12972313388874865</v>
      </c>
      <c r="Q62" s="160">
        <v>16753.23</v>
      </c>
      <c r="R62" s="160">
        <v>16753.23</v>
      </c>
      <c r="S62" s="160">
        <v>16753.23</v>
      </c>
      <c r="T62" s="160">
        <v>16753.23</v>
      </c>
      <c r="U62" s="160">
        <v>16753.23</v>
      </c>
      <c r="V62" s="160">
        <v>16753.23</v>
      </c>
      <c r="W62" s="43"/>
      <c r="X62" s="43"/>
      <c r="Y62" s="43"/>
      <c r="Z62" s="43"/>
      <c r="AA62" s="43"/>
      <c r="AB62" s="43"/>
      <c r="AC62" s="43"/>
      <c r="AD62" s="44">
        <f t="shared" si="13"/>
        <v>16753.23</v>
      </c>
      <c r="AE62" s="116">
        <f t="shared" si="2"/>
        <v>0.8702768661112514</v>
      </c>
    </row>
    <row r="63" spans="1:31" ht="11.25">
      <c r="A63" s="158"/>
      <c r="B63" s="158"/>
      <c r="C63" s="36">
        <v>49</v>
      </c>
      <c r="D63" s="37" t="s">
        <v>53</v>
      </c>
      <c r="E63" s="37" t="s">
        <v>58</v>
      </c>
      <c r="F63" s="38">
        <v>245502.51</v>
      </c>
      <c r="G63" s="43"/>
      <c r="H63" s="43">
        <v>1237.7</v>
      </c>
      <c r="I63" s="43"/>
      <c r="J63" s="43">
        <v>1064.19</v>
      </c>
      <c r="K63" s="43">
        <v>27047.62</v>
      </c>
      <c r="L63" s="43">
        <v>32251.09</v>
      </c>
      <c r="M63" s="43"/>
      <c r="N63" s="43"/>
      <c r="O63" s="42">
        <f t="shared" si="11"/>
        <v>61600.6</v>
      </c>
      <c r="P63" s="111">
        <f t="shared" si="12"/>
        <v>0.2509163755596633</v>
      </c>
      <c r="Q63" s="160">
        <v>183901.91</v>
      </c>
      <c r="R63" s="160">
        <v>183901.91</v>
      </c>
      <c r="S63" s="160">
        <v>183901.91</v>
      </c>
      <c r="T63" s="160">
        <v>183901.91</v>
      </c>
      <c r="U63" s="160">
        <v>183901.91</v>
      </c>
      <c r="V63" s="160">
        <v>183901.91</v>
      </c>
      <c r="W63" s="43"/>
      <c r="X63" s="43"/>
      <c r="Y63" s="43"/>
      <c r="Z63" s="43"/>
      <c r="AA63" s="43"/>
      <c r="AB63" s="43"/>
      <c r="AC63" s="43"/>
      <c r="AD63" s="44">
        <f t="shared" si="13"/>
        <v>183901.91</v>
      </c>
      <c r="AE63" s="116">
        <f t="shared" si="2"/>
        <v>0.7490836244403367</v>
      </c>
    </row>
    <row r="64" spans="1:31" ht="11.25">
      <c r="A64" s="158"/>
      <c r="B64" s="158"/>
      <c r="C64" s="36">
        <v>49</v>
      </c>
      <c r="D64" s="37" t="s">
        <v>53</v>
      </c>
      <c r="E64" s="37" t="s">
        <v>59</v>
      </c>
      <c r="F64" s="45">
        <v>237102</v>
      </c>
      <c r="G64" s="43"/>
      <c r="H64" s="43">
        <v>1200.4</v>
      </c>
      <c r="I64" s="43"/>
      <c r="J64" s="43">
        <v>3.85</v>
      </c>
      <c r="K64" s="43">
        <v>17215.9</v>
      </c>
      <c r="L64" s="43">
        <v>20246.62</v>
      </c>
      <c r="M64" s="43"/>
      <c r="N64" s="43"/>
      <c r="O64" s="42">
        <f t="shared" si="11"/>
        <v>38666.770000000004</v>
      </c>
      <c r="P64" s="111">
        <f t="shared" si="12"/>
        <v>0.16308074162174932</v>
      </c>
      <c r="Q64" s="160">
        <v>198435.34</v>
      </c>
      <c r="R64" s="160">
        <v>198435.34</v>
      </c>
      <c r="S64" s="160">
        <v>198435.34</v>
      </c>
      <c r="T64" s="160">
        <v>198435.34</v>
      </c>
      <c r="U64" s="160">
        <v>198435.34</v>
      </c>
      <c r="V64" s="160">
        <v>198435.34</v>
      </c>
      <c r="W64" s="43"/>
      <c r="X64" s="43"/>
      <c r="Y64" s="43"/>
      <c r="Z64" s="43"/>
      <c r="AA64" s="43"/>
      <c r="AB64" s="43"/>
      <c r="AC64" s="43"/>
      <c r="AD64" s="44">
        <f t="shared" si="13"/>
        <v>198435.34</v>
      </c>
      <c r="AE64" s="116">
        <f t="shared" si="2"/>
        <v>0.8369197223136035</v>
      </c>
    </row>
    <row r="65" spans="1:31" s="49" customFormat="1" ht="11.25">
      <c r="A65" s="158"/>
      <c r="B65" s="158"/>
      <c r="C65" s="20"/>
      <c r="D65" s="20" t="s">
        <v>143</v>
      </c>
      <c r="E65" s="20" t="s">
        <v>58</v>
      </c>
      <c r="F65" s="58">
        <f>SUM(F63,F61,F59,F57,F55,F53,F51,F49,F47)</f>
        <v>2982318.08</v>
      </c>
      <c r="G65" s="47">
        <f>SUM(G47,G49,G51,G53,G55,G57,G59,G61,G63)</f>
        <v>24404.409999999996</v>
      </c>
      <c r="H65" s="47">
        <f>SUM(H47,H49,H51,H53,H55,H57,H59,H61,H63)</f>
        <v>35529.59</v>
      </c>
      <c r="I65" s="47"/>
      <c r="J65" s="47">
        <f aca="true" t="shared" si="14" ref="J65:L66">SUM(J47,J49,J51,J53,J55,J57,J59,J61,J63)</f>
        <v>3989.37</v>
      </c>
      <c r="K65" s="47">
        <f t="shared" si="14"/>
        <v>396344.98</v>
      </c>
      <c r="L65" s="47">
        <f t="shared" si="14"/>
        <v>705557.7299999999</v>
      </c>
      <c r="M65" s="47"/>
      <c r="N65" s="47"/>
      <c r="O65" s="48">
        <f t="shared" si="11"/>
        <v>1165826.0799999998</v>
      </c>
      <c r="P65" s="112">
        <f t="shared" si="12"/>
        <v>0.3909127224953818</v>
      </c>
      <c r="Q65" s="163">
        <f>Q47+Q49+Q51+Q53+Q55+Q57+Q59+Q61+Q63</f>
        <v>1816492</v>
      </c>
      <c r="R65" s="168"/>
      <c r="S65" s="168"/>
      <c r="T65" s="168"/>
      <c r="U65" s="168"/>
      <c r="V65" s="164"/>
      <c r="W65" s="47"/>
      <c r="X65" s="47"/>
      <c r="Y65" s="47"/>
      <c r="Z65" s="47"/>
      <c r="AA65" s="47"/>
      <c r="AB65" s="47"/>
      <c r="AC65" s="47"/>
      <c r="AD65" s="47">
        <f>SUM(Q65:AC65)</f>
        <v>1816492</v>
      </c>
      <c r="AE65" s="117">
        <f t="shared" si="2"/>
        <v>0.6090872775046181</v>
      </c>
    </row>
    <row r="66" spans="1:31" s="49" customFormat="1" ht="12" thickBot="1">
      <c r="A66" s="159"/>
      <c r="B66" s="159"/>
      <c r="C66" s="20"/>
      <c r="D66" s="20" t="s">
        <v>143</v>
      </c>
      <c r="E66" s="20" t="s">
        <v>59</v>
      </c>
      <c r="F66" s="58">
        <f>SUM(F64,F62,F60,F58,F56,F54,F52,F50,F48)</f>
        <v>1825414.4699999997</v>
      </c>
      <c r="G66" s="47">
        <f>SUM(G48,G50,G52,G54,G56,G58,G60,G62,G64)</f>
        <v>4937.12</v>
      </c>
      <c r="H66" s="47">
        <f>SUM(H48,H50,H52,H54,H56,H58,H60,H62,H64)</f>
        <v>10364.63</v>
      </c>
      <c r="I66" s="47"/>
      <c r="J66" s="47">
        <f t="shared" si="14"/>
        <v>6326.53</v>
      </c>
      <c r="K66" s="47">
        <f t="shared" si="14"/>
        <v>228252.88999999998</v>
      </c>
      <c r="L66" s="47">
        <f t="shared" si="14"/>
        <v>298457.92</v>
      </c>
      <c r="M66" s="47"/>
      <c r="N66" s="47"/>
      <c r="O66" s="48">
        <f t="shared" si="11"/>
        <v>548339.09</v>
      </c>
      <c r="P66" s="112">
        <f t="shared" si="12"/>
        <v>0.30039155436299353</v>
      </c>
      <c r="Q66" s="165">
        <f>Q48+Q50+Q52+Q54+Q56+Q58+Q60+Q62+Q64</f>
        <v>1277074.4200000002</v>
      </c>
      <c r="R66" s="167"/>
      <c r="S66" s="167"/>
      <c r="T66" s="167"/>
      <c r="U66" s="167"/>
      <c r="V66" s="166"/>
      <c r="W66" s="47"/>
      <c r="X66" s="47"/>
      <c r="Y66" s="47"/>
      <c r="Z66" s="47"/>
      <c r="AA66" s="47"/>
      <c r="AB66" s="47"/>
      <c r="AC66" s="47"/>
      <c r="AD66" s="47">
        <f>SUM(Q66:AC66)</f>
        <v>1277074.4200000002</v>
      </c>
      <c r="AE66" s="117">
        <f t="shared" si="2"/>
        <v>0.6996079197290467</v>
      </c>
    </row>
    <row r="67" spans="1:31" ht="7.5" customHeight="1" thickBot="1">
      <c r="A67" s="51"/>
      <c r="B67" s="51"/>
      <c r="C67" s="52"/>
      <c r="D67" s="21"/>
      <c r="E67" s="21"/>
      <c r="F67" s="21"/>
      <c r="G67" s="21"/>
      <c r="H67" s="21"/>
      <c r="I67" s="21"/>
      <c r="J67" s="21"/>
      <c r="K67" s="21"/>
      <c r="L67" s="21"/>
      <c r="M67" s="21"/>
      <c r="N67" s="21"/>
      <c r="O67" s="21"/>
      <c r="P67" s="113"/>
      <c r="Q67" s="21"/>
      <c r="R67" s="21"/>
      <c r="S67" s="21"/>
      <c r="T67" s="21"/>
      <c r="U67" s="21"/>
      <c r="V67" s="21"/>
      <c r="W67" s="21"/>
      <c r="X67" s="21"/>
      <c r="Y67" s="21"/>
      <c r="Z67" s="21"/>
      <c r="AA67" s="21"/>
      <c r="AB67" s="21"/>
      <c r="AC67" s="21"/>
      <c r="AD67" s="21"/>
      <c r="AE67" s="113"/>
    </row>
    <row r="68" spans="1:31" s="49" customFormat="1" ht="11.25">
      <c r="A68" s="169" t="s">
        <v>154</v>
      </c>
      <c r="B68" s="169" t="s">
        <v>77</v>
      </c>
      <c r="C68" s="20">
        <v>28</v>
      </c>
      <c r="D68" s="20" t="s">
        <v>68</v>
      </c>
      <c r="E68" s="20" t="s">
        <v>58</v>
      </c>
      <c r="F68" s="53">
        <v>270086.26</v>
      </c>
      <c r="G68" s="47">
        <v>18242.96</v>
      </c>
      <c r="H68" s="47">
        <v>14072.39</v>
      </c>
      <c r="I68" s="47">
        <v>2669.36</v>
      </c>
      <c r="J68" s="47">
        <v>1306.14</v>
      </c>
      <c r="K68" s="47">
        <v>6042.73</v>
      </c>
      <c r="L68" s="47">
        <v>30242.99</v>
      </c>
      <c r="M68" s="47">
        <v>9633.5</v>
      </c>
      <c r="N68" s="47"/>
      <c r="O68" s="48">
        <f>SUM(G68:N68)</f>
        <v>82210.07</v>
      </c>
      <c r="P68" s="112">
        <f>O68/F68</f>
        <v>0.3043844955311685</v>
      </c>
      <c r="Q68" s="47">
        <v>4160.02</v>
      </c>
      <c r="R68" s="47">
        <v>183320.44</v>
      </c>
      <c r="S68" s="47"/>
      <c r="T68" s="47"/>
      <c r="U68" s="47"/>
      <c r="V68" s="47">
        <v>395.73</v>
      </c>
      <c r="W68" s="47"/>
      <c r="X68" s="47"/>
      <c r="Y68" s="47"/>
      <c r="Z68" s="47"/>
      <c r="AA68" s="47"/>
      <c r="AB68" s="47"/>
      <c r="AC68" s="47"/>
      <c r="AD68" s="47">
        <f>SUM(Q68:AC68)</f>
        <v>187876.19</v>
      </c>
      <c r="AE68" s="117">
        <f t="shared" si="2"/>
        <v>0.6956155044688316</v>
      </c>
    </row>
    <row r="69" spans="1:31" s="49" customFormat="1" ht="12" thickBot="1">
      <c r="A69" s="170"/>
      <c r="B69" s="170"/>
      <c r="C69" s="20">
        <v>28</v>
      </c>
      <c r="D69" s="20" t="s">
        <v>68</v>
      </c>
      <c r="E69" s="20" t="s">
        <v>59</v>
      </c>
      <c r="F69" s="20">
        <v>150007.08</v>
      </c>
      <c r="G69" s="47">
        <v>9159.27</v>
      </c>
      <c r="H69" s="47">
        <v>451.06</v>
      </c>
      <c r="I69" s="47">
        <v>1143.52</v>
      </c>
      <c r="J69" s="47">
        <v>1551.96</v>
      </c>
      <c r="K69" s="47">
        <v>2283.16</v>
      </c>
      <c r="L69" s="47">
        <v>6832.57</v>
      </c>
      <c r="M69" s="47">
        <v>4891.28</v>
      </c>
      <c r="N69" s="47"/>
      <c r="O69" s="48">
        <f>SUM(G69:N69)</f>
        <v>26312.82</v>
      </c>
      <c r="P69" s="112">
        <f>O69/F69</f>
        <v>0.17541052062342657</v>
      </c>
      <c r="Q69" s="47">
        <v>1418.18</v>
      </c>
      <c r="R69" s="47">
        <v>122117.77</v>
      </c>
      <c r="S69" s="47"/>
      <c r="T69" s="47"/>
      <c r="U69" s="47"/>
      <c r="V69" s="47">
        <v>157.96</v>
      </c>
      <c r="W69" s="47"/>
      <c r="X69" s="47"/>
      <c r="Y69" s="47"/>
      <c r="Z69" s="47"/>
      <c r="AA69" s="47"/>
      <c r="AB69" s="47"/>
      <c r="AC69" s="47"/>
      <c r="AD69" s="47">
        <f>SUM(Q69:AC69)</f>
        <v>123693.91</v>
      </c>
      <c r="AE69" s="117">
        <f t="shared" si="2"/>
        <v>0.8245871461533684</v>
      </c>
    </row>
    <row r="70" spans="1:31" ht="7.5" customHeight="1" thickBot="1">
      <c r="A70" s="51"/>
      <c r="B70" s="51"/>
      <c r="C70" s="52"/>
      <c r="D70" s="21"/>
      <c r="E70" s="21"/>
      <c r="F70" s="21"/>
      <c r="G70" s="21"/>
      <c r="H70" s="21"/>
      <c r="I70" s="21"/>
      <c r="J70" s="21"/>
      <c r="K70" s="21"/>
      <c r="L70" s="21"/>
      <c r="M70" s="21"/>
      <c r="N70" s="21"/>
      <c r="O70" s="21"/>
      <c r="P70" s="113"/>
      <c r="Q70" s="21"/>
      <c r="R70" s="21"/>
      <c r="S70" s="21"/>
      <c r="T70" s="21"/>
      <c r="U70" s="21"/>
      <c r="V70" s="21"/>
      <c r="W70" s="21"/>
      <c r="X70" s="21"/>
      <c r="Y70" s="21"/>
      <c r="Z70" s="21"/>
      <c r="AA70" s="21"/>
      <c r="AB70" s="21"/>
      <c r="AC70" s="21"/>
      <c r="AD70" s="21"/>
      <c r="AE70" s="113"/>
    </row>
    <row r="71" spans="1:31" ht="11.25">
      <c r="A71" s="157" t="s">
        <v>155</v>
      </c>
      <c r="B71" s="157" t="s">
        <v>79</v>
      </c>
      <c r="C71" s="36">
        <v>2</v>
      </c>
      <c r="D71" s="37" t="s">
        <v>18</v>
      </c>
      <c r="E71" s="37" t="s">
        <v>58</v>
      </c>
      <c r="F71" s="38">
        <v>473290.19</v>
      </c>
      <c r="G71" s="43"/>
      <c r="H71" s="43">
        <v>33184.98</v>
      </c>
      <c r="I71" s="43">
        <v>18203.3</v>
      </c>
      <c r="J71" s="43">
        <v>4178.2</v>
      </c>
      <c r="K71" s="43"/>
      <c r="L71" s="43">
        <v>110336.07</v>
      </c>
      <c r="M71" s="43"/>
      <c r="N71" s="43">
        <v>4.57</v>
      </c>
      <c r="O71" s="42">
        <f>SUM(G71:N71)</f>
        <v>165907.12</v>
      </c>
      <c r="P71" s="111">
        <f aca="true" t="shared" si="15" ref="P71:P82">O71/F71</f>
        <v>0.3505399509759541</v>
      </c>
      <c r="Q71" s="160">
        <v>307383.07</v>
      </c>
      <c r="R71" s="160">
        <v>307383.07</v>
      </c>
      <c r="S71" s="160">
        <v>307383.07</v>
      </c>
      <c r="T71" s="160">
        <v>307383.07</v>
      </c>
      <c r="U71" s="160">
        <v>307383.07</v>
      </c>
      <c r="V71" s="160">
        <v>307383.07</v>
      </c>
      <c r="W71" s="43"/>
      <c r="X71" s="43"/>
      <c r="Y71" s="43"/>
      <c r="Z71" s="43"/>
      <c r="AA71" s="43"/>
      <c r="AB71" s="43"/>
      <c r="AC71" s="43"/>
      <c r="AD71" s="44">
        <f aca="true" t="shared" si="16" ref="AD71:AD82">Q71</f>
        <v>307383.07</v>
      </c>
      <c r="AE71" s="116">
        <f aca="true" t="shared" si="17" ref="AE71:AE134">AD71/F71</f>
        <v>0.6494600490240459</v>
      </c>
    </row>
    <row r="72" spans="1:31" ht="11.25">
      <c r="A72" s="158"/>
      <c r="B72" s="158"/>
      <c r="C72" s="36">
        <v>2</v>
      </c>
      <c r="D72" s="37" t="s">
        <v>18</v>
      </c>
      <c r="E72" s="37" t="s">
        <v>59</v>
      </c>
      <c r="F72" s="45">
        <v>148773.69</v>
      </c>
      <c r="G72" s="43"/>
      <c r="H72" s="43">
        <v>2847.04</v>
      </c>
      <c r="I72" s="43">
        <v>4538.87</v>
      </c>
      <c r="J72" s="43">
        <v>9373.9</v>
      </c>
      <c r="K72" s="43"/>
      <c r="L72" s="43">
        <v>13639.89</v>
      </c>
      <c r="M72" s="43"/>
      <c r="N72" s="43">
        <v>73.71</v>
      </c>
      <c r="O72" s="42">
        <f>SUM(G72:N72)</f>
        <v>30473.409999999996</v>
      </c>
      <c r="P72" s="111">
        <f t="shared" si="15"/>
        <v>0.20483063907334687</v>
      </c>
      <c r="Q72" s="160">
        <v>118300.28</v>
      </c>
      <c r="R72" s="160">
        <v>118300.28</v>
      </c>
      <c r="S72" s="160">
        <v>118300.28</v>
      </c>
      <c r="T72" s="160">
        <v>118300.28</v>
      </c>
      <c r="U72" s="160">
        <v>118300.28</v>
      </c>
      <c r="V72" s="160">
        <v>118300.28</v>
      </c>
      <c r="W72" s="43"/>
      <c r="X72" s="43"/>
      <c r="Y72" s="43"/>
      <c r="Z72" s="43"/>
      <c r="AA72" s="43"/>
      <c r="AB72" s="43"/>
      <c r="AC72" s="43"/>
      <c r="AD72" s="44">
        <f t="shared" si="16"/>
        <v>118300.28</v>
      </c>
      <c r="AE72" s="116">
        <f t="shared" si="17"/>
        <v>0.795169360926653</v>
      </c>
    </row>
    <row r="73" spans="1:31" ht="11.25">
      <c r="A73" s="158"/>
      <c r="B73" s="158"/>
      <c r="C73" s="36">
        <v>13</v>
      </c>
      <c r="D73" s="37" t="s">
        <v>27</v>
      </c>
      <c r="E73" s="37" t="s">
        <v>58</v>
      </c>
      <c r="F73" s="38">
        <v>632942.4515270002</v>
      </c>
      <c r="G73" s="160">
        <v>28491.16</v>
      </c>
      <c r="H73" s="160">
        <v>28491.16</v>
      </c>
      <c r="I73" s="160">
        <v>12664.44</v>
      </c>
      <c r="J73" s="160">
        <v>12664.44</v>
      </c>
      <c r="K73" s="160">
        <v>38795.01</v>
      </c>
      <c r="L73" s="160">
        <v>38795.01</v>
      </c>
      <c r="M73" s="160"/>
      <c r="N73" s="160"/>
      <c r="O73" s="42">
        <f>G73+I73+K73</f>
        <v>79950.61</v>
      </c>
      <c r="P73" s="111">
        <f t="shared" si="15"/>
        <v>0.126315765054336</v>
      </c>
      <c r="Q73" s="160">
        <v>552991.84</v>
      </c>
      <c r="R73" s="160">
        <v>552991.84</v>
      </c>
      <c r="S73" s="160">
        <v>552991.84</v>
      </c>
      <c r="T73" s="160">
        <v>552991.84</v>
      </c>
      <c r="U73" s="160">
        <v>552991.84</v>
      </c>
      <c r="V73" s="160">
        <v>552991.84</v>
      </c>
      <c r="W73" s="43"/>
      <c r="X73" s="43"/>
      <c r="Y73" s="43"/>
      <c r="Z73" s="43"/>
      <c r="AA73" s="43"/>
      <c r="AB73" s="43"/>
      <c r="AC73" s="43"/>
      <c r="AD73" s="44">
        <f t="shared" si="16"/>
        <v>552991.84</v>
      </c>
      <c r="AE73" s="116">
        <f t="shared" si="17"/>
        <v>0.8736842325331221</v>
      </c>
    </row>
    <row r="74" spans="1:31" ht="11.25">
      <c r="A74" s="158"/>
      <c r="B74" s="158"/>
      <c r="C74" s="36">
        <v>13</v>
      </c>
      <c r="D74" s="37" t="s">
        <v>27</v>
      </c>
      <c r="E74" s="37" t="s">
        <v>59</v>
      </c>
      <c r="F74" s="45">
        <v>228813.66</v>
      </c>
      <c r="G74" s="160">
        <v>4022.8</v>
      </c>
      <c r="H74" s="160">
        <v>4022.8</v>
      </c>
      <c r="I74" s="160">
        <v>6050.56</v>
      </c>
      <c r="J74" s="160">
        <v>6050.56</v>
      </c>
      <c r="K74" s="160">
        <v>12876.71</v>
      </c>
      <c r="L74" s="160">
        <v>12876.71</v>
      </c>
      <c r="M74" s="160"/>
      <c r="N74" s="160"/>
      <c r="O74" s="42">
        <f>G74+I74+K74</f>
        <v>22950.07</v>
      </c>
      <c r="P74" s="111">
        <f t="shared" si="15"/>
        <v>0.10030026179381073</v>
      </c>
      <c r="Q74" s="160">
        <v>205863.59</v>
      </c>
      <c r="R74" s="160">
        <v>205863.59</v>
      </c>
      <c r="S74" s="160">
        <v>205863.59</v>
      </c>
      <c r="T74" s="160">
        <v>205863.59</v>
      </c>
      <c r="U74" s="160">
        <v>205863.59</v>
      </c>
      <c r="V74" s="160">
        <v>205863.59</v>
      </c>
      <c r="W74" s="43"/>
      <c r="X74" s="43"/>
      <c r="Y74" s="43"/>
      <c r="Z74" s="43"/>
      <c r="AA74" s="43"/>
      <c r="AB74" s="43"/>
      <c r="AC74" s="43"/>
      <c r="AD74" s="44">
        <f t="shared" si="16"/>
        <v>205863.59</v>
      </c>
      <c r="AE74" s="116">
        <f t="shared" si="17"/>
        <v>0.8996997382061892</v>
      </c>
    </row>
    <row r="75" spans="1:31" ht="11.25">
      <c r="A75" s="158"/>
      <c r="B75" s="158"/>
      <c r="C75" s="36">
        <v>16</v>
      </c>
      <c r="D75" s="37" t="s">
        <v>29</v>
      </c>
      <c r="E75" s="37" t="s">
        <v>58</v>
      </c>
      <c r="F75" s="38">
        <v>701343.76</v>
      </c>
      <c r="G75" s="43"/>
      <c r="H75" s="43">
        <v>22887.17</v>
      </c>
      <c r="I75" s="43">
        <v>168.87</v>
      </c>
      <c r="J75" s="43"/>
      <c r="K75" s="43"/>
      <c r="L75" s="43">
        <v>193868.58</v>
      </c>
      <c r="M75" s="43"/>
      <c r="N75" s="43"/>
      <c r="O75" s="42">
        <f>SUM(G75:N75)</f>
        <v>216924.62</v>
      </c>
      <c r="P75" s="111">
        <f t="shared" si="15"/>
        <v>0.30929856708213954</v>
      </c>
      <c r="Q75" s="160">
        <v>484419.14</v>
      </c>
      <c r="R75" s="160"/>
      <c r="S75" s="160"/>
      <c r="T75" s="160"/>
      <c r="U75" s="160"/>
      <c r="V75" s="160"/>
      <c r="W75" s="43"/>
      <c r="X75" s="43"/>
      <c r="Y75" s="43"/>
      <c r="Z75" s="43"/>
      <c r="AA75" s="43"/>
      <c r="AB75" s="43"/>
      <c r="AC75" s="43"/>
      <c r="AD75" s="44">
        <f t="shared" si="16"/>
        <v>484419.14</v>
      </c>
      <c r="AE75" s="116">
        <f t="shared" si="17"/>
        <v>0.6907014329178605</v>
      </c>
    </row>
    <row r="76" spans="1:31" ht="11.25">
      <c r="A76" s="158"/>
      <c r="B76" s="158"/>
      <c r="C76" s="36">
        <v>16</v>
      </c>
      <c r="D76" s="37" t="s">
        <v>29</v>
      </c>
      <c r="E76" s="37" t="s">
        <v>59</v>
      </c>
      <c r="F76" s="45">
        <v>108944.49</v>
      </c>
      <c r="G76" s="43"/>
      <c r="H76" s="43">
        <v>698.94</v>
      </c>
      <c r="I76" s="43">
        <v>4.17</v>
      </c>
      <c r="J76" s="43"/>
      <c r="K76" s="43"/>
      <c r="L76" s="43">
        <v>8332.84</v>
      </c>
      <c r="M76" s="43"/>
      <c r="N76" s="43"/>
      <c r="O76" s="42">
        <f>SUM(G76:N76)</f>
        <v>9035.95</v>
      </c>
      <c r="P76" s="111">
        <f t="shared" si="15"/>
        <v>0.08294086281922106</v>
      </c>
      <c r="Q76" s="160">
        <v>99908.54</v>
      </c>
      <c r="R76" s="160"/>
      <c r="S76" s="160"/>
      <c r="T76" s="160"/>
      <c r="U76" s="160"/>
      <c r="V76" s="160"/>
      <c r="W76" s="43"/>
      <c r="X76" s="43"/>
      <c r="Y76" s="43"/>
      <c r="Z76" s="43"/>
      <c r="AA76" s="43"/>
      <c r="AB76" s="43"/>
      <c r="AC76" s="43"/>
      <c r="AD76" s="44">
        <f t="shared" si="16"/>
        <v>99908.54</v>
      </c>
      <c r="AE76" s="116">
        <f t="shared" si="17"/>
        <v>0.9170591371807788</v>
      </c>
    </row>
    <row r="77" spans="1:31" ht="11.25">
      <c r="A77" s="158"/>
      <c r="B77" s="158"/>
      <c r="C77" s="36">
        <v>19</v>
      </c>
      <c r="D77" s="37" t="s">
        <v>32</v>
      </c>
      <c r="E77" s="37" t="s">
        <v>58</v>
      </c>
      <c r="F77" s="38">
        <v>553732.23</v>
      </c>
      <c r="G77" s="43"/>
      <c r="H77" s="43">
        <v>24110.68</v>
      </c>
      <c r="I77" s="43">
        <v>11643.38</v>
      </c>
      <c r="J77" s="43">
        <v>1030.11</v>
      </c>
      <c r="K77" s="43"/>
      <c r="L77" s="43">
        <v>159599.15</v>
      </c>
      <c r="M77" s="43"/>
      <c r="N77" s="43"/>
      <c r="O77" s="42">
        <f>SUM(G77:N77)</f>
        <v>196383.32</v>
      </c>
      <c r="P77" s="111">
        <f t="shared" si="15"/>
        <v>0.35465394528326444</v>
      </c>
      <c r="Q77" s="160">
        <v>357348.91</v>
      </c>
      <c r="R77" s="160"/>
      <c r="S77" s="160"/>
      <c r="T77" s="160"/>
      <c r="U77" s="160"/>
      <c r="V77" s="160"/>
      <c r="W77" s="43"/>
      <c r="X77" s="43"/>
      <c r="Y77" s="43"/>
      <c r="Z77" s="43"/>
      <c r="AA77" s="43"/>
      <c r="AB77" s="43"/>
      <c r="AC77" s="43"/>
      <c r="AD77" s="44">
        <f t="shared" si="16"/>
        <v>357348.91</v>
      </c>
      <c r="AE77" s="116">
        <f t="shared" si="17"/>
        <v>0.6453460547167356</v>
      </c>
    </row>
    <row r="78" spans="1:31" ht="11.25">
      <c r="A78" s="158"/>
      <c r="B78" s="158"/>
      <c r="C78" s="36">
        <v>19</v>
      </c>
      <c r="D78" s="37" t="s">
        <v>32</v>
      </c>
      <c r="E78" s="37" t="s">
        <v>59</v>
      </c>
      <c r="F78" s="45">
        <v>210567.58</v>
      </c>
      <c r="G78" s="43"/>
      <c r="H78" s="43">
        <v>5878.55</v>
      </c>
      <c r="I78" s="43">
        <v>3753.88</v>
      </c>
      <c r="J78" s="43">
        <v>305.18</v>
      </c>
      <c r="K78" s="43"/>
      <c r="L78" s="43">
        <v>15985.07</v>
      </c>
      <c r="M78" s="43"/>
      <c r="N78" s="43"/>
      <c r="O78" s="42">
        <f>SUM(G78:N78)</f>
        <v>25922.68</v>
      </c>
      <c r="P78" s="111">
        <f t="shared" si="15"/>
        <v>0.12310860009883763</v>
      </c>
      <c r="Q78" s="160">
        <v>184644.9</v>
      </c>
      <c r="R78" s="160"/>
      <c r="S78" s="160"/>
      <c r="T78" s="160"/>
      <c r="U78" s="160"/>
      <c r="V78" s="160"/>
      <c r="W78" s="43"/>
      <c r="X78" s="43"/>
      <c r="Y78" s="43"/>
      <c r="Z78" s="43"/>
      <c r="AA78" s="43"/>
      <c r="AB78" s="43"/>
      <c r="AC78" s="43"/>
      <c r="AD78" s="44">
        <f t="shared" si="16"/>
        <v>184644.9</v>
      </c>
      <c r="AE78" s="116">
        <f t="shared" si="17"/>
        <v>0.8768913999011624</v>
      </c>
    </row>
    <row r="79" spans="1:31" ht="11.25">
      <c r="A79" s="158"/>
      <c r="B79" s="158"/>
      <c r="C79" s="36">
        <v>45</v>
      </c>
      <c r="D79" s="37" t="s">
        <v>50</v>
      </c>
      <c r="E79" s="37" t="s">
        <v>58</v>
      </c>
      <c r="F79" s="38">
        <v>378289.00916899997</v>
      </c>
      <c r="G79" s="160">
        <v>12747.95</v>
      </c>
      <c r="H79" s="160">
        <v>12747.95</v>
      </c>
      <c r="I79" s="160">
        <v>634.23</v>
      </c>
      <c r="J79" s="160"/>
      <c r="K79" s="160">
        <v>47108.82</v>
      </c>
      <c r="L79" s="160"/>
      <c r="M79" s="43"/>
      <c r="N79" s="43"/>
      <c r="O79" s="42">
        <f>G79+I79+K79</f>
        <v>60491</v>
      </c>
      <c r="P79" s="111">
        <f t="shared" si="15"/>
        <v>0.1599068398336039</v>
      </c>
      <c r="Q79" s="160">
        <v>317798.01</v>
      </c>
      <c r="R79" s="160"/>
      <c r="S79" s="160"/>
      <c r="T79" s="160"/>
      <c r="U79" s="160"/>
      <c r="V79" s="160"/>
      <c r="W79" s="43"/>
      <c r="X79" s="43"/>
      <c r="Y79" s="43"/>
      <c r="Z79" s="43"/>
      <c r="AA79" s="43"/>
      <c r="AB79" s="43"/>
      <c r="AC79" s="43"/>
      <c r="AD79" s="44">
        <f t="shared" si="16"/>
        <v>317798.01</v>
      </c>
      <c r="AE79" s="116">
        <f t="shared" si="17"/>
        <v>0.8400931623631294</v>
      </c>
    </row>
    <row r="80" spans="1:31" ht="11.25">
      <c r="A80" s="158"/>
      <c r="B80" s="158"/>
      <c r="C80" s="36">
        <v>45</v>
      </c>
      <c r="D80" s="37" t="s">
        <v>50</v>
      </c>
      <c r="E80" s="37" t="s">
        <v>59</v>
      </c>
      <c r="F80" s="45">
        <v>128082.22914099979</v>
      </c>
      <c r="G80" s="160">
        <v>1099.51</v>
      </c>
      <c r="H80" s="160"/>
      <c r="I80" s="160">
        <v>535.81</v>
      </c>
      <c r="J80" s="160"/>
      <c r="K80" s="160">
        <v>10901.3</v>
      </c>
      <c r="L80" s="160"/>
      <c r="M80" s="43"/>
      <c r="N80" s="43"/>
      <c r="O80" s="42">
        <f>G80+I80+K80</f>
        <v>12536.619999999999</v>
      </c>
      <c r="P80" s="111">
        <f t="shared" si="15"/>
        <v>0.09787946449775647</v>
      </c>
      <c r="Q80" s="160">
        <v>115545.61</v>
      </c>
      <c r="R80" s="160"/>
      <c r="S80" s="160"/>
      <c r="T80" s="160"/>
      <c r="U80" s="160"/>
      <c r="V80" s="160"/>
      <c r="W80" s="43"/>
      <c r="X80" s="43"/>
      <c r="Y80" s="43"/>
      <c r="Z80" s="43"/>
      <c r="AA80" s="43"/>
      <c r="AB80" s="43"/>
      <c r="AC80" s="43"/>
      <c r="AD80" s="44">
        <f t="shared" si="16"/>
        <v>115545.61</v>
      </c>
      <c r="AE80" s="116">
        <f t="shared" si="17"/>
        <v>0.9021205422088743</v>
      </c>
    </row>
    <row r="81" spans="1:31" s="49" customFormat="1" ht="11.25">
      <c r="A81" s="158"/>
      <c r="B81" s="158"/>
      <c r="C81" s="20"/>
      <c r="D81" s="20" t="s">
        <v>137</v>
      </c>
      <c r="E81" s="20" t="s">
        <v>58</v>
      </c>
      <c r="F81" s="58">
        <f>SUM(F79,F77,F75,F73,F71)</f>
        <v>2739597.640696</v>
      </c>
      <c r="G81" s="163">
        <f>H71+G73+H75+H77+G79</f>
        <v>121421.93999999999</v>
      </c>
      <c r="H81" s="164"/>
      <c r="I81" s="163">
        <f>I71+J71+I73+I75+I77+J77+I79</f>
        <v>48522.530000000006</v>
      </c>
      <c r="J81" s="164"/>
      <c r="K81" s="163">
        <f>L71+K73+L75+L77+K79</f>
        <v>549707.63</v>
      </c>
      <c r="L81" s="164"/>
      <c r="M81" s="47"/>
      <c r="N81" s="47">
        <f>N71</f>
        <v>4.57</v>
      </c>
      <c r="O81" s="48">
        <f>SUM(O71,O73,O75,O77,O79)</f>
        <v>719656.6699999999</v>
      </c>
      <c r="P81" s="112">
        <f t="shared" si="15"/>
        <v>0.26268699436358467</v>
      </c>
      <c r="Q81" s="163">
        <f>Q71+Q73+Q75+Q77+Q79</f>
        <v>2019940.9699999997</v>
      </c>
      <c r="R81" s="168"/>
      <c r="S81" s="168"/>
      <c r="T81" s="168"/>
      <c r="U81" s="168"/>
      <c r="V81" s="164"/>
      <c r="W81" s="47"/>
      <c r="X81" s="47"/>
      <c r="Y81" s="47"/>
      <c r="Z81" s="47"/>
      <c r="AA81" s="47"/>
      <c r="AB81" s="47"/>
      <c r="AC81" s="47"/>
      <c r="AD81" s="47">
        <f t="shared" si="16"/>
        <v>2019940.9699999997</v>
      </c>
      <c r="AE81" s="117">
        <f t="shared" si="17"/>
        <v>0.7373130053823633</v>
      </c>
    </row>
    <row r="82" spans="1:31" s="49" customFormat="1" ht="12" thickBot="1">
      <c r="A82" s="159"/>
      <c r="B82" s="159"/>
      <c r="C82" s="20"/>
      <c r="D82" s="20" t="s">
        <v>137</v>
      </c>
      <c r="E82" s="20" t="s">
        <v>59</v>
      </c>
      <c r="F82" s="58">
        <f>SUM(F80,F78,F76,F74,F72)</f>
        <v>825181.6491409999</v>
      </c>
      <c r="G82" s="165">
        <f>H72+G74+H78+G80+H76</f>
        <v>14546.84</v>
      </c>
      <c r="H82" s="166"/>
      <c r="I82" s="165">
        <f>I72+J72+I74+I76+I78+J78+I80</f>
        <v>24562.370000000003</v>
      </c>
      <c r="J82" s="166"/>
      <c r="K82" s="165">
        <f>L72+K74+L76+L78+K80</f>
        <v>61735.81</v>
      </c>
      <c r="L82" s="166"/>
      <c r="M82" s="47"/>
      <c r="N82" s="47">
        <f>N72</f>
        <v>73.71</v>
      </c>
      <c r="O82" s="48">
        <f>SUM(O72,O74,O76,O78,O80)</f>
        <v>100918.72999999998</v>
      </c>
      <c r="P82" s="112">
        <f t="shared" si="15"/>
        <v>0.12229880548731867</v>
      </c>
      <c r="Q82" s="165">
        <f>Q72+Q74+Q76+Q78+Q80</f>
        <v>724262.9199999999</v>
      </c>
      <c r="R82" s="167"/>
      <c r="S82" s="167"/>
      <c r="T82" s="167"/>
      <c r="U82" s="167"/>
      <c r="V82" s="166"/>
      <c r="W82" s="47"/>
      <c r="X82" s="47"/>
      <c r="Y82" s="47"/>
      <c r="Z82" s="47"/>
      <c r="AA82" s="47"/>
      <c r="AB82" s="47"/>
      <c r="AC82" s="47"/>
      <c r="AD82" s="47">
        <f t="shared" si="16"/>
        <v>724262.9199999999</v>
      </c>
      <c r="AE82" s="117">
        <f t="shared" si="17"/>
        <v>0.8777011955536643</v>
      </c>
    </row>
    <row r="83" spans="1:31" ht="7.5" customHeight="1" thickBot="1">
      <c r="A83" s="51"/>
      <c r="B83" s="51"/>
      <c r="C83" s="52"/>
      <c r="D83" s="21"/>
      <c r="E83" s="21"/>
      <c r="F83" s="21"/>
      <c r="G83" s="21"/>
      <c r="H83" s="21"/>
      <c r="I83" s="21"/>
      <c r="J83" s="21"/>
      <c r="K83" s="21"/>
      <c r="L83" s="21"/>
      <c r="M83" s="21"/>
      <c r="N83" s="21"/>
      <c r="O83" s="21"/>
      <c r="P83" s="113"/>
      <c r="Q83" s="21"/>
      <c r="R83" s="21"/>
      <c r="S83" s="21"/>
      <c r="T83" s="21"/>
      <c r="U83" s="21"/>
      <c r="V83" s="21"/>
      <c r="W83" s="21"/>
      <c r="X83" s="21"/>
      <c r="Y83" s="21"/>
      <c r="Z83" s="21"/>
      <c r="AA83" s="21"/>
      <c r="AB83" s="21"/>
      <c r="AC83" s="21"/>
      <c r="AD83" s="21"/>
      <c r="AE83" s="113"/>
    </row>
    <row r="84" spans="1:31" ht="11.25">
      <c r="A84" s="157" t="s">
        <v>156</v>
      </c>
      <c r="B84" s="157" t="s">
        <v>80</v>
      </c>
      <c r="C84" s="36">
        <v>6</v>
      </c>
      <c r="D84" s="37" t="s">
        <v>20</v>
      </c>
      <c r="E84" s="37" t="s">
        <v>58</v>
      </c>
      <c r="F84" s="38">
        <v>891742.88</v>
      </c>
      <c r="G84" s="43"/>
      <c r="H84" s="43">
        <v>12085.75</v>
      </c>
      <c r="I84" s="43"/>
      <c r="J84" s="43"/>
      <c r="K84" s="43">
        <v>18802.47</v>
      </c>
      <c r="L84" s="43">
        <v>19807.2</v>
      </c>
      <c r="M84" s="43">
        <v>8191.35</v>
      </c>
      <c r="N84" s="43"/>
      <c r="O84" s="42">
        <f aca="true" t="shared" si="18" ref="O84:O89">SUM(G84:N84)</f>
        <v>58886.77</v>
      </c>
      <c r="P84" s="111">
        <f aca="true" t="shared" si="19" ref="P84:P89">O84/F84</f>
        <v>0.0660355931297147</v>
      </c>
      <c r="Q84" s="43">
        <v>40206.89</v>
      </c>
      <c r="R84" s="43">
        <v>792649.22</v>
      </c>
      <c r="S84" s="43"/>
      <c r="T84" s="43"/>
      <c r="U84" s="43"/>
      <c r="V84" s="43"/>
      <c r="W84" s="43"/>
      <c r="X84" s="43"/>
      <c r="Y84" s="43"/>
      <c r="Z84" s="43"/>
      <c r="AA84" s="43"/>
      <c r="AB84" s="43"/>
      <c r="AC84" s="43"/>
      <c r="AD84" s="44">
        <f aca="true" t="shared" si="20" ref="AD84:AD89">SUM(Q84:AC84)</f>
        <v>832856.11</v>
      </c>
      <c r="AE84" s="116">
        <f t="shared" si="17"/>
        <v>0.9339644068702853</v>
      </c>
    </row>
    <row r="85" spans="1:31" ht="11.25">
      <c r="A85" s="158"/>
      <c r="B85" s="158"/>
      <c r="C85" s="36">
        <v>6</v>
      </c>
      <c r="D85" s="37" t="s">
        <v>20</v>
      </c>
      <c r="E85" s="37" t="s">
        <v>59</v>
      </c>
      <c r="F85" s="45">
        <v>284502</v>
      </c>
      <c r="G85" s="43"/>
      <c r="H85" s="43">
        <v>742.4</v>
      </c>
      <c r="I85" s="43"/>
      <c r="J85" s="43"/>
      <c r="K85" s="43">
        <v>1145.97</v>
      </c>
      <c r="L85" s="43">
        <v>5004.22</v>
      </c>
      <c r="M85" s="61">
        <v>900.09</v>
      </c>
      <c r="N85" s="43"/>
      <c r="O85" s="42">
        <f t="shared" si="18"/>
        <v>7792.68</v>
      </c>
      <c r="P85" s="111">
        <f t="shared" si="19"/>
        <v>0.02739059830862349</v>
      </c>
      <c r="Q85" s="61">
        <v>2940.23</v>
      </c>
      <c r="R85" s="43">
        <v>273769.05</v>
      </c>
      <c r="S85" s="43"/>
      <c r="T85" s="43"/>
      <c r="U85" s="43"/>
      <c r="V85" s="43"/>
      <c r="W85" s="43"/>
      <c r="X85" s="43"/>
      <c r="Y85" s="43"/>
      <c r="Z85" s="43"/>
      <c r="AA85" s="43"/>
      <c r="AB85" s="43"/>
      <c r="AC85" s="43"/>
      <c r="AD85" s="44">
        <f t="shared" si="20"/>
        <v>276709.27999999997</v>
      </c>
      <c r="AE85" s="116">
        <f t="shared" si="17"/>
        <v>0.9726092610948253</v>
      </c>
    </row>
    <row r="86" spans="1:31" ht="11.25">
      <c r="A86" s="158"/>
      <c r="B86" s="158"/>
      <c r="C86" s="36">
        <v>10</v>
      </c>
      <c r="D86" s="37" t="s">
        <v>23</v>
      </c>
      <c r="E86" s="37" t="s">
        <v>58</v>
      </c>
      <c r="F86" s="38">
        <v>1029507.4</v>
      </c>
      <c r="G86" s="43"/>
      <c r="H86" s="43">
        <v>17222.8</v>
      </c>
      <c r="I86" s="43"/>
      <c r="J86" s="43"/>
      <c r="K86" s="43">
        <v>43649.03</v>
      </c>
      <c r="L86" s="43">
        <v>29847.07</v>
      </c>
      <c r="M86" s="43">
        <v>1601.56</v>
      </c>
      <c r="N86" s="43"/>
      <c r="O86" s="42">
        <f t="shared" si="18"/>
        <v>92320.45999999999</v>
      </c>
      <c r="P86" s="111">
        <f t="shared" si="19"/>
        <v>0.08967440156331076</v>
      </c>
      <c r="Q86" s="43">
        <v>22392.12</v>
      </c>
      <c r="R86" s="43">
        <v>914794.82</v>
      </c>
      <c r="S86" s="43"/>
      <c r="T86" s="43"/>
      <c r="U86" s="43"/>
      <c r="V86" s="43"/>
      <c r="W86" s="43"/>
      <c r="X86" s="43"/>
      <c r="Y86" s="43"/>
      <c r="Z86" s="43"/>
      <c r="AA86" s="43"/>
      <c r="AB86" s="43"/>
      <c r="AC86" s="43"/>
      <c r="AD86" s="44">
        <f t="shared" si="20"/>
        <v>937186.94</v>
      </c>
      <c r="AE86" s="116">
        <f t="shared" si="17"/>
        <v>0.9103255984366891</v>
      </c>
    </row>
    <row r="87" spans="1:31" ht="11.25">
      <c r="A87" s="158"/>
      <c r="B87" s="158"/>
      <c r="C87" s="36">
        <v>10</v>
      </c>
      <c r="D87" s="37" t="s">
        <v>23</v>
      </c>
      <c r="E87" s="37" t="s">
        <v>59</v>
      </c>
      <c r="F87" s="45">
        <v>521480.1</v>
      </c>
      <c r="G87" s="43"/>
      <c r="H87" s="43">
        <v>2386.19</v>
      </c>
      <c r="I87" s="43"/>
      <c r="J87" s="43"/>
      <c r="K87" s="43">
        <v>8910.23</v>
      </c>
      <c r="L87" s="43">
        <v>12936.42</v>
      </c>
      <c r="M87" s="43">
        <v>528.89</v>
      </c>
      <c r="N87" s="43"/>
      <c r="O87" s="42">
        <f t="shared" si="18"/>
        <v>24761.73</v>
      </c>
      <c r="P87" s="111">
        <f t="shared" si="19"/>
        <v>0.047483556898911386</v>
      </c>
      <c r="Q87" s="43">
        <v>1789.69</v>
      </c>
      <c r="R87" s="43">
        <v>494928.68</v>
      </c>
      <c r="S87" s="43"/>
      <c r="T87" s="43"/>
      <c r="U87" s="43"/>
      <c r="V87" s="43"/>
      <c r="W87" s="43"/>
      <c r="X87" s="43"/>
      <c r="Y87" s="43"/>
      <c r="Z87" s="43"/>
      <c r="AA87" s="43"/>
      <c r="AB87" s="43"/>
      <c r="AC87" s="43"/>
      <c r="AD87" s="44">
        <f t="shared" si="20"/>
        <v>496718.37</v>
      </c>
      <c r="AE87" s="116">
        <f t="shared" si="17"/>
        <v>0.9525164431010886</v>
      </c>
    </row>
    <row r="88" spans="1:31" s="49" customFormat="1" ht="11.25">
      <c r="A88" s="158"/>
      <c r="B88" s="158"/>
      <c r="C88" s="20"/>
      <c r="D88" s="20" t="s">
        <v>138</v>
      </c>
      <c r="E88" s="20" t="s">
        <v>58</v>
      </c>
      <c r="F88" s="57">
        <f>SUM(F84,F86)</f>
        <v>1921250.28</v>
      </c>
      <c r="G88" s="47"/>
      <c r="H88" s="47">
        <f>SUM(H84,H86)</f>
        <v>29308.55</v>
      </c>
      <c r="I88" s="47"/>
      <c r="J88" s="47"/>
      <c r="K88" s="47">
        <f aca="true" t="shared" si="21" ref="K88:M89">SUM(K84,K86)</f>
        <v>62451.5</v>
      </c>
      <c r="L88" s="47">
        <f t="shared" si="21"/>
        <v>49654.270000000004</v>
      </c>
      <c r="M88" s="47">
        <f t="shared" si="21"/>
        <v>9792.91</v>
      </c>
      <c r="N88" s="47"/>
      <c r="O88" s="48">
        <f t="shared" si="18"/>
        <v>151207.23</v>
      </c>
      <c r="P88" s="112">
        <f t="shared" si="19"/>
        <v>0.07870251553066787</v>
      </c>
      <c r="Q88" s="47">
        <f>SUM(Q84,Q86)</f>
        <v>62599.009999999995</v>
      </c>
      <c r="R88" s="47">
        <f>SUM(R84,R86)</f>
        <v>1707444.04</v>
      </c>
      <c r="S88" s="47"/>
      <c r="T88" s="47"/>
      <c r="U88" s="47"/>
      <c r="V88" s="47"/>
      <c r="W88" s="47"/>
      <c r="X88" s="47"/>
      <c r="Y88" s="47"/>
      <c r="Z88" s="47"/>
      <c r="AA88" s="47"/>
      <c r="AB88" s="47"/>
      <c r="AC88" s="47"/>
      <c r="AD88" s="47">
        <f t="shared" si="20"/>
        <v>1770043.05</v>
      </c>
      <c r="AE88" s="117">
        <f t="shared" si="17"/>
        <v>0.9212974844693321</v>
      </c>
    </row>
    <row r="89" spans="1:31" s="49" customFormat="1" ht="12" thickBot="1">
      <c r="A89" s="159"/>
      <c r="B89" s="159"/>
      <c r="C89" s="20"/>
      <c r="D89" s="20" t="s">
        <v>138</v>
      </c>
      <c r="E89" s="20" t="s">
        <v>59</v>
      </c>
      <c r="F89" s="57">
        <f>SUM(F85,F87)</f>
        <v>805982.1</v>
      </c>
      <c r="G89" s="47"/>
      <c r="H89" s="47">
        <f>SUM(H85,H87)</f>
        <v>3128.59</v>
      </c>
      <c r="I89" s="47"/>
      <c r="J89" s="47"/>
      <c r="K89" s="47">
        <f t="shared" si="21"/>
        <v>10056.199999999999</v>
      </c>
      <c r="L89" s="47">
        <f t="shared" si="21"/>
        <v>17940.64</v>
      </c>
      <c r="M89" s="47">
        <f t="shared" si="21"/>
        <v>1428.98</v>
      </c>
      <c r="N89" s="47"/>
      <c r="O89" s="48">
        <f t="shared" si="18"/>
        <v>32554.41</v>
      </c>
      <c r="P89" s="112">
        <f t="shared" si="19"/>
        <v>0.04039098386924474</v>
      </c>
      <c r="Q89" s="47">
        <f>SUM(Q85,Q87)</f>
        <v>4729.92</v>
      </c>
      <c r="R89" s="47">
        <f>SUM(R85,R87)</f>
        <v>768697.73</v>
      </c>
      <c r="S89" s="47"/>
      <c r="T89" s="47"/>
      <c r="U89" s="47"/>
      <c r="V89" s="47"/>
      <c r="W89" s="47"/>
      <c r="X89" s="47"/>
      <c r="Y89" s="47"/>
      <c r="Z89" s="47"/>
      <c r="AA89" s="47"/>
      <c r="AB89" s="47"/>
      <c r="AC89" s="47"/>
      <c r="AD89" s="47">
        <f t="shared" si="20"/>
        <v>773427.65</v>
      </c>
      <c r="AE89" s="117">
        <f t="shared" si="17"/>
        <v>0.9596089665018616</v>
      </c>
    </row>
    <row r="90" spans="1:31" ht="7.5" customHeight="1" thickBot="1">
      <c r="A90" s="51"/>
      <c r="B90" s="51"/>
      <c r="C90" s="52"/>
      <c r="D90" s="21"/>
      <c r="E90" s="21"/>
      <c r="F90" s="21"/>
      <c r="G90" s="21"/>
      <c r="H90" s="21"/>
      <c r="I90" s="21"/>
      <c r="J90" s="21"/>
      <c r="K90" s="21"/>
      <c r="L90" s="21"/>
      <c r="M90" s="21"/>
      <c r="N90" s="21"/>
      <c r="O90" s="21"/>
      <c r="P90" s="113"/>
      <c r="Q90" s="21"/>
      <c r="R90" s="21"/>
      <c r="S90" s="21"/>
      <c r="T90" s="21"/>
      <c r="U90" s="21"/>
      <c r="V90" s="21"/>
      <c r="W90" s="21"/>
      <c r="X90" s="21"/>
      <c r="Y90" s="21"/>
      <c r="Z90" s="21"/>
      <c r="AA90" s="21"/>
      <c r="AB90" s="21"/>
      <c r="AC90" s="21"/>
      <c r="AD90" s="21"/>
      <c r="AE90" s="113"/>
    </row>
    <row r="91" spans="1:31" ht="11.25">
      <c r="A91" s="157" t="s">
        <v>157</v>
      </c>
      <c r="B91" s="157" t="s">
        <v>81</v>
      </c>
      <c r="C91" s="36">
        <v>8</v>
      </c>
      <c r="D91" s="37" t="s">
        <v>21</v>
      </c>
      <c r="E91" s="37" t="s">
        <v>58</v>
      </c>
      <c r="F91" s="38">
        <v>469811.79</v>
      </c>
      <c r="G91" s="160">
        <v>4912.2</v>
      </c>
      <c r="H91" s="160">
        <v>4912.2</v>
      </c>
      <c r="I91" s="160">
        <v>204.13</v>
      </c>
      <c r="J91" s="160">
        <v>204.13</v>
      </c>
      <c r="K91" s="43">
        <v>1334.78</v>
      </c>
      <c r="L91" s="43">
        <v>9801.32</v>
      </c>
      <c r="M91" s="43">
        <v>3502.08</v>
      </c>
      <c r="N91" s="43">
        <v>11070.84</v>
      </c>
      <c r="O91" s="42">
        <f aca="true" t="shared" si="22" ref="O91:O98">G91+I91+K91+L91+M91+N91</f>
        <v>30825.350000000002</v>
      </c>
      <c r="P91" s="111">
        <f aca="true" t="shared" si="23" ref="P91:P100">O91/F91</f>
        <v>0.06561212522997774</v>
      </c>
      <c r="Q91" s="43"/>
      <c r="R91" s="43">
        <v>438986.44</v>
      </c>
      <c r="S91" s="43"/>
      <c r="T91" s="43"/>
      <c r="U91" s="43"/>
      <c r="V91" s="43"/>
      <c r="W91" s="43"/>
      <c r="X91" s="43"/>
      <c r="Y91" s="43"/>
      <c r="Z91" s="43"/>
      <c r="AA91" s="43"/>
      <c r="AB91" s="43"/>
      <c r="AC91" s="43"/>
      <c r="AD91" s="44">
        <f aca="true" t="shared" si="24" ref="AD91:AD100">SUM(Q91:AC91)</f>
        <v>438986.44</v>
      </c>
      <c r="AE91" s="116">
        <f t="shared" si="17"/>
        <v>0.9343878747700223</v>
      </c>
    </row>
    <row r="92" spans="1:31" ht="11.25">
      <c r="A92" s="158"/>
      <c r="B92" s="158"/>
      <c r="C92" s="36">
        <v>8</v>
      </c>
      <c r="D92" s="37" t="s">
        <v>21</v>
      </c>
      <c r="E92" s="37" t="s">
        <v>59</v>
      </c>
      <c r="F92" s="45">
        <v>21872</v>
      </c>
      <c r="G92" s="160">
        <v>428.39</v>
      </c>
      <c r="H92" s="160">
        <v>428.39</v>
      </c>
      <c r="I92" s="160">
        <v>4.47</v>
      </c>
      <c r="J92" s="160">
        <v>4.47</v>
      </c>
      <c r="K92" s="43">
        <v>65.66</v>
      </c>
      <c r="L92" s="43">
        <v>1834.73</v>
      </c>
      <c r="M92" s="43">
        <v>600.63</v>
      </c>
      <c r="N92" s="43">
        <v>587.63</v>
      </c>
      <c r="O92" s="42">
        <f t="shared" si="22"/>
        <v>3521.51</v>
      </c>
      <c r="P92" s="111">
        <f t="shared" si="23"/>
        <v>0.16100539502560351</v>
      </c>
      <c r="Q92" s="43"/>
      <c r="R92" s="43">
        <v>18350.88</v>
      </c>
      <c r="S92" s="43"/>
      <c r="T92" s="43"/>
      <c r="U92" s="43"/>
      <c r="V92" s="43"/>
      <c r="W92" s="43"/>
      <c r="X92" s="43"/>
      <c r="Y92" s="43"/>
      <c r="Z92" s="43"/>
      <c r="AA92" s="43"/>
      <c r="AB92" s="43"/>
      <c r="AC92" s="43"/>
      <c r="AD92" s="44">
        <f t="shared" si="24"/>
        <v>18350.88</v>
      </c>
      <c r="AE92" s="116">
        <f t="shared" si="17"/>
        <v>0.8390124359912217</v>
      </c>
    </row>
    <row r="93" spans="1:31" ht="11.25">
      <c r="A93" s="158"/>
      <c r="B93" s="158"/>
      <c r="C93" s="36">
        <v>17</v>
      </c>
      <c r="D93" s="37" t="s">
        <v>30</v>
      </c>
      <c r="E93" s="37" t="s">
        <v>58</v>
      </c>
      <c r="F93" s="38">
        <v>365929.90389099997</v>
      </c>
      <c r="G93" s="160">
        <v>7591.56</v>
      </c>
      <c r="H93" s="160">
        <v>7591.56</v>
      </c>
      <c r="I93" s="160">
        <v>1447.72</v>
      </c>
      <c r="J93" s="160">
        <v>1447.72</v>
      </c>
      <c r="K93" s="43">
        <v>1262.06</v>
      </c>
      <c r="L93" s="43">
        <v>20614.46</v>
      </c>
      <c r="M93" s="43">
        <v>430.59</v>
      </c>
      <c r="N93" s="43">
        <v>227.83</v>
      </c>
      <c r="O93" s="42">
        <f t="shared" si="22"/>
        <v>31574.22</v>
      </c>
      <c r="P93" s="111">
        <f t="shared" si="23"/>
        <v>0.08628488588733939</v>
      </c>
      <c r="Q93" s="43"/>
      <c r="R93" s="43">
        <v>334355.68</v>
      </c>
      <c r="S93" s="43"/>
      <c r="T93" s="43"/>
      <c r="U93" s="43"/>
      <c r="V93" s="43"/>
      <c r="W93" s="43"/>
      <c r="X93" s="43"/>
      <c r="Y93" s="43"/>
      <c r="Z93" s="43"/>
      <c r="AA93" s="43"/>
      <c r="AB93" s="43"/>
      <c r="AC93" s="43"/>
      <c r="AD93" s="44">
        <f t="shared" si="24"/>
        <v>334355.68</v>
      </c>
      <c r="AE93" s="116">
        <f t="shared" si="17"/>
        <v>0.9137151034794767</v>
      </c>
    </row>
    <row r="94" spans="1:31" ht="11.25">
      <c r="A94" s="158"/>
      <c r="B94" s="158"/>
      <c r="C94" s="36">
        <v>17</v>
      </c>
      <c r="D94" s="37" t="s">
        <v>30</v>
      </c>
      <c r="E94" s="37" t="s">
        <v>59</v>
      </c>
      <c r="F94" s="45">
        <v>49724</v>
      </c>
      <c r="G94" s="160">
        <v>3175.46</v>
      </c>
      <c r="H94" s="160">
        <v>3175.46</v>
      </c>
      <c r="I94" s="160">
        <v>1053.18</v>
      </c>
      <c r="J94" s="160">
        <v>1053.18</v>
      </c>
      <c r="K94" s="43">
        <v>1195.05</v>
      </c>
      <c r="L94" s="43">
        <v>11170.2</v>
      </c>
      <c r="M94" s="43">
        <v>151.9</v>
      </c>
      <c r="N94" s="43">
        <v>0</v>
      </c>
      <c r="O94" s="42">
        <f t="shared" si="22"/>
        <v>16745.79</v>
      </c>
      <c r="P94" s="111">
        <f t="shared" si="23"/>
        <v>0.3367747968787708</v>
      </c>
      <c r="Q94" s="43"/>
      <c r="R94" s="43">
        <v>32978.33</v>
      </c>
      <c r="S94" s="43"/>
      <c r="T94" s="43"/>
      <c r="U94" s="43"/>
      <c r="V94" s="43"/>
      <c r="W94" s="43"/>
      <c r="X94" s="43"/>
      <c r="Y94" s="43"/>
      <c r="Z94" s="43"/>
      <c r="AA94" s="43"/>
      <c r="AB94" s="43"/>
      <c r="AC94" s="43"/>
      <c r="AD94" s="44">
        <f t="shared" si="24"/>
        <v>32978.33</v>
      </c>
      <c r="AE94" s="116">
        <f t="shared" si="17"/>
        <v>0.6632276164427641</v>
      </c>
    </row>
    <row r="95" spans="1:31" ht="11.25">
      <c r="A95" s="158"/>
      <c r="B95" s="158"/>
      <c r="C95" s="36">
        <v>25</v>
      </c>
      <c r="D95" s="37" t="s">
        <v>38</v>
      </c>
      <c r="E95" s="37" t="s">
        <v>58</v>
      </c>
      <c r="F95" s="38">
        <v>537883.24</v>
      </c>
      <c r="G95" s="160">
        <v>18995.89</v>
      </c>
      <c r="H95" s="160">
        <v>18995.89</v>
      </c>
      <c r="I95" s="160">
        <v>18759.11</v>
      </c>
      <c r="J95" s="160">
        <v>18759.11</v>
      </c>
      <c r="K95" s="43">
        <v>41213.13</v>
      </c>
      <c r="L95" s="43">
        <v>98896.19</v>
      </c>
      <c r="M95" s="43">
        <v>14114.45</v>
      </c>
      <c r="N95" s="43">
        <v>613.89</v>
      </c>
      <c r="O95" s="42">
        <f t="shared" si="22"/>
        <v>192592.66000000003</v>
      </c>
      <c r="P95" s="111">
        <f t="shared" si="23"/>
        <v>0.35805662953915435</v>
      </c>
      <c r="Q95" s="43">
        <v>6049.68</v>
      </c>
      <c r="R95" s="43">
        <v>339240.9</v>
      </c>
      <c r="S95" s="43"/>
      <c r="T95" s="43"/>
      <c r="U95" s="43"/>
      <c r="V95" s="43"/>
      <c r="W95" s="43"/>
      <c r="X95" s="43"/>
      <c r="Y95" s="43"/>
      <c r="Z95" s="43"/>
      <c r="AA95" s="43"/>
      <c r="AB95" s="43"/>
      <c r="AC95" s="43"/>
      <c r="AD95" s="44">
        <f t="shared" si="24"/>
        <v>345290.58</v>
      </c>
      <c r="AE95" s="116">
        <f t="shared" si="17"/>
        <v>0.6419433704608458</v>
      </c>
    </row>
    <row r="96" spans="1:31" ht="11.25">
      <c r="A96" s="158"/>
      <c r="B96" s="158"/>
      <c r="C96" s="36">
        <v>25</v>
      </c>
      <c r="D96" s="37" t="s">
        <v>38</v>
      </c>
      <c r="E96" s="37" t="s">
        <v>59</v>
      </c>
      <c r="F96" s="45">
        <v>195918</v>
      </c>
      <c r="G96" s="160">
        <v>11780.09</v>
      </c>
      <c r="H96" s="160">
        <v>11780.09</v>
      </c>
      <c r="I96" s="160">
        <v>5857.07</v>
      </c>
      <c r="J96" s="160">
        <v>5857.07</v>
      </c>
      <c r="K96" s="43">
        <v>39754.58</v>
      </c>
      <c r="L96" s="43">
        <v>53054.17</v>
      </c>
      <c r="M96" s="43">
        <v>4381.73</v>
      </c>
      <c r="N96" s="43">
        <v>5.78</v>
      </c>
      <c r="O96" s="42">
        <f t="shared" si="22"/>
        <v>114833.42</v>
      </c>
      <c r="P96" s="111">
        <f t="shared" si="23"/>
        <v>0.5861300135771088</v>
      </c>
      <c r="Q96" s="43">
        <v>1316.63</v>
      </c>
      <c r="R96" s="43">
        <v>79767.26</v>
      </c>
      <c r="S96" s="43"/>
      <c r="T96" s="43"/>
      <c r="U96" s="43"/>
      <c r="V96" s="43"/>
      <c r="W96" s="43"/>
      <c r="X96" s="43"/>
      <c r="Y96" s="43"/>
      <c r="Z96" s="43"/>
      <c r="AA96" s="43"/>
      <c r="AB96" s="43"/>
      <c r="AC96" s="43"/>
      <c r="AD96" s="44">
        <f t="shared" si="24"/>
        <v>81083.89</v>
      </c>
      <c r="AE96" s="116">
        <f t="shared" si="17"/>
        <v>0.41386646454128767</v>
      </c>
    </row>
    <row r="97" spans="1:31" ht="11.25">
      <c r="A97" s="158"/>
      <c r="B97" s="158"/>
      <c r="C97" s="36">
        <v>43</v>
      </c>
      <c r="D97" s="37" t="s">
        <v>48</v>
      </c>
      <c r="E97" s="37" t="s">
        <v>58</v>
      </c>
      <c r="F97" s="38">
        <v>252587.35</v>
      </c>
      <c r="G97" s="160">
        <v>15009.12</v>
      </c>
      <c r="H97" s="160">
        <v>15009.12</v>
      </c>
      <c r="I97" s="160">
        <v>1002.81</v>
      </c>
      <c r="J97" s="160">
        <v>1002.81</v>
      </c>
      <c r="K97" s="43">
        <v>12848.8</v>
      </c>
      <c r="L97" s="43">
        <v>13312.19</v>
      </c>
      <c r="M97" s="43">
        <v>1256.04</v>
      </c>
      <c r="N97" s="43"/>
      <c r="O97" s="42">
        <f t="shared" si="22"/>
        <v>43428.96</v>
      </c>
      <c r="P97" s="111">
        <f t="shared" si="23"/>
        <v>0.17193640140727554</v>
      </c>
      <c r="Q97" s="43"/>
      <c r="R97" s="43">
        <v>209158.39</v>
      </c>
      <c r="S97" s="43"/>
      <c r="T97" s="43"/>
      <c r="U97" s="43"/>
      <c r="V97" s="43"/>
      <c r="W97" s="43"/>
      <c r="X97" s="43"/>
      <c r="Y97" s="43"/>
      <c r="Z97" s="43"/>
      <c r="AA97" s="43"/>
      <c r="AB97" s="43"/>
      <c r="AC97" s="43"/>
      <c r="AD97" s="44">
        <f t="shared" si="24"/>
        <v>209158.39</v>
      </c>
      <c r="AE97" s="116">
        <f t="shared" si="17"/>
        <v>0.8280635985927245</v>
      </c>
    </row>
    <row r="98" spans="1:31" ht="11.25">
      <c r="A98" s="158"/>
      <c r="B98" s="158"/>
      <c r="C98" s="36">
        <v>43</v>
      </c>
      <c r="D98" s="37" t="s">
        <v>48</v>
      </c>
      <c r="E98" s="37" t="s">
        <v>59</v>
      </c>
      <c r="F98" s="45">
        <v>36756</v>
      </c>
      <c r="G98" s="160">
        <v>2946.3</v>
      </c>
      <c r="H98" s="160">
        <v>2946.3</v>
      </c>
      <c r="I98" s="160">
        <v>1349.51</v>
      </c>
      <c r="J98" s="160">
        <v>1349.51</v>
      </c>
      <c r="K98" s="43">
        <v>6327.15</v>
      </c>
      <c r="L98" s="43">
        <v>1097.17</v>
      </c>
      <c r="M98" s="43">
        <v>0.25</v>
      </c>
      <c r="N98" s="43"/>
      <c r="O98" s="42">
        <f t="shared" si="22"/>
        <v>11720.38</v>
      </c>
      <c r="P98" s="111">
        <f t="shared" si="23"/>
        <v>0.31886984437914895</v>
      </c>
      <c r="Q98" s="43"/>
      <c r="R98" s="43">
        <v>25035.44</v>
      </c>
      <c r="S98" s="43"/>
      <c r="T98" s="43"/>
      <c r="U98" s="43"/>
      <c r="V98" s="43"/>
      <c r="W98" s="43"/>
      <c r="X98" s="43"/>
      <c r="Y98" s="43"/>
      <c r="Z98" s="43"/>
      <c r="AA98" s="43"/>
      <c r="AB98" s="43"/>
      <c r="AC98" s="43"/>
      <c r="AD98" s="44">
        <f t="shared" si="24"/>
        <v>25035.44</v>
      </c>
      <c r="AE98" s="116">
        <f t="shared" si="17"/>
        <v>0.6811252584612035</v>
      </c>
    </row>
    <row r="99" spans="1:31" s="49" customFormat="1" ht="11.25">
      <c r="A99" s="158"/>
      <c r="B99" s="158"/>
      <c r="C99" s="20"/>
      <c r="D99" s="20" t="s">
        <v>136</v>
      </c>
      <c r="E99" s="20" t="s">
        <v>58</v>
      </c>
      <c r="F99" s="50">
        <f>SUM(F97,F95,F93,F91)</f>
        <v>1626212.2838909999</v>
      </c>
      <c r="G99" s="163">
        <f>G91+G93+G95+G97</f>
        <v>46508.770000000004</v>
      </c>
      <c r="H99" s="164"/>
      <c r="I99" s="163">
        <f>I91+I93+I95+I97</f>
        <v>21413.77</v>
      </c>
      <c r="J99" s="164"/>
      <c r="K99" s="47">
        <f aca="true" t="shared" si="25" ref="K99:N100">SUM(K91,K93,K95,K97)</f>
        <v>56658.770000000004</v>
      </c>
      <c r="L99" s="47">
        <f t="shared" si="25"/>
        <v>142624.16</v>
      </c>
      <c r="M99" s="47">
        <f t="shared" si="25"/>
        <v>19303.160000000003</v>
      </c>
      <c r="N99" s="47">
        <f t="shared" si="25"/>
        <v>11912.56</v>
      </c>
      <c r="O99" s="48">
        <f>SUM(G99:N99)</f>
        <v>298421.19</v>
      </c>
      <c r="P99" s="112">
        <f t="shared" si="23"/>
        <v>0.1835069092492492</v>
      </c>
      <c r="Q99" s="47">
        <f>SUM(Q91,Q93,Q95,Q97)</f>
        <v>6049.68</v>
      </c>
      <c r="R99" s="47">
        <f>SUM(R91,R93,R95,R97)</f>
        <v>1321741.4100000001</v>
      </c>
      <c r="S99" s="47"/>
      <c r="T99" s="47"/>
      <c r="U99" s="47"/>
      <c r="V99" s="47"/>
      <c r="W99" s="47"/>
      <c r="X99" s="47"/>
      <c r="Y99" s="47"/>
      <c r="Z99" s="47"/>
      <c r="AA99" s="47"/>
      <c r="AB99" s="47"/>
      <c r="AC99" s="47"/>
      <c r="AD99" s="47">
        <f t="shared" si="24"/>
        <v>1327791.09</v>
      </c>
      <c r="AE99" s="117">
        <f t="shared" si="17"/>
        <v>0.8164930883580744</v>
      </c>
    </row>
    <row r="100" spans="1:31" s="49" customFormat="1" ht="12" thickBot="1">
      <c r="A100" s="159"/>
      <c r="B100" s="159"/>
      <c r="C100" s="20"/>
      <c r="D100" s="20" t="s">
        <v>136</v>
      </c>
      <c r="E100" s="20" t="s">
        <v>59</v>
      </c>
      <c r="F100" s="50">
        <f>SUM(F98,F96,F94,F92)</f>
        <v>304270</v>
      </c>
      <c r="G100" s="165">
        <f>G92+G94+G96+G98</f>
        <v>18330.24</v>
      </c>
      <c r="H100" s="166"/>
      <c r="I100" s="165">
        <f>I92+I94+I96+I98</f>
        <v>8264.23</v>
      </c>
      <c r="J100" s="166"/>
      <c r="K100" s="47">
        <f t="shared" si="25"/>
        <v>47342.44</v>
      </c>
      <c r="L100" s="47">
        <f t="shared" si="25"/>
        <v>67156.27</v>
      </c>
      <c r="M100" s="47">
        <f t="shared" si="25"/>
        <v>5134.509999999999</v>
      </c>
      <c r="N100" s="47">
        <f t="shared" si="25"/>
        <v>593.41</v>
      </c>
      <c r="O100" s="48">
        <f>SUM(G100:N100)</f>
        <v>146821.1</v>
      </c>
      <c r="P100" s="112">
        <f t="shared" si="23"/>
        <v>0.4825355769546784</v>
      </c>
      <c r="Q100" s="47">
        <f>SUM(Q92,Q94,Q96,Q98)</f>
        <v>1316.63</v>
      </c>
      <c r="R100" s="47">
        <f>SUM(R92,R94,R96,R98)</f>
        <v>156131.91</v>
      </c>
      <c r="S100" s="47"/>
      <c r="T100" s="47"/>
      <c r="U100" s="47"/>
      <c r="V100" s="47"/>
      <c r="W100" s="47"/>
      <c r="X100" s="47"/>
      <c r="Y100" s="47"/>
      <c r="Z100" s="47"/>
      <c r="AA100" s="47"/>
      <c r="AB100" s="47"/>
      <c r="AC100" s="47"/>
      <c r="AD100" s="47">
        <f t="shared" si="24"/>
        <v>157448.54</v>
      </c>
      <c r="AE100" s="117">
        <f t="shared" si="17"/>
        <v>0.5174632398856279</v>
      </c>
    </row>
    <row r="101" spans="1:31" ht="7.5" customHeight="1" thickBot="1">
      <c r="A101" s="51"/>
      <c r="B101" s="51"/>
      <c r="C101" s="52"/>
      <c r="D101" s="21"/>
      <c r="E101" s="21"/>
      <c r="F101" s="21"/>
      <c r="G101" s="21"/>
      <c r="H101" s="21"/>
      <c r="I101" s="21"/>
      <c r="J101" s="21"/>
      <c r="K101" s="21"/>
      <c r="L101" s="21"/>
      <c r="M101" s="21"/>
      <c r="N101" s="21"/>
      <c r="O101" s="21"/>
      <c r="P101" s="113"/>
      <c r="Q101" s="21"/>
      <c r="R101" s="21"/>
      <c r="S101" s="21"/>
      <c r="T101" s="21"/>
      <c r="U101" s="21"/>
      <c r="V101" s="21"/>
      <c r="W101" s="21"/>
      <c r="X101" s="21"/>
      <c r="Y101" s="21"/>
      <c r="Z101" s="21"/>
      <c r="AA101" s="21"/>
      <c r="AB101" s="21"/>
      <c r="AC101" s="21"/>
      <c r="AD101" s="21"/>
      <c r="AE101" s="113"/>
    </row>
    <row r="102" spans="1:31" ht="11.25">
      <c r="A102" s="157" t="s">
        <v>158</v>
      </c>
      <c r="B102" s="157" t="s">
        <v>82</v>
      </c>
      <c r="C102" s="36">
        <v>3</v>
      </c>
      <c r="D102" s="37" t="s">
        <v>19</v>
      </c>
      <c r="E102" s="37" t="s">
        <v>58</v>
      </c>
      <c r="F102" s="63">
        <v>132785.8</v>
      </c>
      <c r="G102" s="172">
        <v>10875.96</v>
      </c>
      <c r="H102" s="172"/>
      <c r="I102" s="172">
        <v>431.07</v>
      </c>
      <c r="J102" s="172"/>
      <c r="K102" s="64">
        <v>8556.9</v>
      </c>
      <c r="L102" s="64">
        <v>6496.79</v>
      </c>
      <c r="M102" s="64">
        <v>5467.07</v>
      </c>
      <c r="N102" s="64"/>
      <c r="O102" s="42">
        <f>M102+L102+K102+I102+G102</f>
        <v>31827.79</v>
      </c>
      <c r="P102" s="111">
        <f>O102/F102</f>
        <v>0.23969272316768814</v>
      </c>
      <c r="Q102" s="173">
        <v>100958.01</v>
      </c>
      <c r="R102" s="174">
        <v>100958.01</v>
      </c>
      <c r="S102" s="174">
        <v>100958.01</v>
      </c>
      <c r="T102" s="175">
        <v>100958.01</v>
      </c>
      <c r="U102" s="43"/>
      <c r="V102" s="43"/>
      <c r="W102" s="43"/>
      <c r="X102" s="43"/>
      <c r="Y102" s="43"/>
      <c r="Z102" s="43"/>
      <c r="AA102" s="43"/>
      <c r="AB102" s="43"/>
      <c r="AC102" s="43"/>
      <c r="AD102" s="44">
        <f>Q102</f>
        <v>100958.01</v>
      </c>
      <c r="AE102" s="116">
        <f t="shared" si="17"/>
        <v>0.7603072768323119</v>
      </c>
    </row>
    <row r="103" spans="1:31" ht="11.25">
      <c r="A103" s="158"/>
      <c r="B103" s="158"/>
      <c r="C103" s="36">
        <v>3</v>
      </c>
      <c r="D103" s="37" t="s">
        <v>19</v>
      </c>
      <c r="E103" s="37" t="s">
        <v>59</v>
      </c>
      <c r="F103" s="65">
        <v>117534.44</v>
      </c>
      <c r="G103" s="160">
        <v>4656.03</v>
      </c>
      <c r="H103" s="160"/>
      <c r="I103" s="160">
        <v>573.73</v>
      </c>
      <c r="J103" s="160">
        <v>573.73</v>
      </c>
      <c r="K103" s="66">
        <v>11079.3</v>
      </c>
      <c r="L103" s="66">
        <v>4504.52</v>
      </c>
      <c r="M103" s="66">
        <v>6866.72</v>
      </c>
      <c r="N103" s="66"/>
      <c r="O103" s="42">
        <f>M103+L103+K103+G103+I103</f>
        <v>27680.3</v>
      </c>
      <c r="P103" s="111">
        <f>O103/F103</f>
        <v>0.23550799238078643</v>
      </c>
      <c r="Q103" s="176">
        <v>89854.14</v>
      </c>
      <c r="R103" s="177">
        <v>89854.14</v>
      </c>
      <c r="S103" s="177">
        <v>89854.14</v>
      </c>
      <c r="T103" s="178">
        <v>89854.14</v>
      </c>
      <c r="U103" s="43"/>
      <c r="V103" s="43"/>
      <c r="W103" s="43"/>
      <c r="X103" s="43"/>
      <c r="Y103" s="43"/>
      <c r="Z103" s="43"/>
      <c r="AA103" s="43"/>
      <c r="AB103" s="43"/>
      <c r="AC103" s="43"/>
      <c r="AD103" s="44">
        <f>Q103</f>
        <v>89854.14</v>
      </c>
      <c r="AE103" s="116">
        <f t="shared" si="17"/>
        <v>0.7644920076192135</v>
      </c>
    </row>
    <row r="104" spans="1:31" ht="11.25">
      <c r="A104" s="158"/>
      <c r="B104" s="158"/>
      <c r="C104" s="36">
        <v>12</v>
      </c>
      <c r="D104" s="37" t="s">
        <v>26</v>
      </c>
      <c r="E104" s="37" t="s">
        <v>58</v>
      </c>
      <c r="F104" s="67">
        <v>270718.477</v>
      </c>
      <c r="G104" s="66">
        <v>13111.51</v>
      </c>
      <c r="H104" s="66">
        <v>3.83</v>
      </c>
      <c r="I104" s="66">
        <v>540.177</v>
      </c>
      <c r="J104" s="66">
        <v>82.3</v>
      </c>
      <c r="K104" s="66">
        <v>5969.55</v>
      </c>
      <c r="L104" s="66">
        <v>14721.87</v>
      </c>
      <c r="M104" s="66">
        <v>9736.48</v>
      </c>
      <c r="N104" s="66"/>
      <c r="O104" s="42">
        <f>SUM(G104:N104)</f>
        <v>44165.717000000004</v>
      </c>
      <c r="P104" s="111">
        <f aca="true" t="shared" si="26" ref="P104:P109">O104/F104</f>
        <v>0.16314260293360028</v>
      </c>
      <c r="Q104" s="43">
        <v>2315.83</v>
      </c>
      <c r="R104" s="43"/>
      <c r="S104" s="43">
        <v>75.86</v>
      </c>
      <c r="T104" s="43"/>
      <c r="U104" s="43"/>
      <c r="V104" s="43"/>
      <c r="W104" s="43"/>
      <c r="X104" s="43"/>
      <c r="Y104" s="43"/>
      <c r="Z104" s="43"/>
      <c r="AA104" s="43"/>
      <c r="AB104" s="43"/>
      <c r="AC104" s="43">
        <v>224161.07</v>
      </c>
      <c r="AD104" s="44">
        <f aca="true" t="shared" si="27" ref="AD104:AD109">SUM(Q104:AC104)</f>
        <v>226552.76</v>
      </c>
      <c r="AE104" s="116">
        <f t="shared" si="17"/>
        <v>0.8368573970663997</v>
      </c>
    </row>
    <row r="105" spans="1:31" ht="11.25">
      <c r="A105" s="158"/>
      <c r="B105" s="158"/>
      <c r="C105" s="36">
        <v>12</v>
      </c>
      <c r="D105" s="37" t="s">
        <v>26</v>
      </c>
      <c r="E105" s="37" t="s">
        <v>59</v>
      </c>
      <c r="F105" s="65">
        <v>152394.56</v>
      </c>
      <c r="G105" s="66">
        <v>3602.98</v>
      </c>
      <c r="H105" s="66">
        <v>4.62</v>
      </c>
      <c r="I105" s="66">
        <v>345.09</v>
      </c>
      <c r="J105" s="66">
        <v>62.96</v>
      </c>
      <c r="K105" s="66">
        <v>2642.48</v>
      </c>
      <c r="L105" s="66">
        <v>3181.56</v>
      </c>
      <c r="M105" s="66">
        <v>2638.95</v>
      </c>
      <c r="N105" s="66"/>
      <c r="O105" s="42">
        <f>SUM(G105:N105)</f>
        <v>12478.64</v>
      </c>
      <c r="P105" s="111">
        <f t="shared" si="26"/>
        <v>0.08188376277998374</v>
      </c>
      <c r="Q105" s="43">
        <v>1379.38</v>
      </c>
      <c r="R105" s="43"/>
      <c r="S105" s="43">
        <v>48.01</v>
      </c>
      <c r="T105" s="43"/>
      <c r="U105" s="43"/>
      <c r="V105" s="43"/>
      <c r="W105" s="43"/>
      <c r="X105" s="43"/>
      <c r="Y105" s="43"/>
      <c r="Z105" s="43"/>
      <c r="AA105" s="43"/>
      <c r="AB105" s="43"/>
      <c r="AC105" s="43">
        <v>138488.53</v>
      </c>
      <c r="AD105" s="44">
        <f t="shared" si="27"/>
        <v>139915.92</v>
      </c>
      <c r="AE105" s="116">
        <f t="shared" si="17"/>
        <v>0.9181162372200163</v>
      </c>
    </row>
    <row r="106" spans="1:31" ht="11.25">
      <c r="A106" s="158"/>
      <c r="B106" s="158"/>
      <c r="C106" s="36">
        <v>46</v>
      </c>
      <c r="D106" s="37" t="s">
        <v>51</v>
      </c>
      <c r="E106" s="37" t="s">
        <v>58</v>
      </c>
      <c r="F106" s="67">
        <v>350954.84</v>
      </c>
      <c r="G106" s="66">
        <v>35154.09</v>
      </c>
      <c r="H106" s="66"/>
      <c r="I106" s="66">
        <v>1818.64</v>
      </c>
      <c r="J106" s="66">
        <v>1274.24</v>
      </c>
      <c r="K106" s="66">
        <v>25724.24</v>
      </c>
      <c r="L106" s="66">
        <v>106036.11</v>
      </c>
      <c r="M106" s="66">
        <v>3889.87</v>
      </c>
      <c r="N106" s="66"/>
      <c r="O106" s="42">
        <f>SUM(G106:N106)</f>
        <v>173897.19</v>
      </c>
      <c r="P106" s="111">
        <f t="shared" si="26"/>
        <v>0.4954973409114403</v>
      </c>
      <c r="Q106" s="43">
        <v>1.34</v>
      </c>
      <c r="R106" s="43">
        <v>177056.31</v>
      </c>
      <c r="S106" s="43"/>
      <c r="T106" s="43"/>
      <c r="U106" s="43"/>
      <c r="V106" s="43"/>
      <c r="W106" s="43"/>
      <c r="X106" s="43"/>
      <c r="Y106" s="43"/>
      <c r="Z106" s="43"/>
      <c r="AA106" s="43"/>
      <c r="AB106" s="43"/>
      <c r="AC106" s="43"/>
      <c r="AD106" s="44">
        <f t="shared" si="27"/>
        <v>177057.65</v>
      </c>
      <c r="AE106" s="116">
        <f t="shared" si="17"/>
        <v>0.5045026590885596</v>
      </c>
    </row>
    <row r="107" spans="1:31" ht="11.25">
      <c r="A107" s="158"/>
      <c r="B107" s="158"/>
      <c r="C107" s="36">
        <v>46</v>
      </c>
      <c r="D107" s="37" t="s">
        <v>51</v>
      </c>
      <c r="E107" s="37" t="s">
        <v>59</v>
      </c>
      <c r="F107" s="65">
        <v>230950.49</v>
      </c>
      <c r="G107" s="66">
        <v>19540.82</v>
      </c>
      <c r="H107" s="66"/>
      <c r="I107" s="66">
        <v>1078.66</v>
      </c>
      <c r="J107" s="66">
        <v>1904.76</v>
      </c>
      <c r="K107" s="66">
        <v>31967.57</v>
      </c>
      <c r="L107" s="66">
        <v>51322.68</v>
      </c>
      <c r="M107" s="66">
        <v>7626.73</v>
      </c>
      <c r="N107" s="68"/>
      <c r="O107" s="42">
        <f>SUM(G107:N107)</f>
        <v>113441.21999999999</v>
      </c>
      <c r="P107" s="111">
        <f t="shared" si="26"/>
        <v>0.4911928093332904</v>
      </c>
      <c r="Q107" s="43">
        <v>302.46</v>
      </c>
      <c r="R107" s="43">
        <v>117206.81</v>
      </c>
      <c r="S107" s="43"/>
      <c r="T107" s="43"/>
      <c r="U107" s="43"/>
      <c r="V107" s="43"/>
      <c r="W107" s="43"/>
      <c r="X107" s="43"/>
      <c r="Y107" s="43"/>
      <c r="Z107" s="43"/>
      <c r="AA107" s="43"/>
      <c r="AB107" s="43"/>
      <c r="AC107" s="43"/>
      <c r="AD107" s="44">
        <f t="shared" si="27"/>
        <v>117509.27</v>
      </c>
      <c r="AE107" s="116">
        <f t="shared" si="17"/>
        <v>0.5088071906667097</v>
      </c>
    </row>
    <row r="108" spans="1:31" s="49" customFormat="1" ht="11.25">
      <c r="A108" s="158"/>
      <c r="B108" s="158"/>
      <c r="C108" s="20"/>
      <c r="D108" s="20" t="s">
        <v>142</v>
      </c>
      <c r="E108" s="20"/>
      <c r="F108" s="69">
        <f>SUM(F106,F104,F102)</f>
        <v>754459.1170000001</v>
      </c>
      <c r="G108" s="163">
        <f>G102+G104+H104+G106+H106</f>
        <v>59145.39</v>
      </c>
      <c r="H108" s="168"/>
      <c r="I108" s="163">
        <f>I102+I104+J104+I106+J106</f>
        <v>4146.427</v>
      </c>
      <c r="J108" s="168"/>
      <c r="K108" s="70">
        <f>SUM(K106,K104,K102)</f>
        <v>40250.69</v>
      </c>
      <c r="L108" s="70">
        <f>SUM(L106,L104,L102)</f>
        <v>127254.76999999999</v>
      </c>
      <c r="M108" s="47">
        <f>SUM(M106,M104,M102)</f>
        <v>19093.42</v>
      </c>
      <c r="N108" s="47"/>
      <c r="O108" s="48">
        <f>SUM(O102,O104,O106)</f>
        <v>249890.69700000001</v>
      </c>
      <c r="P108" s="112">
        <f t="shared" si="26"/>
        <v>0.3312183408872505</v>
      </c>
      <c r="Q108" s="70">
        <f>SUM(Q104,Q106)</f>
        <v>2317.17</v>
      </c>
      <c r="R108" s="70">
        <f>Q102+R104+R106</f>
        <v>278014.32</v>
      </c>
      <c r="S108" s="70">
        <f>S104+S106</f>
        <v>75.86</v>
      </c>
      <c r="T108" s="71"/>
      <c r="U108" s="47"/>
      <c r="V108" s="47"/>
      <c r="W108" s="47"/>
      <c r="X108" s="47"/>
      <c r="Y108" s="47"/>
      <c r="Z108" s="47"/>
      <c r="AA108" s="47"/>
      <c r="AB108" s="47"/>
      <c r="AC108" s="47">
        <f>SUM(AC102,AC104,AC106)</f>
        <v>224161.07</v>
      </c>
      <c r="AD108" s="47">
        <f t="shared" si="27"/>
        <v>504568.42</v>
      </c>
      <c r="AE108" s="117">
        <f t="shared" si="17"/>
        <v>0.6687816591127494</v>
      </c>
    </row>
    <row r="109" spans="1:31" s="49" customFormat="1" ht="12" thickBot="1">
      <c r="A109" s="159"/>
      <c r="B109" s="159"/>
      <c r="C109" s="20"/>
      <c r="D109" s="20" t="s">
        <v>142</v>
      </c>
      <c r="E109" s="20"/>
      <c r="F109" s="69">
        <f>SUM(F107,F105,F103)</f>
        <v>500879.49</v>
      </c>
      <c r="G109" s="165">
        <f>G103+G105+H105+G107+H107</f>
        <v>27804.45</v>
      </c>
      <c r="H109" s="167"/>
      <c r="I109" s="167">
        <f>I103+I105+J105+I107+J107</f>
        <v>3965.2</v>
      </c>
      <c r="J109" s="166"/>
      <c r="K109" s="72">
        <f>K107+K105+K103</f>
        <v>45689.350000000006</v>
      </c>
      <c r="L109" s="72">
        <f>L107+L105+L103</f>
        <v>59008.759999999995</v>
      </c>
      <c r="M109" s="72">
        <f>M107+M105+M103</f>
        <v>17132.4</v>
      </c>
      <c r="N109" s="47"/>
      <c r="O109" s="48">
        <f>SUM(G109:N109)</f>
        <v>153600.16</v>
      </c>
      <c r="P109" s="112">
        <f t="shared" si="26"/>
        <v>0.3066609095932437</v>
      </c>
      <c r="Q109" s="47">
        <f>Q105+Q107</f>
        <v>1681.8400000000001</v>
      </c>
      <c r="R109" s="47">
        <f>Q103+R105+R107</f>
        <v>207060.95</v>
      </c>
      <c r="S109" s="47">
        <f>S105+S107</f>
        <v>48.01</v>
      </c>
      <c r="T109" s="73"/>
      <c r="U109" s="47"/>
      <c r="V109" s="47"/>
      <c r="W109" s="47"/>
      <c r="X109" s="47"/>
      <c r="Y109" s="47"/>
      <c r="Z109" s="47"/>
      <c r="AA109" s="47"/>
      <c r="AB109" s="47"/>
      <c r="AC109" s="47">
        <f>AC107+AC105+AC103</f>
        <v>138488.53</v>
      </c>
      <c r="AD109" s="47">
        <f t="shared" si="27"/>
        <v>347279.33</v>
      </c>
      <c r="AE109" s="117">
        <f t="shared" si="17"/>
        <v>0.6933390904067563</v>
      </c>
    </row>
    <row r="110" spans="1:31" ht="7.5" customHeight="1" thickBot="1">
      <c r="A110" s="51"/>
      <c r="B110" s="51"/>
      <c r="C110" s="52"/>
      <c r="D110" s="21"/>
      <c r="E110" s="21"/>
      <c r="F110" s="21"/>
      <c r="G110" s="21"/>
      <c r="H110" s="21"/>
      <c r="I110" s="21"/>
      <c r="J110" s="21"/>
      <c r="K110" s="21"/>
      <c r="L110" s="21"/>
      <c r="M110" s="21"/>
      <c r="N110" s="21"/>
      <c r="O110" s="21"/>
      <c r="P110" s="113"/>
      <c r="Q110" s="74"/>
      <c r="R110" s="74"/>
      <c r="S110" s="21"/>
      <c r="T110" s="21"/>
      <c r="U110" s="21"/>
      <c r="V110" s="21"/>
      <c r="W110" s="21"/>
      <c r="X110" s="21"/>
      <c r="Y110" s="21"/>
      <c r="Z110" s="21"/>
      <c r="AA110" s="21"/>
      <c r="AB110" s="21"/>
      <c r="AC110" s="21"/>
      <c r="AD110" s="21"/>
      <c r="AE110" s="113"/>
    </row>
    <row r="111" spans="1:31" s="49" customFormat="1" ht="11.25">
      <c r="A111" s="169" t="s">
        <v>159</v>
      </c>
      <c r="B111" s="169" t="s">
        <v>83</v>
      </c>
      <c r="C111" s="20">
        <v>7</v>
      </c>
      <c r="D111" s="20" t="s">
        <v>66</v>
      </c>
      <c r="E111" s="20" t="s">
        <v>58</v>
      </c>
      <c r="F111" s="53">
        <v>186377.03</v>
      </c>
      <c r="G111" s="171">
        <v>1028.48</v>
      </c>
      <c r="H111" s="171">
        <v>1028.48</v>
      </c>
      <c r="I111" s="171">
        <v>2436.48</v>
      </c>
      <c r="J111" s="171">
        <v>2436.48</v>
      </c>
      <c r="K111" s="171">
        <v>3285.03</v>
      </c>
      <c r="L111" s="171">
        <v>3285.03</v>
      </c>
      <c r="M111" s="171">
        <v>296.06</v>
      </c>
      <c r="N111" s="171">
        <v>296.06</v>
      </c>
      <c r="O111" s="48">
        <f>G111+I111+K111+M111</f>
        <v>7046.05</v>
      </c>
      <c r="P111" s="112">
        <f>O111/F111</f>
        <v>0.03780535616432991</v>
      </c>
      <c r="Q111" s="171">
        <v>179330.98</v>
      </c>
      <c r="R111" s="171">
        <v>179330.98</v>
      </c>
      <c r="S111" s="171">
        <v>179330.98</v>
      </c>
      <c r="T111" s="171">
        <v>179330.98</v>
      </c>
      <c r="U111" s="171">
        <v>179330.98</v>
      </c>
      <c r="V111" s="171">
        <v>179330.98</v>
      </c>
      <c r="W111" s="47"/>
      <c r="X111" s="47"/>
      <c r="Y111" s="47"/>
      <c r="Z111" s="47"/>
      <c r="AA111" s="47"/>
      <c r="AB111" s="47"/>
      <c r="AC111" s="47"/>
      <c r="AD111" s="47">
        <f>Q111</f>
        <v>179330.98</v>
      </c>
      <c r="AE111" s="117">
        <f t="shared" si="17"/>
        <v>0.9621946438356701</v>
      </c>
    </row>
    <row r="112" spans="1:31" s="49" customFormat="1" ht="12" thickBot="1">
      <c r="A112" s="170"/>
      <c r="B112" s="170"/>
      <c r="C112" s="20">
        <v>7</v>
      </c>
      <c r="D112" s="20" t="s">
        <v>66</v>
      </c>
      <c r="E112" s="20" t="s">
        <v>59</v>
      </c>
      <c r="F112" s="47">
        <v>37224</v>
      </c>
      <c r="G112" s="171">
        <v>1523.87</v>
      </c>
      <c r="H112" s="171">
        <v>1523.87</v>
      </c>
      <c r="I112" s="171">
        <v>1436.83</v>
      </c>
      <c r="J112" s="171">
        <v>1436.83</v>
      </c>
      <c r="K112" s="171">
        <v>1174.18</v>
      </c>
      <c r="L112" s="171">
        <v>1174.18</v>
      </c>
      <c r="M112" s="171">
        <v>222.34</v>
      </c>
      <c r="N112" s="171">
        <v>222.34</v>
      </c>
      <c r="O112" s="48">
        <f>G112+I112+K112+M112</f>
        <v>4357.22</v>
      </c>
      <c r="P112" s="112">
        <f>O112/F112</f>
        <v>0.11705405114979583</v>
      </c>
      <c r="Q112" s="171">
        <v>32866.27</v>
      </c>
      <c r="R112" s="171">
        <v>32866.27</v>
      </c>
      <c r="S112" s="171">
        <v>32866.27</v>
      </c>
      <c r="T112" s="171">
        <v>32866.27</v>
      </c>
      <c r="U112" s="171">
        <v>32866.27</v>
      </c>
      <c r="V112" s="171">
        <v>32866.27</v>
      </c>
      <c r="W112" s="47"/>
      <c r="X112" s="47"/>
      <c r="Y112" s="47"/>
      <c r="Z112" s="47"/>
      <c r="AA112" s="47"/>
      <c r="AB112" s="47"/>
      <c r="AC112" s="47"/>
      <c r="AD112" s="47">
        <f>Q112</f>
        <v>32866.27</v>
      </c>
      <c r="AE112" s="117">
        <f t="shared" si="17"/>
        <v>0.8829322480120352</v>
      </c>
    </row>
    <row r="113" spans="1:31" ht="7.5" customHeight="1" thickBot="1">
      <c r="A113" s="51"/>
      <c r="B113" s="51"/>
      <c r="C113" s="52"/>
      <c r="D113" s="21"/>
      <c r="E113" s="21"/>
      <c r="F113" s="21"/>
      <c r="G113" s="75"/>
      <c r="H113" s="75"/>
      <c r="I113" s="75"/>
      <c r="J113" s="75"/>
      <c r="K113" s="21"/>
      <c r="L113" s="21"/>
      <c r="M113" s="21"/>
      <c r="N113" s="21"/>
      <c r="O113" s="21"/>
      <c r="P113" s="113"/>
      <c r="Q113" s="21"/>
      <c r="R113" s="21"/>
      <c r="S113" s="21"/>
      <c r="T113" s="21"/>
      <c r="U113" s="21"/>
      <c r="V113" s="21"/>
      <c r="W113" s="21"/>
      <c r="X113" s="21"/>
      <c r="Y113" s="21"/>
      <c r="Z113" s="21"/>
      <c r="AA113" s="21"/>
      <c r="AB113" s="21"/>
      <c r="AC113" s="21"/>
      <c r="AD113" s="21"/>
      <c r="AE113" s="113"/>
    </row>
    <row r="114" spans="1:31" ht="11.25">
      <c r="A114" s="157" t="s">
        <v>160</v>
      </c>
      <c r="B114" s="157" t="s">
        <v>84</v>
      </c>
      <c r="C114" s="36">
        <v>4</v>
      </c>
      <c r="D114" s="37" t="s">
        <v>55</v>
      </c>
      <c r="E114" s="37" t="s">
        <v>58</v>
      </c>
      <c r="F114" s="63">
        <v>170881.29</v>
      </c>
      <c r="G114" s="160">
        <v>17210.16</v>
      </c>
      <c r="H114" s="160">
        <v>17210.16</v>
      </c>
      <c r="I114" s="160">
        <v>42343.95</v>
      </c>
      <c r="J114" s="160">
        <v>42343.95</v>
      </c>
      <c r="K114" s="43">
        <v>43460.3</v>
      </c>
      <c r="L114" s="43">
        <v>3002.88</v>
      </c>
      <c r="M114" s="173">
        <v>3451.57</v>
      </c>
      <c r="N114" s="175">
        <v>3451.57</v>
      </c>
      <c r="O114" s="42">
        <f>G114+I114+K114+L114+M114</f>
        <v>109468.86000000002</v>
      </c>
      <c r="P114" s="111">
        <f aca="true" t="shared" si="28" ref="P114:P131">O114/F114</f>
        <v>0.6406134925596595</v>
      </c>
      <c r="Q114" s="43">
        <v>4651.65</v>
      </c>
      <c r="R114" s="43"/>
      <c r="S114" s="43"/>
      <c r="T114" s="43"/>
      <c r="U114" s="43"/>
      <c r="V114" s="43"/>
      <c r="W114" s="43"/>
      <c r="X114" s="43"/>
      <c r="Y114" s="43"/>
      <c r="Z114" s="43"/>
      <c r="AA114" s="43"/>
      <c r="AB114" s="43"/>
      <c r="AC114" s="43">
        <v>56760.78</v>
      </c>
      <c r="AD114" s="44">
        <f aca="true" t="shared" si="29" ref="AD114:AD131">SUM(Q114:AC114)</f>
        <v>61412.43</v>
      </c>
      <c r="AE114" s="116">
        <f t="shared" si="17"/>
        <v>0.35938650744034056</v>
      </c>
    </row>
    <row r="115" spans="1:31" ht="11.25">
      <c r="A115" s="158"/>
      <c r="B115" s="158"/>
      <c r="C115" s="36">
        <v>4</v>
      </c>
      <c r="D115" s="37" t="s">
        <v>55</v>
      </c>
      <c r="E115" s="37" t="s">
        <v>59</v>
      </c>
      <c r="F115" s="67">
        <v>416770.38</v>
      </c>
      <c r="G115" s="160">
        <v>4669.81</v>
      </c>
      <c r="H115" s="160">
        <v>4669.81</v>
      </c>
      <c r="I115" s="160">
        <v>20351.5</v>
      </c>
      <c r="J115" s="160">
        <v>20351.5</v>
      </c>
      <c r="K115" s="43">
        <v>45850.74</v>
      </c>
      <c r="L115" s="43">
        <v>9959.82</v>
      </c>
      <c r="M115" s="176">
        <v>3290.59</v>
      </c>
      <c r="N115" s="178">
        <v>3290.59</v>
      </c>
      <c r="O115" s="42">
        <f>G115+I115+K115+L115+M115</f>
        <v>84122.45999999999</v>
      </c>
      <c r="P115" s="111">
        <f t="shared" si="28"/>
        <v>0.20184366269023243</v>
      </c>
      <c r="Q115" s="43">
        <v>2103.31</v>
      </c>
      <c r="R115" s="43"/>
      <c r="S115" s="43"/>
      <c r="T115" s="43"/>
      <c r="U115" s="43"/>
      <c r="V115" s="43"/>
      <c r="W115" s="43"/>
      <c r="X115" s="43"/>
      <c r="Y115" s="43"/>
      <c r="Z115" s="43"/>
      <c r="AA115" s="43"/>
      <c r="AB115" s="43"/>
      <c r="AC115" s="43">
        <v>330544.61</v>
      </c>
      <c r="AD115" s="44">
        <f t="shared" si="29"/>
        <v>332647.92</v>
      </c>
      <c r="AE115" s="116">
        <f t="shared" si="17"/>
        <v>0.7981563373097675</v>
      </c>
    </row>
    <row r="116" spans="1:31" ht="11.25">
      <c r="A116" s="158"/>
      <c r="B116" s="158"/>
      <c r="C116" s="36">
        <v>11</v>
      </c>
      <c r="D116" s="37" t="s">
        <v>24</v>
      </c>
      <c r="E116" s="37" t="s">
        <v>58</v>
      </c>
      <c r="F116" s="67">
        <v>238828.39</v>
      </c>
      <c r="G116" s="66"/>
      <c r="H116" s="66">
        <v>11753.1</v>
      </c>
      <c r="I116" s="66">
        <v>2849.38</v>
      </c>
      <c r="J116" s="66">
        <v>19248.31</v>
      </c>
      <c r="K116" s="43">
        <v>25318.77</v>
      </c>
      <c r="L116" s="43">
        <v>689</v>
      </c>
      <c r="M116" s="43">
        <v>158.29</v>
      </c>
      <c r="N116" s="43">
        <v>327.71</v>
      </c>
      <c r="O116" s="42">
        <f>H116+I116+J116+K116+L116+M116+N116</f>
        <v>60344.56</v>
      </c>
      <c r="P116" s="111">
        <f t="shared" si="28"/>
        <v>0.2526691236330823</v>
      </c>
      <c r="Q116" s="43">
        <v>1142.38</v>
      </c>
      <c r="R116" s="43"/>
      <c r="S116" s="43"/>
      <c r="T116" s="43"/>
      <c r="U116" s="43"/>
      <c r="V116" s="43"/>
      <c r="W116" s="43"/>
      <c r="X116" s="43">
        <v>496.06</v>
      </c>
      <c r="Y116" s="43"/>
      <c r="Z116" s="43"/>
      <c r="AA116" s="43"/>
      <c r="AB116" s="43">
        <v>379.94</v>
      </c>
      <c r="AC116" s="43">
        <v>176465.45</v>
      </c>
      <c r="AD116" s="44">
        <f t="shared" si="29"/>
        <v>178483.83000000002</v>
      </c>
      <c r="AE116" s="116">
        <f t="shared" si="17"/>
        <v>0.7473308763669178</v>
      </c>
    </row>
    <row r="117" spans="1:31" ht="11.25">
      <c r="A117" s="158"/>
      <c r="B117" s="158"/>
      <c r="C117" s="36">
        <v>11</v>
      </c>
      <c r="D117" s="37" t="s">
        <v>24</v>
      </c>
      <c r="E117" s="37" t="s">
        <v>59</v>
      </c>
      <c r="F117" s="67">
        <v>110738.24</v>
      </c>
      <c r="G117" s="66"/>
      <c r="H117" s="66">
        <v>2546.21</v>
      </c>
      <c r="I117" s="66">
        <v>2903.81</v>
      </c>
      <c r="J117" s="66">
        <v>3969.22</v>
      </c>
      <c r="K117" s="43">
        <v>10536.4</v>
      </c>
      <c r="L117" s="43">
        <v>0.72</v>
      </c>
      <c r="M117" s="43">
        <v>106.83</v>
      </c>
      <c r="N117" s="43">
        <v>66.97</v>
      </c>
      <c r="O117" s="42">
        <f>H117+I117+J117+K117+L117+M117+N117</f>
        <v>20130.160000000003</v>
      </c>
      <c r="P117" s="111">
        <f t="shared" si="28"/>
        <v>0.1817814695266965</v>
      </c>
      <c r="Q117" s="43">
        <v>570.12</v>
      </c>
      <c r="R117" s="43"/>
      <c r="S117" s="43"/>
      <c r="T117" s="43"/>
      <c r="U117" s="43"/>
      <c r="V117" s="43"/>
      <c r="W117" s="43"/>
      <c r="X117" s="43">
        <v>236.91</v>
      </c>
      <c r="Y117" s="43"/>
      <c r="Z117" s="43"/>
      <c r="AA117" s="43"/>
      <c r="AB117" s="43">
        <v>124.62</v>
      </c>
      <c r="AC117" s="43">
        <v>89676.43</v>
      </c>
      <c r="AD117" s="44">
        <f t="shared" si="29"/>
        <v>90608.07999999999</v>
      </c>
      <c r="AE117" s="116">
        <f t="shared" si="17"/>
        <v>0.8182185304733034</v>
      </c>
    </row>
    <row r="118" spans="1:31" ht="11.25">
      <c r="A118" s="158"/>
      <c r="B118" s="158"/>
      <c r="C118" s="36">
        <v>14</v>
      </c>
      <c r="D118" s="37" t="s">
        <v>28</v>
      </c>
      <c r="E118" s="37" t="s">
        <v>58</v>
      </c>
      <c r="F118" s="67">
        <v>584306.28</v>
      </c>
      <c r="G118" s="66"/>
      <c r="H118" s="66">
        <v>26483.82</v>
      </c>
      <c r="I118" s="66"/>
      <c r="J118" s="66">
        <v>14078.47</v>
      </c>
      <c r="K118" s="43">
        <v>4666.97</v>
      </c>
      <c r="L118" s="43"/>
      <c r="M118" s="43">
        <v>1570.06</v>
      </c>
      <c r="N118" s="43">
        <v>2886.67</v>
      </c>
      <c r="O118" s="42">
        <f>SUM(G118:N118)</f>
        <v>49685.99</v>
      </c>
      <c r="P118" s="111">
        <f t="shared" si="28"/>
        <v>0.08503415366338352</v>
      </c>
      <c r="Q118" s="43">
        <v>27352.06</v>
      </c>
      <c r="R118" s="43"/>
      <c r="S118" s="43"/>
      <c r="T118" s="43"/>
      <c r="U118" s="43"/>
      <c r="V118" s="43"/>
      <c r="W118" s="43"/>
      <c r="X118" s="43"/>
      <c r="Y118" s="43"/>
      <c r="Z118" s="43"/>
      <c r="AA118" s="43"/>
      <c r="AB118" s="43"/>
      <c r="AC118" s="43">
        <v>507268.23</v>
      </c>
      <c r="AD118" s="44">
        <f t="shared" si="29"/>
        <v>534620.29</v>
      </c>
      <c r="AE118" s="116">
        <f t="shared" si="17"/>
        <v>0.9149658463366165</v>
      </c>
    </row>
    <row r="119" spans="1:31" ht="11.25">
      <c r="A119" s="158"/>
      <c r="B119" s="158"/>
      <c r="C119" s="36">
        <v>14</v>
      </c>
      <c r="D119" s="37" t="s">
        <v>28</v>
      </c>
      <c r="E119" s="37" t="s">
        <v>59</v>
      </c>
      <c r="F119" s="67">
        <v>69599.77</v>
      </c>
      <c r="G119" s="66"/>
      <c r="H119" s="66">
        <v>1650.13</v>
      </c>
      <c r="I119" s="66"/>
      <c r="J119" s="66">
        <v>2184.16</v>
      </c>
      <c r="K119" s="43">
        <v>311.09</v>
      </c>
      <c r="L119" s="43"/>
      <c r="M119" s="43">
        <v>22.41</v>
      </c>
      <c r="N119" s="43">
        <v>199.58</v>
      </c>
      <c r="O119" s="42">
        <f>SUM(G119:N119)</f>
        <v>4367.37</v>
      </c>
      <c r="P119" s="111">
        <f t="shared" si="28"/>
        <v>0.06274977632828384</v>
      </c>
      <c r="Q119" s="43">
        <v>2196.39</v>
      </c>
      <c r="R119" s="43"/>
      <c r="S119" s="43"/>
      <c r="T119" s="43"/>
      <c r="U119" s="43"/>
      <c r="V119" s="43"/>
      <c r="W119" s="43"/>
      <c r="X119" s="43"/>
      <c r="Y119" s="43"/>
      <c r="Z119" s="43"/>
      <c r="AA119" s="43"/>
      <c r="AB119" s="43"/>
      <c r="AC119" s="43">
        <v>63036.01</v>
      </c>
      <c r="AD119" s="44">
        <f t="shared" si="29"/>
        <v>65232.4</v>
      </c>
      <c r="AE119" s="116">
        <f t="shared" si="17"/>
        <v>0.9372502236717162</v>
      </c>
    </row>
    <row r="120" spans="1:31" ht="11.25">
      <c r="A120" s="158"/>
      <c r="B120" s="158"/>
      <c r="C120" s="36">
        <v>18</v>
      </c>
      <c r="D120" s="37" t="s">
        <v>31</v>
      </c>
      <c r="E120" s="37" t="s">
        <v>58</v>
      </c>
      <c r="F120" s="67">
        <v>335752.23</v>
      </c>
      <c r="G120" s="66"/>
      <c r="H120" s="66"/>
      <c r="I120" s="66"/>
      <c r="J120" s="66">
        <v>64042.51</v>
      </c>
      <c r="K120" s="176">
        <v>80708.77</v>
      </c>
      <c r="L120" s="178">
        <v>80708.77</v>
      </c>
      <c r="M120" s="176">
        <v>9412.86</v>
      </c>
      <c r="N120" s="178">
        <v>9412.86</v>
      </c>
      <c r="O120" s="42">
        <f>J120+K120+M120</f>
        <v>154164.14</v>
      </c>
      <c r="P120" s="111">
        <f t="shared" si="28"/>
        <v>0.4591604350624865</v>
      </c>
      <c r="Q120" s="43">
        <v>5670.76</v>
      </c>
      <c r="R120" s="43"/>
      <c r="S120" s="43"/>
      <c r="T120" s="43"/>
      <c r="U120" s="43"/>
      <c r="V120" s="43"/>
      <c r="W120" s="43"/>
      <c r="X120" s="43"/>
      <c r="Y120" s="43"/>
      <c r="Z120" s="43"/>
      <c r="AA120" s="43"/>
      <c r="AB120" s="43"/>
      <c r="AC120" s="43">
        <v>175917.33</v>
      </c>
      <c r="AD120" s="44">
        <f t="shared" si="29"/>
        <v>181588.09</v>
      </c>
      <c r="AE120" s="116">
        <f t="shared" si="17"/>
        <v>0.5408395649375136</v>
      </c>
    </row>
    <row r="121" spans="1:31" ht="11.25">
      <c r="A121" s="158"/>
      <c r="B121" s="158"/>
      <c r="C121" s="36">
        <v>18</v>
      </c>
      <c r="D121" s="37" t="s">
        <v>31</v>
      </c>
      <c r="E121" s="37" t="s">
        <v>59</v>
      </c>
      <c r="F121" s="67">
        <v>307491.39</v>
      </c>
      <c r="G121" s="66"/>
      <c r="H121" s="66"/>
      <c r="I121" s="66"/>
      <c r="J121" s="66">
        <v>21195.98</v>
      </c>
      <c r="K121" s="176">
        <v>63911.02</v>
      </c>
      <c r="L121" s="178">
        <v>63911.02</v>
      </c>
      <c r="M121" s="176">
        <v>14981.26</v>
      </c>
      <c r="N121" s="178">
        <v>14981.26</v>
      </c>
      <c r="O121" s="42">
        <f>J121+K121+M121</f>
        <v>100088.26</v>
      </c>
      <c r="P121" s="111">
        <f t="shared" si="28"/>
        <v>0.32549939040569553</v>
      </c>
      <c r="Q121" s="43">
        <v>2260.73</v>
      </c>
      <c r="R121" s="43"/>
      <c r="S121" s="43"/>
      <c r="T121" s="43"/>
      <c r="U121" s="43"/>
      <c r="V121" s="43"/>
      <c r="W121" s="43"/>
      <c r="X121" s="43"/>
      <c r="Y121" s="43"/>
      <c r="Z121" s="43"/>
      <c r="AA121" s="43"/>
      <c r="AB121" s="43"/>
      <c r="AC121" s="43">
        <v>205142.4</v>
      </c>
      <c r="AD121" s="44">
        <f t="shared" si="29"/>
        <v>207403.13</v>
      </c>
      <c r="AE121" s="116">
        <f t="shared" si="17"/>
        <v>0.6745006095943044</v>
      </c>
    </row>
    <row r="122" spans="1:31" ht="11.25">
      <c r="A122" s="158"/>
      <c r="B122" s="158"/>
      <c r="C122" s="36">
        <v>21</v>
      </c>
      <c r="D122" s="37" t="s">
        <v>33</v>
      </c>
      <c r="E122" s="37" t="s">
        <v>58</v>
      </c>
      <c r="F122" s="67">
        <v>605062.66</v>
      </c>
      <c r="G122" s="66"/>
      <c r="H122" s="66">
        <v>33377.85</v>
      </c>
      <c r="I122" s="66">
        <v>198.75</v>
      </c>
      <c r="J122" s="66">
        <v>40863.23</v>
      </c>
      <c r="K122" s="43">
        <v>58210.33</v>
      </c>
      <c r="L122" s="43">
        <v>2490.08</v>
      </c>
      <c r="M122" s="43">
        <v>2829.93</v>
      </c>
      <c r="N122" s="43">
        <v>2266.25</v>
      </c>
      <c r="O122" s="42">
        <f>N122+M122+L122+K122+J122+I122+H122+G122</f>
        <v>140236.42</v>
      </c>
      <c r="P122" s="111">
        <f t="shared" si="28"/>
        <v>0.2317717308815586</v>
      </c>
      <c r="Q122" s="43">
        <v>3054.55</v>
      </c>
      <c r="R122" s="43"/>
      <c r="S122" s="43"/>
      <c r="T122" s="43"/>
      <c r="U122" s="43"/>
      <c r="V122" s="43"/>
      <c r="W122" s="43"/>
      <c r="X122" s="43"/>
      <c r="Y122" s="43"/>
      <c r="Z122" s="43">
        <v>75.74</v>
      </c>
      <c r="AA122" s="43"/>
      <c r="AB122" s="43"/>
      <c r="AC122" s="43">
        <v>461695.95</v>
      </c>
      <c r="AD122" s="44">
        <f t="shared" si="29"/>
        <v>464826.24</v>
      </c>
      <c r="AE122" s="116">
        <f t="shared" si="17"/>
        <v>0.7682282691184413</v>
      </c>
    </row>
    <row r="123" spans="1:31" ht="11.25">
      <c r="A123" s="158"/>
      <c r="B123" s="158"/>
      <c r="C123" s="36">
        <v>21</v>
      </c>
      <c r="D123" s="37" t="s">
        <v>33</v>
      </c>
      <c r="E123" s="37" t="s">
        <v>59</v>
      </c>
      <c r="F123" s="67">
        <v>151394.24</v>
      </c>
      <c r="G123" s="66"/>
      <c r="H123" s="66">
        <v>6869.28</v>
      </c>
      <c r="I123" s="66">
        <v>211.44</v>
      </c>
      <c r="J123" s="66">
        <v>18446.75</v>
      </c>
      <c r="K123" s="43">
        <v>8653.42</v>
      </c>
      <c r="L123" s="43">
        <v>1868.22</v>
      </c>
      <c r="M123" s="43">
        <v>277.79</v>
      </c>
      <c r="N123" s="43">
        <v>1209.83</v>
      </c>
      <c r="O123" s="42">
        <f>N123+M123+L123+K123+J123+I123+H123+G123</f>
        <v>37536.73</v>
      </c>
      <c r="P123" s="111">
        <f t="shared" si="28"/>
        <v>0.24794027830913518</v>
      </c>
      <c r="Q123" s="43">
        <v>1129.81</v>
      </c>
      <c r="R123" s="43"/>
      <c r="S123" s="43"/>
      <c r="T123" s="43"/>
      <c r="U123" s="43"/>
      <c r="V123" s="43"/>
      <c r="W123" s="43"/>
      <c r="X123" s="43"/>
      <c r="Y123" s="43"/>
      <c r="Z123" s="43">
        <v>0</v>
      </c>
      <c r="AA123" s="43"/>
      <c r="AB123" s="43"/>
      <c r="AC123" s="43">
        <v>112727.7</v>
      </c>
      <c r="AD123" s="44">
        <f t="shared" si="29"/>
        <v>113857.51</v>
      </c>
      <c r="AE123" s="116">
        <f t="shared" si="17"/>
        <v>0.7520597216908649</v>
      </c>
    </row>
    <row r="124" spans="1:31" ht="11.25">
      <c r="A124" s="158"/>
      <c r="B124" s="158"/>
      <c r="C124" s="36">
        <v>23</v>
      </c>
      <c r="D124" s="37" t="s">
        <v>35</v>
      </c>
      <c r="E124" s="37" t="s">
        <v>58</v>
      </c>
      <c r="F124" s="67">
        <v>478798.85</v>
      </c>
      <c r="G124" s="160">
        <v>90583.77</v>
      </c>
      <c r="H124" s="160">
        <v>90583.77</v>
      </c>
      <c r="I124" s="160">
        <v>57625.43</v>
      </c>
      <c r="J124" s="160">
        <v>57625.43</v>
      </c>
      <c r="K124" s="43">
        <v>27736.55</v>
      </c>
      <c r="L124" s="43">
        <v>26042.02</v>
      </c>
      <c r="M124" s="176">
        <v>9627.52</v>
      </c>
      <c r="N124" s="178">
        <v>9627.52</v>
      </c>
      <c r="O124" s="42">
        <f>M124+L124+K124+I124+G124</f>
        <v>211615.28999999998</v>
      </c>
      <c r="P124" s="111">
        <f t="shared" si="28"/>
        <v>0.44197117432508454</v>
      </c>
      <c r="Q124" s="43">
        <v>19767.31</v>
      </c>
      <c r="R124" s="43"/>
      <c r="S124" s="43"/>
      <c r="T124" s="43"/>
      <c r="U124" s="43"/>
      <c r="V124" s="43"/>
      <c r="W124" s="43"/>
      <c r="X124" s="43"/>
      <c r="Y124" s="43"/>
      <c r="Z124" s="43"/>
      <c r="AA124" s="43"/>
      <c r="AB124" s="43"/>
      <c r="AC124" s="43">
        <v>247416.25</v>
      </c>
      <c r="AD124" s="44">
        <f t="shared" si="29"/>
        <v>267183.56</v>
      </c>
      <c r="AE124" s="116">
        <f t="shared" si="17"/>
        <v>0.5580288256749155</v>
      </c>
    </row>
    <row r="125" spans="1:31" ht="11.25">
      <c r="A125" s="158"/>
      <c r="B125" s="158"/>
      <c r="C125" s="36">
        <v>23</v>
      </c>
      <c r="D125" s="37" t="s">
        <v>35</v>
      </c>
      <c r="E125" s="37" t="s">
        <v>59</v>
      </c>
      <c r="F125" s="67">
        <v>148666.06</v>
      </c>
      <c r="G125" s="160">
        <v>19262.88</v>
      </c>
      <c r="H125" s="160">
        <v>19262.88</v>
      </c>
      <c r="I125" s="160">
        <v>7527.19</v>
      </c>
      <c r="J125" s="160">
        <v>7527.19</v>
      </c>
      <c r="K125" s="43">
        <v>8151.09</v>
      </c>
      <c r="L125" s="43">
        <v>8844.35</v>
      </c>
      <c r="M125" s="176">
        <v>2582.75</v>
      </c>
      <c r="N125" s="178">
        <v>2582.75</v>
      </c>
      <c r="O125" s="42">
        <f>M125+L125+K125+I125+G125</f>
        <v>46368.26</v>
      </c>
      <c r="P125" s="111">
        <f t="shared" si="28"/>
        <v>0.3118953983175447</v>
      </c>
      <c r="Q125" s="43">
        <v>2594.02</v>
      </c>
      <c r="R125" s="43"/>
      <c r="S125" s="43"/>
      <c r="T125" s="43"/>
      <c r="U125" s="43"/>
      <c r="V125" s="43"/>
      <c r="W125" s="43"/>
      <c r="X125" s="43"/>
      <c r="Y125" s="43"/>
      <c r="Z125" s="43"/>
      <c r="AA125" s="43"/>
      <c r="AB125" s="43"/>
      <c r="AC125" s="43">
        <v>99703.78</v>
      </c>
      <c r="AD125" s="44">
        <f t="shared" si="29"/>
        <v>102297.8</v>
      </c>
      <c r="AE125" s="116">
        <f t="shared" si="17"/>
        <v>0.6881046016824554</v>
      </c>
    </row>
    <row r="126" spans="1:31" ht="11.25">
      <c r="A126" s="158"/>
      <c r="B126" s="158"/>
      <c r="C126" s="36">
        <v>29</v>
      </c>
      <c r="D126" s="37" t="s">
        <v>40</v>
      </c>
      <c r="E126" s="37" t="s">
        <v>58</v>
      </c>
      <c r="F126" s="67">
        <v>213828.75</v>
      </c>
      <c r="G126" s="160">
        <v>22070.14</v>
      </c>
      <c r="H126" s="160">
        <v>22070.14</v>
      </c>
      <c r="I126" s="160">
        <v>7631.04</v>
      </c>
      <c r="J126" s="160">
        <v>7631.04</v>
      </c>
      <c r="K126" s="43">
        <v>43428.15</v>
      </c>
      <c r="L126" s="43">
        <v>4263.76</v>
      </c>
      <c r="M126" s="176">
        <v>5022.69</v>
      </c>
      <c r="N126" s="178">
        <v>5022.69</v>
      </c>
      <c r="O126" s="42">
        <f>G126+I126+K126+L126+M126</f>
        <v>82415.78</v>
      </c>
      <c r="P126" s="111">
        <f t="shared" si="28"/>
        <v>0.3854289004635719</v>
      </c>
      <c r="Q126" s="43">
        <v>4104.7</v>
      </c>
      <c r="R126" s="43"/>
      <c r="S126" s="43"/>
      <c r="T126" s="33"/>
      <c r="U126" s="43"/>
      <c r="V126" s="43"/>
      <c r="W126" s="43"/>
      <c r="X126" s="43"/>
      <c r="Y126" s="43"/>
      <c r="Z126" s="43"/>
      <c r="AA126" s="43"/>
      <c r="AB126" s="43"/>
      <c r="AC126" s="43">
        <v>127308.27</v>
      </c>
      <c r="AD126" s="44">
        <f>SUM(Q126:AC126)</f>
        <v>131412.97</v>
      </c>
      <c r="AE126" s="116">
        <f t="shared" si="17"/>
        <v>0.6145710995364281</v>
      </c>
    </row>
    <row r="127" spans="1:31" ht="11.25">
      <c r="A127" s="158"/>
      <c r="B127" s="158"/>
      <c r="C127" s="36">
        <v>29</v>
      </c>
      <c r="D127" s="37" t="s">
        <v>40</v>
      </c>
      <c r="E127" s="37" t="s">
        <v>59</v>
      </c>
      <c r="F127" s="67">
        <v>148412.12</v>
      </c>
      <c r="G127" s="160">
        <v>5216.07</v>
      </c>
      <c r="H127" s="160">
        <v>5216.07</v>
      </c>
      <c r="I127" s="160">
        <v>3972.89</v>
      </c>
      <c r="J127" s="160">
        <v>3972.89</v>
      </c>
      <c r="K127" s="43">
        <v>18480.01</v>
      </c>
      <c r="L127" s="43">
        <v>115.45</v>
      </c>
      <c r="M127" s="176">
        <v>2386.3</v>
      </c>
      <c r="N127" s="178">
        <v>2386.3</v>
      </c>
      <c r="O127" s="42">
        <f>G127+I127+K127+L127+M127</f>
        <v>30170.719999999998</v>
      </c>
      <c r="P127" s="111">
        <f t="shared" si="28"/>
        <v>0.20329013560348036</v>
      </c>
      <c r="Q127" s="43">
        <v>1330.11</v>
      </c>
      <c r="R127" s="43"/>
      <c r="S127" s="43"/>
      <c r="T127" s="33"/>
      <c r="U127" s="43"/>
      <c r="V127" s="43"/>
      <c r="W127" s="43"/>
      <c r="X127" s="43"/>
      <c r="Y127" s="43"/>
      <c r="Z127" s="43"/>
      <c r="AA127" s="43"/>
      <c r="AB127" s="43"/>
      <c r="AC127" s="43">
        <v>116911.29</v>
      </c>
      <c r="AD127" s="44">
        <f>SUM(Q127:AC127)</f>
        <v>118241.4</v>
      </c>
      <c r="AE127" s="116">
        <f t="shared" si="17"/>
        <v>0.7967098643965196</v>
      </c>
    </row>
    <row r="128" spans="1:31" ht="11.25">
      <c r="A128" s="158"/>
      <c r="B128" s="158"/>
      <c r="C128" s="36">
        <v>41</v>
      </c>
      <c r="D128" s="37" t="s">
        <v>46</v>
      </c>
      <c r="E128" s="37" t="s">
        <v>58</v>
      </c>
      <c r="F128" s="67">
        <v>341620.21</v>
      </c>
      <c r="G128" s="66"/>
      <c r="H128" s="66">
        <v>9227.27</v>
      </c>
      <c r="I128" s="66"/>
      <c r="J128" s="66">
        <v>14852.26</v>
      </c>
      <c r="K128" s="43">
        <v>6067</v>
      </c>
      <c r="L128" s="43"/>
      <c r="M128" s="176">
        <v>1304.56</v>
      </c>
      <c r="N128" s="178">
        <v>1304.56</v>
      </c>
      <c r="O128" s="42">
        <f>G128+H128+I128+J128+K128+L128+M128</f>
        <v>31451.09</v>
      </c>
      <c r="P128" s="111">
        <f t="shared" si="28"/>
        <v>0.09206448880761474</v>
      </c>
      <c r="Q128" s="43">
        <v>2077.75</v>
      </c>
      <c r="R128" s="43"/>
      <c r="S128" s="43"/>
      <c r="T128" s="43"/>
      <c r="U128" s="43"/>
      <c r="V128" s="43"/>
      <c r="W128" s="43"/>
      <c r="X128" s="43"/>
      <c r="Y128" s="43"/>
      <c r="Z128" s="43"/>
      <c r="AA128" s="43"/>
      <c r="AB128" s="43"/>
      <c r="AC128" s="43">
        <v>308091.37</v>
      </c>
      <c r="AD128" s="44">
        <f t="shared" si="29"/>
        <v>310169.12</v>
      </c>
      <c r="AE128" s="116">
        <f t="shared" si="17"/>
        <v>0.9079355111923851</v>
      </c>
    </row>
    <row r="129" spans="1:31" ht="11.25">
      <c r="A129" s="158"/>
      <c r="B129" s="158"/>
      <c r="C129" s="36">
        <v>41</v>
      </c>
      <c r="D129" s="37" t="s">
        <v>46</v>
      </c>
      <c r="E129" s="37" t="s">
        <v>59</v>
      </c>
      <c r="F129" s="67">
        <v>69649.17</v>
      </c>
      <c r="G129" s="66"/>
      <c r="H129" s="66">
        <v>2010.88</v>
      </c>
      <c r="I129" s="66"/>
      <c r="J129" s="66">
        <v>4863.55</v>
      </c>
      <c r="K129" s="43">
        <v>1192.64</v>
      </c>
      <c r="L129" s="43"/>
      <c r="M129" s="176">
        <v>42.12</v>
      </c>
      <c r="N129" s="178">
        <v>42.12</v>
      </c>
      <c r="O129" s="42">
        <f>G129+H129+I129+J129+K129+L129+M129</f>
        <v>8109.1900000000005</v>
      </c>
      <c r="P129" s="111">
        <f t="shared" si="28"/>
        <v>0.11642909743217329</v>
      </c>
      <c r="Q129" s="43">
        <v>399.72</v>
      </c>
      <c r="R129" s="43"/>
      <c r="S129" s="43"/>
      <c r="T129" s="43"/>
      <c r="U129" s="43"/>
      <c r="V129" s="43"/>
      <c r="W129" s="43"/>
      <c r="X129" s="43"/>
      <c r="Y129" s="43"/>
      <c r="Z129" s="43"/>
      <c r="AA129" s="43"/>
      <c r="AB129" s="43"/>
      <c r="AC129" s="43">
        <v>61140.26</v>
      </c>
      <c r="AD129" s="44">
        <f t="shared" si="29"/>
        <v>61539.98</v>
      </c>
      <c r="AE129" s="116">
        <f t="shared" si="17"/>
        <v>0.8835709025678268</v>
      </c>
    </row>
    <row r="130" spans="1:31" ht="11.25">
      <c r="A130" s="158"/>
      <c r="B130" s="158"/>
      <c r="C130" s="76"/>
      <c r="D130" s="20" t="s">
        <v>140</v>
      </c>
      <c r="E130" s="20" t="s">
        <v>58</v>
      </c>
      <c r="F130" s="69">
        <f>SUM(F128,F126,F124,F122,F120,F118,F116,F114)</f>
        <v>2969078.66</v>
      </c>
      <c r="G130" s="171">
        <f>G114+H116+H118+H120+G120+H122+G124+G126+H128+G128</f>
        <v>210706.11000000002</v>
      </c>
      <c r="H130" s="171"/>
      <c r="I130" s="163">
        <f>I114+I116+J116+I118+J118+I120+J120+I122+J122+I124+I126+I128+J128</f>
        <v>263733.33</v>
      </c>
      <c r="J130" s="164"/>
      <c r="K130" s="77">
        <f>K114+K116+K118+K120+K122+K124+K126+K128</f>
        <v>289596.84</v>
      </c>
      <c r="L130" s="71">
        <f>L114+L116+L122+L124+L126</f>
        <v>36487.74</v>
      </c>
      <c r="M130" s="163">
        <f>M114+M116+N116+M118+N118+M120+M122+N122+M124+M126+M128</f>
        <v>38858.11</v>
      </c>
      <c r="N130" s="164"/>
      <c r="O130" s="48">
        <f>SUM(G130:N130)</f>
        <v>839382.13</v>
      </c>
      <c r="P130" s="112">
        <f t="shared" si="28"/>
        <v>0.2827079461747908</v>
      </c>
      <c r="Q130" s="47">
        <f>SUM(Q128,Q126,Q124,Q122,Q120,Q118,Q116,Q114)</f>
        <v>67821.16</v>
      </c>
      <c r="R130" s="47">
        <f>SUM(R128,R126,R124,R122,R120,R118,R116,R114)</f>
        <v>0</v>
      </c>
      <c r="S130" s="47">
        <f>SUM(S128,S126,S124,S122,S120,S118,S116,S114)</f>
        <v>0</v>
      </c>
      <c r="T130" s="47">
        <f>SUM(T128,T126,T124,T122,T120,T118,T116,T114)</f>
        <v>0</v>
      </c>
      <c r="U130" s="47">
        <f aca="true" t="shared" si="30" ref="U130:AB130">SUM(U128,U126,U124,U122,U120,U118,U116,U114)</f>
        <v>0</v>
      </c>
      <c r="V130" s="47">
        <f t="shared" si="30"/>
        <v>0</v>
      </c>
      <c r="W130" s="47">
        <f t="shared" si="30"/>
        <v>0</v>
      </c>
      <c r="X130" s="47">
        <f t="shared" si="30"/>
        <v>496.06</v>
      </c>
      <c r="Y130" s="47">
        <f t="shared" si="30"/>
        <v>0</v>
      </c>
      <c r="Z130" s="47">
        <f t="shared" si="30"/>
        <v>75.74</v>
      </c>
      <c r="AA130" s="47">
        <f t="shared" si="30"/>
        <v>0</v>
      </c>
      <c r="AB130" s="47">
        <f t="shared" si="30"/>
        <v>379.94</v>
      </c>
      <c r="AC130" s="47">
        <f>AC114+AC116+AC118+AC120+AC122+AC124+AC126+AC128</f>
        <v>2060923.63</v>
      </c>
      <c r="AD130" s="47">
        <f t="shared" si="29"/>
        <v>2129696.53</v>
      </c>
      <c r="AE130" s="117">
        <f t="shared" si="17"/>
        <v>0.7172920538252091</v>
      </c>
    </row>
    <row r="131" spans="1:31" ht="12" thickBot="1">
      <c r="A131" s="158"/>
      <c r="B131" s="158"/>
      <c r="C131" s="76"/>
      <c r="D131" s="20" t="s">
        <v>140</v>
      </c>
      <c r="E131" s="20" t="s">
        <v>59</v>
      </c>
      <c r="F131" s="69">
        <f>SUM(F129,F127,F125,F123,F121,F119,F117,F115)</f>
        <v>1422721.37</v>
      </c>
      <c r="G131" s="171">
        <f>G115+H117+H119+H121+G121+H123+G125+G127+H129</f>
        <v>42225.259999999995</v>
      </c>
      <c r="H131" s="171"/>
      <c r="I131" s="163">
        <f>I115+I117+J117+I119+J119+I121+J121+I123+J123+I125+I127+I129+J129</f>
        <v>85626.49</v>
      </c>
      <c r="J131" s="164"/>
      <c r="K131" s="77">
        <f>K115+K117+K119+K121+K123+K125+K127+K129</f>
        <v>157086.41000000003</v>
      </c>
      <c r="L131" s="71">
        <f>L115+L117+L123+L125+L127</f>
        <v>20788.56</v>
      </c>
      <c r="M131" s="163">
        <f>M115+M117+N117+M119+N119+M121+M123+N123+M125+M127+M129</f>
        <v>25166.43</v>
      </c>
      <c r="N131" s="164"/>
      <c r="O131" s="48">
        <f>SUM(G131:N131)</f>
        <v>330893.15</v>
      </c>
      <c r="P131" s="112">
        <f t="shared" si="28"/>
        <v>0.2325776198891284</v>
      </c>
      <c r="Q131" s="47">
        <f>Q129+Q127+Q125+Q123+Q121+Q119+Q117+Q115</f>
        <v>12584.21</v>
      </c>
      <c r="R131" s="47">
        <f>R129+R127+R125+R123+R121+R119+R117+R115</f>
        <v>0</v>
      </c>
      <c r="S131" s="47">
        <f>S129+S127+S125+S123+S121+S119+S117+S115</f>
        <v>0</v>
      </c>
      <c r="T131" s="47">
        <f>T129+T127+T125+T123+T121+T119+T117+T115</f>
        <v>0</v>
      </c>
      <c r="U131" s="47">
        <f aca="true" t="shared" si="31" ref="U131:AB131">U129+U127+U125+U123+U121+U119+U117+U115</f>
        <v>0</v>
      </c>
      <c r="V131" s="47">
        <f t="shared" si="31"/>
        <v>0</v>
      </c>
      <c r="W131" s="47">
        <f t="shared" si="31"/>
        <v>0</v>
      </c>
      <c r="X131" s="47">
        <f t="shared" si="31"/>
        <v>236.91</v>
      </c>
      <c r="Y131" s="47">
        <f t="shared" si="31"/>
        <v>0</v>
      </c>
      <c r="Z131" s="47">
        <f t="shared" si="31"/>
        <v>0</v>
      </c>
      <c r="AA131" s="47">
        <f t="shared" si="31"/>
        <v>0</v>
      </c>
      <c r="AB131" s="47">
        <f t="shared" si="31"/>
        <v>124.62</v>
      </c>
      <c r="AC131" s="47">
        <f>AC115+AC117+AC119+AC121+AC123+AC125+AC127+AC129</f>
        <v>1078882.48</v>
      </c>
      <c r="AD131" s="47">
        <f t="shared" si="29"/>
        <v>1091828.22</v>
      </c>
      <c r="AE131" s="117">
        <f t="shared" si="17"/>
        <v>0.7674223801108715</v>
      </c>
    </row>
    <row r="132" spans="1:31" ht="7.5" customHeight="1" thickBot="1">
      <c r="A132" s="51"/>
      <c r="B132" s="51"/>
      <c r="C132" s="52"/>
      <c r="D132" s="21"/>
      <c r="E132" s="21"/>
      <c r="F132" s="21"/>
      <c r="G132" s="21"/>
      <c r="H132" s="21"/>
      <c r="I132" s="21"/>
      <c r="J132" s="21"/>
      <c r="K132" s="21"/>
      <c r="L132" s="21"/>
      <c r="M132" s="21"/>
      <c r="N132" s="21"/>
      <c r="O132" s="21"/>
      <c r="P132" s="113"/>
      <c r="Q132" s="21"/>
      <c r="R132" s="21"/>
      <c r="S132" s="21"/>
      <c r="T132" s="21"/>
      <c r="U132" s="21"/>
      <c r="V132" s="21"/>
      <c r="W132" s="21"/>
      <c r="X132" s="21"/>
      <c r="Y132" s="21"/>
      <c r="Z132" s="21"/>
      <c r="AA132" s="21"/>
      <c r="AB132" s="21"/>
      <c r="AC132" s="21"/>
      <c r="AD132" s="21"/>
      <c r="AE132" s="113"/>
    </row>
    <row r="133" spans="1:31" s="49" customFormat="1" ht="11.25">
      <c r="A133" s="169" t="s">
        <v>161</v>
      </c>
      <c r="B133" s="169" t="s">
        <v>85</v>
      </c>
      <c r="C133" s="20">
        <v>30</v>
      </c>
      <c r="D133" s="20" t="s">
        <v>145</v>
      </c>
      <c r="E133" s="20" t="s">
        <v>58</v>
      </c>
      <c r="F133" s="53">
        <v>316291.91</v>
      </c>
      <c r="G133" s="47">
        <v>47477.93</v>
      </c>
      <c r="H133" s="47">
        <v>6259.15</v>
      </c>
      <c r="I133" s="47"/>
      <c r="J133" s="47">
        <v>167.3</v>
      </c>
      <c r="K133" s="47">
        <v>23799.78</v>
      </c>
      <c r="L133" s="47">
        <v>37811.14</v>
      </c>
      <c r="M133" s="47"/>
      <c r="N133" s="47">
        <v>0</v>
      </c>
      <c r="O133" s="48">
        <f>SUM(G133:N133)</f>
        <v>115515.3</v>
      </c>
      <c r="P133" s="112">
        <f>O133/F133</f>
        <v>0.3652173715097551</v>
      </c>
      <c r="Q133" s="47">
        <v>9549.72</v>
      </c>
      <c r="R133" s="47">
        <v>191226.89</v>
      </c>
      <c r="S133" s="47"/>
      <c r="T133" s="47"/>
      <c r="U133" s="47"/>
      <c r="V133" s="47"/>
      <c r="W133" s="47"/>
      <c r="X133" s="47"/>
      <c r="Y133" s="47"/>
      <c r="Z133" s="47"/>
      <c r="AA133" s="47"/>
      <c r="AB133" s="47"/>
      <c r="AC133" s="47"/>
      <c r="AD133" s="47">
        <f>SUM(Q133:AC133)</f>
        <v>200776.61000000002</v>
      </c>
      <c r="AE133" s="117">
        <f t="shared" si="17"/>
        <v>0.634782628490245</v>
      </c>
    </row>
    <row r="134" spans="1:31" s="49" customFormat="1" ht="12" thickBot="1">
      <c r="A134" s="170"/>
      <c r="B134" s="170"/>
      <c r="C134" s="20">
        <v>30</v>
      </c>
      <c r="D134" s="20" t="s">
        <v>145</v>
      </c>
      <c r="E134" s="20" t="s">
        <v>59</v>
      </c>
      <c r="F134" s="20">
        <v>169727</v>
      </c>
      <c r="G134" s="47">
        <v>3533.67</v>
      </c>
      <c r="H134" s="47">
        <v>420.03</v>
      </c>
      <c r="I134" s="47"/>
      <c r="J134" s="47">
        <v>182.25</v>
      </c>
      <c r="K134" s="47">
        <v>6042.77</v>
      </c>
      <c r="L134" s="47">
        <v>17548.32</v>
      </c>
      <c r="M134" s="47"/>
      <c r="N134" s="47">
        <v>59.67</v>
      </c>
      <c r="O134" s="48">
        <f>SUM(G134:N134)</f>
        <v>27786.71</v>
      </c>
      <c r="P134" s="112">
        <f>O134/F134</f>
        <v>0.1637141409439865</v>
      </c>
      <c r="Q134" s="47">
        <v>2023.96</v>
      </c>
      <c r="R134" s="47">
        <v>139916.68</v>
      </c>
      <c r="S134" s="47"/>
      <c r="T134" s="47"/>
      <c r="U134" s="47"/>
      <c r="V134" s="47"/>
      <c r="W134" s="47"/>
      <c r="X134" s="47"/>
      <c r="Y134" s="47"/>
      <c r="Z134" s="47"/>
      <c r="AA134" s="47"/>
      <c r="AB134" s="47"/>
      <c r="AC134" s="47"/>
      <c r="AD134" s="47">
        <f>SUM(Q134:AC134)</f>
        <v>141940.63999999998</v>
      </c>
      <c r="AE134" s="117">
        <f t="shared" si="17"/>
        <v>0.8362879211910891</v>
      </c>
    </row>
    <row r="135" spans="1:31" ht="7.5" customHeight="1" thickBot="1">
      <c r="A135" s="51"/>
      <c r="B135" s="51"/>
      <c r="C135" s="52"/>
      <c r="D135" s="21"/>
      <c r="E135" s="21"/>
      <c r="F135" s="21"/>
      <c r="G135" s="21"/>
      <c r="H135" s="21"/>
      <c r="I135" s="21"/>
      <c r="J135" s="21"/>
      <c r="K135" s="21"/>
      <c r="L135" s="21"/>
      <c r="M135" s="21"/>
      <c r="N135" s="21"/>
      <c r="O135" s="21"/>
      <c r="P135" s="113"/>
      <c r="Q135" s="21"/>
      <c r="R135" s="21"/>
      <c r="S135" s="21"/>
      <c r="T135" s="21"/>
      <c r="U135" s="21"/>
      <c r="V135" s="21"/>
      <c r="W135" s="21"/>
      <c r="X135" s="21"/>
      <c r="Y135" s="21"/>
      <c r="Z135" s="21"/>
      <c r="AA135" s="21"/>
      <c r="AB135" s="21"/>
      <c r="AC135" s="21"/>
      <c r="AD135" s="21"/>
      <c r="AE135" s="113"/>
    </row>
    <row r="136" spans="1:31" ht="11.25">
      <c r="A136" s="157" t="s">
        <v>162</v>
      </c>
      <c r="B136" s="157" t="s">
        <v>86</v>
      </c>
      <c r="C136" s="36">
        <v>35</v>
      </c>
      <c r="D136" s="37" t="s">
        <v>36</v>
      </c>
      <c r="E136" s="37" t="s">
        <v>58</v>
      </c>
      <c r="F136" s="38">
        <v>21640.23</v>
      </c>
      <c r="G136" s="43">
        <v>6592.33</v>
      </c>
      <c r="H136" s="43"/>
      <c r="I136" s="43"/>
      <c r="J136" s="43">
        <v>7.41</v>
      </c>
      <c r="K136" s="43"/>
      <c r="L136" s="43"/>
      <c r="M136" s="43">
        <v>4463.63</v>
      </c>
      <c r="N136" s="43">
        <v>194.77</v>
      </c>
      <c r="O136" s="42">
        <f aca="true" t="shared" si="32" ref="O136:O141">SUM(G136:N136)</f>
        <v>11258.14</v>
      </c>
      <c r="P136" s="111">
        <f aca="true" t="shared" si="33" ref="P136:P141">O136/F136</f>
        <v>0.5202412358833525</v>
      </c>
      <c r="Q136" s="43">
        <v>783.89</v>
      </c>
      <c r="R136" s="43">
        <v>9598.2</v>
      </c>
      <c r="S136" s="43"/>
      <c r="T136" s="43"/>
      <c r="U136" s="43"/>
      <c r="V136" s="43"/>
      <c r="W136" s="43"/>
      <c r="X136" s="43"/>
      <c r="Y136" s="43"/>
      <c r="Z136" s="43"/>
      <c r="AA136" s="43"/>
      <c r="AB136" s="43"/>
      <c r="AC136" s="43"/>
      <c r="AD136" s="44">
        <f aca="true" t="shared" si="34" ref="AD136:AD141">SUM(Q136:AC136)</f>
        <v>10382.09</v>
      </c>
      <c r="AE136" s="116">
        <f aca="true" t="shared" si="35" ref="AE136:AE144">AD136/F136</f>
        <v>0.4797587641166476</v>
      </c>
    </row>
    <row r="137" spans="1:31" ht="11.25">
      <c r="A137" s="158"/>
      <c r="B137" s="158"/>
      <c r="C137" s="36">
        <v>35</v>
      </c>
      <c r="D137" s="37" t="s">
        <v>36</v>
      </c>
      <c r="E137" s="37" t="s">
        <v>59</v>
      </c>
      <c r="F137" s="45">
        <v>288770</v>
      </c>
      <c r="G137" s="43">
        <v>4463.45</v>
      </c>
      <c r="H137" s="43"/>
      <c r="I137" s="43"/>
      <c r="J137" s="43">
        <v>5462.26</v>
      </c>
      <c r="K137" s="43"/>
      <c r="L137" s="43"/>
      <c r="M137" s="43">
        <v>4462.92</v>
      </c>
      <c r="N137" s="43">
        <v>330.1</v>
      </c>
      <c r="O137" s="42">
        <f t="shared" si="32"/>
        <v>14718.73</v>
      </c>
      <c r="P137" s="111">
        <f t="shared" si="33"/>
        <v>0.05097042629081968</v>
      </c>
      <c r="Q137" s="43">
        <v>271.97</v>
      </c>
      <c r="R137" s="43">
        <v>273779.01</v>
      </c>
      <c r="S137" s="43"/>
      <c r="T137" s="43"/>
      <c r="U137" s="43"/>
      <c r="V137" s="43"/>
      <c r="W137" s="43"/>
      <c r="X137" s="43"/>
      <c r="Y137" s="43"/>
      <c r="Z137" s="43"/>
      <c r="AA137" s="43"/>
      <c r="AB137" s="43"/>
      <c r="AC137" s="43"/>
      <c r="AD137" s="44">
        <f t="shared" si="34"/>
        <v>274050.98</v>
      </c>
      <c r="AE137" s="116">
        <f t="shared" si="35"/>
        <v>0.949028569449735</v>
      </c>
    </row>
    <row r="138" spans="1:31" ht="11.25">
      <c r="A138" s="158"/>
      <c r="B138" s="158"/>
      <c r="C138" s="36">
        <v>38</v>
      </c>
      <c r="D138" s="37" t="s">
        <v>69</v>
      </c>
      <c r="E138" s="37" t="s">
        <v>58</v>
      </c>
      <c r="F138" s="38">
        <v>112450.58</v>
      </c>
      <c r="G138" s="43">
        <v>216.69</v>
      </c>
      <c r="H138" s="43">
        <v>5325.06</v>
      </c>
      <c r="I138" s="43">
        <v>1902.79</v>
      </c>
      <c r="J138" s="43">
        <v>76.33</v>
      </c>
      <c r="K138" s="43">
        <v>13122.96</v>
      </c>
      <c r="L138" s="43">
        <v>27679.38</v>
      </c>
      <c r="M138" s="43">
        <v>7686.7</v>
      </c>
      <c r="N138" s="43">
        <v>175.51</v>
      </c>
      <c r="O138" s="42">
        <f t="shared" si="32"/>
        <v>56185.42</v>
      </c>
      <c r="P138" s="111">
        <f t="shared" si="33"/>
        <v>0.49964544424759744</v>
      </c>
      <c r="Q138" s="43">
        <v>930</v>
      </c>
      <c r="R138" s="43">
        <v>54740.1</v>
      </c>
      <c r="S138" s="43"/>
      <c r="T138" s="43">
        <v>308.59</v>
      </c>
      <c r="U138" s="43"/>
      <c r="V138" s="43"/>
      <c r="W138" s="43"/>
      <c r="X138" s="43">
        <v>286.47</v>
      </c>
      <c r="Y138" s="43"/>
      <c r="Z138" s="43"/>
      <c r="AA138" s="43"/>
      <c r="AB138" s="43"/>
      <c r="AC138" s="43"/>
      <c r="AD138" s="44">
        <f t="shared" si="34"/>
        <v>56265.159999999996</v>
      </c>
      <c r="AE138" s="116">
        <f t="shared" si="35"/>
        <v>0.5003545557524025</v>
      </c>
    </row>
    <row r="139" spans="1:31" ht="11.25">
      <c r="A139" s="158"/>
      <c r="B139" s="158"/>
      <c r="C139" s="36">
        <v>38</v>
      </c>
      <c r="D139" s="37" t="s">
        <v>69</v>
      </c>
      <c r="E139" s="37" t="s">
        <v>59</v>
      </c>
      <c r="F139" s="45">
        <v>140784</v>
      </c>
      <c r="G139" s="43">
        <v>3.33</v>
      </c>
      <c r="H139" s="43">
        <v>193.2</v>
      </c>
      <c r="I139" s="43">
        <v>1278.86</v>
      </c>
      <c r="J139" s="43">
        <v>1805.31</v>
      </c>
      <c r="K139" s="43">
        <v>1583.97</v>
      </c>
      <c r="L139" s="43">
        <v>3580.71</v>
      </c>
      <c r="M139" s="43">
        <v>19093.79</v>
      </c>
      <c r="N139" s="43">
        <v>63.23</v>
      </c>
      <c r="O139" s="42">
        <f t="shared" si="32"/>
        <v>27602.4</v>
      </c>
      <c r="P139" s="111">
        <f t="shared" si="33"/>
        <v>0.1960620525059666</v>
      </c>
      <c r="Q139" s="43">
        <v>628.55</v>
      </c>
      <c r="R139" s="43">
        <v>112290.29</v>
      </c>
      <c r="S139" s="43"/>
      <c r="T139" s="43">
        <v>249.72</v>
      </c>
      <c r="U139" s="43"/>
      <c r="V139" s="43"/>
      <c r="W139" s="43"/>
      <c r="X139" s="43">
        <v>13.14</v>
      </c>
      <c r="Y139" s="43"/>
      <c r="Z139" s="43"/>
      <c r="AA139" s="43"/>
      <c r="AB139" s="43"/>
      <c r="AC139" s="43"/>
      <c r="AD139" s="44">
        <f t="shared" si="34"/>
        <v>113181.7</v>
      </c>
      <c r="AE139" s="116">
        <f t="shared" si="35"/>
        <v>0.8039386578020229</v>
      </c>
    </row>
    <row r="140" spans="1:31" s="49" customFormat="1" ht="13.5" customHeight="1">
      <c r="A140" s="158"/>
      <c r="B140" s="158"/>
      <c r="C140" s="20"/>
      <c r="D140" s="20" t="s">
        <v>139</v>
      </c>
      <c r="E140" s="20" t="s">
        <v>58</v>
      </c>
      <c r="F140" s="57">
        <f aca="true" t="shared" si="36" ref="F140:N141">SUM(F136,F138)</f>
        <v>134090.81</v>
      </c>
      <c r="G140" s="47">
        <f t="shared" si="36"/>
        <v>6809.0199999999995</v>
      </c>
      <c r="H140" s="47">
        <f t="shared" si="36"/>
        <v>5325.06</v>
      </c>
      <c r="I140" s="47">
        <f t="shared" si="36"/>
        <v>1902.79</v>
      </c>
      <c r="J140" s="47">
        <f t="shared" si="36"/>
        <v>83.74</v>
      </c>
      <c r="K140" s="47">
        <f t="shared" si="36"/>
        <v>13122.96</v>
      </c>
      <c r="L140" s="47">
        <f t="shared" si="36"/>
        <v>27679.38</v>
      </c>
      <c r="M140" s="47">
        <f t="shared" si="36"/>
        <v>12150.33</v>
      </c>
      <c r="N140" s="47">
        <f t="shared" si="36"/>
        <v>370.28</v>
      </c>
      <c r="O140" s="48">
        <f t="shared" si="32"/>
        <v>67443.56</v>
      </c>
      <c r="P140" s="112">
        <f t="shared" si="33"/>
        <v>0.5029692937196815</v>
      </c>
      <c r="Q140" s="47">
        <f>SUM(Q136,Q138)</f>
        <v>1713.8899999999999</v>
      </c>
      <c r="R140" s="47">
        <f>SUM(R136,R138)</f>
        <v>64338.3</v>
      </c>
      <c r="S140" s="47"/>
      <c r="T140" s="47">
        <f>SUM(T136,T138)</f>
        <v>308.59</v>
      </c>
      <c r="U140" s="47"/>
      <c r="V140" s="47"/>
      <c r="W140" s="47"/>
      <c r="X140" s="47">
        <f>SUM(X136,X138)</f>
        <v>286.47</v>
      </c>
      <c r="Y140" s="47"/>
      <c r="Z140" s="47"/>
      <c r="AA140" s="47"/>
      <c r="AB140" s="47"/>
      <c r="AC140" s="47"/>
      <c r="AD140" s="47">
        <f t="shared" si="34"/>
        <v>66647.25</v>
      </c>
      <c r="AE140" s="117">
        <f t="shared" si="35"/>
        <v>0.49703070628031853</v>
      </c>
    </row>
    <row r="141" spans="1:31" s="49" customFormat="1" ht="11.25">
      <c r="A141" s="159"/>
      <c r="B141" s="159"/>
      <c r="C141" s="20"/>
      <c r="D141" s="20" t="s">
        <v>139</v>
      </c>
      <c r="E141" s="20" t="s">
        <v>59</v>
      </c>
      <c r="F141" s="58">
        <f t="shared" si="36"/>
        <v>429554</v>
      </c>
      <c r="G141" s="47">
        <f t="shared" si="36"/>
        <v>4466.78</v>
      </c>
      <c r="H141" s="47">
        <f t="shared" si="36"/>
        <v>193.2</v>
      </c>
      <c r="I141" s="47">
        <f t="shared" si="36"/>
        <v>1278.86</v>
      </c>
      <c r="J141" s="47">
        <f t="shared" si="36"/>
        <v>7267.57</v>
      </c>
      <c r="K141" s="47">
        <f t="shared" si="36"/>
        <v>1583.97</v>
      </c>
      <c r="L141" s="47">
        <f t="shared" si="36"/>
        <v>3580.71</v>
      </c>
      <c r="M141" s="47">
        <f t="shared" si="36"/>
        <v>23556.71</v>
      </c>
      <c r="N141" s="47">
        <f t="shared" si="36"/>
        <v>393.33000000000004</v>
      </c>
      <c r="O141" s="48">
        <f t="shared" si="32"/>
        <v>42321.130000000005</v>
      </c>
      <c r="P141" s="112">
        <f t="shared" si="33"/>
        <v>0.0985234219679016</v>
      </c>
      <c r="Q141" s="47">
        <f>SUM(Q137,Q139)</f>
        <v>900.52</v>
      </c>
      <c r="R141" s="47">
        <f>SUM(R137,R139)</f>
        <v>386069.3</v>
      </c>
      <c r="S141" s="47"/>
      <c r="T141" s="47">
        <f>SUM(T137,T139)</f>
        <v>249.72</v>
      </c>
      <c r="U141" s="47"/>
      <c r="V141" s="47"/>
      <c r="W141" s="47"/>
      <c r="X141" s="47">
        <f>SUM(X137,X139)</f>
        <v>13.14</v>
      </c>
      <c r="Y141" s="47"/>
      <c r="Z141" s="47"/>
      <c r="AA141" s="47"/>
      <c r="AB141" s="47"/>
      <c r="AC141" s="47"/>
      <c r="AD141" s="47">
        <f t="shared" si="34"/>
        <v>387232.68</v>
      </c>
      <c r="AE141" s="117">
        <f t="shared" si="35"/>
        <v>0.9014761357128557</v>
      </c>
    </row>
    <row r="142" spans="1:31" ht="11.25">
      <c r="A142" s="78"/>
      <c r="B142" s="78"/>
      <c r="G142" s="80"/>
      <c r="H142" s="80"/>
      <c r="I142" s="80"/>
      <c r="J142" s="80"/>
      <c r="K142" s="80"/>
      <c r="L142" s="80"/>
      <c r="M142" s="80"/>
      <c r="N142" s="80"/>
      <c r="O142" s="80"/>
      <c r="P142" s="114"/>
      <c r="Q142" s="80"/>
      <c r="R142" s="80"/>
      <c r="S142" s="80"/>
      <c r="T142" s="80"/>
      <c r="U142" s="80"/>
      <c r="V142" s="80"/>
      <c r="W142" s="81"/>
      <c r="X142" s="81"/>
      <c r="Y142" s="80"/>
      <c r="Z142" s="80"/>
      <c r="AA142" s="80"/>
      <c r="AB142" s="80"/>
      <c r="AC142" s="80"/>
      <c r="AD142" s="80"/>
      <c r="AE142" s="114"/>
    </row>
    <row r="143" spans="1:31" ht="11.25">
      <c r="A143" s="23"/>
      <c r="B143" s="23"/>
      <c r="C143" s="82" t="s">
        <v>176</v>
      </c>
      <c r="D143" s="23"/>
      <c r="E143" s="83" t="s">
        <v>58</v>
      </c>
      <c r="F143" s="84">
        <f>SUM(F140,F133,F130,F111,F108,F99,F88,F81,F68,F65,F44,F35,F32,F29,F20,F17,F14)</f>
        <v>18571403.737240996</v>
      </c>
      <c r="G143" s="179">
        <f>G14+I14+G17+H17+I17+J17+G20+I20+J20+H29+I29+J29+G32+I32+J32+H35+J35+G44+G65+H65+J65+G68+H68+I68+J68+G81+I81+H88+G99+I99+G108+I108+G111+I111+G130+I130+G133+H133+J133+G140+H140+I140+J140</f>
        <v>1152096.957</v>
      </c>
      <c r="H143" s="180"/>
      <c r="I143" s="180"/>
      <c r="J143" s="181"/>
      <c r="K143" s="179">
        <f>K140+L140+K133+L133+K130+L130+K111+K108+L108+K99+L99+K88+K81+L88+K68+L68+K65+L65+K44+L44+L35+K32+K29+L29+K20+L20+K17+L17+K14</f>
        <v>3982343.0799999996</v>
      </c>
      <c r="L143" s="181"/>
      <c r="M143" s="85">
        <f>M140+M130+M111+M108+M99+M88+M68+M44+M35+M32+M29+M20+M17</f>
        <v>167921.74</v>
      </c>
      <c r="N143" s="85">
        <f>N140+N133+N99+N81+N35+N32+N29+N17</f>
        <v>103373.12</v>
      </c>
      <c r="O143" s="86">
        <f>N143+M143+K143+G143</f>
        <v>5405734.897</v>
      </c>
      <c r="P143" s="115">
        <f>O143/F143</f>
        <v>0.2910784221528688</v>
      </c>
      <c r="Q143" s="179">
        <f>Q14+Q17+R17+T17+Q20+R20+Q29+Q32+R32+Q35+R35+Q44+R44+Q65+Q68+R68+V68+Q81+Q88+R88+Q99+R99+Q108+R108+S108+Q130+R130+T130+Q140+R140++T140+Q111+Q133+R133</f>
        <v>10562324.630000003</v>
      </c>
      <c r="R143" s="180"/>
      <c r="S143" s="180"/>
      <c r="T143" s="180"/>
      <c r="U143" s="180"/>
      <c r="V143" s="181"/>
      <c r="W143" s="179">
        <f>X140+W17+W14+X130</f>
        <v>317243.63</v>
      </c>
      <c r="X143" s="181"/>
      <c r="Y143" s="87"/>
      <c r="Z143" s="87">
        <f>Z130</f>
        <v>75.74</v>
      </c>
      <c r="AA143" s="87"/>
      <c r="AB143" s="87">
        <f>AB29+AB130</f>
        <v>826.21</v>
      </c>
      <c r="AC143" s="87">
        <f>AC108+AC29+AC130</f>
        <v>2285198.63</v>
      </c>
      <c r="AD143" s="86">
        <f>AC143+AB143+Q143+W143</f>
        <v>13165593.100000003</v>
      </c>
      <c r="AE143" s="115">
        <f t="shared" si="35"/>
        <v>0.7089174995210087</v>
      </c>
    </row>
    <row r="144" spans="1:31" ht="11.25">
      <c r="A144" s="23"/>
      <c r="B144" s="23"/>
      <c r="C144" s="82" t="s">
        <v>176</v>
      </c>
      <c r="D144" s="23"/>
      <c r="E144" s="83" t="s">
        <v>59</v>
      </c>
      <c r="F144" s="88">
        <f>SUM(F141,F134,F131,F112,F109,F100,F89,F82,F69,F66,F45,F36,F33,F30,F21,F18,F15)</f>
        <v>8954306.157387</v>
      </c>
      <c r="G144" s="179">
        <f>G15+I15+G18+H18+I18+J18+G21+I21+J21+H30+I30+J30+G33+I33+J33+H36+J36+G45+G66+H66+J66+G69+H69+I69+J69+G82+I82+H89+G100+I100+G109+I109+G112+I112+G131+I131+G134+H134+J134+G141+H141+I141+J141</f>
        <v>343544.93000000005</v>
      </c>
      <c r="H144" s="180"/>
      <c r="I144" s="180"/>
      <c r="J144" s="181"/>
      <c r="K144" s="179">
        <f>K141+L141+K134+L134+K131+K112+K109+K100+L100+K89+L89+K82+K69+L69+K66+L66+K45+L45+L36+K33+K30+L30+K21+L21+K18+L18+K15+L131+L109</f>
        <v>1770287.35</v>
      </c>
      <c r="L144" s="181"/>
      <c r="M144" s="85">
        <f>M141+M131+M112+M109+M100+M89+M69+M45+M36+M33+M30+M21+M18</f>
        <v>97730.29999999999</v>
      </c>
      <c r="N144" s="85">
        <f>N141+N134+N100+N82+N36+N33+N30+N18</f>
        <v>38565.78</v>
      </c>
      <c r="O144" s="86">
        <f>N144+M144+K144+G144</f>
        <v>2250128.3600000003</v>
      </c>
      <c r="P144" s="115">
        <f>O144/F144</f>
        <v>0.25129008551307136</v>
      </c>
      <c r="Q144" s="179">
        <f>Q15+Q18+R18+T18+Q21+R21+Q30+Q33+R33+Q36+R36+Q45+R45+Q66+Q69+R69+V69+Q82+Q89+R89+Q100+R100+Q109+R109+S109+Q131+R131+T131+Q141+R141++T141+Q112+Q134+R134</f>
        <v>5185295.959999999</v>
      </c>
      <c r="R144" s="180"/>
      <c r="S144" s="180"/>
      <c r="T144" s="180"/>
      <c r="U144" s="180"/>
      <c r="V144" s="181"/>
      <c r="W144" s="179">
        <f>X141+W18+W15+X131</f>
        <v>300906.62</v>
      </c>
      <c r="X144" s="181"/>
      <c r="Y144" s="87"/>
      <c r="Z144" s="87">
        <f>Z131</f>
        <v>0</v>
      </c>
      <c r="AA144" s="87"/>
      <c r="AB144" s="87">
        <f>AB30+AB131</f>
        <v>547.6600000000001</v>
      </c>
      <c r="AC144" s="87">
        <f>AC109+AC30+AC131</f>
        <v>1217425.04</v>
      </c>
      <c r="AD144" s="86">
        <f>AC144+AB144+Q144+W144</f>
        <v>6704175.279999999</v>
      </c>
      <c r="AE144" s="115">
        <f t="shared" si="35"/>
        <v>0.748709633349903</v>
      </c>
    </row>
    <row r="145" spans="1:31" ht="11.25">
      <c r="A145" s="78"/>
      <c r="B145" s="78"/>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row>
    <row r="146" spans="1:31" ht="11.25">
      <c r="A146" s="78"/>
      <c r="B146" s="78"/>
      <c r="F146" s="9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row>
    <row r="147" spans="1:31" ht="11.25">
      <c r="A147" s="78"/>
      <c r="B147" s="78"/>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row>
    <row r="148" spans="1:31" ht="11.25">
      <c r="A148" s="78"/>
      <c r="B148" s="78"/>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row>
    <row r="149" spans="1:31" ht="11.25">
      <c r="A149" s="78"/>
      <c r="B149" s="78"/>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row>
    <row r="150" spans="1:31" ht="11.25">
      <c r="A150" s="78"/>
      <c r="B150" s="78"/>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row>
    <row r="151" spans="1:31" ht="11.25">
      <c r="A151" s="78"/>
      <c r="B151" s="78"/>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row>
    <row r="152" spans="1:31" ht="11.25">
      <c r="A152" s="78"/>
      <c r="B152" s="78"/>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row>
    <row r="153" spans="1:31" ht="11.25">
      <c r="A153" s="78"/>
      <c r="B153" s="78"/>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row>
    <row r="154" spans="1:31" ht="11.25">
      <c r="A154" s="78"/>
      <c r="B154" s="78"/>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row>
    <row r="155" spans="1:31" ht="11.25">
      <c r="A155" s="78"/>
      <c r="B155" s="78"/>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row>
    <row r="156" spans="1:31" ht="11.25">
      <c r="A156" s="78"/>
      <c r="B156" s="78"/>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row>
    <row r="157" spans="1:31" ht="11.25">
      <c r="A157" s="78"/>
      <c r="B157" s="78"/>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row>
    <row r="158" spans="1:31" ht="11.25">
      <c r="A158" s="78"/>
      <c r="B158" s="78"/>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row>
    <row r="159" spans="1:31" ht="11.25">
      <c r="A159" s="78"/>
      <c r="B159" s="78"/>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row>
    <row r="160" spans="1:31" ht="11.25">
      <c r="A160" s="78"/>
      <c r="B160" s="78"/>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row>
    <row r="161" spans="1:31" ht="11.25">
      <c r="A161" s="78"/>
      <c r="B161" s="78"/>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row>
    <row r="162" spans="1:31" ht="11.25">
      <c r="A162" s="78"/>
      <c r="B162" s="78"/>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row>
    <row r="163" spans="1:31" ht="11.25">
      <c r="A163" s="78"/>
      <c r="B163" s="78"/>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row>
    <row r="164" spans="1:31" ht="11.25">
      <c r="A164" s="78"/>
      <c r="B164" s="78"/>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row>
    <row r="165" spans="1:31" ht="11.25">
      <c r="A165" s="78"/>
      <c r="B165" s="78"/>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row>
    <row r="166" spans="1:31" ht="11.25">
      <c r="A166" s="78"/>
      <c r="B166" s="78"/>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row>
    <row r="167" spans="1:31" ht="11.25">
      <c r="A167" s="78"/>
      <c r="B167" s="78"/>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row>
    <row r="168" spans="1:31" ht="11.25">
      <c r="A168" s="78"/>
      <c r="B168" s="78"/>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row>
    <row r="169" spans="1:31" ht="11.25">
      <c r="A169" s="78"/>
      <c r="B169" s="78"/>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row>
    <row r="170" spans="1:31" ht="11.25">
      <c r="A170" s="78"/>
      <c r="B170" s="78"/>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row>
    <row r="171" spans="1:31" ht="11.25">
      <c r="A171" s="78"/>
      <c r="B171" s="78"/>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row>
    <row r="172" spans="1:31" ht="11.25">
      <c r="A172" s="78"/>
      <c r="B172" s="78"/>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row>
    <row r="173" spans="1:31" ht="11.25">
      <c r="A173" s="78"/>
      <c r="B173" s="78"/>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row>
    <row r="174" spans="1:31" ht="11.25">
      <c r="A174" s="78"/>
      <c r="B174" s="78"/>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row>
    <row r="175" spans="1:31" ht="11.25">
      <c r="A175" s="78"/>
      <c r="B175" s="78"/>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row>
    <row r="176" spans="1:31" ht="11.25">
      <c r="A176" s="78"/>
      <c r="B176" s="78"/>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row>
    <row r="177" spans="1:31" ht="11.25">
      <c r="A177" s="78"/>
      <c r="B177" s="78"/>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row>
    <row r="178" spans="1:31" ht="11.25">
      <c r="A178" s="78"/>
      <c r="B178" s="78"/>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row>
    <row r="179" spans="1:31" ht="11.25">
      <c r="A179" s="78"/>
      <c r="B179" s="78"/>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row>
    <row r="180" spans="1:31" ht="11.25">
      <c r="A180" s="78"/>
      <c r="B180" s="78"/>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row>
    <row r="181" spans="1:31" ht="11.25">
      <c r="A181" s="78"/>
      <c r="B181" s="78"/>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row>
    <row r="182" spans="1:31" ht="11.25">
      <c r="A182" s="78"/>
      <c r="B182" s="78"/>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row>
    <row r="183" spans="1:31" ht="11.25">
      <c r="A183" s="78"/>
      <c r="B183" s="78"/>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row>
    <row r="184" spans="1:31" ht="11.25">
      <c r="A184" s="78"/>
      <c r="B184" s="78"/>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row>
    <row r="185" spans="1:31" ht="11.25">
      <c r="A185" s="78"/>
      <c r="B185" s="78"/>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row>
    <row r="186" spans="1:31" ht="11.25">
      <c r="A186" s="78"/>
      <c r="B186" s="78"/>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row>
    <row r="187" spans="1:31" ht="11.25">
      <c r="A187" s="78"/>
      <c r="B187" s="78"/>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row>
    <row r="188" spans="1:31" ht="11.25">
      <c r="A188" s="78"/>
      <c r="B188" s="78"/>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row>
    <row r="189" spans="1:31" ht="11.25">
      <c r="A189" s="78"/>
      <c r="B189" s="78"/>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row>
    <row r="190" spans="1:31" ht="11.25">
      <c r="A190" s="78"/>
      <c r="B190" s="78"/>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row>
    <row r="191" spans="1:31" ht="11.25">
      <c r="A191" s="78"/>
      <c r="B191" s="78"/>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row>
    <row r="192" spans="7:31" ht="11.25">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row>
    <row r="193" spans="7:31" ht="11.25">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row>
    <row r="194" spans="7:31" ht="11.25">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row>
    <row r="195" spans="7:31" ht="11.25">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row>
    <row r="196" spans="7:31" ht="11.25">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row>
    <row r="197" spans="7:31" ht="11.25">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row>
    <row r="198" spans="7:31" ht="11.25">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row>
    <row r="199" spans="7:31" ht="11.25">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row>
    <row r="200" spans="7:31" ht="11.25">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row>
    <row r="201" spans="7:31" ht="11.25">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row>
    <row r="202" spans="7:31" ht="11.25">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row>
    <row r="203" spans="7:31" ht="11.25">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row>
    <row r="204" spans="7:31" ht="11.25">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row>
    <row r="205" spans="7:31" ht="11.25">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row>
    <row r="206" spans="7:31" ht="11.25">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row>
    <row r="207" spans="7:31" ht="11.25">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row>
    <row r="208" spans="7:31" ht="11.25">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row>
    <row r="209" spans="7:31" ht="11.25">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row>
    <row r="210" spans="7:31" ht="11.25">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row>
    <row r="211" spans="7:31" ht="11.25">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row>
    <row r="212" spans="7:31" ht="11.25">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row>
    <row r="213" spans="7:31" ht="11.25">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row>
    <row r="214" spans="7:31" ht="11.25">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row>
    <row r="215" spans="7:31" ht="11.25">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row>
    <row r="216" spans="7:31" ht="11.25">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row>
    <row r="217" spans="7:31" ht="11.25">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row>
    <row r="218" spans="7:31" ht="11.25">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row>
    <row r="219" spans="7:31" ht="11.25">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row>
    <row r="220" spans="7:31" ht="11.25">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row>
    <row r="221" spans="7:31" ht="11.25">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row>
    <row r="222" spans="7:31" ht="11.25">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row>
    <row r="223" spans="7:31" ht="11.25">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row>
    <row r="224" spans="7:31" ht="11.25">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row>
    <row r="225" spans="7:31" ht="11.25">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row>
    <row r="226" spans="7:31" ht="11.25">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row>
    <row r="227" spans="7:31" ht="11.25">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row>
    <row r="228" spans="7:31" ht="11.25">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row>
    <row r="229" spans="7:31" ht="11.25">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row>
    <row r="230" spans="7:31" ht="11.25">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row>
    <row r="231" spans="7:31" ht="11.25">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row>
    <row r="232" spans="7:31" ht="11.25">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row>
    <row r="233" spans="7:31" ht="11.25">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row>
    <row r="234" spans="7:31" ht="11.25">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row>
    <row r="235" spans="7:31" ht="11.25">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row>
    <row r="236" spans="7:31" ht="11.25">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row>
    <row r="237" spans="7:31" ht="11.25">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row>
    <row r="238" spans="7:31" ht="11.25">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row>
    <row r="239" spans="7:31" ht="11.25">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row>
    <row r="240" spans="7:31" ht="11.25">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row>
    <row r="241" spans="7:31" ht="11.25">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row>
    <row r="242" spans="7:31" ht="11.25">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row>
    <row r="243" spans="7:31" ht="11.25">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row>
    <row r="244" spans="7:31" ht="11.25">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row>
    <row r="245" spans="7:31" ht="11.25">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row>
    <row r="246" spans="7:31" ht="11.25">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row>
    <row r="247" spans="7:31" ht="11.25">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row>
    <row r="248" spans="7:31" ht="11.25">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row>
    <row r="249" spans="7:31" ht="11.25">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row>
    <row r="250" spans="7:31" ht="11.25">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row>
    <row r="251" spans="7:31" ht="11.25">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row>
    <row r="252" spans="7:31" ht="11.25">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row>
    <row r="253" spans="7:31" ht="11.25">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row>
    <row r="254" spans="7:31" ht="11.25">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row>
    <row r="255" spans="7:31" ht="11.25">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row>
    <row r="256" spans="7:31" ht="11.25">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row>
    <row r="257" spans="7:31" ht="11.25">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row>
    <row r="258" spans="7:31" ht="11.25">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row>
    <row r="259" spans="7:31" ht="11.25">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row>
    <row r="260" spans="7:31" ht="11.25">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row>
    <row r="261" spans="7:31" ht="11.25">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row>
    <row r="262" spans="7:31" ht="11.25">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row>
    <row r="263" spans="7:31" ht="11.25">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row>
    <row r="264" spans="7:31" ht="11.25">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row>
    <row r="265" spans="7:31" ht="11.25">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row>
    <row r="266" spans="7:31" ht="11.25">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row>
    <row r="267" spans="7:31" ht="11.25">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row>
    <row r="268" spans="7:31" ht="11.25">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row>
    <row r="269" spans="7:31" ht="11.25">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row>
    <row r="270" spans="7:31" ht="11.25">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row>
    <row r="271" spans="7:31" ht="11.25">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row>
    <row r="272" spans="7:31" ht="11.25">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row>
    <row r="273" spans="7:31" ht="11.25">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row>
    <row r="274" spans="7:31" ht="11.25">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row>
    <row r="275" spans="7:31" ht="11.25">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row>
    <row r="276" spans="7:31" ht="11.25">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row>
    <row r="277" spans="7:31" ht="11.25">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row>
    <row r="278" spans="7:31" ht="11.25">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row>
    <row r="279" spans="7:31" ht="11.25">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row>
    <row r="280" spans="7:31" ht="11.25">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row>
    <row r="281" spans="7:31" ht="11.25">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row>
    <row r="282" spans="7:31" ht="11.25">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row>
    <row r="283" spans="7:31" ht="11.25">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row>
    <row r="284" spans="7:31" ht="11.25">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row>
    <row r="285" spans="7:31" ht="11.25">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row>
    <row r="286" spans="7:31" ht="11.25">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row>
    <row r="287" spans="7:31" ht="11.25">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row>
    <row r="288" spans="7:31" ht="11.25">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row>
    <row r="289" spans="7:31" ht="11.25">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row>
    <row r="290" spans="7:31" ht="11.25">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row>
    <row r="291" spans="7:31" ht="11.25">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row>
    <row r="292" spans="7:31" ht="11.25">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row>
    <row r="293" spans="7:31" ht="11.25">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row>
    <row r="294" spans="7:31" ht="11.25">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row>
    <row r="295" spans="7:31" ht="11.25">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row>
    <row r="296" spans="7:31" ht="11.25">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row>
    <row r="297" spans="7:31" ht="11.25">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row>
    <row r="298" spans="7:31" ht="11.25">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row>
    <row r="299" spans="7:31" ht="11.25">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row>
    <row r="300" spans="7:31" ht="11.25">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row>
    <row r="301" spans="7:31" ht="11.25">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row>
    <row r="302" spans="7:31" ht="11.25">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row>
    <row r="303" spans="7:31" ht="11.25">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row>
    <row r="304" spans="7:31" ht="11.25">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row>
    <row r="305" spans="7:31" ht="11.25">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row>
    <row r="306" spans="7:31" ht="11.25">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row>
    <row r="307" spans="7:31" ht="11.25">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row>
    <row r="308" spans="7:31" ht="11.25">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row>
    <row r="309" spans="7:31" ht="11.25">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row>
    <row r="310" spans="7:31" ht="11.25">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row>
    <row r="311" spans="7:31" ht="11.25">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row>
    <row r="312" spans="7:31" ht="11.25">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row>
    <row r="313" spans="7:31" ht="11.25">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row>
    <row r="314" spans="7:31" ht="11.25">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row>
    <row r="315" spans="7:31" ht="11.25">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row>
    <row r="316" spans="7:31" ht="11.25">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row>
    <row r="317" spans="7:31" ht="11.25">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row>
    <row r="318" spans="7:31" ht="11.25">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row>
    <row r="319" spans="7:31" ht="11.25">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row>
    <row r="320" spans="7:31" ht="11.25">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row>
    <row r="321" spans="7:31" ht="11.25">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row>
    <row r="322" spans="7:31" ht="11.25">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row>
    <row r="323" spans="7:31" ht="11.25">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row>
    <row r="324" spans="7:31" ht="11.25">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row>
    <row r="325" spans="7:31" ht="11.25">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row>
    <row r="326" spans="7:31" ht="11.25">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row>
    <row r="327" spans="7:31" ht="11.25">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row>
    <row r="328" spans="7:31" ht="11.25">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row>
    <row r="329" spans="7:31" ht="11.25">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row>
    <row r="330" spans="7:31" ht="11.25">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row>
    <row r="331" spans="7:31" ht="11.25">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row>
    <row r="332" spans="7:31" ht="11.25">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row>
    <row r="333" spans="7:31" ht="11.25">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row>
    <row r="334" spans="7:31" ht="11.25">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row>
    <row r="335" spans="7:31" ht="11.25">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row>
    <row r="336" spans="7:31" ht="11.25">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row>
    <row r="337" spans="7:31" ht="11.25">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row>
    <row r="338" spans="7:31" ht="11.25">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row>
    <row r="339" spans="7:31" ht="11.25">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row>
    <row r="340" spans="7:31" ht="11.25">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row>
    <row r="341" spans="7:31" ht="11.25">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row>
    <row r="342" spans="7:31" ht="11.25">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row>
    <row r="343" spans="7:31" ht="11.25">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row>
    <row r="344" spans="7:31" ht="11.25">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row>
    <row r="345" spans="7:31" ht="11.25">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row>
    <row r="346" spans="7:31" ht="11.25">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row>
    <row r="347" spans="7:31" ht="11.25">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row>
    <row r="348" spans="7:31" ht="11.25">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row>
    <row r="349" spans="7:31" ht="11.25">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row>
    <row r="350" spans="7:31" ht="11.25">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row>
    <row r="351" spans="7:31" ht="11.25">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row>
    <row r="352" spans="7:31" ht="11.25">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row>
    <row r="353" spans="7:31" ht="11.25">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row>
    <row r="354" spans="7:31" ht="11.25">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row>
    <row r="355" spans="7:31" ht="11.25">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row>
    <row r="356" spans="7:31" ht="11.25">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row>
    <row r="357" spans="7:31" ht="11.25">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row>
    <row r="358" spans="7:31" ht="11.25">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row>
    <row r="359" spans="7:31" ht="11.25">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row>
    <row r="360" spans="7:31" ht="11.25">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row>
    <row r="361" spans="7:31" ht="11.25">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row>
    <row r="362" spans="7:31" ht="11.25">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row>
    <row r="363" spans="7:31" ht="11.25">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row>
    <row r="364" spans="7:31" ht="11.25">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row>
    <row r="365" spans="7:31" ht="11.25">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row>
    <row r="366" spans="7:31" ht="11.25">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row>
    <row r="367" spans="7:31" ht="11.25">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row>
    <row r="368" spans="7:31" ht="11.25">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row>
    <row r="369" spans="7:31" ht="11.25">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row>
    <row r="370" spans="7:31" ht="11.25">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row>
    <row r="371" spans="7:31" ht="11.25">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row>
    <row r="372" spans="7:31" ht="11.25">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row>
    <row r="373" spans="7:31" ht="11.25">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row>
    <row r="374" spans="7:31" ht="11.25">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row>
    <row r="375" spans="7:31" ht="11.25">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row>
    <row r="376" spans="7:31" ht="11.25">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row>
    <row r="377" spans="7:31" ht="11.25">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row>
    <row r="378" spans="7:31" ht="11.25">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row>
    <row r="379" spans="7:31" ht="11.25">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row>
    <row r="380" spans="7:31" ht="11.25">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row>
    <row r="381" spans="7:31" ht="11.25">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row>
    <row r="382" spans="7:31" ht="11.25">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row>
    <row r="383" spans="7:31" ht="11.25">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row>
    <row r="384" spans="7:31" ht="11.25">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row>
    <row r="385" spans="7:31" ht="11.25">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row>
    <row r="386" spans="7:31" ht="11.25">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row>
    <row r="387" spans="7:31" ht="11.25">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row>
    <row r="388" spans="7:31" ht="11.25">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row>
    <row r="389" spans="7:31" ht="11.25">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row>
    <row r="390" spans="7:31" ht="11.25">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row>
    <row r="391" spans="7:31" ht="11.25">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row>
    <row r="392" spans="7:31" ht="11.25">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row>
    <row r="393" spans="7:31" ht="11.25">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row>
    <row r="394" spans="7:31" ht="11.25">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row>
    <row r="395" spans="7:31" ht="11.25">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row>
    <row r="396" spans="7:31" ht="11.25">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row>
    <row r="397" spans="7:31" ht="11.25">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row>
    <row r="398" spans="7:31" ht="11.25">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row>
    <row r="399" spans="7:31" ht="11.25">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row>
    <row r="400" spans="7:31" ht="11.25">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row>
    <row r="401" spans="7:31" ht="11.25">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row>
    <row r="402" spans="7:31" ht="11.25">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row>
    <row r="403" spans="7:31" ht="11.25">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row>
    <row r="404" spans="7:31" ht="11.25">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row>
    <row r="405" spans="7:31" ht="11.25">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row>
    <row r="406" spans="7:31" ht="11.25">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row>
    <row r="407" spans="7:31" ht="11.25">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row>
    <row r="408" spans="7:31" ht="11.25">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row>
    <row r="409" spans="7:31" ht="11.25">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row>
    <row r="410" spans="7:31" ht="11.25">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row>
    <row r="411" spans="7:31" ht="11.25">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row>
    <row r="412" spans="7:31" ht="11.25">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row>
    <row r="413" spans="7:31" ht="11.25">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row>
    <row r="414" spans="7:31" ht="11.25">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row>
    <row r="415" spans="7:31" ht="11.25">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row>
    <row r="416" spans="7:31" ht="11.25">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row>
    <row r="417" spans="7:31" ht="11.25">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row>
    <row r="418" spans="7:31" ht="11.25">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row>
    <row r="419" spans="7:31" ht="11.25">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row>
    <row r="420" spans="7:31" ht="11.25">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row>
    <row r="421" spans="7:31" ht="11.25">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row>
    <row r="422" spans="7:31" ht="11.25">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row>
    <row r="423" spans="7:31" ht="11.25">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row>
    <row r="424" spans="7:31" ht="11.25">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row>
    <row r="425" spans="7:31" ht="11.25">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row>
    <row r="426" spans="7:31" ht="11.25">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row>
    <row r="427" spans="7:31" ht="11.25">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row>
    <row r="428" spans="7:31" ht="11.25">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row>
    <row r="429" spans="7:31" ht="11.25">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row>
    <row r="430" spans="7:31" ht="11.25">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row>
    <row r="431" spans="7:31" ht="11.25">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row>
    <row r="432" spans="7:31" ht="11.25">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row>
    <row r="433" spans="7:31" ht="11.25">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row>
    <row r="434" spans="7:31" ht="11.25">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row>
    <row r="435" spans="7:31" ht="11.25">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row>
    <row r="436" spans="7:31" ht="11.25">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row>
    <row r="437" spans="7:31" ht="11.25">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row>
    <row r="438" spans="7:31" ht="11.25">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row>
    <row r="439" spans="7:31" ht="11.25">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row>
    <row r="440" spans="7:31" ht="11.25">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row>
    <row r="441" spans="7:31" ht="11.25">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row>
    <row r="442" spans="7:31" ht="11.25">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row>
    <row r="443" spans="7:31" ht="11.25">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row>
    <row r="444" spans="7:31" ht="11.25">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row>
    <row r="445" spans="7:31" ht="11.25">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row>
    <row r="446" spans="7:31" ht="11.25">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row>
    <row r="447" spans="7:31" ht="11.25">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row>
    <row r="448" spans="7:31" ht="11.25">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row>
    <row r="449" spans="7:31" ht="11.25">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row>
    <row r="450" spans="7:31" ht="11.25">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row>
    <row r="451" spans="7:31" ht="11.25">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row>
    <row r="452" spans="7:31" ht="11.25">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row>
    <row r="453" spans="7:31" ht="11.25">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row>
    <row r="454" spans="7:31" ht="11.25">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row>
    <row r="455" spans="7:31" ht="11.25">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row>
    <row r="456" spans="7:31" ht="11.25">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row>
    <row r="457" spans="7:31" ht="11.25">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row>
    <row r="458" spans="7:31" ht="11.25">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row>
    <row r="459" spans="7:31" ht="11.25">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row>
    <row r="460" spans="7:31" ht="11.25">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row>
    <row r="461" spans="7:31" ht="11.25">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row>
    <row r="462" spans="7:31" ht="11.25">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row>
    <row r="463" spans="7:31" ht="11.25">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row>
    <row r="464" spans="7:31" ht="11.25">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row>
    <row r="465" spans="7:31" ht="11.25">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row>
    <row r="466" spans="7:31" ht="11.25">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row>
    <row r="467" spans="7:31" ht="11.25">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row>
    <row r="468" spans="7:31" ht="11.25">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row>
    <row r="469" spans="7:31" ht="11.25">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row>
    <row r="470" spans="7:31" ht="11.25">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row>
    <row r="471" spans="7:31" ht="11.25">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row>
    <row r="472" spans="7:31" ht="11.25">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row>
    <row r="473" spans="7:31" ht="11.25">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row>
    <row r="474" spans="7:31" ht="11.25">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row>
    <row r="475" spans="7:31" ht="11.25">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row>
    <row r="476" spans="7:31" ht="11.25">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row>
    <row r="477" spans="7:31" ht="11.25">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row>
    <row r="478" spans="7:31" ht="11.25">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row>
    <row r="479" spans="7:31" ht="11.25">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row>
    <row r="480" spans="7:31" ht="11.25">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row>
    <row r="481" spans="7:31" ht="11.25">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row>
    <row r="482" spans="7:31" ht="11.25">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row>
    <row r="483" spans="7:31" ht="11.25">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row>
    <row r="484" spans="7:31" ht="11.25">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row>
    <row r="485" spans="7:31" ht="11.25">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row>
    <row r="486" spans="7:31" ht="11.25">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row>
    <row r="487" spans="7:31" ht="11.25">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row>
    <row r="488" spans="7:31" ht="11.25">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row>
    <row r="489" spans="7:31" ht="11.25">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row>
    <row r="490" spans="7:31" ht="11.25">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row>
    <row r="491" spans="7:31" ht="11.25">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row>
    <row r="492" spans="7:31" ht="11.25">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row>
    <row r="493" spans="7:31" ht="11.25">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row>
    <row r="494" spans="7:31" ht="11.25">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row>
    <row r="495" spans="7:31" ht="11.25">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row>
    <row r="496" spans="7:31" ht="11.25">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row>
    <row r="497" spans="7:31" ht="11.25">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row>
    <row r="498" spans="7:31" ht="11.25">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row>
    <row r="499" spans="7:31" ht="11.25">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row>
    <row r="500" spans="7:31" ht="11.25">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row>
    <row r="501" spans="7:31" ht="11.25">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row>
    <row r="502" spans="7:31" ht="11.25">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row>
    <row r="503" spans="7:31" ht="11.25">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row>
    <row r="504" spans="7:31" ht="11.25">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row>
    <row r="505" spans="7:31" ht="11.25">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row>
    <row r="506" spans="7:31" ht="11.25">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row>
    <row r="507" spans="7:31" ht="11.25">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row>
    <row r="508" spans="7:31" ht="11.25">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row>
    <row r="509" spans="7:31" ht="11.25">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80"/>
      <c r="AE509" s="80"/>
    </row>
    <row r="510" spans="7:31" ht="11.25">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row>
    <row r="511" spans="7:31" ht="11.25">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row>
    <row r="512" spans="7:31" ht="11.25">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row>
    <row r="513" spans="7:31" ht="11.25">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row>
    <row r="514" spans="7:31" ht="11.25">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row>
    <row r="515" spans="7:31" ht="11.25">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row>
    <row r="516" spans="7:31" ht="11.25">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row>
    <row r="517" spans="7:31" ht="11.25">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row>
    <row r="518" spans="7:31" ht="11.25">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row>
    <row r="519" spans="7:31" ht="11.25">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row>
    <row r="520" spans="7:31" ht="11.25">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row>
    <row r="521" spans="7:31" ht="11.25">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80"/>
      <c r="AE521" s="80"/>
    </row>
    <row r="522" spans="7:31" ht="11.25">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row>
    <row r="523" spans="7:31" ht="11.25">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80"/>
      <c r="AE523" s="80"/>
    </row>
    <row r="524" spans="7:31" ht="11.25">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row>
    <row r="525" spans="7:31" ht="11.25">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row>
    <row r="526" spans="7:31" ht="11.25">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row>
    <row r="527" spans="7:31" ht="11.25">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row>
    <row r="528" spans="7:31" ht="11.25">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row>
    <row r="529" spans="7:31" ht="11.25">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row>
    <row r="530" spans="7:31" ht="11.25">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row>
    <row r="531" spans="7:31" ht="11.25">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row>
    <row r="532" spans="7:31" ht="11.25">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80"/>
      <c r="AE532" s="80"/>
    </row>
    <row r="533" spans="7:31" ht="11.25">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row>
    <row r="534" spans="7:31" ht="11.25">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row>
    <row r="535" spans="7:31" ht="11.25">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row>
    <row r="536" spans="7:31" ht="11.25">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row>
    <row r="537" spans="7:31" ht="11.25">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row>
    <row r="538" spans="7:31" ht="11.25">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row>
    <row r="539" spans="7:31" ht="11.25">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80"/>
    </row>
    <row r="540" spans="7:31" ht="11.25">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row>
    <row r="541" spans="7:31" ht="11.25">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row>
    <row r="542" spans="7:31" ht="11.25">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row>
    <row r="543" spans="7:31" ht="11.25">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row>
    <row r="544" spans="7:31" ht="11.25">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80"/>
      <c r="AE544" s="80"/>
    </row>
    <row r="545" spans="7:31" ht="11.25">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row>
    <row r="546" spans="7:31" ht="11.25">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80"/>
      <c r="AE546" s="80"/>
    </row>
    <row r="547" spans="7:31" ht="11.25">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row>
    <row r="548" spans="7:31" ht="11.25">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row>
    <row r="549" spans="7:31" ht="11.25">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row>
    <row r="550" spans="7:31" ht="11.25">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80"/>
      <c r="AE550" s="80"/>
    </row>
    <row r="551" spans="7:31" ht="11.25">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row>
    <row r="552" spans="7:31" ht="11.25">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80"/>
      <c r="AE552" s="80"/>
    </row>
    <row r="553" spans="7:31" ht="11.25">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row>
    <row r="554" spans="7:31" ht="11.25">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row>
    <row r="555" spans="7:31" ht="11.25">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row>
    <row r="556" spans="7:31" ht="11.25">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80"/>
      <c r="AE556" s="80"/>
    </row>
    <row r="557" spans="7:31" ht="11.25">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80"/>
      <c r="AE557" s="80"/>
    </row>
    <row r="558" spans="7:31" ht="11.25">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row>
    <row r="559" spans="7:31" ht="11.25">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80"/>
      <c r="AE559" s="80"/>
    </row>
    <row r="560" spans="7:31" ht="11.25">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80"/>
      <c r="AE560" s="80"/>
    </row>
    <row r="561" spans="7:31" ht="11.25">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row>
    <row r="562" spans="7:31" ht="11.25">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80"/>
      <c r="AE562" s="80"/>
    </row>
    <row r="563" spans="7:31" ht="11.25">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80"/>
      <c r="AE563" s="80"/>
    </row>
    <row r="564" spans="7:31" ht="11.25">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row>
    <row r="565" spans="7:31" ht="11.25">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80"/>
      <c r="AE565" s="80"/>
    </row>
    <row r="566" spans="7:31" ht="11.25">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row>
    <row r="567" spans="7:31" ht="11.25">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80"/>
      <c r="AE567" s="80"/>
    </row>
    <row r="568" spans="7:31" ht="11.25">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80"/>
      <c r="AE568" s="80"/>
    </row>
    <row r="569" spans="7:31" ht="11.25">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row>
    <row r="570" spans="7:31" ht="11.25">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row>
    <row r="571" spans="7:31" ht="11.25">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row>
    <row r="572" spans="7:31" ht="11.25">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row>
    <row r="573" spans="7:31" ht="11.25">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80"/>
      <c r="AE573" s="80"/>
    </row>
    <row r="574" spans="7:31" ht="11.25">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80"/>
      <c r="AE574" s="80"/>
    </row>
    <row r="575" spans="7:31" ht="11.25">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80"/>
      <c r="AE575" s="80"/>
    </row>
    <row r="576" spans="7:31" ht="11.25">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row>
    <row r="577" spans="7:31" ht="11.25">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80"/>
      <c r="AE577" s="80"/>
    </row>
    <row r="578" spans="7:31" ht="11.25">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80"/>
      <c r="AE578" s="80"/>
    </row>
    <row r="579" spans="7:31" ht="11.25">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row>
    <row r="580" spans="7:31" ht="11.25">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80"/>
      <c r="AE580" s="80"/>
    </row>
    <row r="581" spans="7:31" ht="11.25">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row>
    <row r="582" spans="7:31" ht="11.25">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80"/>
      <c r="AE582" s="80"/>
    </row>
    <row r="583" spans="7:31" ht="11.25">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row>
    <row r="584" spans="7:31" ht="11.25">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80"/>
      <c r="AE584" s="80"/>
    </row>
    <row r="585" spans="7:31" ht="11.25">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row>
    <row r="586" spans="7:31" ht="11.25">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80"/>
      <c r="AE586" s="80"/>
    </row>
    <row r="587" spans="7:31" ht="11.25">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80"/>
      <c r="AE587" s="80"/>
    </row>
    <row r="588" spans="7:31" ht="11.25">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row>
    <row r="589" spans="7:31" ht="11.25">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row>
    <row r="590" spans="7:31" ht="11.25">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row>
    <row r="591" spans="7:31" ht="11.25">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row>
    <row r="592" spans="7:31" ht="11.25">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80"/>
      <c r="AE592" s="80"/>
    </row>
    <row r="593" spans="7:31" ht="11.25">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row>
    <row r="594" spans="7:31" ht="11.25">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row>
    <row r="595" spans="7:31" ht="11.25">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row>
    <row r="596" spans="7:31" ht="11.25">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80"/>
      <c r="AE596" s="80"/>
    </row>
    <row r="597" spans="7:31" ht="11.25">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row>
    <row r="598" spans="7:31" ht="11.25">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80"/>
      <c r="AE598" s="80"/>
    </row>
    <row r="599" spans="7:31" ht="11.25">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80"/>
      <c r="AE599" s="80"/>
    </row>
    <row r="600" spans="7:31" ht="11.25">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row>
    <row r="601" spans="7:31" ht="11.25">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80"/>
      <c r="AE601" s="80"/>
    </row>
    <row r="602" spans="7:31" ht="11.25">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row>
    <row r="603" spans="7:31" ht="11.25">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80"/>
      <c r="AE603" s="80"/>
    </row>
    <row r="604" spans="7:31" ht="11.25">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80"/>
      <c r="AE604" s="80"/>
    </row>
    <row r="605" spans="7:31" ht="11.25">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row>
    <row r="606" spans="7:31" ht="11.25">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row>
    <row r="607" spans="7:31" ht="11.25">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row>
    <row r="608" spans="7:31" ht="11.25">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row>
    <row r="609" spans="7:31" ht="11.25">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row>
    <row r="610" spans="7:31" ht="11.25">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row>
    <row r="611" spans="7:31" ht="11.25">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row>
    <row r="612" spans="7:31" ht="11.25">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row>
    <row r="613" spans="7:31" ht="11.25">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row>
    <row r="614" spans="7:31" ht="11.25">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row>
    <row r="615" spans="7:31" ht="11.25">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row>
    <row r="616" spans="7:31" ht="11.25">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row>
    <row r="617" spans="7:31" ht="11.25">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row>
    <row r="618" spans="7:31" ht="11.25">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row>
    <row r="619" spans="7:31" ht="11.25">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row>
    <row r="620" spans="7:31" ht="11.25">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row>
    <row r="621" spans="7:31" ht="11.25">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row>
    <row r="622" spans="7:31" ht="11.25">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row>
    <row r="623" spans="7:31" ht="11.25">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row>
    <row r="624" spans="7:31" ht="11.25">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row>
    <row r="625" spans="7:31" ht="11.25">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row>
    <row r="626" spans="7:31" ht="11.25">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row>
    <row r="627" spans="7:31" ht="11.25">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row>
    <row r="628" spans="7:31" ht="11.25">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row>
    <row r="629" spans="7:31" ht="11.25">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row>
    <row r="630" spans="7:31" ht="11.25">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row>
    <row r="631" spans="7:31" ht="11.25">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row>
    <row r="632" spans="7:31" ht="11.25">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row>
    <row r="633" spans="7:31" ht="11.25">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row>
    <row r="634" spans="7:31" ht="11.25">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row>
    <row r="635" spans="7:31" ht="11.25">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row>
    <row r="636" spans="7:31" ht="11.25">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row>
    <row r="637" spans="7:31" ht="11.25">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row>
    <row r="638" spans="7:31" ht="11.25">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row>
    <row r="639" spans="7:31" ht="11.25">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80"/>
      <c r="AE639" s="80"/>
    </row>
    <row r="640" spans="7:31" ht="11.25">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80"/>
      <c r="AE640" s="80"/>
    </row>
    <row r="641" spans="7:31" ht="11.25">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row>
    <row r="642" spans="7:31" ht="11.25">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row>
    <row r="643" spans="7:31" ht="11.25">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row>
    <row r="644" spans="7:31" ht="11.25">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row>
    <row r="645" spans="7:31" ht="11.25">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80"/>
      <c r="AE645" s="80"/>
    </row>
    <row r="646" spans="7:31" ht="11.25">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row>
    <row r="647" spans="7:31" ht="11.25">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row>
    <row r="648" spans="7:31" ht="11.25">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row>
    <row r="649" spans="7:31" ht="11.25">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row>
    <row r="650" spans="7:31" ht="11.25">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row>
    <row r="651" spans="7:31" ht="11.25">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row>
    <row r="652" spans="7:31" ht="11.25">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row>
    <row r="653" spans="7:31" ht="11.25">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row>
    <row r="654" spans="7:31" ht="11.25">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row>
    <row r="655" spans="7:31" ht="11.25">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row>
    <row r="656" spans="7:31" ht="11.25">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row>
    <row r="657" spans="7:31" ht="11.25">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row>
    <row r="658" spans="7:31" ht="11.25">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row>
    <row r="659" spans="7:31" ht="11.25">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row>
    <row r="660" spans="7:31" ht="11.25">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row>
    <row r="661" spans="7:31" ht="11.25">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row>
    <row r="662" spans="7:31" ht="11.25">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row>
    <row r="663" spans="7:31" ht="11.25">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row>
    <row r="664" spans="7:31" ht="11.25">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row>
    <row r="665" spans="7:31" ht="11.25">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row>
    <row r="666" spans="7:31" ht="11.25">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row>
    <row r="667" spans="7:31" ht="11.25">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row>
    <row r="668" spans="7:31" ht="11.25">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80"/>
      <c r="AE668" s="80"/>
    </row>
    <row r="669" spans="7:31" ht="11.25">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80"/>
      <c r="AE669" s="80"/>
    </row>
    <row r="670" spans="7:31" ht="11.25">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80"/>
      <c r="AE670" s="80"/>
    </row>
    <row r="671" spans="7:31" ht="11.25">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80"/>
      <c r="AE671" s="80"/>
    </row>
    <row r="672" spans="7:31" ht="11.25">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80"/>
      <c r="AE672" s="80"/>
    </row>
    <row r="673" spans="7:31" ht="11.25">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row>
    <row r="674" spans="7:31" ht="11.25">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80"/>
      <c r="AE674" s="80"/>
    </row>
    <row r="675" spans="7:31" ht="11.25">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80"/>
      <c r="AE675" s="80"/>
    </row>
    <row r="676" spans="7:31" ht="11.25">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80"/>
      <c r="AE676" s="80"/>
    </row>
    <row r="677" spans="7:31" ht="11.25">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row>
    <row r="678" spans="7:31" ht="11.25">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80"/>
      <c r="AE678" s="80"/>
    </row>
    <row r="679" spans="7:31" ht="11.25">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row>
    <row r="680" spans="7:31" ht="11.25">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row>
    <row r="681" spans="7:31" ht="11.25">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row>
    <row r="682" spans="7:31" ht="11.25">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row>
    <row r="683" spans="7:31" ht="11.25">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row>
    <row r="684" spans="7:31" ht="11.25">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row>
    <row r="685" spans="7:31" ht="11.25">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row>
    <row r="686" spans="7:31" ht="11.25">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row>
    <row r="687" spans="7:31" ht="11.25">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row>
    <row r="688" spans="7:31" ht="11.25">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row>
    <row r="689" spans="7:31" ht="11.25">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row>
    <row r="690" spans="7:31" ht="11.25">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row>
    <row r="691" spans="7:31" ht="11.25">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row>
    <row r="692" spans="7:31" ht="11.25">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row>
    <row r="693" spans="7:31" ht="11.25">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row>
    <row r="694" spans="7:31" ht="11.25">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row>
    <row r="695" spans="7:31" ht="11.25">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row>
    <row r="696" spans="7:31" ht="11.25">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row>
    <row r="697" spans="7:31" ht="11.25">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row>
    <row r="698" spans="7:31" ht="11.25">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row>
    <row r="699" spans="7:31" ht="11.25">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row>
    <row r="700" spans="7:31" ht="11.25">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row>
    <row r="701" spans="7:31" ht="11.25">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row>
    <row r="702" spans="7:31" ht="11.25">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row>
    <row r="703" spans="7:31" ht="11.25">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row>
    <row r="704" spans="7:31" ht="11.25">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80"/>
      <c r="AE704" s="80"/>
    </row>
    <row r="705" spans="7:31" ht="11.25">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80"/>
      <c r="AE705" s="80"/>
    </row>
    <row r="706" spans="7:31" ht="11.25">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80"/>
      <c r="AE706" s="80"/>
    </row>
    <row r="707" spans="7:31" ht="11.25">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row>
    <row r="708" spans="7:31" ht="11.25">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80"/>
      <c r="AE708" s="80"/>
    </row>
    <row r="709" spans="7:31" ht="11.25">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80"/>
      <c r="AE709" s="80"/>
    </row>
    <row r="710" spans="7:31" ht="11.25">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row>
    <row r="711" spans="7:31" ht="11.25">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row>
    <row r="712" spans="7:31" ht="11.25">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row>
    <row r="713" spans="7:31" ht="11.25">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row>
    <row r="714" spans="7:31" ht="11.25">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row>
    <row r="715" spans="7:31" ht="11.25">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row>
    <row r="716" spans="7:31" ht="11.25">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row>
    <row r="717" spans="7:31" ht="11.25">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row>
    <row r="718" spans="7:31" ht="11.25">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row>
    <row r="719" spans="7:31" ht="11.25">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row>
    <row r="720" spans="7:31" ht="11.25">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row>
    <row r="721" spans="7:31" ht="11.25">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row>
    <row r="722" spans="7:31" ht="11.25">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row>
    <row r="723" spans="7:31" ht="11.25">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row>
    <row r="724" spans="7:31" ht="11.25">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row>
    <row r="725" spans="7:31" ht="11.25">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row>
    <row r="726" spans="7:31" ht="11.25">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row>
    <row r="727" spans="7:31" ht="11.25">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row>
    <row r="728" spans="7:31" ht="11.25">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row>
    <row r="729" spans="7:31" ht="11.25">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row>
    <row r="730" spans="7:31" ht="11.25">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80"/>
      <c r="AE730" s="80"/>
    </row>
    <row r="731" spans="7:31" ht="11.25">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row>
    <row r="732" spans="7:31" ht="11.25">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row>
    <row r="733" spans="7:31" ht="11.25">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row>
    <row r="734" spans="7:31" ht="11.25">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row>
    <row r="735" spans="7:31" ht="11.25">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row>
    <row r="736" spans="7:31" ht="11.25">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row>
    <row r="737" spans="7:31" ht="11.25">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row>
    <row r="738" spans="7:31" ht="11.25">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row>
    <row r="739" spans="7:31" ht="11.25">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row>
    <row r="740" spans="7:31" ht="11.25">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row>
    <row r="741" spans="7:31" ht="11.25">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row>
    <row r="742" spans="7:31" ht="11.25">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row>
    <row r="743" spans="7:31" ht="11.25">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row>
    <row r="744" spans="7:31" ht="11.25">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row>
    <row r="745" spans="7:31" ht="11.25">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row>
    <row r="746" spans="7:31" ht="11.25">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row>
    <row r="747" spans="7:31" ht="11.25">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row>
    <row r="748" spans="7:31" ht="11.25">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row>
    <row r="749" spans="7:31" ht="11.25">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row>
    <row r="750" spans="7:31" ht="11.25">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row>
    <row r="751" spans="7:31" ht="11.25">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row>
    <row r="752" spans="7:31" ht="11.25">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row>
    <row r="753" spans="7:31" ht="11.25">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row>
    <row r="754" spans="7:31" ht="11.25">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row>
    <row r="755" spans="7:31" ht="11.25">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row>
    <row r="756" spans="7:31" ht="11.25">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row>
    <row r="757" spans="7:31" ht="11.25">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row>
    <row r="758" spans="7:31" ht="11.25">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row>
    <row r="759" spans="7:31" ht="11.25">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row>
    <row r="760" spans="7:31" ht="11.25">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row>
    <row r="761" spans="7:31" ht="11.25">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row>
    <row r="762" spans="7:31" ht="11.25">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row>
    <row r="763" spans="7:31" ht="11.25">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row>
    <row r="764" spans="7:31" ht="11.25">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row>
    <row r="765" spans="7:31" ht="11.25">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row>
    <row r="766" spans="7:31" ht="11.25">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row>
    <row r="767" spans="7:31" ht="11.25">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row>
    <row r="768" spans="7:31" ht="11.25">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row>
    <row r="769" spans="7:31" ht="11.25">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row>
    <row r="770" spans="7:31" ht="11.25">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row>
    <row r="771" spans="7:31" ht="11.25">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row>
    <row r="772" spans="7:31" ht="11.25">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row>
    <row r="773" spans="7:31" ht="11.25">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row>
    <row r="774" spans="7:31" ht="11.25">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row>
    <row r="775" spans="7:31" ht="11.25">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row>
    <row r="776" spans="7:31" ht="11.25">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row>
    <row r="777" spans="7:31" ht="11.25">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row>
    <row r="778" spans="7:31" ht="11.25">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row>
    <row r="779" spans="7:31" ht="11.25">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row>
    <row r="780" spans="7:31" ht="11.25">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row>
    <row r="781" spans="7:31" ht="11.25">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row>
    <row r="782" spans="7:31" ht="11.25">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row>
    <row r="783" spans="7:31" ht="11.25">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row>
    <row r="784" spans="7:31" ht="11.25">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row>
    <row r="785" spans="7:31" ht="11.25">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row>
    <row r="786" spans="7:31" ht="11.25">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row>
    <row r="787" spans="7:31" ht="11.25">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row>
    <row r="788" spans="7:31" ht="11.25">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row>
    <row r="789" spans="7:31" ht="11.25">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row>
    <row r="790" spans="7:31" ht="11.25">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row>
    <row r="791" spans="7:31" ht="11.25">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row>
    <row r="792" spans="7:31" ht="11.25">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row>
    <row r="793" spans="7:31" ht="11.25">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row>
    <row r="794" spans="7:31" ht="11.25">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row>
    <row r="795" spans="7:31" ht="11.25">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row>
    <row r="796" spans="7:31" ht="11.25">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row>
    <row r="797" spans="7:31" ht="11.25">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row>
    <row r="798" spans="7:31" ht="11.25">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row>
    <row r="799" spans="7:31" ht="11.25">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row>
    <row r="800" spans="7:31" ht="11.25">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row>
    <row r="801" spans="7:31" ht="11.25">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row>
    <row r="802" spans="7:31" ht="11.25">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80"/>
      <c r="AE802" s="80"/>
    </row>
    <row r="803" spans="7:31" ht="11.25">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row>
    <row r="804" spans="7:31" ht="11.25">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80"/>
      <c r="AE804" s="80"/>
    </row>
    <row r="805" spans="7:31" ht="11.25">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80"/>
      <c r="AE805" s="80"/>
    </row>
    <row r="806" spans="7:31" ht="11.25">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row>
    <row r="807" spans="7:31" ht="11.25">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row>
    <row r="808" spans="7:31" ht="11.25">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row>
    <row r="809" spans="7:31" ht="11.25">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row>
    <row r="810" spans="7:31" ht="11.25">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row>
    <row r="811" spans="7:31" ht="11.25">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row>
    <row r="812" spans="7:31" ht="11.25">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row>
    <row r="813" spans="7:31" ht="11.25">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row>
    <row r="814" spans="7:31" ht="11.25">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row>
    <row r="815" spans="7:31" ht="11.25">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row>
    <row r="816" spans="7:31" ht="11.25">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row>
    <row r="817" spans="7:31" ht="11.25">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row>
    <row r="818" spans="7:31" ht="11.25">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row>
    <row r="819" spans="7:31" ht="11.25">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row>
    <row r="820" spans="7:31" ht="11.25">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row>
    <row r="821" spans="7:31" ht="11.25">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row>
    <row r="822" spans="7:31" ht="11.25">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row>
    <row r="823" spans="7:31" ht="11.25">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row>
    <row r="824" spans="7:31" ht="11.25">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row>
    <row r="825" spans="7:31" ht="11.25">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row>
    <row r="826" spans="7:31" ht="11.25">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row>
    <row r="827" spans="7:31" ht="11.25">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row>
    <row r="828" spans="7:31" ht="11.25">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row>
    <row r="829" spans="7:31" ht="11.25">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row>
    <row r="830" spans="7:31" ht="11.25">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row>
    <row r="831" spans="7:31" ht="11.25">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row>
    <row r="832" spans="7:31" ht="11.25">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row>
    <row r="833" spans="7:31" ht="11.25">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row>
    <row r="834" spans="7:31" ht="11.25">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row>
    <row r="835" spans="7:31" ht="11.25">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80"/>
      <c r="AE835" s="80"/>
    </row>
    <row r="836" spans="7:31" ht="11.25">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80"/>
      <c r="AE836" s="80"/>
    </row>
    <row r="837" spans="7:31" ht="11.25">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row>
    <row r="838" spans="7:31" ht="11.25">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row>
    <row r="839" spans="7:31" ht="11.25">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row>
    <row r="840" spans="7:31" ht="11.25">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row>
    <row r="841" spans="7:31" ht="11.25">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row>
    <row r="842" spans="7:31" ht="11.25">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row>
    <row r="843" spans="7:31" ht="11.25">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row>
    <row r="844" spans="7:31" ht="11.25">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row>
    <row r="845" spans="7:31" ht="11.25">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row>
    <row r="846" spans="7:31" ht="11.25">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row>
    <row r="847" spans="7:31" ht="11.25">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row>
    <row r="848" spans="7:31" ht="11.25">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row>
    <row r="849" spans="7:31" ht="11.25">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row>
    <row r="850" spans="7:31" ht="11.25">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row>
    <row r="851" spans="7:31" ht="11.25">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row>
    <row r="852" spans="7:31" ht="11.25">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row>
    <row r="853" spans="7:31" ht="11.25">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row>
    <row r="854" spans="7:31" ht="11.25">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row>
    <row r="855" spans="7:31" ht="11.25">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row>
    <row r="856" spans="7:31" ht="11.25">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row>
    <row r="857" spans="7:31" ht="11.25">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row>
    <row r="858" spans="7:31" ht="11.25">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row>
    <row r="859" spans="7:31" ht="11.25">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row>
    <row r="860" spans="7:31" ht="11.25">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row>
    <row r="861" spans="7:31" ht="11.25">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row>
    <row r="862" spans="7:31" ht="11.25">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row>
    <row r="863" spans="7:31" ht="11.25">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row>
    <row r="864" spans="7:31" ht="11.25">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row>
    <row r="865" spans="7:31" ht="11.25">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row>
    <row r="866" spans="7:31" ht="11.25">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row>
    <row r="867" spans="7:31" ht="11.25">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row>
    <row r="868" spans="7:31" ht="11.25">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row>
    <row r="869" spans="7:31" ht="11.25">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row>
    <row r="870" spans="7:31" ht="11.25">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row>
    <row r="871" spans="7:31" ht="11.25">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row>
    <row r="872" spans="7:31" ht="11.25">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row>
    <row r="873" spans="7:31" ht="11.25">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row>
    <row r="874" spans="7:31" ht="11.25">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row>
    <row r="875" spans="7:31" ht="11.25">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row>
    <row r="876" spans="7:31" ht="11.25">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row>
    <row r="877" spans="7:31" ht="11.25">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row>
    <row r="878" spans="7:31" ht="11.25">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row>
    <row r="879" spans="7:31" ht="11.25">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row>
    <row r="880" spans="7:31" ht="11.25">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row>
    <row r="881" spans="7:31" ht="11.25">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row>
    <row r="882" spans="7:31" ht="11.25">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row>
    <row r="883" spans="7:31" ht="11.25">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row>
    <row r="884" spans="7:31" ht="11.25">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row>
    <row r="885" spans="7:31" ht="11.25">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row>
    <row r="886" spans="7:31" ht="11.25">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row>
    <row r="887" spans="7:31" ht="11.25">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row>
    <row r="888" spans="7:31" ht="11.25">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row>
    <row r="889" spans="7:31" ht="11.25">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row>
    <row r="890" spans="7:31" ht="11.25">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row>
    <row r="891" spans="7:31" ht="11.25">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row>
    <row r="892" spans="7:31" ht="11.25">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row>
    <row r="893" spans="7:31" ht="11.25">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row>
    <row r="894" spans="7:31" ht="11.25">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row>
    <row r="895" spans="7:31" ht="11.25">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row>
    <row r="896" spans="7:31" ht="11.25">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row>
    <row r="897" spans="7:31" ht="11.25">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row>
    <row r="898" spans="7:31" ht="11.25">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row>
    <row r="899" spans="7:31" ht="11.25">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row>
    <row r="900" spans="7:31" ht="11.25">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row>
    <row r="901" spans="7:31" ht="11.25">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row>
    <row r="902" spans="7:31" ht="11.25">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row>
    <row r="903" spans="7:31" ht="11.25">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80"/>
      <c r="AE903" s="80"/>
    </row>
    <row r="904" spans="7:31" ht="11.25">
      <c r="G904" s="80"/>
      <c r="H904" s="80"/>
      <c r="I904" s="80"/>
      <c r="J904" s="80"/>
      <c r="K904" s="80"/>
      <c r="L904" s="80"/>
      <c r="M904" s="80"/>
      <c r="N904" s="80"/>
      <c r="O904" s="80"/>
      <c r="P904" s="80"/>
      <c r="Q904" s="80"/>
      <c r="R904" s="80"/>
      <c r="S904" s="80"/>
      <c r="T904" s="80"/>
      <c r="U904" s="80"/>
      <c r="V904" s="80"/>
      <c r="W904" s="80"/>
      <c r="X904" s="80"/>
      <c r="Y904" s="80"/>
      <c r="Z904" s="80"/>
      <c r="AA904" s="80"/>
      <c r="AB904" s="80"/>
      <c r="AC904" s="80"/>
      <c r="AD904" s="80"/>
      <c r="AE904" s="80"/>
    </row>
    <row r="905" spans="7:31" ht="11.25">
      <c r="G905" s="80"/>
      <c r="H905" s="80"/>
      <c r="I905" s="80"/>
      <c r="J905" s="80"/>
      <c r="K905" s="80"/>
      <c r="L905" s="80"/>
      <c r="M905" s="80"/>
      <c r="N905" s="80"/>
      <c r="O905" s="80"/>
      <c r="P905" s="80"/>
      <c r="Q905" s="80"/>
      <c r="R905" s="80"/>
      <c r="S905" s="80"/>
      <c r="T905" s="80"/>
      <c r="U905" s="80"/>
      <c r="V905" s="80"/>
      <c r="W905" s="80"/>
      <c r="X905" s="80"/>
      <c r="Y905" s="80"/>
      <c r="Z905" s="80"/>
      <c r="AA905" s="80"/>
      <c r="AB905" s="80"/>
      <c r="AC905" s="80"/>
      <c r="AD905" s="80"/>
      <c r="AE905" s="80"/>
    </row>
    <row r="906" spans="7:31" ht="11.25">
      <c r="G906" s="80"/>
      <c r="H906" s="80"/>
      <c r="I906" s="80"/>
      <c r="J906" s="80"/>
      <c r="K906" s="80"/>
      <c r="L906" s="80"/>
      <c r="M906" s="80"/>
      <c r="N906" s="80"/>
      <c r="O906" s="80"/>
      <c r="P906" s="80"/>
      <c r="Q906" s="80"/>
      <c r="R906" s="80"/>
      <c r="S906" s="80"/>
      <c r="T906" s="80"/>
      <c r="U906" s="80"/>
      <c r="V906" s="80"/>
      <c r="W906" s="80"/>
      <c r="X906" s="80"/>
      <c r="Y906" s="80"/>
      <c r="Z906" s="80"/>
      <c r="AA906" s="80"/>
      <c r="AB906" s="80"/>
      <c r="AC906" s="80"/>
      <c r="AD906" s="80"/>
      <c r="AE906" s="80"/>
    </row>
    <row r="907" spans="7:31" ht="11.25">
      <c r="G907" s="80"/>
      <c r="H907" s="80"/>
      <c r="I907" s="80"/>
      <c r="J907" s="80"/>
      <c r="K907" s="80"/>
      <c r="L907" s="80"/>
      <c r="M907" s="80"/>
      <c r="N907" s="80"/>
      <c r="O907" s="80"/>
      <c r="P907" s="80"/>
      <c r="Q907" s="80"/>
      <c r="R907" s="80"/>
      <c r="S907" s="80"/>
      <c r="T907" s="80"/>
      <c r="U907" s="80"/>
      <c r="V907" s="80"/>
      <c r="W907" s="80"/>
      <c r="X907" s="80"/>
      <c r="Y907" s="80"/>
      <c r="Z907" s="80"/>
      <c r="AA907" s="80"/>
      <c r="AB907" s="80"/>
      <c r="AC907" s="80"/>
      <c r="AD907" s="80"/>
      <c r="AE907" s="80"/>
    </row>
    <row r="908" spans="7:31" ht="11.25">
      <c r="G908" s="80"/>
      <c r="H908" s="80"/>
      <c r="I908" s="80"/>
      <c r="J908" s="80"/>
      <c r="K908" s="80"/>
      <c r="L908" s="80"/>
      <c r="M908" s="80"/>
      <c r="N908" s="80"/>
      <c r="O908" s="80"/>
      <c r="P908" s="80"/>
      <c r="Q908" s="80"/>
      <c r="R908" s="80"/>
      <c r="S908" s="80"/>
      <c r="T908" s="80"/>
      <c r="U908" s="80"/>
      <c r="V908" s="80"/>
      <c r="W908" s="80"/>
      <c r="X908" s="80"/>
      <c r="Y908" s="80"/>
      <c r="Z908" s="80"/>
      <c r="AA908" s="80"/>
      <c r="AB908" s="80"/>
      <c r="AC908" s="80"/>
      <c r="AD908" s="80"/>
      <c r="AE908" s="80"/>
    </row>
    <row r="909" spans="7:31" ht="11.25">
      <c r="G909" s="80"/>
      <c r="H909" s="80"/>
      <c r="I909" s="80"/>
      <c r="J909" s="80"/>
      <c r="K909" s="80"/>
      <c r="L909" s="80"/>
      <c r="M909" s="80"/>
      <c r="N909" s="80"/>
      <c r="O909" s="80"/>
      <c r="P909" s="80"/>
      <c r="Q909" s="80"/>
      <c r="R909" s="80"/>
      <c r="S909" s="80"/>
      <c r="T909" s="80"/>
      <c r="U909" s="80"/>
      <c r="V909" s="80"/>
      <c r="W909" s="80"/>
      <c r="X909" s="80"/>
      <c r="Y909" s="80"/>
      <c r="Z909" s="80"/>
      <c r="AA909" s="80"/>
      <c r="AB909" s="80"/>
      <c r="AC909" s="80"/>
      <c r="AD909" s="80"/>
      <c r="AE909" s="80"/>
    </row>
    <row r="910" spans="7:31" ht="11.25">
      <c r="G910" s="80"/>
      <c r="H910" s="80"/>
      <c r="I910" s="80"/>
      <c r="J910" s="80"/>
      <c r="K910" s="80"/>
      <c r="L910" s="80"/>
      <c r="M910" s="80"/>
      <c r="N910" s="80"/>
      <c r="O910" s="80"/>
      <c r="P910" s="80"/>
      <c r="Q910" s="80"/>
      <c r="R910" s="80"/>
      <c r="S910" s="80"/>
      <c r="T910" s="80"/>
      <c r="U910" s="80"/>
      <c r="V910" s="80"/>
      <c r="W910" s="80"/>
      <c r="X910" s="80"/>
      <c r="Y910" s="80"/>
      <c r="Z910" s="80"/>
      <c r="AA910" s="80"/>
      <c r="AB910" s="80"/>
      <c r="AC910" s="80"/>
      <c r="AD910" s="80"/>
      <c r="AE910" s="80"/>
    </row>
    <row r="911" spans="7:31" ht="11.25">
      <c r="G911" s="80"/>
      <c r="H911" s="80"/>
      <c r="I911" s="80"/>
      <c r="J911" s="80"/>
      <c r="K911" s="80"/>
      <c r="L911" s="80"/>
      <c r="M911" s="80"/>
      <c r="N911" s="80"/>
      <c r="O911" s="80"/>
      <c r="P911" s="80"/>
      <c r="Q911" s="80"/>
      <c r="R911" s="80"/>
      <c r="S911" s="80"/>
      <c r="T911" s="80"/>
      <c r="U911" s="80"/>
      <c r="V911" s="80"/>
      <c r="W911" s="80"/>
      <c r="X911" s="80"/>
      <c r="Y911" s="80"/>
      <c r="Z911" s="80"/>
      <c r="AA911" s="80"/>
      <c r="AB911" s="80"/>
      <c r="AC911" s="80"/>
      <c r="AD911" s="80"/>
      <c r="AE911" s="80"/>
    </row>
    <row r="912" spans="7:31" ht="11.25">
      <c r="G912" s="80"/>
      <c r="H912" s="80"/>
      <c r="I912" s="80"/>
      <c r="J912" s="80"/>
      <c r="K912" s="80"/>
      <c r="L912" s="80"/>
      <c r="M912" s="80"/>
      <c r="N912" s="80"/>
      <c r="O912" s="80"/>
      <c r="P912" s="80"/>
      <c r="Q912" s="80"/>
      <c r="R912" s="80"/>
      <c r="S912" s="80"/>
      <c r="T912" s="80"/>
      <c r="U912" s="80"/>
      <c r="V912" s="80"/>
      <c r="W912" s="80"/>
      <c r="X912" s="80"/>
      <c r="Y912" s="80"/>
      <c r="Z912" s="80"/>
      <c r="AA912" s="80"/>
      <c r="AB912" s="80"/>
      <c r="AC912" s="80"/>
      <c r="AD912" s="80"/>
      <c r="AE912" s="80"/>
    </row>
    <row r="913" spans="7:31" ht="11.25">
      <c r="G913" s="80"/>
      <c r="H913" s="80"/>
      <c r="I913" s="80"/>
      <c r="J913" s="80"/>
      <c r="K913" s="80"/>
      <c r="L913" s="80"/>
      <c r="M913" s="80"/>
      <c r="N913" s="80"/>
      <c r="O913" s="80"/>
      <c r="P913" s="80"/>
      <c r="Q913" s="80"/>
      <c r="R913" s="80"/>
      <c r="S913" s="80"/>
      <c r="T913" s="80"/>
      <c r="U913" s="80"/>
      <c r="V913" s="80"/>
      <c r="W913" s="80"/>
      <c r="X913" s="80"/>
      <c r="Y913" s="80"/>
      <c r="Z913" s="80"/>
      <c r="AA913" s="80"/>
      <c r="AB913" s="80"/>
      <c r="AC913" s="80"/>
      <c r="AD913" s="80"/>
      <c r="AE913" s="80"/>
    </row>
    <row r="914" spans="7:31" ht="11.25">
      <c r="G914" s="80"/>
      <c r="H914" s="80"/>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row>
    <row r="915" spans="7:31" ht="11.25">
      <c r="G915" s="80"/>
      <c r="H915" s="80"/>
      <c r="I915" s="80"/>
      <c r="J915" s="80"/>
      <c r="K915" s="80"/>
      <c r="L915" s="80"/>
      <c r="M915" s="80"/>
      <c r="N915" s="80"/>
      <c r="O915" s="80"/>
      <c r="P915" s="80"/>
      <c r="Q915" s="80"/>
      <c r="R915" s="80"/>
      <c r="S915" s="80"/>
      <c r="T915" s="80"/>
      <c r="U915" s="80"/>
      <c r="V915" s="80"/>
      <c r="W915" s="80"/>
      <c r="X915" s="80"/>
      <c r="Y915" s="80"/>
      <c r="Z915" s="80"/>
      <c r="AA915" s="80"/>
      <c r="AB915" s="80"/>
      <c r="AC915" s="80"/>
      <c r="AD915" s="80"/>
      <c r="AE915" s="80"/>
    </row>
    <row r="916" spans="7:31" ht="11.25">
      <c r="G916" s="80"/>
      <c r="H916" s="80"/>
      <c r="I916" s="80"/>
      <c r="J916" s="80"/>
      <c r="K916" s="80"/>
      <c r="L916" s="80"/>
      <c r="M916" s="80"/>
      <c r="N916" s="80"/>
      <c r="O916" s="80"/>
      <c r="P916" s="80"/>
      <c r="Q916" s="80"/>
      <c r="R916" s="80"/>
      <c r="S916" s="80"/>
      <c r="T916" s="80"/>
      <c r="U916" s="80"/>
      <c r="V916" s="80"/>
      <c r="W916" s="80"/>
      <c r="X916" s="80"/>
      <c r="Y916" s="80"/>
      <c r="Z916" s="80"/>
      <c r="AA916" s="80"/>
      <c r="AB916" s="80"/>
      <c r="AC916" s="80"/>
      <c r="AD916" s="80"/>
      <c r="AE916" s="80"/>
    </row>
    <row r="917" spans="7:31" ht="11.25">
      <c r="G917" s="80"/>
      <c r="H917" s="80"/>
      <c r="I917" s="80"/>
      <c r="J917" s="80"/>
      <c r="K917" s="80"/>
      <c r="L917" s="80"/>
      <c r="M917" s="80"/>
      <c r="N917" s="80"/>
      <c r="O917" s="80"/>
      <c r="P917" s="80"/>
      <c r="Q917" s="80"/>
      <c r="R917" s="80"/>
      <c r="S917" s="80"/>
      <c r="T917" s="80"/>
      <c r="U917" s="80"/>
      <c r="V917" s="80"/>
      <c r="W917" s="80"/>
      <c r="X917" s="80"/>
      <c r="Y917" s="80"/>
      <c r="Z917" s="80"/>
      <c r="AA917" s="80"/>
      <c r="AB917" s="80"/>
      <c r="AC917" s="80"/>
      <c r="AD917" s="80"/>
      <c r="AE917" s="80"/>
    </row>
    <row r="918" spans="7:31" ht="11.25">
      <c r="G918" s="80"/>
      <c r="H918" s="80"/>
      <c r="I918" s="80"/>
      <c r="J918" s="80"/>
      <c r="K918" s="80"/>
      <c r="L918" s="80"/>
      <c r="M918" s="80"/>
      <c r="N918" s="80"/>
      <c r="O918" s="80"/>
      <c r="P918" s="80"/>
      <c r="Q918" s="80"/>
      <c r="R918" s="80"/>
      <c r="S918" s="80"/>
      <c r="T918" s="80"/>
      <c r="U918" s="80"/>
      <c r="V918" s="80"/>
      <c r="W918" s="80"/>
      <c r="X918" s="80"/>
      <c r="Y918" s="80"/>
      <c r="Z918" s="80"/>
      <c r="AA918" s="80"/>
      <c r="AB918" s="80"/>
      <c r="AC918" s="80"/>
      <c r="AD918" s="80"/>
      <c r="AE918" s="80"/>
    </row>
    <row r="919" spans="7:31" ht="11.25">
      <c r="G919" s="80"/>
      <c r="H919" s="80"/>
      <c r="I919" s="80"/>
      <c r="J919" s="80"/>
      <c r="K919" s="80"/>
      <c r="L919" s="80"/>
      <c r="M919" s="80"/>
      <c r="N919" s="80"/>
      <c r="O919" s="80"/>
      <c r="P919" s="80"/>
      <c r="Q919" s="80"/>
      <c r="R919" s="80"/>
      <c r="S919" s="80"/>
      <c r="T919" s="80"/>
      <c r="U919" s="80"/>
      <c r="V919" s="80"/>
      <c r="W919" s="80"/>
      <c r="X919" s="80"/>
      <c r="Y919" s="80"/>
      <c r="Z919" s="80"/>
      <c r="AA919" s="80"/>
      <c r="AB919" s="80"/>
      <c r="AC919" s="80"/>
      <c r="AD919" s="80"/>
      <c r="AE919" s="80"/>
    </row>
    <row r="920" spans="7:31" ht="11.25">
      <c r="G920" s="80"/>
      <c r="H920" s="80"/>
      <c r="I920" s="80"/>
      <c r="J920" s="80"/>
      <c r="K920" s="80"/>
      <c r="L920" s="80"/>
      <c r="M920" s="80"/>
      <c r="N920" s="80"/>
      <c r="O920" s="80"/>
      <c r="P920" s="80"/>
      <c r="Q920" s="80"/>
      <c r="R920" s="80"/>
      <c r="S920" s="80"/>
      <c r="T920" s="80"/>
      <c r="U920" s="80"/>
      <c r="V920" s="80"/>
      <c r="W920" s="80"/>
      <c r="X920" s="80"/>
      <c r="Y920" s="80"/>
      <c r="Z920" s="80"/>
      <c r="AA920" s="80"/>
      <c r="AB920" s="80"/>
      <c r="AC920" s="80"/>
      <c r="AD920" s="80"/>
      <c r="AE920" s="80"/>
    </row>
    <row r="921" spans="7:31" ht="11.25">
      <c r="G921" s="80"/>
      <c r="H921" s="80"/>
      <c r="I921" s="80"/>
      <c r="J921" s="80"/>
      <c r="K921" s="80"/>
      <c r="L921" s="80"/>
      <c r="M921" s="80"/>
      <c r="N921" s="80"/>
      <c r="O921" s="80"/>
      <c r="P921" s="80"/>
      <c r="Q921" s="80"/>
      <c r="R921" s="80"/>
      <c r="S921" s="80"/>
      <c r="T921" s="80"/>
      <c r="U921" s="80"/>
      <c r="V921" s="80"/>
      <c r="W921" s="80"/>
      <c r="X921" s="80"/>
      <c r="Y921" s="80"/>
      <c r="Z921" s="80"/>
      <c r="AA921" s="80"/>
      <c r="AB921" s="80"/>
      <c r="AC921" s="80"/>
      <c r="AD921" s="80"/>
      <c r="AE921" s="80"/>
    </row>
    <row r="922" spans="7:31" ht="11.25">
      <c r="G922" s="80"/>
      <c r="H922" s="80"/>
      <c r="I922" s="80"/>
      <c r="J922" s="80"/>
      <c r="K922" s="80"/>
      <c r="L922" s="80"/>
      <c r="M922" s="80"/>
      <c r="N922" s="80"/>
      <c r="O922" s="80"/>
      <c r="P922" s="80"/>
      <c r="Q922" s="80"/>
      <c r="R922" s="80"/>
      <c r="S922" s="80"/>
      <c r="T922" s="80"/>
      <c r="U922" s="80"/>
      <c r="V922" s="80"/>
      <c r="W922" s="80"/>
      <c r="X922" s="80"/>
      <c r="Y922" s="80"/>
      <c r="Z922" s="80"/>
      <c r="AA922" s="80"/>
      <c r="AB922" s="80"/>
      <c r="AC922" s="80"/>
      <c r="AD922" s="80"/>
      <c r="AE922" s="80"/>
    </row>
    <row r="923" spans="7:31" ht="11.25">
      <c r="G923" s="80"/>
      <c r="H923" s="80"/>
      <c r="I923" s="80"/>
      <c r="J923" s="80"/>
      <c r="K923" s="80"/>
      <c r="L923" s="80"/>
      <c r="M923" s="80"/>
      <c r="N923" s="80"/>
      <c r="O923" s="80"/>
      <c r="P923" s="80"/>
      <c r="Q923" s="80"/>
      <c r="R923" s="80"/>
      <c r="S923" s="80"/>
      <c r="T923" s="80"/>
      <c r="U923" s="80"/>
      <c r="V923" s="80"/>
      <c r="W923" s="80"/>
      <c r="X923" s="80"/>
      <c r="Y923" s="80"/>
      <c r="Z923" s="80"/>
      <c r="AA923" s="80"/>
      <c r="AB923" s="80"/>
      <c r="AC923" s="80"/>
      <c r="AD923" s="80"/>
      <c r="AE923" s="80"/>
    </row>
    <row r="924" spans="7:31" ht="11.25">
      <c r="G924" s="80"/>
      <c r="H924" s="80"/>
      <c r="I924" s="80"/>
      <c r="J924" s="80"/>
      <c r="K924" s="80"/>
      <c r="L924" s="80"/>
      <c r="M924" s="80"/>
      <c r="N924" s="80"/>
      <c r="O924" s="80"/>
      <c r="P924" s="80"/>
      <c r="Q924" s="80"/>
      <c r="R924" s="80"/>
      <c r="S924" s="80"/>
      <c r="T924" s="80"/>
      <c r="U924" s="80"/>
      <c r="V924" s="80"/>
      <c r="W924" s="80"/>
      <c r="X924" s="80"/>
      <c r="Y924" s="80"/>
      <c r="Z924" s="80"/>
      <c r="AA924" s="80"/>
      <c r="AB924" s="80"/>
      <c r="AC924" s="80"/>
      <c r="AD924" s="80"/>
      <c r="AE924" s="80"/>
    </row>
    <row r="925" spans="7:31" ht="11.25">
      <c r="G925" s="80"/>
      <c r="H925" s="80"/>
      <c r="I925" s="80"/>
      <c r="J925" s="80"/>
      <c r="K925" s="80"/>
      <c r="L925" s="80"/>
      <c r="M925" s="80"/>
      <c r="N925" s="80"/>
      <c r="O925" s="80"/>
      <c r="P925" s="80"/>
      <c r="Q925" s="80"/>
      <c r="R925" s="80"/>
      <c r="S925" s="80"/>
      <c r="T925" s="80"/>
      <c r="U925" s="80"/>
      <c r="V925" s="80"/>
      <c r="W925" s="80"/>
      <c r="X925" s="80"/>
      <c r="Y925" s="80"/>
      <c r="Z925" s="80"/>
      <c r="AA925" s="80"/>
      <c r="AB925" s="80"/>
      <c r="AC925" s="80"/>
      <c r="AD925" s="80"/>
      <c r="AE925" s="80"/>
    </row>
    <row r="926" spans="7:31" ht="11.25">
      <c r="G926" s="80"/>
      <c r="H926" s="80"/>
      <c r="I926" s="80"/>
      <c r="J926" s="80"/>
      <c r="K926" s="80"/>
      <c r="L926" s="80"/>
      <c r="M926" s="80"/>
      <c r="N926" s="80"/>
      <c r="O926" s="80"/>
      <c r="P926" s="80"/>
      <c r="Q926" s="80"/>
      <c r="R926" s="80"/>
      <c r="S926" s="80"/>
      <c r="T926" s="80"/>
      <c r="U926" s="80"/>
      <c r="V926" s="80"/>
      <c r="W926" s="80"/>
      <c r="X926" s="80"/>
      <c r="Y926" s="80"/>
      <c r="Z926" s="80"/>
      <c r="AA926" s="80"/>
      <c r="AB926" s="80"/>
      <c r="AC926" s="80"/>
      <c r="AD926" s="80"/>
      <c r="AE926" s="80"/>
    </row>
    <row r="927" spans="7:31" ht="11.25">
      <c r="G927" s="80"/>
      <c r="H927" s="80"/>
      <c r="I927" s="80"/>
      <c r="J927" s="80"/>
      <c r="K927" s="80"/>
      <c r="L927" s="80"/>
      <c r="M927" s="80"/>
      <c r="N927" s="80"/>
      <c r="O927" s="80"/>
      <c r="P927" s="80"/>
      <c r="Q927" s="80"/>
      <c r="R927" s="80"/>
      <c r="S927" s="80"/>
      <c r="T927" s="80"/>
      <c r="U927" s="80"/>
      <c r="V927" s="80"/>
      <c r="W927" s="80"/>
      <c r="X927" s="80"/>
      <c r="Y927" s="80"/>
      <c r="Z927" s="80"/>
      <c r="AA927" s="80"/>
      <c r="AB927" s="80"/>
      <c r="AC927" s="80"/>
      <c r="AD927" s="80"/>
      <c r="AE927" s="80"/>
    </row>
    <row r="928" spans="7:31" ht="11.25">
      <c r="G928" s="80"/>
      <c r="H928" s="80"/>
      <c r="I928" s="80"/>
      <c r="J928" s="80"/>
      <c r="K928" s="80"/>
      <c r="L928" s="80"/>
      <c r="M928" s="80"/>
      <c r="N928" s="80"/>
      <c r="O928" s="80"/>
      <c r="P928" s="80"/>
      <c r="Q928" s="80"/>
      <c r="R928" s="80"/>
      <c r="S928" s="80"/>
      <c r="T928" s="80"/>
      <c r="U928" s="80"/>
      <c r="V928" s="80"/>
      <c r="W928" s="80"/>
      <c r="X928" s="80"/>
      <c r="Y928" s="80"/>
      <c r="Z928" s="80"/>
      <c r="AA928" s="80"/>
      <c r="AB928" s="80"/>
      <c r="AC928" s="80"/>
      <c r="AD928" s="80"/>
      <c r="AE928" s="80"/>
    </row>
    <row r="929" spans="7:31" ht="11.25">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row>
    <row r="930" spans="7:31" ht="11.25">
      <c r="G930" s="80"/>
      <c r="H930" s="80"/>
      <c r="I930" s="80"/>
      <c r="J930" s="80"/>
      <c r="K930" s="80"/>
      <c r="L930" s="80"/>
      <c r="M930" s="80"/>
      <c r="N930" s="80"/>
      <c r="O930" s="80"/>
      <c r="P930" s="80"/>
      <c r="Q930" s="80"/>
      <c r="R930" s="80"/>
      <c r="S930" s="80"/>
      <c r="T930" s="80"/>
      <c r="U930" s="80"/>
      <c r="V930" s="80"/>
      <c r="W930" s="80"/>
      <c r="X930" s="80"/>
      <c r="Y930" s="80"/>
      <c r="Z930" s="80"/>
      <c r="AA930" s="80"/>
      <c r="AB930" s="80"/>
      <c r="AC930" s="80"/>
      <c r="AD930" s="80"/>
      <c r="AE930" s="80"/>
    </row>
    <row r="931" spans="7:31" ht="11.25">
      <c r="G931" s="80"/>
      <c r="H931" s="80"/>
      <c r="I931" s="80"/>
      <c r="J931" s="80"/>
      <c r="K931" s="80"/>
      <c r="L931" s="80"/>
      <c r="M931" s="80"/>
      <c r="N931" s="80"/>
      <c r="O931" s="80"/>
      <c r="P931" s="80"/>
      <c r="Q931" s="80"/>
      <c r="R931" s="80"/>
      <c r="S931" s="80"/>
      <c r="T931" s="80"/>
      <c r="U931" s="80"/>
      <c r="V931" s="80"/>
      <c r="W931" s="80"/>
      <c r="X931" s="80"/>
      <c r="Y931" s="80"/>
      <c r="Z931" s="80"/>
      <c r="AA931" s="80"/>
      <c r="AB931" s="80"/>
      <c r="AC931" s="80"/>
      <c r="AD931" s="80"/>
      <c r="AE931" s="80"/>
    </row>
    <row r="932" spans="7:31" ht="11.25">
      <c r="G932" s="80"/>
      <c r="H932" s="80"/>
      <c r="I932" s="80"/>
      <c r="J932" s="80"/>
      <c r="K932" s="80"/>
      <c r="L932" s="80"/>
      <c r="M932" s="80"/>
      <c r="N932" s="80"/>
      <c r="O932" s="80"/>
      <c r="P932" s="80"/>
      <c r="Q932" s="80"/>
      <c r="R932" s="80"/>
      <c r="S932" s="80"/>
      <c r="T932" s="80"/>
      <c r="U932" s="80"/>
      <c r="V932" s="80"/>
      <c r="W932" s="80"/>
      <c r="X932" s="80"/>
      <c r="Y932" s="80"/>
      <c r="Z932" s="80"/>
      <c r="AA932" s="80"/>
      <c r="AB932" s="80"/>
      <c r="AC932" s="80"/>
      <c r="AD932" s="80"/>
      <c r="AE932" s="80"/>
    </row>
    <row r="933" spans="7:31" ht="11.25">
      <c r="G933" s="80"/>
      <c r="H933" s="80"/>
      <c r="I933" s="80"/>
      <c r="J933" s="80"/>
      <c r="K933" s="80"/>
      <c r="L933" s="80"/>
      <c r="M933" s="80"/>
      <c r="N933" s="80"/>
      <c r="O933" s="80"/>
      <c r="P933" s="80"/>
      <c r="Q933" s="80"/>
      <c r="R933" s="80"/>
      <c r="S933" s="80"/>
      <c r="T933" s="80"/>
      <c r="U933" s="80"/>
      <c r="V933" s="80"/>
      <c r="W933" s="80"/>
      <c r="X933" s="80"/>
      <c r="Y933" s="80"/>
      <c r="Z933" s="80"/>
      <c r="AA933" s="80"/>
      <c r="AB933" s="80"/>
      <c r="AC933" s="80"/>
      <c r="AD933" s="80"/>
      <c r="AE933" s="80"/>
    </row>
    <row r="934" spans="7:31" ht="11.25">
      <c r="G934" s="80"/>
      <c r="H934" s="80"/>
      <c r="I934" s="80"/>
      <c r="J934" s="80"/>
      <c r="K934" s="80"/>
      <c r="L934" s="80"/>
      <c r="M934" s="80"/>
      <c r="N934" s="80"/>
      <c r="O934" s="80"/>
      <c r="P934" s="80"/>
      <c r="Q934" s="80"/>
      <c r="R934" s="80"/>
      <c r="S934" s="80"/>
      <c r="T934" s="80"/>
      <c r="U934" s="80"/>
      <c r="V934" s="80"/>
      <c r="W934" s="80"/>
      <c r="X934" s="80"/>
      <c r="Y934" s="80"/>
      <c r="Z934" s="80"/>
      <c r="AA934" s="80"/>
      <c r="AB934" s="80"/>
      <c r="AC934" s="80"/>
      <c r="AD934" s="80"/>
      <c r="AE934" s="80"/>
    </row>
    <row r="935" spans="7:31" ht="11.25">
      <c r="G935" s="80"/>
      <c r="H935" s="80"/>
      <c r="I935" s="80"/>
      <c r="J935" s="80"/>
      <c r="K935" s="80"/>
      <c r="L935" s="80"/>
      <c r="M935" s="80"/>
      <c r="N935" s="80"/>
      <c r="O935" s="80"/>
      <c r="P935" s="80"/>
      <c r="Q935" s="80"/>
      <c r="R935" s="80"/>
      <c r="S935" s="80"/>
      <c r="T935" s="80"/>
      <c r="U935" s="80"/>
      <c r="V935" s="80"/>
      <c r="W935" s="80"/>
      <c r="X935" s="80"/>
      <c r="Y935" s="80"/>
      <c r="Z935" s="80"/>
      <c r="AA935" s="80"/>
      <c r="AB935" s="80"/>
      <c r="AC935" s="80"/>
      <c r="AD935" s="80"/>
      <c r="AE935" s="80"/>
    </row>
    <row r="936" spans="7:31" ht="11.25">
      <c r="G936" s="80"/>
      <c r="H936" s="80"/>
      <c r="I936" s="80"/>
      <c r="J936" s="80"/>
      <c r="K936" s="80"/>
      <c r="L936" s="80"/>
      <c r="M936" s="80"/>
      <c r="N936" s="80"/>
      <c r="O936" s="80"/>
      <c r="P936" s="80"/>
      <c r="Q936" s="80"/>
      <c r="R936" s="80"/>
      <c r="S936" s="80"/>
      <c r="T936" s="80"/>
      <c r="U936" s="80"/>
      <c r="V936" s="80"/>
      <c r="W936" s="80"/>
      <c r="X936" s="80"/>
      <c r="Y936" s="80"/>
      <c r="Z936" s="80"/>
      <c r="AA936" s="80"/>
      <c r="AB936" s="80"/>
      <c r="AC936" s="80"/>
      <c r="AD936" s="80"/>
      <c r="AE936" s="80"/>
    </row>
    <row r="937" spans="7:31" ht="11.25">
      <c r="G937" s="80"/>
      <c r="H937" s="80"/>
      <c r="I937" s="80"/>
      <c r="J937" s="80"/>
      <c r="K937" s="80"/>
      <c r="L937" s="80"/>
      <c r="M937" s="80"/>
      <c r="N937" s="80"/>
      <c r="O937" s="80"/>
      <c r="P937" s="80"/>
      <c r="Q937" s="80"/>
      <c r="R937" s="80"/>
      <c r="S937" s="80"/>
      <c r="T937" s="80"/>
      <c r="U937" s="80"/>
      <c r="V937" s="80"/>
      <c r="W937" s="80"/>
      <c r="X937" s="80"/>
      <c r="Y937" s="80"/>
      <c r="Z937" s="80"/>
      <c r="AA937" s="80"/>
      <c r="AB937" s="80"/>
      <c r="AC937" s="80"/>
      <c r="AD937" s="80"/>
      <c r="AE937" s="80"/>
    </row>
    <row r="938" spans="7:31" ht="11.25">
      <c r="G938" s="80"/>
      <c r="H938" s="80"/>
      <c r="I938" s="80"/>
      <c r="J938" s="80"/>
      <c r="K938" s="80"/>
      <c r="L938" s="80"/>
      <c r="M938" s="80"/>
      <c r="N938" s="80"/>
      <c r="O938" s="80"/>
      <c r="P938" s="80"/>
      <c r="Q938" s="80"/>
      <c r="R938" s="80"/>
      <c r="S938" s="80"/>
      <c r="T938" s="80"/>
      <c r="U938" s="80"/>
      <c r="V938" s="80"/>
      <c r="W938" s="80"/>
      <c r="X938" s="80"/>
      <c r="Y938" s="80"/>
      <c r="Z938" s="80"/>
      <c r="AA938" s="80"/>
      <c r="AB938" s="80"/>
      <c r="AC938" s="80"/>
      <c r="AD938" s="80"/>
      <c r="AE938" s="80"/>
    </row>
    <row r="939" spans="7:31" ht="11.25">
      <c r="G939" s="80"/>
      <c r="H939" s="80"/>
      <c r="I939" s="80"/>
      <c r="J939" s="80"/>
      <c r="K939" s="80"/>
      <c r="L939" s="80"/>
      <c r="M939" s="80"/>
      <c r="N939" s="80"/>
      <c r="O939" s="80"/>
      <c r="P939" s="80"/>
      <c r="Q939" s="80"/>
      <c r="R939" s="80"/>
      <c r="S939" s="80"/>
      <c r="T939" s="80"/>
      <c r="U939" s="80"/>
      <c r="V939" s="80"/>
      <c r="W939" s="80"/>
      <c r="X939" s="80"/>
      <c r="Y939" s="80"/>
      <c r="Z939" s="80"/>
      <c r="AA939" s="80"/>
      <c r="AB939" s="80"/>
      <c r="AC939" s="80"/>
      <c r="AD939" s="80"/>
      <c r="AE939" s="80"/>
    </row>
    <row r="940" spans="7:31" ht="11.25">
      <c r="G940" s="80"/>
      <c r="H940" s="80"/>
      <c r="I940" s="80"/>
      <c r="J940" s="80"/>
      <c r="K940" s="80"/>
      <c r="L940" s="80"/>
      <c r="M940" s="80"/>
      <c r="N940" s="80"/>
      <c r="O940" s="80"/>
      <c r="P940" s="80"/>
      <c r="Q940" s="80"/>
      <c r="R940" s="80"/>
      <c r="S940" s="80"/>
      <c r="T940" s="80"/>
      <c r="U940" s="80"/>
      <c r="V940" s="80"/>
      <c r="W940" s="80"/>
      <c r="X940" s="80"/>
      <c r="Y940" s="80"/>
      <c r="Z940" s="80"/>
      <c r="AA940" s="80"/>
      <c r="AB940" s="80"/>
      <c r="AC940" s="80"/>
      <c r="AD940" s="80"/>
      <c r="AE940" s="80"/>
    </row>
    <row r="941" spans="7:31" ht="11.25">
      <c r="G941" s="80"/>
      <c r="H941" s="80"/>
      <c r="I941" s="80"/>
      <c r="J941" s="80"/>
      <c r="K941" s="80"/>
      <c r="L941" s="80"/>
      <c r="M941" s="80"/>
      <c r="N941" s="80"/>
      <c r="O941" s="80"/>
      <c r="P941" s="80"/>
      <c r="Q941" s="80"/>
      <c r="R941" s="80"/>
      <c r="S941" s="80"/>
      <c r="T941" s="80"/>
      <c r="U941" s="80"/>
      <c r="V941" s="80"/>
      <c r="W941" s="80"/>
      <c r="X941" s="80"/>
      <c r="Y941" s="80"/>
      <c r="Z941" s="80"/>
      <c r="AA941" s="80"/>
      <c r="AB941" s="80"/>
      <c r="AC941" s="80"/>
      <c r="AD941" s="80"/>
      <c r="AE941" s="80"/>
    </row>
    <row r="942" spans="7:31" ht="11.25">
      <c r="G942" s="80"/>
      <c r="H942" s="80"/>
      <c r="I942" s="80"/>
      <c r="J942" s="80"/>
      <c r="K942" s="80"/>
      <c r="L942" s="80"/>
      <c r="M942" s="80"/>
      <c r="N942" s="80"/>
      <c r="O942" s="80"/>
      <c r="P942" s="80"/>
      <c r="Q942" s="80"/>
      <c r="R942" s="80"/>
      <c r="S942" s="80"/>
      <c r="T942" s="80"/>
      <c r="U942" s="80"/>
      <c r="V942" s="80"/>
      <c r="W942" s="80"/>
      <c r="X942" s="80"/>
      <c r="Y942" s="80"/>
      <c r="Z942" s="80"/>
      <c r="AA942" s="80"/>
      <c r="AB942" s="80"/>
      <c r="AC942" s="80"/>
      <c r="AD942" s="80"/>
      <c r="AE942" s="80"/>
    </row>
    <row r="943" spans="7:31" ht="11.25">
      <c r="G943" s="80"/>
      <c r="H943" s="80"/>
      <c r="I943" s="80"/>
      <c r="J943" s="80"/>
      <c r="K943" s="80"/>
      <c r="L943" s="80"/>
      <c r="M943" s="80"/>
      <c r="N943" s="80"/>
      <c r="O943" s="80"/>
      <c r="P943" s="80"/>
      <c r="Q943" s="80"/>
      <c r="R943" s="80"/>
      <c r="S943" s="80"/>
      <c r="T943" s="80"/>
      <c r="U943" s="80"/>
      <c r="V943" s="80"/>
      <c r="W943" s="80"/>
      <c r="X943" s="80"/>
      <c r="Y943" s="80"/>
      <c r="Z943" s="80"/>
      <c r="AA943" s="80"/>
      <c r="AB943" s="80"/>
      <c r="AC943" s="80"/>
      <c r="AD943" s="80"/>
      <c r="AE943" s="80"/>
    </row>
    <row r="944" spans="7:31" ht="11.25">
      <c r="G944" s="80"/>
      <c r="H944" s="80"/>
      <c r="I944" s="80"/>
      <c r="J944" s="80"/>
      <c r="K944" s="80"/>
      <c r="L944" s="80"/>
      <c r="M944" s="80"/>
      <c r="N944" s="80"/>
      <c r="O944" s="80"/>
      <c r="P944" s="80"/>
      <c r="Q944" s="80"/>
      <c r="R944" s="80"/>
      <c r="S944" s="80"/>
      <c r="T944" s="80"/>
      <c r="U944" s="80"/>
      <c r="V944" s="80"/>
      <c r="W944" s="80"/>
      <c r="X944" s="80"/>
      <c r="Y944" s="80"/>
      <c r="Z944" s="80"/>
      <c r="AA944" s="80"/>
      <c r="AB944" s="80"/>
      <c r="AC944" s="80"/>
      <c r="AD944" s="80"/>
      <c r="AE944" s="80"/>
    </row>
    <row r="945" spans="7:31" ht="11.25">
      <c r="G945" s="80"/>
      <c r="H945" s="80"/>
      <c r="I945" s="80"/>
      <c r="J945" s="80"/>
      <c r="K945" s="80"/>
      <c r="L945" s="80"/>
      <c r="M945" s="80"/>
      <c r="N945" s="80"/>
      <c r="O945" s="80"/>
      <c r="P945" s="80"/>
      <c r="Q945" s="80"/>
      <c r="R945" s="80"/>
      <c r="S945" s="80"/>
      <c r="T945" s="80"/>
      <c r="U945" s="80"/>
      <c r="V945" s="80"/>
      <c r="W945" s="80"/>
      <c r="X945" s="80"/>
      <c r="Y945" s="80"/>
      <c r="Z945" s="80"/>
      <c r="AA945" s="80"/>
      <c r="AB945" s="80"/>
      <c r="AC945" s="80"/>
      <c r="AD945" s="80"/>
      <c r="AE945" s="80"/>
    </row>
    <row r="946" spans="7:31" ht="11.25">
      <c r="G946" s="80"/>
      <c r="H946" s="80"/>
      <c r="I946" s="80"/>
      <c r="J946" s="80"/>
      <c r="K946" s="80"/>
      <c r="L946" s="80"/>
      <c r="M946" s="80"/>
      <c r="N946" s="80"/>
      <c r="O946" s="80"/>
      <c r="P946" s="80"/>
      <c r="Q946" s="80"/>
      <c r="R946" s="80"/>
      <c r="S946" s="80"/>
      <c r="T946" s="80"/>
      <c r="U946" s="80"/>
      <c r="V946" s="80"/>
      <c r="W946" s="80"/>
      <c r="X946" s="80"/>
      <c r="Y946" s="80"/>
      <c r="Z946" s="80"/>
      <c r="AA946" s="80"/>
      <c r="AB946" s="80"/>
      <c r="AC946" s="80"/>
      <c r="AD946" s="80"/>
      <c r="AE946" s="80"/>
    </row>
    <row r="947" spans="7:31" ht="11.25">
      <c r="G947" s="80"/>
      <c r="H947" s="80"/>
      <c r="I947" s="80"/>
      <c r="J947" s="80"/>
      <c r="K947" s="80"/>
      <c r="L947" s="80"/>
      <c r="M947" s="80"/>
      <c r="N947" s="80"/>
      <c r="O947" s="80"/>
      <c r="P947" s="80"/>
      <c r="Q947" s="80"/>
      <c r="R947" s="80"/>
      <c r="S947" s="80"/>
      <c r="T947" s="80"/>
      <c r="U947" s="80"/>
      <c r="V947" s="80"/>
      <c r="W947" s="80"/>
      <c r="X947" s="80"/>
      <c r="Y947" s="80"/>
      <c r="Z947" s="80"/>
      <c r="AA947" s="80"/>
      <c r="AB947" s="80"/>
      <c r="AC947" s="80"/>
      <c r="AD947" s="80"/>
      <c r="AE947" s="80"/>
    </row>
    <row r="948" spans="7:31" ht="11.25">
      <c r="G948" s="80"/>
      <c r="H948" s="80"/>
      <c r="I948" s="80"/>
      <c r="J948" s="80"/>
      <c r="K948" s="80"/>
      <c r="L948" s="80"/>
      <c r="M948" s="80"/>
      <c r="N948" s="80"/>
      <c r="O948" s="80"/>
      <c r="P948" s="80"/>
      <c r="Q948" s="80"/>
      <c r="R948" s="80"/>
      <c r="S948" s="80"/>
      <c r="T948" s="80"/>
      <c r="U948" s="80"/>
      <c r="V948" s="80"/>
      <c r="W948" s="80"/>
      <c r="X948" s="80"/>
      <c r="Y948" s="80"/>
      <c r="Z948" s="80"/>
      <c r="AA948" s="80"/>
      <c r="AB948" s="80"/>
      <c r="AC948" s="80"/>
      <c r="AD948" s="80"/>
      <c r="AE948" s="80"/>
    </row>
    <row r="949" spans="7:31" ht="11.25">
      <c r="G949" s="80"/>
      <c r="H949" s="80"/>
      <c r="I949" s="80"/>
      <c r="J949" s="80"/>
      <c r="K949" s="80"/>
      <c r="L949" s="80"/>
      <c r="M949" s="80"/>
      <c r="N949" s="80"/>
      <c r="O949" s="80"/>
      <c r="P949" s="80"/>
      <c r="Q949" s="80"/>
      <c r="R949" s="80"/>
      <c r="S949" s="80"/>
      <c r="T949" s="80"/>
      <c r="U949" s="80"/>
      <c r="V949" s="80"/>
      <c r="W949" s="80"/>
      <c r="X949" s="80"/>
      <c r="Y949" s="80"/>
      <c r="Z949" s="80"/>
      <c r="AA949" s="80"/>
      <c r="AB949" s="80"/>
      <c r="AC949" s="80"/>
      <c r="AD949" s="80"/>
      <c r="AE949" s="80"/>
    </row>
    <row r="950" spans="7:31" ht="11.25">
      <c r="G950" s="80"/>
      <c r="H950" s="80"/>
      <c r="I950" s="80"/>
      <c r="J950" s="80"/>
      <c r="K950" s="80"/>
      <c r="L950" s="80"/>
      <c r="M950" s="80"/>
      <c r="N950" s="80"/>
      <c r="O950" s="80"/>
      <c r="P950" s="80"/>
      <c r="Q950" s="80"/>
      <c r="R950" s="80"/>
      <c r="S950" s="80"/>
      <c r="T950" s="80"/>
      <c r="U950" s="80"/>
      <c r="V950" s="80"/>
      <c r="W950" s="80"/>
      <c r="X950" s="80"/>
      <c r="Y950" s="80"/>
      <c r="Z950" s="80"/>
      <c r="AA950" s="80"/>
      <c r="AB950" s="80"/>
      <c r="AC950" s="80"/>
      <c r="AD950" s="80"/>
      <c r="AE950" s="80"/>
    </row>
    <row r="951" spans="7:31" ht="11.25">
      <c r="G951" s="80"/>
      <c r="H951" s="80"/>
      <c r="I951" s="80"/>
      <c r="J951" s="80"/>
      <c r="K951" s="80"/>
      <c r="L951" s="80"/>
      <c r="M951" s="80"/>
      <c r="N951" s="80"/>
      <c r="O951" s="80"/>
      <c r="P951" s="80"/>
      <c r="Q951" s="80"/>
      <c r="R951" s="80"/>
      <c r="S951" s="80"/>
      <c r="T951" s="80"/>
      <c r="U951" s="80"/>
      <c r="V951" s="80"/>
      <c r="W951" s="80"/>
      <c r="X951" s="80"/>
      <c r="Y951" s="80"/>
      <c r="Z951" s="80"/>
      <c r="AA951" s="80"/>
      <c r="AB951" s="80"/>
      <c r="AC951" s="80"/>
      <c r="AD951" s="80"/>
      <c r="AE951" s="80"/>
    </row>
    <row r="952" spans="7:31" ht="11.25">
      <c r="G952" s="80"/>
      <c r="H952" s="80"/>
      <c r="I952" s="80"/>
      <c r="J952" s="80"/>
      <c r="K952" s="80"/>
      <c r="L952" s="80"/>
      <c r="M952" s="80"/>
      <c r="N952" s="80"/>
      <c r="O952" s="80"/>
      <c r="P952" s="80"/>
      <c r="Q952" s="80"/>
      <c r="R952" s="80"/>
      <c r="S952" s="80"/>
      <c r="T952" s="80"/>
      <c r="U952" s="80"/>
      <c r="V952" s="80"/>
      <c r="W952" s="80"/>
      <c r="X952" s="80"/>
      <c r="Y952" s="80"/>
      <c r="Z952" s="80"/>
      <c r="AA952" s="80"/>
      <c r="AB952" s="80"/>
      <c r="AC952" s="80"/>
      <c r="AD952" s="80"/>
      <c r="AE952" s="80"/>
    </row>
    <row r="953" spans="7:31" ht="11.25">
      <c r="G953" s="80"/>
      <c r="H953" s="80"/>
      <c r="I953" s="80"/>
      <c r="J953" s="80"/>
      <c r="K953" s="80"/>
      <c r="L953" s="80"/>
      <c r="M953" s="80"/>
      <c r="N953" s="80"/>
      <c r="O953" s="80"/>
      <c r="P953" s="80"/>
      <c r="Q953" s="80"/>
      <c r="R953" s="80"/>
      <c r="S953" s="80"/>
      <c r="T953" s="80"/>
      <c r="U953" s="80"/>
      <c r="V953" s="80"/>
      <c r="W953" s="80"/>
      <c r="X953" s="80"/>
      <c r="Y953" s="80"/>
      <c r="Z953" s="80"/>
      <c r="AA953" s="80"/>
      <c r="AB953" s="80"/>
      <c r="AC953" s="80"/>
      <c r="AD953" s="80"/>
      <c r="AE953" s="80"/>
    </row>
    <row r="954" spans="7:31" ht="11.25">
      <c r="G954" s="80"/>
      <c r="H954" s="80"/>
      <c r="I954" s="80"/>
      <c r="J954" s="80"/>
      <c r="K954" s="80"/>
      <c r="L954" s="80"/>
      <c r="M954" s="80"/>
      <c r="N954" s="80"/>
      <c r="O954" s="80"/>
      <c r="P954" s="80"/>
      <c r="Q954" s="80"/>
      <c r="R954" s="80"/>
      <c r="S954" s="80"/>
      <c r="T954" s="80"/>
      <c r="U954" s="80"/>
      <c r="V954" s="80"/>
      <c r="W954" s="80"/>
      <c r="X954" s="80"/>
      <c r="Y954" s="80"/>
      <c r="Z954" s="80"/>
      <c r="AA954" s="80"/>
      <c r="AB954" s="80"/>
      <c r="AC954" s="80"/>
      <c r="AD954" s="80"/>
      <c r="AE954" s="80"/>
    </row>
    <row r="955" spans="7:31" ht="11.25">
      <c r="G955" s="80"/>
      <c r="H955" s="80"/>
      <c r="I955" s="80"/>
      <c r="J955" s="80"/>
      <c r="K955" s="80"/>
      <c r="L955" s="80"/>
      <c r="M955" s="80"/>
      <c r="N955" s="80"/>
      <c r="O955" s="80"/>
      <c r="P955" s="80"/>
      <c r="Q955" s="80"/>
      <c r="R955" s="80"/>
      <c r="S955" s="80"/>
      <c r="T955" s="80"/>
      <c r="U955" s="80"/>
      <c r="V955" s="80"/>
      <c r="W955" s="80"/>
      <c r="X955" s="80"/>
      <c r="Y955" s="80"/>
      <c r="Z955" s="80"/>
      <c r="AA955" s="80"/>
      <c r="AB955" s="80"/>
      <c r="AC955" s="80"/>
      <c r="AD955" s="80"/>
      <c r="AE955" s="80"/>
    </row>
    <row r="956" spans="7:31" ht="11.25">
      <c r="G956" s="80"/>
      <c r="H956" s="80"/>
      <c r="I956" s="80"/>
      <c r="J956" s="80"/>
      <c r="K956" s="80"/>
      <c r="L956" s="80"/>
      <c r="M956" s="80"/>
      <c r="N956" s="80"/>
      <c r="O956" s="80"/>
      <c r="P956" s="80"/>
      <c r="Q956" s="80"/>
      <c r="R956" s="80"/>
      <c r="S956" s="80"/>
      <c r="T956" s="80"/>
      <c r="U956" s="80"/>
      <c r="V956" s="80"/>
      <c r="W956" s="80"/>
      <c r="X956" s="80"/>
      <c r="Y956" s="80"/>
      <c r="Z956" s="80"/>
      <c r="AA956" s="80"/>
      <c r="AB956" s="80"/>
      <c r="AC956" s="80"/>
      <c r="AD956" s="80"/>
      <c r="AE956" s="80"/>
    </row>
    <row r="957" spans="7:31" ht="11.25">
      <c r="G957" s="80"/>
      <c r="H957" s="80"/>
      <c r="I957" s="80"/>
      <c r="J957" s="80"/>
      <c r="K957" s="80"/>
      <c r="L957" s="80"/>
      <c r="M957" s="80"/>
      <c r="N957" s="80"/>
      <c r="O957" s="80"/>
      <c r="P957" s="80"/>
      <c r="Q957" s="80"/>
      <c r="R957" s="80"/>
      <c r="S957" s="80"/>
      <c r="T957" s="80"/>
      <c r="U957" s="80"/>
      <c r="V957" s="80"/>
      <c r="W957" s="80"/>
      <c r="X957" s="80"/>
      <c r="Y957" s="80"/>
      <c r="Z957" s="80"/>
      <c r="AA957" s="80"/>
      <c r="AB957" s="80"/>
      <c r="AC957" s="80"/>
      <c r="AD957" s="80"/>
      <c r="AE957" s="80"/>
    </row>
    <row r="958" spans="7:31" ht="11.25">
      <c r="G958" s="80"/>
      <c r="H958" s="80"/>
      <c r="I958" s="80"/>
      <c r="J958" s="80"/>
      <c r="K958" s="80"/>
      <c r="L958" s="80"/>
      <c r="M958" s="80"/>
      <c r="N958" s="80"/>
      <c r="O958" s="80"/>
      <c r="P958" s="80"/>
      <c r="Q958" s="80"/>
      <c r="R958" s="80"/>
      <c r="S958" s="80"/>
      <c r="T958" s="80"/>
      <c r="U958" s="80"/>
      <c r="V958" s="80"/>
      <c r="W958" s="80"/>
      <c r="X958" s="80"/>
      <c r="Y958" s="80"/>
      <c r="Z958" s="80"/>
      <c r="AA958" s="80"/>
      <c r="AB958" s="80"/>
      <c r="AC958" s="80"/>
      <c r="AD958" s="80"/>
      <c r="AE958" s="80"/>
    </row>
    <row r="959" spans="7:31" ht="11.25">
      <c r="G959" s="80"/>
      <c r="H959" s="80"/>
      <c r="I959" s="80"/>
      <c r="J959" s="80"/>
      <c r="K959" s="80"/>
      <c r="L959" s="80"/>
      <c r="M959" s="80"/>
      <c r="N959" s="80"/>
      <c r="O959" s="80"/>
      <c r="P959" s="80"/>
      <c r="Q959" s="80"/>
      <c r="R959" s="80"/>
      <c r="S959" s="80"/>
      <c r="T959" s="80"/>
      <c r="U959" s="80"/>
      <c r="V959" s="80"/>
      <c r="W959" s="80"/>
      <c r="X959" s="80"/>
      <c r="Y959" s="80"/>
      <c r="Z959" s="80"/>
      <c r="AA959" s="80"/>
      <c r="AB959" s="80"/>
      <c r="AC959" s="80"/>
      <c r="AD959" s="80"/>
      <c r="AE959" s="80"/>
    </row>
    <row r="960" spans="7:31" ht="11.25">
      <c r="G960" s="80"/>
      <c r="H960" s="80"/>
      <c r="I960" s="80"/>
      <c r="J960" s="80"/>
      <c r="K960" s="80"/>
      <c r="L960" s="80"/>
      <c r="M960" s="80"/>
      <c r="N960" s="80"/>
      <c r="O960" s="80"/>
      <c r="P960" s="80"/>
      <c r="Q960" s="80"/>
      <c r="R960" s="80"/>
      <c r="S960" s="80"/>
      <c r="T960" s="80"/>
      <c r="U960" s="80"/>
      <c r="V960" s="80"/>
      <c r="W960" s="80"/>
      <c r="X960" s="80"/>
      <c r="Y960" s="80"/>
      <c r="Z960" s="80"/>
      <c r="AA960" s="80"/>
      <c r="AB960" s="80"/>
      <c r="AC960" s="80"/>
      <c r="AD960" s="80"/>
      <c r="AE960" s="80"/>
    </row>
    <row r="961" spans="7:31" ht="11.25">
      <c r="G961" s="80"/>
      <c r="H961" s="80"/>
      <c r="I961" s="80"/>
      <c r="J961" s="80"/>
      <c r="K961" s="80"/>
      <c r="L961" s="80"/>
      <c r="M961" s="80"/>
      <c r="N961" s="80"/>
      <c r="O961" s="80"/>
      <c r="P961" s="80"/>
      <c r="Q961" s="80"/>
      <c r="R961" s="80"/>
      <c r="S961" s="80"/>
      <c r="T961" s="80"/>
      <c r="U961" s="80"/>
      <c r="V961" s="80"/>
      <c r="W961" s="80"/>
      <c r="X961" s="80"/>
      <c r="Y961" s="80"/>
      <c r="Z961" s="80"/>
      <c r="AA961" s="80"/>
      <c r="AB961" s="80"/>
      <c r="AC961" s="80"/>
      <c r="AD961" s="80"/>
      <c r="AE961" s="80"/>
    </row>
    <row r="962" spans="7:31" ht="11.25">
      <c r="G962" s="80"/>
      <c r="H962" s="80"/>
      <c r="I962" s="80"/>
      <c r="J962" s="80"/>
      <c r="K962" s="80"/>
      <c r="L962" s="80"/>
      <c r="M962" s="80"/>
      <c r="N962" s="80"/>
      <c r="O962" s="80"/>
      <c r="P962" s="80"/>
      <c r="Q962" s="80"/>
      <c r="R962" s="80"/>
      <c r="S962" s="80"/>
      <c r="T962" s="80"/>
      <c r="U962" s="80"/>
      <c r="V962" s="80"/>
      <c r="W962" s="80"/>
      <c r="X962" s="80"/>
      <c r="Y962" s="80"/>
      <c r="Z962" s="80"/>
      <c r="AA962" s="80"/>
      <c r="AB962" s="80"/>
      <c r="AC962" s="80"/>
      <c r="AD962" s="80"/>
      <c r="AE962" s="80"/>
    </row>
    <row r="963" spans="7:31" ht="11.25">
      <c r="G963" s="80"/>
      <c r="H963" s="80"/>
      <c r="I963" s="80"/>
      <c r="J963" s="80"/>
      <c r="K963" s="80"/>
      <c r="L963" s="80"/>
      <c r="M963" s="80"/>
      <c r="N963" s="80"/>
      <c r="O963" s="80"/>
      <c r="P963" s="80"/>
      <c r="Q963" s="80"/>
      <c r="R963" s="80"/>
      <c r="S963" s="80"/>
      <c r="T963" s="80"/>
      <c r="U963" s="80"/>
      <c r="V963" s="80"/>
      <c r="W963" s="80"/>
      <c r="X963" s="80"/>
      <c r="Y963" s="80"/>
      <c r="Z963" s="80"/>
      <c r="AA963" s="80"/>
      <c r="AB963" s="80"/>
      <c r="AC963" s="80"/>
      <c r="AD963" s="80"/>
      <c r="AE963" s="80"/>
    </row>
    <row r="964" spans="7:31" ht="11.25">
      <c r="G964" s="80"/>
      <c r="H964" s="80"/>
      <c r="I964" s="80"/>
      <c r="J964" s="80"/>
      <c r="K964" s="80"/>
      <c r="L964" s="80"/>
      <c r="M964" s="80"/>
      <c r="N964" s="80"/>
      <c r="O964" s="80"/>
      <c r="P964" s="80"/>
      <c r="Q964" s="80"/>
      <c r="R964" s="80"/>
      <c r="S964" s="80"/>
      <c r="T964" s="80"/>
      <c r="U964" s="80"/>
      <c r="V964" s="80"/>
      <c r="W964" s="80"/>
      <c r="X964" s="80"/>
      <c r="Y964" s="80"/>
      <c r="Z964" s="80"/>
      <c r="AA964" s="80"/>
      <c r="AB964" s="80"/>
      <c r="AC964" s="80"/>
      <c r="AD964" s="80"/>
      <c r="AE964" s="80"/>
    </row>
    <row r="965" spans="7:31" ht="11.25">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row>
    <row r="966" spans="7:31" ht="11.25">
      <c r="G966" s="80"/>
      <c r="H966" s="80"/>
      <c r="I966" s="80"/>
      <c r="J966" s="80"/>
      <c r="K966" s="80"/>
      <c r="L966" s="80"/>
      <c r="M966" s="80"/>
      <c r="N966" s="80"/>
      <c r="O966" s="80"/>
      <c r="P966" s="80"/>
      <c r="Q966" s="80"/>
      <c r="R966" s="80"/>
      <c r="S966" s="80"/>
      <c r="T966" s="80"/>
      <c r="U966" s="80"/>
      <c r="V966" s="80"/>
      <c r="W966" s="80"/>
      <c r="X966" s="80"/>
      <c r="Y966" s="80"/>
      <c r="Z966" s="80"/>
      <c r="AA966" s="80"/>
      <c r="AB966" s="80"/>
      <c r="AC966" s="80"/>
      <c r="AD966" s="80"/>
      <c r="AE966" s="80"/>
    </row>
    <row r="967" spans="7:31" ht="11.25">
      <c r="G967" s="80"/>
      <c r="H967" s="80"/>
      <c r="I967" s="80"/>
      <c r="J967" s="80"/>
      <c r="K967" s="80"/>
      <c r="L967" s="80"/>
      <c r="M967" s="80"/>
      <c r="N967" s="80"/>
      <c r="O967" s="80"/>
      <c r="P967" s="80"/>
      <c r="Q967" s="80"/>
      <c r="R967" s="80"/>
      <c r="S967" s="80"/>
      <c r="T967" s="80"/>
      <c r="U967" s="80"/>
      <c r="V967" s="80"/>
      <c r="W967" s="80"/>
      <c r="X967" s="80"/>
      <c r="Y967" s="80"/>
      <c r="Z967" s="80"/>
      <c r="AA967" s="80"/>
      <c r="AB967" s="80"/>
      <c r="AC967" s="80"/>
      <c r="AD967" s="80"/>
      <c r="AE967" s="80"/>
    </row>
    <row r="968" spans="7:31" ht="11.25">
      <c r="G968" s="80"/>
      <c r="H968" s="80"/>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row>
    <row r="969" spans="7:31" ht="11.25">
      <c r="G969" s="80"/>
      <c r="H969" s="80"/>
      <c r="I969" s="80"/>
      <c r="J969" s="80"/>
      <c r="K969" s="80"/>
      <c r="L969" s="80"/>
      <c r="M969" s="80"/>
      <c r="N969" s="80"/>
      <c r="O969" s="80"/>
      <c r="P969" s="80"/>
      <c r="Q969" s="80"/>
      <c r="R969" s="80"/>
      <c r="S969" s="80"/>
      <c r="T969" s="80"/>
      <c r="U969" s="80"/>
      <c r="V969" s="80"/>
      <c r="W969" s="80"/>
      <c r="X969" s="80"/>
      <c r="Y969" s="80"/>
      <c r="Z969" s="80"/>
      <c r="AA969" s="80"/>
      <c r="AB969" s="80"/>
      <c r="AC969" s="80"/>
      <c r="AD969" s="80"/>
      <c r="AE969" s="80"/>
    </row>
    <row r="970" spans="7:31" ht="11.25">
      <c r="G970" s="80"/>
      <c r="H970" s="80"/>
      <c r="I970" s="80"/>
      <c r="J970" s="80"/>
      <c r="K970" s="80"/>
      <c r="L970" s="80"/>
      <c r="M970" s="80"/>
      <c r="N970" s="80"/>
      <c r="O970" s="80"/>
      <c r="P970" s="80"/>
      <c r="Q970" s="80"/>
      <c r="R970" s="80"/>
      <c r="S970" s="80"/>
      <c r="T970" s="80"/>
      <c r="U970" s="80"/>
      <c r="V970" s="80"/>
      <c r="W970" s="80"/>
      <c r="X970" s="80"/>
      <c r="Y970" s="80"/>
      <c r="Z970" s="80"/>
      <c r="AA970" s="80"/>
      <c r="AB970" s="80"/>
      <c r="AC970" s="80"/>
      <c r="AD970" s="80"/>
      <c r="AE970" s="80"/>
    </row>
    <row r="971" spans="7:31" ht="11.25">
      <c r="G971" s="80"/>
      <c r="H971" s="80"/>
      <c r="I971" s="80"/>
      <c r="J971" s="80"/>
      <c r="K971" s="80"/>
      <c r="L971" s="80"/>
      <c r="M971" s="80"/>
      <c r="N971" s="80"/>
      <c r="O971" s="80"/>
      <c r="P971" s="80"/>
      <c r="Q971" s="80"/>
      <c r="R971" s="80"/>
      <c r="S971" s="80"/>
      <c r="T971" s="80"/>
      <c r="U971" s="80"/>
      <c r="V971" s="80"/>
      <c r="W971" s="80"/>
      <c r="X971" s="80"/>
      <c r="Y971" s="80"/>
      <c r="Z971" s="80"/>
      <c r="AA971" s="80"/>
      <c r="AB971" s="80"/>
      <c r="AC971" s="80"/>
      <c r="AD971" s="80"/>
      <c r="AE971" s="80"/>
    </row>
    <row r="972" spans="7:31" ht="11.25">
      <c r="G972" s="80"/>
      <c r="H972" s="80"/>
      <c r="I972" s="80"/>
      <c r="J972" s="80"/>
      <c r="K972" s="80"/>
      <c r="L972" s="80"/>
      <c r="M972" s="80"/>
      <c r="N972" s="80"/>
      <c r="O972" s="80"/>
      <c r="P972" s="80"/>
      <c r="Q972" s="80"/>
      <c r="R972" s="80"/>
      <c r="S972" s="80"/>
      <c r="T972" s="80"/>
      <c r="U972" s="80"/>
      <c r="V972" s="80"/>
      <c r="W972" s="80"/>
      <c r="X972" s="80"/>
      <c r="Y972" s="80"/>
      <c r="Z972" s="80"/>
      <c r="AA972" s="80"/>
      <c r="AB972" s="80"/>
      <c r="AC972" s="80"/>
      <c r="AD972" s="80"/>
      <c r="AE972" s="80"/>
    </row>
    <row r="973" spans="7:31" ht="11.25">
      <c r="G973" s="80"/>
      <c r="H973" s="80"/>
      <c r="I973" s="80"/>
      <c r="J973" s="80"/>
      <c r="K973" s="80"/>
      <c r="L973" s="80"/>
      <c r="M973" s="80"/>
      <c r="N973" s="80"/>
      <c r="O973" s="80"/>
      <c r="P973" s="80"/>
      <c r="Q973" s="80"/>
      <c r="R973" s="80"/>
      <c r="S973" s="80"/>
      <c r="T973" s="80"/>
      <c r="U973" s="80"/>
      <c r="V973" s="80"/>
      <c r="W973" s="80"/>
      <c r="X973" s="80"/>
      <c r="Y973" s="80"/>
      <c r="Z973" s="80"/>
      <c r="AA973" s="80"/>
      <c r="AB973" s="80"/>
      <c r="AC973" s="80"/>
      <c r="AD973" s="80"/>
      <c r="AE973" s="80"/>
    </row>
    <row r="974" spans="7:31" ht="11.25">
      <c r="G974" s="80"/>
      <c r="H974" s="80"/>
      <c r="I974" s="80"/>
      <c r="J974" s="80"/>
      <c r="K974" s="80"/>
      <c r="L974" s="80"/>
      <c r="M974" s="80"/>
      <c r="N974" s="80"/>
      <c r="O974" s="80"/>
      <c r="P974" s="80"/>
      <c r="Q974" s="80"/>
      <c r="R974" s="80"/>
      <c r="S974" s="80"/>
      <c r="T974" s="80"/>
      <c r="U974" s="80"/>
      <c r="V974" s="80"/>
      <c r="W974" s="80"/>
      <c r="X974" s="80"/>
      <c r="Y974" s="80"/>
      <c r="Z974" s="80"/>
      <c r="AA974" s="80"/>
      <c r="AB974" s="80"/>
      <c r="AC974" s="80"/>
      <c r="AD974" s="80"/>
      <c r="AE974" s="80"/>
    </row>
    <row r="975" spans="7:31" ht="11.25">
      <c r="G975" s="80"/>
      <c r="H975" s="80"/>
      <c r="I975" s="80"/>
      <c r="J975" s="80"/>
      <c r="K975" s="80"/>
      <c r="L975" s="80"/>
      <c r="M975" s="80"/>
      <c r="N975" s="80"/>
      <c r="O975" s="80"/>
      <c r="P975" s="80"/>
      <c r="Q975" s="80"/>
      <c r="R975" s="80"/>
      <c r="S975" s="80"/>
      <c r="T975" s="80"/>
      <c r="U975" s="80"/>
      <c r="V975" s="80"/>
      <c r="W975" s="80"/>
      <c r="X975" s="80"/>
      <c r="Y975" s="80"/>
      <c r="Z975" s="80"/>
      <c r="AA975" s="80"/>
      <c r="AB975" s="80"/>
      <c r="AC975" s="80"/>
      <c r="AD975" s="80"/>
      <c r="AE975" s="80"/>
    </row>
    <row r="976" spans="7:31" ht="11.25">
      <c r="G976" s="80"/>
      <c r="H976" s="80"/>
      <c r="I976" s="80"/>
      <c r="J976" s="80"/>
      <c r="K976" s="80"/>
      <c r="L976" s="80"/>
      <c r="M976" s="80"/>
      <c r="N976" s="80"/>
      <c r="O976" s="80"/>
      <c r="P976" s="80"/>
      <c r="Q976" s="80"/>
      <c r="R976" s="80"/>
      <c r="S976" s="80"/>
      <c r="T976" s="80"/>
      <c r="U976" s="80"/>
      <c r="V976" s="80"/>
      <c r="W976" s="80"/>
      <c r="X976" s="80"/>
      <c r="Y976" s="80"/>
      <c r="Z976" s="80"/>
      <c r="AA976" s="80"/>
      <c r="AB976" s="80"/>
      <c r="AC976" s="80"/>
      <c r="AD976" s="80"/>
      <c r="AE976" s="80"/>
    </row>
    <row r="977" spans="7:31" ht="11.25">
      <c r="G977" s="80"/>
      <c r="H977" s="80"/>
      <c r="I977" s="80"/>
      <c r="J977" s="80"/>
      <c r="K977" s="80"/>
      <c r="L977" s="80"/>
      <c r="M977" s="80"/>
      <c r="N977" s="80"/>
      <c r="O977" s="80"/>
      <c r="P977" s="80"/>
      <c r="Q977" s="80"/>
      <c r="R977" s="80"/>
      <c r="S977" s="80"/>
      <c r="T977" s="80"/>
      <c r="U977" s="80"/>
      <c r="V977" s="80"/>
      <c r="W977" s="80"/>
      <c r="X977" s="80"/>
      <c r="Y977" s="80"/>
      <c r="Z977" s="80"/>
      <c r="AA977" s="80"/>
      <c r="AB977" s="80"/>
      <c r="AC977" s="80"/>
      <c r="AD977" s="80"/>
      <c r="AE977" s="80"/>
    </row>
    <row r="978" spans="7:31" ht="11.25">
      <c r="G978" s="80"/>
      <c r="H978" s="80"/>
      <c r="I978" s="80"/>
      <c r="J978" s="80"/>
      <c r="K978" s="80"/>
      <c r="L978" s="80"/>
      <c r="M978" s="80"/>
      <c r="N978" s="80"/>
      <c r="O978" s="80"/>
      <c r="P978" s="80"/>
      <c r="Q978" s="80"/>
      <c r="R978" s="80"/>
      <c r="S978" s="80"/>
      <c r="T978" s="80"/>
      <c r="U978" s="80"/>
      <c r="V978" s="80"/>
      <c r="W978" s="80"/>
      <c r="X978" s="80"/>
      <c r="Y978" s="80"/>
      <c r="Z978" s="80"/>
      <c r="AA978" s="80"/>
      <c r="AB978" s="80"/>
      <c r="AC978" s="80"/>
      <c r="AD978" s="80"/>
      <c r="AE978" s="80"/>
    </row>
    <row r="979" spans="7:31" ht="11.25">
      <c r="G979" s="80"/>
      <c r="H979" s="80"/>
      <c r="I979" s="80"/>
      <c r="J979" s="80"/>
      <c r="K979" s="80"/>
      <c r="L979" s="80"/>
      <c r="M979" s="80"/>
      <c r="N979" s="80"/>
      <c r="O979" s="80"/>
      <c r="P979" s="80"/>
      <c r="Q979" s="80"/>
      <c r="R979" s="80"/>
      <c r="S979" s="80"/>
      <c r="T979" s="80"/>
      <c r="U979" s="80"/>
      <c r="V979" s="80"/>
      <c r="W979" s="80"/>
      <c r="X979" s="80"/>
      <c r="Y979" s="80"/>
      <c r="Z979" s="80"/>
      <c r="AA979" s="80"/>
      <c r="AB979" s="80"/>
      <c r="AC979" s="80"/>
      <c r="AD979" s="80"/>
      <c r="AE979" s="80"/>
    </row>
    <row r="980" spans="7:31" ht="11.25">
      <c r="G980" s="80"/>
      <c r="H980" s="80"/>
      <c r="I980" s="80"/>
      <c r="J980" s="80"/>
      <c r="K980" s="80"/>
      <c r="L980" s="80"/>
      <c r="M980" s="80"/>
      <c r="N980" s="80"/>
      <c r="O980" s="80"/>
      <c r="P980" s="80"/>
      <c r="Q980" s="80"/>
      <c r="R980" s="80"/>
      <c r="S980" s="80"/>
      <c r="T980" s="80"/>
      <c r="U980" s="80"/>
      <c r="V980" s="80"/>
      <c r="W980" s="80"/>
      <c r="X980" s="80"/>
      <c r="Y980" s="80"/>
      <c r="Z980" s="80"/>
      <c r="AA980" s="80"/>
      <c r="AB980" s="80"/>
      <c r="AC980" s="80"/>
      <c r="AD980" s="80"/>
      <c r="AE980" s="80"/>
    </row>
    <row r="981" spans="7:31" ht="11.25">
      <c r="G981" s="80"/>
      <c r="H981" s="80"/>
      <c r="I981" s="80"/>
      <c r="J981" s="80"/>
      <c r="K981" s="80"/>
      <c r="L981" s="80"/>
      <c r="M981" s="80"/>
      <c r="N981" s="80"/>
      <c r="O981" s="80"/>
      <c r="P981" s="80"/>
      <c r="Q981" s="80"/>
      <c r="R981" s="80"/>
      <c r="S981" s="80"/>
      <c r="T981" s="80"/>
      <c r="U981" s="80"/>
      <c r="V981" s="80"/>
      <c r="W981" s="80"/>
      <c r="X981" s="80"/>
      <c r="Y981" s="80"/>
      <c r="Z981" s="80"/>
      <c r="AA981" s="80"/>
      <c r="AB981" s="80"/>
      <c r="AC981" s="80"/>
      <c r="AD981" s="80"/>
      <c r="AE981" s="80"/>
    </row>
    <row r="982" spans="7:31" ht="11.25">
      <c r="G982" s="80"/>
      <c r="H982" s="80"/>
      <c r="I982" s="80"/>
      <c r="J982" s="80"/>
      <c r="K982" s="80"/>
      <c r="L982" s="80"/>
      <c r="M982" s="80"/>
      <c r="N982" s="80"/>
      <c r="O982" s="80"/>
      <c r="P982" s="80"/>
      <c r="Q982" s="80"/>
      <c r="R982" s="80"/>
      <c r="S982" s="80"/>
      <c r="T982" s="80"/>
      <c r="U982" s="80"/>
      <c r="V982" s="80"/>
      <c r="W982" s="80"/>
      <c r="X982" s="80"/>
      <c r="Y982" s="80"/>
      <c r="Z982" s="80"/>
      <c r="AA982" s="80"/>
      <c r="AB982" s="80"/>
      <c r="AC982" s="80"/>
      <c r="AD982" s="80"/>
      <c r="AE982" s="80"/>
    </row>
    <row r="983" spans="7:31" ht="11.25">
      <c r="G983" s="80"/>
      <c r="H983" s="80"/>
      <c r="I983" s="80"/>
      <c r="J983" s="80"/>
      <c r="K983" s="80"/>
      <c r="L983" s="80"/>
      <c r="M983" s="80"/>
      <c r="N983" s="80"/>
      <c r="O983" s="80"/>
      <c r="P983" s="80"/>
      <c r="Q983" s="80"/>
      <c r="R983" s="80"/>
      <c r="S983" s="80"/>
      <c r="T983" s="80"/>
      <c r="U983" s="80"/>
      <c r="V983" s="80"/>
      <c r="W983" s="80"/>
      <c r="X983" s="80"/>
      <c r="Y983" s="80"/>
      <c r="Z983" s="80"/>
      <c r="AA983" s="80"/>
      <c r="AB983" s="80"/>
      <c r="AC983" s="80"/>
      <c r="AD983" s="80"/>
      <c r="AE983" s="80"/>
    </row>
    <row r="984" spans="7:31" ht="11.25">
      <c r="G984" s="80"/>
      <c r="H984" s="80"/>
      <c r="I984" s="80"/>
      <c r="J984" s="80"/>
      <c r="K984" s="80"/>
      <c r="L984" s="80"/>
      <c r="M984" s="80"/>
      <c r="N984" s="80"/>
      <c r="O984" s="80"/>
      <c r="P984" s="80"/>
      <c r="Q984" s="80"/>
      <c r="R984" s="80"/>
      <c r="S984" s="80"/>
      <c r="T984" s="80"/>
      <c r="U984" s="80"/>
      <c r="V984" s="80"/>
      <c r="W984" s="80"/>
      <c r="X984" s="80"/>
      <c r="Y984" s="80"/>
      <c r="Z984" s="80"/>
      <c r="AA984" s="80"/>
      <c r="AB984" s="80"/>
      <c r="AC984" s="80"/>
      <c r="AD984" s="80"/>
      <c r="AE984" s="80"/>
    </row>
    <row r="985" spans="7:31" ht="11.25">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row>
    <row r="986" spans="7:31" ht="11.25">
      <c r="G986" s="80"/>
      <c r="H986" s="80"/>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row>
    <row r="987" spans="7:31" ht="11.25">
      <c r="G987" s="80"/>
      <c r="H987" s="80"/>
      <c r="I987" s="80"/>
      <c r="J987" s="80"/>
      <c r="K987" s="80"/>
      <c r="L987" s="80"/>
      <c r="M987" s="80"/>
      <c r="N987" s="80"/>
      <c r="O987" s="80"/>
      <c r="P987" s="80"/>
      <c r="Q987" s="80"/>
      <c r="R987" s="80"/>
      <c r="S987" s="80"/>
      <c r="T987" s="80"/>
      <c r="U987" s="80"/>
      <c r="V987" s="80"/>
      <c r="W987" s="80"/>
      <c r="X987" s="80"/>
      <c r="Y987" s="80"/>
      <c r="Z987" s="80"/>
      <c r="AA987" s="80"/>
      <c r="AB987" s="80"/>
      <c r="AC987" s="80"/>
      <c r="AD987" s="80"/>
      <c r="AE987" s="80"/>
    </row>
    <row r="988" spans="7:31" ht="11.25">
      <c r="G988" s="80"/>
      <c r="H988" s="80"/>
      <c r="I988" s="80"/>
      <c r="J988" s="80"/>
      <c r="K988" s="80"/>
      <c r="L988" s="80"/>
      <c r="M988" s="80"/>
      <c r="N988" s="80"/>
      <c r="O988" s="80"/>
      <c r="P988" s="80"/>
      <c r="Q988" s="80"/>
      <c r="R988" s="80"/>
      <c r="S988" s="80"/>
      <c r="T988" s="80"/>
      <c r="U988" s="80"/>
      <c r="V988" s="80"/>
      <c r="W988" s="80"/>
      <c r="X988" s="80"/>
      <c r="Y988" s="80"/>
      <c r="Z988" s="80"/>
      <c r="AA988" s="80"/>
      <c r="AB988" s="80"/>
      <c r="AC988" s="80"/>
      <c r="AD988" s="80"/>
      <c r="AE988" s="80"/>
    </row>
    <row r="989" spans="7:31" ht="11.25">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row>
    <row r="990" spans="7:31" ht="11.25">
      <c r="G990" s="80"/>
      <c r="H990" s="80"/>
      <c r="I990" s="80"/>
      <c r="J990" s="80"/>
      <c r="K990" s="80"/>
      <c r="L990" s="80"/>
      <c r="M990" s="80"/>
      <c r="N990" s="80"/>
      <c r="O990" s="80"/>
      <c r="P990" s="80"/>
      <c r="Q990" s="80"/>
      <c r="R990" s="80"/>
      <c r="S990" s="80"/>
      <c r="T990" s="80"/>
      <c r="U990" s="80"/>
      <c r="V990" s="80"/>
      <c r="W990" s="80"/>
      <c r="X990" s="80"/>
      <c r="Y990" s="80"/>
      <c r="Z990" s="80"/>
      <c r="AA990" s="80"/>
      <c r="AB990" s="80"/>
      <c r="AC990" s="80"/>
      <c r="AD990" s="80"/>
      <c r="AE990" s="80"/>
    </row>
    <row r="991" spans="7:31" ht="11.25">
      <c r="G991" s="80"/>
      <c r="H991" s="80"/>
      <c r="I991" s="80"/>
      <c r="J991" s="80"/>
      <c r="K991" s="80"/>
      <c r="L991" s="80"/>
      <c r="M991" s="80"/>
      <c r="N991" s="80"/>
      <c r="O991" s="80"/>
      <c r="P991" s="80"/>
      <c r="Q991" s="80"/>
      <c r="R991" s="80"/>
      <c r="S991" s="80"/>
      <c r="T991" s="80"/>
      <c r="U991" s="80"/>
      <c r="V991" s="80"/>
      <c r="W991" s="80"/>
      <c r="X991" s="80"/>
      <c r="Y991" s="80"/>
      <c r="Z991" s="80"/>
      <c r="AA991" s="80"/>
      <c r="AB991" s="80"/>
      <c r="AC991" s="80"/>
      <c r="AD991" s="80"/>
      <c r="AE991" s="80"/>
    </row>
    <row r="992" spans="7:31" ht="11.25">
      <c r="G992" s="80"/>
      <c r="H992" s="80"/>
      <c r="I992" s="80"/>
      <c r="J992" s="80"/>
      <c r="K992" s="80"/>
      <c r="L992" s="80"/>
      <c r="M992" s="80"/>
      <c r="N992" s="80"/>
      <c r="O992" s="80"/>
      <c r="P992" s="80"/>
      <c r="Q992" s="80"/>
      <c r="R992" s="80"/>
      <c r="S992" s="80"/>
      <c r="T992" s="80"/>
      <c r="U992" s="80"/>
      <c r="V992" s="80"/>
      <c r="W992" s="80"/>
      <c r="X992" s="80"/>
      <c r="Y992" s="80"/>
      <c r="Z992" s="80"/>
      <c r="AA992" s="80"/>
      <c r="AB992" s="80"/>
      <c r="AC992" s="80"/>
      <c r="AD992" s="80"/>
      <c r="AE992" s="80"/>
    </row>
    <row r="993" spans="7:31" ht="11.25">
      <c r="G993" s="80"/>
      <c r="H993" s="80"/>
      <c r="I993" s="80"/>
      <c r="J993" s="80"/>
      <c r="K993" s="80"/>
      <c r="L993" s="80"/>
      <c r="M993" s="80"/>
      <c r="N993" s="80"/>
      <c r="O993" s="80"/>
      <c r="P993" s="80"/>
      <c r="Q993" s="80"/>
      <c r="R993" s="80"/>
      <c r="S993" s="80"/>
      <c r="T993" s="80"/>
      <c r="U993" s="80"/>
      <c r="V993" s="80"/>
      <c r="W993" s="80"/>
      <c r="X993" s="80"/>
      <c r="Y993" s="80"/>
      <c r="Z993" s="80"/>
      <c r="AA993" s="80"/>
      <c r="AB993" s="80"/>
      <c r="AC993" s="80"/>
      <c r="AD993" s="80"/>
      <c r="AE993" s="80"/>
    </row>
    <row r="994" spans="7:31" ht="11.25">
      <c r="G994" s="80"/>
      <c r="H994" s="80"/>
      <c r="I994" s="80"/>
      <c r="J994" s="80"/>
      <c r="K994" s="80"/>
      <c r="L994" s="80"/>
      <c r="M994" s="80"/>
      <c r="N994" s="80"/>
      <c r="O994" s="80"/>
      <c r="P994" s="80"/>
      <c r="Q994" s="80"/>
      <c r="R994" s="80"/>
      <c r="S994" s="80"/>
      <c r="T994" s="80"/>
      <c r="U994" s="80"/>
      <c r="V994" s="80"/>
      <c r="W994" s="80"/>
      <c r="X994" s="80"/>
      <c r="Y994" s="80"/>
      <c r="Z994" s="80"/>
      <c r="AA994" s="80"/>
      <c r="AB994" s="80"/>
      <c r="AC994" s="80"/>
      <c r="AD994" s="80"/>
      <c r="AE994" s="80"/>
    </row>
    <row r="995" spans="7:31" ht="11.25">
      <c r="G995" s="80"/>
      <c r="H995" s="80"/>
      <c r="I995" s="80"/>
      <c r="J995" s="80"/>
      <c r="K995" s="80"/>
      <c r="L995" s="80"/>
      <c r="M995" s="80"/>
      <c r="N995" s="80"/>
      <c r="O995" s="80"/>
      <c r="P995" s="80"/>
      <c r="Q995" s="80"/>
      <c r="R995" s="80"/>
      <c r="S995" s="80"/>
      <c r="T995" s="80"/>
      <c r="U995" s="80"/>
      <c r="V995" s="80"/>
      <c r="W995" s="80"/>
      <c r="X995" s="80"/>
      <c r="Y995" s="80"/>
      <c r="Z995" s="80"/>
      <c r="AA995" s="80"/>
      <c r="AB995" s="80"/>
      <c r="AC995" s="80"/>
      <c r="AD995" s="80"/>
      <c r="AE995" s="80"/>
    </row>
    <row r="996" spans="7:31" ht="11.25">
      <c r="G996" s="80"/>
      <c r="H996" s="80"/>
      <c r="I996" s="80"/>
      <c r="J996" s="80"/>
      <c r="K996" s="80"/>
      <c r="L996" s="80"/>
      <c r="M996" s="80"/>
      <c r="N996" s="80"/>
      <c r="O996" s="80"/>
      <c r="P996" s="80"/>
      <c r="Q996" s="80"/>
      <c r="R996" s="80"/>
      <c r="S996" s="80"/>
      <c r="T996" s="80"/>
      <c r="U996" s="80"/>
      <c r="V996" s="80"/>
      <c r="W996" s="80"/>
      <c r="X996" s="80"/>
      <c r="Y996" s="80"/>
      <c r="Z996" s="80"/>
      <c r="AA996" s="80"/>
      <c r="AB996" s="80"/>
      <c r="AC996" s="80"/>
      <c r="AD996" s="80"/>
      <c r="AE996" s="80"/>
    </row>
    <row r="997" spans="7:31" ht="11.25">
      <c r="G997" s="80"/>
      <c r="H997" s="80"/>
      <c r="I997" s="80"/>
      <c r="J997" s="80"/>
      <c r="K997" s="80"/>
      <c r="L997" s="80"/>
      <c r="M997" s="80"/>
      <c r="N997" s="80"/>
      <c r="O997" s="80"/>
      <c r="P997" s="80"/>
      <c r="Q997" s="80"/>
      <c r="R997" s="80"/>
      <c r="S997" s="80"/>
      <c r="T997" s="80"/>
      <c r="U997" s="80"/>
      <c r="V997" s="80"/>
      <c r="W997" s="80"/>
      <c r="X997" s="80"/>
      <c r="Y997" s="80"/>
      <c r="Z997" s="80"/>
      <c r="AA997" s="80"/>
      <c r="AB997" s="80"/>
      <c r="AC997" s="80"/>
      <c r="AD997" s="80"/>
      <c r="AE997" s="80"/>
    </row>
    <row r="998" spans="7:31" ht="11.25">
      <c r="G998" s="80"/>
      <c r="H998" s="80"/>
      <c r="I998" s="80"/>
      <c r="J998" s="80"/>
      <c r="K998" s="80"/>
      <c r="L998" s="80"/>
      <c r="M998" s="80"/>
      <c r="N998" s="80"/>
      <c r="O998" s="80"/>
      <c r="P998" s="80"/>
      <c r="Q998" s="80"/>
      <c r="R998" s="80"/>
      <c r="S998" s="80"/>
      <c r="T998" s="80"/>
      <c r="U998" s="80"/>
      <c r="V998" s="80"/>
      <c r="W998" s="80"/>
      <c r="X998" s="80"/>
      <c r="Y998" s="80"/>
      <c r="Z998" s="80"/>
      <c r="AA998" s="80"/>
      <c r="AB998" s="80"/>
      <c r="AC998" s="80"/>
      <c r="AD998" s="80"/>
      <c r="AE998" s="80"/>
    </row>
    <row r="999" spans="7:31" ht="11.25">
      <c r="G999" s="80"/>
      <c r="H999" s="80"/>
      <c r="I999" s="80"/>
      <c r="J999" s="80"/>
      <c r="K999" s="80"/>
      <c r="L999" s="80"/>
      <c r="M999" s="80"/>
      <c r="N999" s="80"/>
      <c r="O999" s="80"/>
      <c r="P999" s="80"/>
      <c r="Q999" s="80"/>
      <c r="R999" s="80"/>
      <c r="S999" s="80"/>
      <c r="T999" s="80"/>
      <c r="U999" s="80"/>
      <c r="V999" s="80"/>
      <c r="W999" s="80"/>
      <c r="X999" s="80"/>
      <c r="Y999" s="80"/>
      <c r="Z999" s="80"/>
      <c r="AA999" s="80"/>
      <c r="AB999" s="80"/>
      <c r="AC999" s="80"/>
      <c r="AD999" s="80"/>
      <c r="AE999" s="80"/>
    </row>
    <row r="1000" spans="7:31" ht="11.25">
      <c r="G1000" s="80"/>
      <c r="H1000" s="80"/>
      <c r="I1000" s="80"/>
      <c r="J1000" s="80"/>
      <c r="K1000" s="80"/>
      <c r="L1000" s="80"/>
      <c r="M1000" s="80"/>
      <c r="N1000" s="80"/>
      <c r="O1000" s="80"/>
      <c r="P1000" s="80"/>
      <c r="Q1000" s="80"/>
      <c r="R1000" s="80"/>
      <c r="S1000" s="80"/>
      <c r="T1000" s="80"/>
      <c r="U1000" s="80"/>
      <c r="V1000" s="80"/>
      <c r="W1000" s="80"/>
      <c r="X1000" s="80"/>
      <c r="Y1000" s="80"/>
      <c r="Z1000" s="80"/>
      <c r="AA1000" s="80"/>
      <c r="AB1000" s="80"/>
      <c r="AC1000" s="80"/>
      <c r="AD1000" s="80"/>
      <c r="AE1000" s="80"/>
    </row>
    <row r="1001" spans="7:31" ht="11.25">
      <c r="G1001" s="80"/>
      <c r="H1001" s="80"/>
      <c r="I1001" s="80"/>
      <c r="J1001" s="80"/>
      <c r="K1001" s="80"/>
      <c r="L1001" s="80"/>
      <c r="M1001" s="80"/>
      <c r="N1001" s="80"/>
      <c r="O1001" s="80"/>
      <c r="P1001" s="80"/>
      <c r="Q1001" s="80"/>
      <c r="R1001" s="80"/>
      <c r="S1001" s="80"/>
      <c r="T1001" s="80"/>
      <c r="U1001" s="80"/>
      <c r="V1001" s="80"/>
      <c r="W1001" s="80"/>
      <c r="X1001" s="80"/>
      <c r="Y1001" s="80"/>
      <c r="Z1001" s="80"/>
      <c r="AA1001" s="80"/>
      <c r="AB1001" s="80"/>
      <c r="AC1001" s="80"/>
      <c r="AD1001" s="80"/>
      <c r="AE1001" s="80"/>
    </row>
    <row r="1002" spans="7:31" ht="11.25">
      <c r="G1002" s="80"/>
      <c r="H1002" s="80"/>
      <c r="I1002" s="80"/>
      <c r="J1002" s="80"/>
      <c r="K1002" s="80"/>
      <c r="L1002" s="80"/>
      <c r="M1002" s="80"/>
      <c r="N1002" s="80"/>
      <c r="O1002" s="80"/>
      <c r="P1002" s="80"/>
      <c r="Q1002" s="80"/>
      <c r="R1002" s="80"/>
      <c r="S1002" s="80"/>
      <c r="T1002" s="80"/>
      <c r="U1002" s="80"/>
      <c r="V1002" s="80"/>
      <c r="W1002" s="80"/>
      <c r="X1002" s="80"/>
      <c r="Y1002" s="80"/>
      <c r="Z1002" s="80"/>
      <c r="AA1002" s="80"/>
      <c r="AB1002" s="80"/>
      <c r="AC1002" s="80"/>
      <c r="AD1002" s="80"/>
      <c r="AE1002" s="80"/>
    </row>
    <row r="1003" spans="7:31" ht="11.25">
      <c r="G1003" s="80"/>
      <c r="H1003" s="80"/>
      <c r="I1003" s="80"/>
      <c r="J1003" s="80"/>
      <c r="K1003" s="80"/>
      <c r="L1003" s="80"/>
      <c r="M1003" s="80"/>
      <c r="N1003" s="80"/>
      <c r="O1003" s="80"/>
      <c r="P1003" s="80"/>
      <c r="Q1003" s="80"/>
      <c r="R1003" s="80"/>
      <c r="S1003" s="80"/>
      <c r="T1003" s="80"/>
      <c r="U1003" s="80"/>
      <c r="V1003" s="80"/>
      <c r="W1003" s="80"/>
      <c r="X1003" s="80"/>
      <c r="Y1003" s="80"/>
      <c r="Z1003" s="80"/>
      <c r="AA1003" s="80"/>
      <c r="AB1003" s="80"/>
      <c r="AC1003" s="80"/>
      <c r="AD1003" s="80"/>
      <c r="AE1003" s="80"/>
    </row>
    <row r="1004" spans="7:31" ht="11.25">
      <c r="G1004" s="80"/>
      <c r="H1004" s="80"/>
      <c r="I1004" s="80"/>
      <c r="J1004" s="80"/>
      <c r="K1004" s="80"/>
      <c r="L1004" s="80"/>
      <c r="M1004" s="80"/>
      <c r="N1004" s="80"/>
      <c r="O1004" s="80"/>
      <c r="P1004" s="80"/>
      <c r="Q1004" s="80"/>
      <c r="R1004" s="80"/>
      <c r="S1004" s="80"/>
      <c r="T1004" s="80"/>
      <c r="U1004" s="80"/>
      <c r="V1004" s="80"/>
      <c r="W1004" s="80"/>
      <c r="X1004" s="80"/>
      <c r="Y1004" s="80"/>
      <c r="Z1004" s="80"/>
      <c r="AA1004" s="80"/>
      <c r="AB1004" s="80"/>
      <c r="AC1004" s="80"/>
      <c r="AD1004" s="80"/>
      <c r="AE1004" s="80"/>
    </row>
    <row r="1005" spans="7:31" ht="11.25">
      <c r="G1005" s="80"/>
      <c r="H1005" s="80"/>
      <c r="I1005" s="80"/>
      <c r="J1005" s="80"/>
      <c r="K1005" s="80"/>
      <c r="L1005" s="80"/>
      <c r="M1005" s="80"/>
      <c r="N1005" s="80"/>
      <c r="O1005" s="80"/>
      <c r="P1005" s="80"/>
      <c r="Q1005" s="80"/>
      <c r="R1005" s="80"/>
      <c r="S1005" s="80"/>
      <c r="T1005" s="80"/>
      <c r="U1005" s="80"/>
      <c r="V1005" s="80"/>
      <c r="W1005" s="80"/>
      <c r="X1005" s="80"/>
      <c r="Y1005" s="80"/>
      <c r="Z1005" s="80"/>
      <c r="AA1005" s="80"/>
      <c r="AB1005" s="80"/>
      <c r="AC1005" s="80"/>
      <c r="AD1005" s="80"/>
      <c r="AE1005" s="80"/>
    </row>
    <row r="1006" spans="7:31" ht="11.25">
      <c r="G1006" s="80"/>
      <c r="H1006" s="80"/>
      <c r="I1006" s="80"/>
      <c r="J1006" s="80"/>
      <c r="K1006" s="80"/>
      <c r="L1006" s="80"/>
      <c r="M1006" s="80"/>
      <c r="N1006" s="80"/>
      <c r="O1006" s="80"/>
      <c r="P1006" s="80"/>
      <c r="Q1006" s="80"/>
      <c r="R1006" s="80"/>
      <c r="S1006" s="80"/>
      <c r="T1006" s="80"/>
      <c r="U1006" s="80"/>
      <c r="V1006" s="80"/>
      <c r="W1006" s="80"/>
      <c r="X1006" s="80"/>
      <c r="Y1006" s="80"/>
      <c r="Z1006" s="80"/>
      <c r="AA1006" s="80"/>
      <c r="AB1006" s="80"/>
      <c r="AC1006" s="80"/>
      <c r="AD1006" s="80"/>
      <c r="AE1006" s="80"/>
    </row>
    <row r="1007" spans="7:31" ht="11.25">
      <c r="G1007" s="80"/>
      <c r="H1007" s="80"/>
      <c r="I1007" s="80"/>
      <c r="J1007" s="80"/>
      <c r="K1007" s="80"/>
      <c r="L1007" s="80"/>
      <c r="M1007" s="80"/>
      <c r="N1007" s="80"/>
      <c r="O1007" s="80"/>
      <c r="P1007" s="80"/>
      <c r="Q1007" s="80"/>
      <c r="R1007" s="80"/>
      <c r="S1007" s="80"/>
      <c r="T1007" s="80"/>
      <c r="U1007" s="80"/>
      <c r="V1007" s="80"/>
      <c r="W1007" s="80"/>
      <c r="X1007" s="80"/>
      <c r="Y1007" s="80"/>
      <c r="Z1007" s="80"/>
      <c r="AA1007" s="80"/>
      <c r="AB1007" s="80"/>
      <c r="AC1007" s="80"/>
      <c r="AD1007" s="80"/>
      <c r="AE1007" s="80"/>
    </row>
    <row r="1008" spans="7:31" ht="11.25">
      <c r="G1008" s="80"/>
      <c r="H1008" s="80"/>
      <c r="I1008" s="80"/>
      <c r="J1008" s="80"/>
      <c r="K1008" s="80"/>
      <c r="L1008" s="80"/>
      <c r="M1008" s="80"/>
      <c r="N1008" s="80"/>
      <c r="O1008" s="80"/>
      <c r="P1008" s="80"/>
      <c r="Q1008" s="80"/>
      <c r="R1008" s="80"/>
      <c r="S1008" s="80"/>
      <c r="T1008" s="80"/>
      <c r="U1008" s="80"/>
      <c r="V1008" s="80"/>
      <c r="W1008" s="80"/>
      <c r="X1008" s="80"/>
      <c r="Y1008" s="80"/>
      <c r="Z1008" s="80"/>
      <c r="AA1008" s="80"/>
      <c r="AB1008" s="80"/>
      <c r="AC1008" s="80"/>
      <c r="AD1008" s="80"/>
      <c r="AE1008" s="80"/>
    </row>
    <row r="1009" spans="7:31" ht="11.25">
      <c r="G1009" s="80"/>
      <c r="H1009" s="80"/>
      <c r="I1009" s="80"/>
      <c r="J1009" s="80"/>
      <c r="K1009" s="80"/>
      <c r="L1009" s="80"/>
      <c r="M1009" s="80"/>
      <c r="N1009" s="80"/>
      <c r="O1009" s="80"/>
      <c r="P1009" s="80"/>
      <c r="Q1009" s="80"/>
      <c r="R1009" s="80"/>
      <c r="S1009" s="80"/>
      <c r="T1009" s="80"/>
      <c r="U1009" s="80"/>
      <c r="V1009" s="80"/>
      <c r="W1009" s="80"/>
      <c r="X1009" s="80"/>
      <c r="Y1009" s="80"/>
      <c r="Z1009" s="80"/>
      <c r="AA1009" s="80"/>
      <c r="AB1009" s="80"/>
      <c r="AC1009" s="80"/>
      <c r="AD1009" s="80"/>
      <c r="AE1009" s="80"/>
    </row>
    <row r="1010" spans="7:31" ht="11.25">
      <c r="G1010" s="80"/>
      <c r="H1010" s="80"/>
      <c r="I1010" s="80"/>
      <c r="J1010" s="80"/>
      <c r="K1010" s="80"/>
      <c r="L1010" s="80"/>
      <c r="M1010" s="80"/>
      <c r="N1010" s="80"/>
      <c r="O1010" s="80"/>
      <c r="P1010" s="80"/>
      <c r="Q1010" s="80"/>
      <c r="R1010" s="80"/>
      <c r="S1010" s="80"/>
      <c r="T1010" s="80"/>
      <c r="U1010" s="80"/>
      <c r="V1010" s="80"/>
      <c r="W1010" s="80"/>
      <c r="X1010" s="80"/>
      <c r="Y1010" s="80"/>
      <c r="Z1010" s="80"/>
      <c r="AA1010" s="80"/>
      <c r="AB1010" s="80"/>
      <c r="AC1010" s="80"/>
      <c r="AD1010" s="80"/>
      <c r="AE1010" s="80"/>
    </row>
    <row r="1011" spans="7:31" ht="11.25">
      <c r="G1011" s="80"/>
      <c r="H1011" s="80"/>
      <c r="I1011" s="80"/>
      <c r="J1011" s="80"/>
      <c r="K1011" s="80"/>
      <c r="L1011" s="80"/>
      <c r="M1011" s="80"/>
      <c r="N1011" s="80"/>
      <c r="O1011" s="80"/>
      <c r="P1011" s="80"/>
      <c r="Q1011" s="80"/>
      <c r="R1011" s="80"/>
      <c r="S1011" s="80"/>
      <c r="T1011" s="80"/>
      <c r="U1011" s="80"/>
      <c r="V1011" s="80"/>
      <c r="W1011" s="80"/>
      <c r="X1011" s="80"/>
      <c r="Y1011" s="80"/>
      <c r="Z1011" s="80"/>
      <c r="AA1011" s="80"/>
      <c r="AB1011" s="80"/>
      <c r="AC1011" s="80"/>
      <c r="AD1011" s="80"/>
      <c r="AE1011" s="80"/>
    </row>
    <row r="1012" spans="7:31" ht="11.25">
      <c r="G1012" s="80"/>
      <c r="H1012" s="80"/>
      <c r="I1012" s="80"/>
      <c r="J1012" s="80"/>
      <c r="K1012" s="80"/>
      <c r="L1012" s="80"/>
      <c r="M1012" s="80"/>
      <c r="N1012" s="80"/>
      <c r="O1012" s="80"/>
      <c r="P1012" s="80"/>
      <c r="Q1012" s="80"/>
      <c r="R1012" s="80"/>
      <c r="S1012" s="80"/>
      <c r="T1012" s="80"/>
      <c r="U1012" s="80"/>
      <c r="V1012" s="80"/>
      <c r="W1012" s="80"/>
      <c r="X1012" s="80"/>
      <c r="Y1012" s="80"/>
      <c r="Z1012" s="80"/>
      <c r="AA1012" s="80"/>
      <c r="AB1012" s="80"/>
      <c r="AC1012" s="80"/>
      <c r="AD1012" s="80"/>
      <c r="AE1012" s="80"/>
    </row>
    <row r="1013" spans="7:31" ht="11.25">
      <c r="G1013" s="80"/>
      <c r="H1013" s="80"/>
      <c r="I1013" s="80"/>
      <c r="J1013" s="80"/>
      <c r="K1013" s="80"/>
      <c r="L1013" s="80"/>
      <c r="M1013" s="80"/>
      <c r="N1013" s="80"/>
      <c r="O1013" s="80"/>
      <c r="P1013" s="80"/>
      <c r="Q1013" s="80"/>
      <c r="R1013" s="80"/>
      <c r="S1013" s="80"/>
      <c r="T1013" s="80"/>
      <c r="U1013" s="80"/>
      <c r="V1013" s="80"/>
      <c r="W1013" s="80"/>
      <c r="X1013" s="80"/>
      <c r="Y1013" s="80"/>
      <c r="Z1013" s="80"/>
      <c r="AA1013" s="80"/>
      <c r="AB1013" s="80"/>
      <c r="AC1013" s="80"/>
      <c r="AD1013" s="80"/>
      <c r="AE1013" s="80"/>
    </row>
    <row r="1014" spans="7:31" ht="11.25">
      <c r="G1014" s="80"/>
      <c r="H1014" s="80"/>
      <c r="I1014" s="80"/>
      <c r="J1014" s="80"/>
      <c r="K1014" s="80"/>
      <c r="L1014" s="80"/>
      <c r="M1014" s="80"/>
      <c r="N1014" s="80"/>
      <c r="O1014" s="80"/>
      <c r="P1014" s="80"/>
      <c r="Q1014" s="80"/>
      <c r="R1014" s="80"/>
      <c r="S1014" s="80"/>
      <c r="T1014" s="80"/>
      <c r="U1014" s="80"/>
      <c r="V1014" s="80"/>
      <c r="W1014" s="80"/>
      <c r="X1014" s="80"/>
      <c r="Y1014" s="80"/>
      <c r="Z1014" s="80"/>
      <c r="AA1014" s="80"/>
      <c r="AB1014" s="80"/>
      <c r="AC1014" s="80"/>
      <c r="AD1014" s="80"/>
      <c r="AE1014" s="80"/>
    </row>
    <row r="1015" spans="7:31" ht="11.25">
      <c r="G1015" s="80"/>
      <c r="H1015" s="80"/>
      <c r="I1015" s="80"/>
      <c r="J1015" s="80"/>
      <c r="K1015" s="80"/>
      <c r="L1015" s="80"/>
      <c r="M1015" s="80"/>
      <c r="N1015" s="80"/>
      <c r="O1015" s="80"/>
      <c r="P1015" s="80"/>
      <c r="Q1015" s="80"/>
      <c r="R1015" s="80"/>
      <c r="S1015" s="80"/>
      <c r="T1015" s="80"/>
      <c r="U1015" s="80"/>
      <c r="V1015" s="80"/>
      <c r="W1015" s="80"/>
      <c r="X1015" s="80"/>
      <c r="Y1015" s="80"/>
      <c r="Z1015" s="80"/>
      <c r="AA1015" s="80"/>
      <c r="AB1015" s="80"/>
      <c r="AC1015" s="80"/>
      <c r="AD1015" s="80"/>
      <c r="AE1015" s="80"/>
    </row>
    <row r="1016" spans="7:31" ht="11.25">
      <c r="G1016" s="80"/>
      <c r="H1016" s="80"/>
      <c r="I1016" s="80"/>
      <c r="J1016" s="80"/>
      <c r="K1016" s="80"/>
      <c r="L1016" s="80"/>
      <c r="M1016" s="80"/>
      <c r="N1016" s="80"/>
      <c r="O1016" s="80"/>
      <c r="P1016" s="80"/>
      <c r="Q1016" s="80"/>
      <c r="R1016" s="80"/>
      <c r="S1016" s="80"/>
      <c r="T1016" s="80"/>
      <c r="U1016" s="80"/>
      <c r="V1016" s="80"/>
      <c r="W1016" s="80"/>
      <c r="X1016" s="80"/>
      <c r="Y1016" s="80"/>
      <c r="Z1016" s="80"/>
      <c r="AA1016" s="80"/>
      <c r="AB1016" s="80"/>
      <c r="AC1016" s="80"/>
      <c r="AD1016" s="80"/>
      <c r="AE1016" s="80"/>
    </row>
    <row r="1017" spans="7:31" ht="11.25">
      <c r="G1017" s="80"/>
      <c r="H1017" s="80"/>
      <c r="I1017" s="80"/>
      <c r="J1017" s="80"/>
      <c r="K1017" s="80"/>
      <c r="L1017" s="80"/>
      <c r="M1017" s="80"/>
      <c r="N1017" s="80"/>
      <c r="O1017" s="80"/>
      <c r="P1017" s="80"/>
      <c r="Q1017" s="80"/>
      <c r="R1017" s="80"/>
      <c r="S1017" s="80"/>
      <c r="T1017" s="80"/>
      <c r="U1017" s="80"/>
      <c r="V1017" s="80"/>
      <c r="W1017" s="80"/>
      <c r="X1017" s="80"/>
      <c r="Y1017" s="80"/>
      <c r="Z1017" s="80"/>
      <c r="AA1017" s="80"/>
      <c r="AB1017" s="80"/>
      <c r="AC1017" s="80"/>
      <c r="AD1017" s="80"/>
      <c r="AE1017" s="80"/>
    </row>
    <row r="1018" spans="7:31" ht="11.25">
      <c r="G1018" s="80"/>
      <c r="H1018" s="80"/>
      <c r="I1018" s="80"/>
      <c r="J1018" s="80"/>
      <c r="K1018" s="80"/>
      <c r="L1018" s="80"/>
      <c r="M1018" s="80"/>
      <c r="N1018" s="80"/>
      <c r="O1018" s="80"/>
      <c r="P1018" s="80"/>
      <c r="Q1018" s="80"/>
      <c r="R1018" s="80"/>
      <c r="S1018" s="80"/>
      <c r="T1018" s="80"/>
      <c r="U1018" s="80"/>
      <c r="V1018" s="80"/>
      <c r="W1018" s="80"/>
      <c r="X1018" s="80"/>
      <c r="Y1018" s="80"/>
      <c r="Z1018" s="80"/>
      <c r="AA1018" s="80"/>
      <c r="AB1018" s="80"/>
      <c r="AC1018" s="80"/>
      <c r="AD1018" s="80"/>
      <c r="AE1018" s="80"/>
    </row>
    <row r="1019" spans="7:31" ht="11.25">
      <c r="G1019" s="80"/>
      <c r="H1019" s="80"/>
      <c r="I1019" s="80"/>
      <c r="J1019" s="80"/>
      <c r="K1019" s="80"/>
      <c r="L1019" s="80"/>
      <c r="M1019" s="80"/>
      <c r="N1019" s="80"/>
      <c r="O1019" s="80"/>
      <c r="P1019" s="80"/>
      <c r="Q1019" s="80"/>
      <c r="R1019" s="80"/>
      <c r="S1019" s="80"/>
      <c r="T1019" s="80"/>
      <c r="U1019" s="80"/>
      <c r="V1019" s="80"/>
      <c r="W1019" s="80"/>
      <c r="X1019" s="80"/>
      <c r="Y1019" s="80"/>
      <c r="Z1019" s="80"/>
      <c r="AA1019" s="80"/>
      <c r="AB1019" s="80"/>
      <c r="AC1019" s="80"/>
      <c r="AD1019" s="80"/>
      <c r="AE1019" s="80"/>
    </row>
    <row r="1020" spans="7:31" ht="11.25">
      <c r="G1020" s="80"/>
      <c r="H1020" s="80"/>
      <c r="I1020" s="80"/>
      <c r="J1020" s="80"/>
      <c r="K1020" s="80"/>
      <c r="L1020" s="80"/>
      <c r="M1020" s="80"/>
      <c r="N1020" s="80"/>
      <c r="O1020" s="80"/>
      <c r="P1020" s="80"/>
      <c r="Q1020" s="80"/>
      <c r="R1020" s="80"/>
      <c r="S1020" s="80"/>
      <c r="T1020" s="80"/>
      <c r="U1020" s="80"/>
      <c r="V1020" s="80"/>
      <c r="W1020" s="80"/>
      <c r="X1020" s="80"/>
      <c r="Y1020" s="80"/>
      <c r="Z1020" s="80"/>
      <c r="AA1020" s="80"/>
      <c r="AB1020" s="80"/>
      <c r="AC1020" s="80"/>
      <c r="AD1020" s="80"/>
      <c r="AE1020" s="80"/>
    </row>
    <row r="1021" spans="7:31" ht="11.25">
      <c r="G1021" s="80"/>
      <c r="H1021" s="80"/>
      <c r="I1021" s="80"/>
      <c r="J1021" s="80"/>
      <c r="K1021" s="80"/>
      <c r="L1021" s="80"/>
      <c r="M1021" s="80"/>
      <c r="N1021" s="80"/>
      <c r="O1021" s="80"/>
      <c r="P1021" s="80"/>
      <c r="Q1021" s="80"/>
      <c r="R1021" s="80"/>
      <c r="S1021" s="80"/>
      <c r="T1021" s="80"/>
      <c r="U1021" s="80"/>
      <c r="V1021" s="80"/>
      <c r="W1021" s="80"/>
      <c r="X1021" s="80"/>
      <c r="Y1021" s="80"/>
      <c r="Z1021" s="80"/>
      <c r="AA1021" s="80"/>
      <c r="AB1021" s="80"/>
      <c r="AC1021" s="80"/>
      <c r="AD1021" s="80"/>
      <c r="AE1021" s="80"/>
    </row>
    <row r="1022" spans="7:31" ht="11.25">
      <c r="G1022" s="80"/>
      <c r="H1022" s="80"/>
      <c r="I1022" s="80"/>
      <c r="J1022" s="80"/>
      <c r="K1022" s="80"/>
      <c r="L1022" s="80"/>
      <c r="M1022" s="80"/>
      <c r="N1022" s="80"/>
      <c r="O1022" s="80"/>
      <c r="P1022" s="80"/>
      <c r="Q1022" s="80"/>
      <c r="R1022" s="80"/>
      <c r="S1022" s="80"/>
      <c r="T1022" s="80"/>
      <c r="U1022" s="80"/>
      <c r="V1022" s="80"/>
      <c r="W1022" s="80"/>
      <c r="X1022" s="80"/>
      <c r="Y1022" s="80"/>
      <c r="Z1022" s="80"/>
      <c r="AA1022" s="80"/>
      <c r="AB1022" s="80"/>
      <c r="AC1022" s="80"/>
      <c r="AD1022" s="80"/>
      <c r="AE1022" s="80"/>
    </row>
    <row r="1023" spans="7:31" ht="11.25">
      <c r="G1023" s="80"/>
      <c r="H1023" s="80"/>
      <c r="I1023" s="80"/>
      <c r="J1023" s="80"/>
      <c r="K1023" s="80"/>
      <c r="L1023" s="80"/>
      <c r="M1023" s="80"/>
      <c r="N1023" s="80"/>
      <c r="O1023" s="80"/>
      <c r="P1023" s="80"/>
      <c r="Q1023" s="80"/>
      <c r="R1023" s="80"/>
      <c r="S1023" s="80"/>
      <c r="T1023" s="80"/>
      <c r="U1023" s="80"/>
      <c r="V1023" s="80"/>
      <c r="W1023" s="80"/>
      <c r="X1023" s="80"/>
      <c r="Y1023" s="80"/>
      <c r="Z1023" s="80"/>
      <c r="AA1023" s="80"/>
      <c r="AB1023" s="80"/>
      <c r="AC1023" s="80"/>
      <c r="AD1023" s="80"/>
      <c r="AE1023" s="80"/>
    </row>
    <row r="1024" spans="7:31" ht="11.25">
      <c r="G1024" s="80"/>
      <c r="H1024" s="80"/>
      <c r="I1024" s="80"/>
      <c r="J1024" s="80"/>
      <c r="K1024" s="80"/>
      <c r="L1024" s="80"/>
      <c r="M1024" s="80"/>
      <c r="N1024" s="80"/>
      <c r="O1024" s="80"/>
      <c r="P1024" s="80"/>
      <c r="Q1024" s="80"/>
      <c r="R1024" s="80"/>
      <c r="S1024" s="80"/>
      <c r="T1024" s="80"/>
      <c r="U1024" s="80"/>
      <c r="V1024" s="80"/>
      <c r="W1024" s="80"/>
      <c r="X1024" s="80"/>
      <c r="Y1024" s="80"/>
      <c r="Z1024" s="80"/>
      <c r="AA1024" s="80"/>
      <c r="AB1024" s="80"/>
      <c r="AC1024" s="80"/>
      <c r="AD1024" s="80"/>
      <c r="AE1024" s="80"/>
    </row>
    <row r="1025" spans="7:31" ht="11.25">
      <c r="G1025" s="80"/>
      <c r="H1025" s="80"/>
      <c r="I1025" s="80"/>
      <c r="J1025" s="80"/>
      <c r="K1025" s="80"/>
      <c r="L1025" s="80"/>
      <c r="M1025" s="80"/>
      <c r="N1025" s="80"/>
      <c r="O1025" s="80"/>
      <c r="P1025" s="80"/>
      <c r="Q1025" s="80"/>
      <c r="R1025" s="80"/>
      <c r="S1025" s="80"/>
      <c r="T1025" s="80"/>
      <c r="U1025" s="80"/>
      <c r="V1025" s="80"/>
      <c r="W1025" s="80"/>
      <c r="X1025" s="80"/>
      <c r="Y1025" s="80"/>
      <c r="Z1025" s="80"/>
      <c r="AA1025" s="80"/>
      <c r="AB1025" s="80"/>
      <c r="AC1025" s="80"/>
      <c r="AD1025" s="80"/>
      <c r="AE1025" s="80"/>
    </row>
    <row r="1026" spans="7:31" ht="11.25">
      <c r="G1026" s="80"/>
      <c r="H1026" s="80"/>
      <c r="I1026" s="80"/>
      <c r="J1026" s="80"/>
      <c r="K1026" s="80"/>
      <c r="L1026" s="80"/>
      <c r="M1026" s="80"/>
      <c r="N1026" s="80"/>
      <c r="O1026" s="80"/>
      <c r="P1026" s="80"/>
      <c r="Q1026" s="80"/>
      <c r="R1026" s="80"/>
      <c r="S1026" s="80"/>
      <c r="T1026" s="80"/>
      <c r="U1026" s="80"/>
      <c r="V1026" s="80"/>
      <c r="W1026" s="80"/>
      <c r="X1026" s="80"/>
      <c r="Y1026" s="80"/>
      <c r="Z1026" s="80"/>
      <c r="AA1026" s="80"/>
      <c r="AB1026" s="80"/>
      <c r="AC1026" s="80"/>
      <c r="AD1026" s="80"/>
      <c r="AE1026" s="80"/>
    </row>
    <row r="1027" spans="7:31" ht="11.25">
      <c r="G1027" s="80"/>
      <c r="H1027" s="80"/>
      <c r="I1027" s="80"/>
      <c r="J1027" s="80"/>
      <c r="K1027" s="80"/>
      <c r="L1027" s="80"/>
      <c r="M1027" s="80"/>
      <c r="N1027" s="80"/>
      <c r="O1027" s="80"/>
      <c r="P1027" s="80"/>
      <c r="Q1027" s="80"/>
      <c r="R1027" s="80"/>
      <c r="S1027" s="80"/>
      <c r="T1027" s="80"/>
      <c r="U1027" s="80"/>
      <c r="V1027" s="80"/>
      <c r="W1027" s="80"/>
      <c r="X1027" s="80"/>
      <c r="Y1027" s="80"/>
      <c r="Z1027" s="80"/>
      <c r="AA1027" s="80"/>
      <c r="AB1027" s="80"/>
      <c r="AC1027" s="80"/>
      <c r="AD1027" s="80"/>
      <c r="AE1027" s="80"/>
    </row>
    <row r="1028" spans="7:31" ht="11.25">
      <c r="G1028" s="80"/>
      <c r="H1028" s="80"/>
      <c r="I1028" s="80"/>
      <c r="J1028" s="80"/>
      <c r="K1028" s="80"/>
      <c r="L1028" s="80"/>
      <c r="M1028" s="80"/>
      <c r="N1028" s="80"/>
      <c r="O1028" s="80"/>
      <c r="P1028" s="80"/>
      <c r="Q1028" s="80"/>
      <c r="R1028" s="80"/>
      <c r="S1028" s="80"/>
      <c r="T1028" s="80"/>
      <c r="U1028" s="80"/>
      <c r="V1028" s="80"/>
      <c r="W1028" s="80"/>
      <c r="X1028" s="80"/>
      <c r="Y1028" s="80"/>
      <c r="Z1028" s="80"/>
      <c r="AA1028" s="80"/>
      <c r="AB1028" s="80"/>
      <c r="AC1028" s="80"/>
      <c r="AD1028" s="80"/>
      <c r="AE1028" s="80"/>
    </row>
    <row r="1029" spans="7:31" ht="11.25">
      <c r="G1029" s="80"/>
      <c r="H1029" s="80"/>
      <c r="I1029" s="80"/>
      <c r="J1029" s="80"/>
      <c r="K1029" s="80"/>
      <c r="L1029" s="80"/>
      <c r="M1029" s="80"/>
      <c r="N1029" s="80"/>
      <c r="O1029" s="80"/>
      <c r="P1029" s="80"/>
      <c r="Q1029" s="80"/>
      <c r="R1029" s="80"/>
      <c r="S1029" s="80"/>
      <c r="T1029" s="80"/>
      <c r="U1029" s="80"/>
      <c r="V1029" s="80"/>
      <c r="W1029" s="80"/>
      <c r="X1029" s="80"/>
      <c r="Y1029" s="80"/>
      <c r="Z1029" s="80"/>
      <c r="AA1029" s="80"/>
      <c r="AB1029" s="80"/>
      <c r="AC1029" s="80"/>
      <c r="AD1029" s="80"/>
      <c r="AE1029" s="80"/>
    </row>
    <row r="1030" spans="7:31" ht="11.25">
      <c r="G1030" s="80"/>
      <c r="H1030" s="80"/>
      <c r="I1030" s="80"/>
      <c r="J1030" s="80"/>
      <c r="K1030" s="80"/>
      <c r="L1030" s="80"/>
      <c r="M1030" s="80"/>
      <c r="N1030" s="80"/>
      <c r="O1030" s="80"/>
      <c r="P1030" s="80"/>
      <c r="Q1030" s="80"/>
      <c r="R1030" s="80"/>
      <c r="S1030" s="80"/>
      <c r="T1030" s="80"/>
      <c r="U1030" s="80"/>
      <c r="V1030" s="80"/>
      <c r="W1030" s="80"/>
      <c r="X1030" s="80"/>
      <c r="Y1030" s="80"/>
      <c r="Z1030" s="80"/>
      <c r="AA1030" s="80"/>
      <c r="AB1030" s="80"/>
      <c r="AC1030" s="80"/>
      <c r="AD1030" s="80"/>
      <c r="AE1030" s="80"/>
    </row>
    <row r="1031" spans="7:31" ht="11.25">
      <c r="G1031" s="80"/>
      <c r="H1031" s="80"/>
      <c r="I1031" s="80"/>
      <c r="J1031" s="80"/>
      <c r="K1031" s="80"/>
      <c r="L1031" s="80"/>
      <c r="M1031" s="80"/>
      <c r="N1031" s="80"/>
      <c r="O1031" s="80"/>
      <c r="P1031" s="80"/>
      <c r="Q1031" s="80"/>
      <c r="R1031" s="80"/>
      <c r="S1031" s="80"/>
      <c r="T1031" s="80"/>
      <c r="U1031" s="80"/>
      <c r="V1031" s="80"/>
      <c r="W1031" s="80"/>
      <c r="X1031" s="80"/>
      <c r="Y1031" s="80"/>
      <c r="Z1031" s="80"/>
      <c r="AA1031" s="80"/>
      <c r="AB1031" s="80"/>
      <c r="AC1031" s="80"/>
      <c r="AD1031" s="80"/>
      <c r="AE1031" s="80"/>
    </row>
    <row r="1032" spans="7:31" ht="11.25">
      <c r="G1032" s="80"/>
      <c r="H1032" s="80"/>
      <c r="I1032" s="80"/>
      <c r="J1032" s="80"/>
      <c r="K1032" s="80"/>
      <c r="L1032" s="80"/>
      <c r="M1032" s="80"/>
      <c r="N1032" s="80"/>
      <c r="O1032" s="80"/>
      <c r="P1032" s="80"/>
      <c r="Q1032" s="80"/>
      <c r="R1032" s="80"/>
      <c r="S1032" s="80"/>
      <c r="T1032" s="80"/>
      <c r="U1032" s="80"/>
      <c r="V1032" s="80"/>
      <c r="W1032" s="80"/>
      <c r="X1032" s="80"/>
      <c r="Y1032" s="80"/>
      <c r="Z1032" s="80"/>
      <c r="AA1032" s="80"/>
      <c r="AB1032" s="80"/>
      <c r="AC1032" s="80"/>
      <c r="AD1032" s="80"/>
      <c r="AE1032" s="80"/>
    </row>
    <row r="1033" spans="7:31" ht="11.25">
      <c r="G1033" s="80"/>
      <c r="H1033" s="80"/>
      <c r="I1033" s="80"/>
      <c r="J1033" s="80"/>
      <c r="K1033" s="80"/>
      <c r="L1033" s="80"/>
      <c r="M1033" s="80"/>
      <c r="N1033" s="80"/>
      <c r="O1033" s="80"/>
      <c r="P1033" s="80"/>
      <c r="Q1033" s="80"/>
      <c r="R1033" s="80"/>
      <c r="S1033" s="80"/>
      <c r="T1033" s="80"/>
      <c r="U1033" s="80"/>
      <c r="V1033" s="80"/>
      <c r="W1033" s="80"/>
      <c r="X1033" s="80"/>
      <c r="Y1033" s="80"/>
      <c r="Z1033" s="80"/>
      <c r="AA1033" s="80"/>
      <c r="AB1033" s="80"/>
      <c r="AC1033" s="80"/>
      <c r="AD1033" s="80"/>
      <c r="AE1033" s="80"/>
    </row>
    <row r="1034" spans="7:31" ht="11.25">
      <c r="G1034" s="80"/>
      <c r="H1034" s="80"/>
      <c r="I1034" s="80"/>
      <c r="J1034" s="80"/>
      <c r="K1034" s="80"/>
      <c r="L1034" s="80"/>
      <c r="M1034" s="80"/>
      <c r="N1034" s="80"/>
      <c r="O1034" s="80"/>
      <c r="P1034" s="80"/>
      <c r="Q1034" s="80"/>
      <c r="R1034" s="80"/>
      <c r="S1034" s="80"/>
      <c r="T1034" s="80"/>
      <c r="U1034" s="80"/>
      <c r="V1034" s="80"/>
      <c r="W1034" s="80"/>
      <c r="X1034" s="80"/>
      <c r="Y1034" s="80"/>
      <c r="Z1034" s="80"/>
      <c r="AA1034" s="80"/>
      <c r="AB1034" s="80"/>
      <c r="AC1034" s="80"/>
      <c r="AD1034" s="80"/>
      <c r="AE1034" s="80"/>
    </row>
    <row r="1035" spans="7:31" ht="11.25">
      <c r="G1035" s="80"/>
      <c r="H1035" s="80"/>
      <c r="I1035" s="80"/>
      <c r="J1035" s="80"/>
      <c r="K1035" s="80"/>
      <c r="L1035" s="80"/>
      <c r="M1035" s="80"/>
      <c r="N1035" s="80"/>
      <c r="O1035" s="80"/>
      <c r="P1035" s="80"/>
      <c r="Q1035" s="80"/>
      <c r="R1035" s="80"/>
      <c r="S1035" s="80"/>
      <c r="T1035" s="80"/>
      <c r="U1035" s="80"/>
      <c r="V1035" s="80"/>
      <c r="W1035" s="80"/>
      <c r="X1035" s="80"/>
      <c r="Y1035" s="80"/>
      <c r="Z1035" s="80"/>
      <c r="AA1035" s="80"/>
      <c r="AB1035" s="80"/>
      <c r="AC1035" s="80"/>
      <c r="AD1035" s="80"/>
      <c r="AE1035" s="80"/>
    </row>
    <row r="1036" spans="7:31" ht="11.25">
      <c r="G1036" s="80"/>
      <c r="H1036" s="80"/>
      <c r="I1036" s="80"/>
      <c r="J1036" s="80"/>
      <c r="K1036" s="80"/>
      <c r="L1036" s="80"/>
      <c r="M1036" s="80"/>
      <c r="N1036" s="80"/>
      <c r="O1036" s="80"/>
      <c r="P1036" s="80"/>
      <c r="Q1036" s="80"/>
      <c r="R1036" s="80"/>
      <c r="S1036" s="80"/>
      <c r="T1036" s="80"/>
      <c r="U1036" s="80"/>
      <c r="V1036" s="80"/>
      <c r="W1036" s="80"/>
      <c r="X1036" s="80"/>
      <c r="Y1036" s="80"/>
      <c r="Z1036" s="80"/>
      <c r="AA1036" s="80"/>
      <c r="AB1036" s="80"/>
      <c r="AC1036" s="80"/>
      <c r="AD1036" s="80"/>
      <c r="AE1036" s="80"/>
    </row>
    <row r="1037" spans="7:31" ht="11.25">
      <c r="G1037" s="80"/>
      <c r="H1037" s="80"/>
      <c r="I1037" s="80"/>
      <c r="J1037" s="80"/>
      <c r="K1037" s="80"/>
      <c r="L1037" s="80"/>
      <c r="M1037" s="80"/>
      <c r="N1037" s="80"/>
      <c r="O1037" s="80"/>
      <c r="P1037" s="80"/>
      <c r="Q1037" s="80"/>
      <c r="R1037" s="80"/>
      <c r="S1037" s="80"/>
      <c r="T1037" s="80"/>
      <c r="U1037" s="80"/>
      <c r="V1037" s="80"/>
      <c r="W1037" s="80"/>
      <c r="X1037" s="80"/>
      <c r="Y1037" s="80"/>
      <c r="Z1037" s="80"/>
      <c r="AA1037" s="80"/>
      <c r="AB1037" s="80"/>
      <c r="AC1037" s="80"/>
      <c r="AD1037" s="80"/>
      <c r="AE1037" s="80"/>
    </row>
    <row r="1038" spans="7:31" ht="11.25">
      <c r="G1038" s="80"/>
      <c r="H1038" s="80"/>
      <c r="I1038" s="80"/>
      <c r="J1038" s="80"/>
      <c r="K1038" s="80"/>
      <c r="L1038" s="80"/>
      <c r="M1038" s="80"/>
      <c r="N1038" s="80"/>
      <c r="O1038" s="80"/>
      <c r="P1038" s="80"/>
      <c r="Q1038" s="80"/>
      <c r="R1038" s="80"/>
      <c r="S1038" s="80"/>
      <c r="T1038" s="80"/>
      <c r="U1038" s="80"/>
      <c r="V1038" s="80"/>
      <c r="W1038" s="80"/>
      <c r="X1038" s="80"/>
      <c r="Y1038" s="80"/>
      <c r="Z1038" s="80"/>
      <c r="AA1038" s="80"/>
      <c r="AB1038" s="80"/>
      <c r="AC1038" s="80"/>
      <c r="AD1038" s="80"/>
      <c r="AE1038" s="80"/>
    </row>
    <row r="1039" spans="7:31" ht="11.25">
      <c r="G1039" s="80"/>
      <c r="H1039" s="80"/>
      <c r="I1039" s="80"/>
      <c r="J1039" s="80"/>
      <c r="K1039" s="80"/>
      <c r="L1039" s="80"/>
      <c r="M1039" s="80"/>
      <c r="N1039" s="80"/>
      <c r="O1039" s="80"/>
      <c r="P1039" s="80"/>
      <c r="Q1039" s="80"/>
      <c r="R1039" s="80"/>
      <c r="S1039" s="80"/>
      <c r="T1039" s="80"/>
      <c r="U1039" s="80"/>
      <c r="V1039" s="80"/>
      <c r="W1039" s="80"/>
      <c r="X1039" s="80"/>
      <c r="Y1039" s="80"/>
      <c r="Z1039" s="80"/>
      <c r="AA1039" s="80"/>
      <c r="AB1039" s="80"/>
      <c r="AC1039" s="80"/>
      <c r="AD1039" s="80"/>
      <c r="AE1039" s="80"/>
    </row>
    <row r="1040" spans="7:31" ht="11.25">
      <c r="G1040" s="80"/>
      <c r="H1040" s="80"/>
      <c r="I1040" s="80"/>
      <c r="J1040" s="80"/>
      <c r="K1040" s="80"/>
      <c r="L1040" s="80"/>
      <c r="M1040" s="80"/>
      <c r="N1040" s="80"/>
      <c r="O1040" s="80"/>
      <c r="P1040" s="80"/>
      <c r="Q1040" s="80"/>
      <c r="R1040" s="80"/>
      <c r="S1040" s="80"/>
      <c r="T1040" s="80"/>
      <c r="U1040" s="80"/>
      <c r="V1040" s="80"/>
      <c r="W1040" s="80"/>
      <c r="X1040" s="80"/>
      <c r="Y1040" s="80"/>
      <c r="Z1040" s="80"/>
      <c r="AA1040" s="80"/>
      <c r="AB1040" s="80"/>
      <c r="AC1040" s="80"/>
      <c r="AD1040" s="80"/>
      <c r="AE1040" s="80"/>
    </row>
    <row r="1041" spans="7:31" ht="11.25">
      <c r="G1041" s="80"/>
      <c r="H1041" s="80"/>
      <c r="I1041" s="80"/>
      <c r="J1041" s="80"/>
      <c r="K1041" s="80"/>
      <c r="L1041" s="80"/>
      <c r="M1041" s="80"/>
      <c r="N1041" s="80"/>
      <c r="O1041" s="80"/>
      <c r="P1041" s="80"/>
      <c r="Q1041" s="80"/>
      <c r="R1041" s="80"/>
      <c r="S1041" s="80"/>
      <c r="T1041" s="80"/>
      <c r="U1041" s="80"/>
      <c r="V1041" s="80"/>
      <c r="W1041" s="80"/>
      <c r="X1041" s="80"/>
      <c r="Y1041" s="80"/>
      <c r="Z1041" s="80"/>
      <c r="AA1041" s="80"/>
      <c r="AB1041" s="80"/>
      <c r="AC1041" s="80"/>
      <c r="AD1041" s="80"/>
      <c r="AE1041" s="80"/>
    </row>
    <row r="1042" spans="7:31" ht="11.25">
      <c r="G1042" s="80"/>
      <c r="H1042" s="80"/>
      <c r="I1042" s="80"/>
      <c r="J1042" s="80"/>
      <c r="K1042" s="80"/>
      <c r="L1042" s="80"/>
      <c r="M1042" s="80"/>
      <c r="N1042" s="80"/>
      <c r="O1042" s="80"/>
      <c r="P1042" s="80"/>
      <c r="Q1042" s="80"/>
      <c r="R1042" s="80"/>
      <c r="S1042" s="80"/>
      <c r="T1042" s="80"/>
      <c r="U1042" s="80"/>
      <c r="V1042" s="80"/>
      <c r="W1042" s="80"/>
      <c r="X1042" s="80"/>
      <c r="Y1042" s="80"/>
      <c r="Z1042" s="80"/>
      <c r="AA1042" s="80"/>
      <c r="AB1042" s="80"/>
      <c r="AC1042" s="80"/>
      <c r="AD1042" s="80"/>
      <c r="AE1042" s="80"/>
    </row>
    <row r="1043" spans="7:31" ht="11.25">
      <c r="G1043" s="80"/>
      <c r="H1043" s="80"/>
      <c r="I1043" s="80"/>
      <c r="J1043" s="80"/>
      <c r="K1043" s="80"/>
      <c r="L1043" s="80"/>
      <c r="M1043" s="80"/>
      <c r="N1043" s="80"/>
      <c r="O1043" s="80"/>
      <c r="P1043" s="80"/>
      <c r="Q1043" s="80"/>
      <c r="R1043" s="80"/>
      <c r="S1043" s="80"/>
      <c r="T1043" s="80"/>
      <c r="U1043" s="80"/>
      <c r="V1043" s="80"/>
      <c r="W1043" s="80"/>
      <c r="X1043" s="80"/>
      <c r="Y1043" s="80"/>
      <c r="Z1043" s="80"/>
      <c r="AA1043" s="80"/>
      <c r="AB1043" s="80"/>
      <c r="AC1043" s="80"/>
      <c r="AD1043" s="80"/>
      <c r="AE1043" s="80"/>
    </row>
    <row r="1044" spans="7:31" ht="11.25">
      <c r="G1044" s="80"/>
      <c r="H1044" s="80"/>
      <c r="I1044" s="80"/>
      <c r="J1044" s="80"/>
      <c r="K1044" s="80"/>
      <c r="L1044" s="80"/>
      <c r="M1044" s="80"/>
      <c r="N1044" s="80"/>
      <c r="O1044" s="80"/>
      <c r="P1044" s="80"/>
      <c r="Q1044" s="80"/>
      <c r="R1044" s="80"/>
      <c r="S1044" s="80"/>
      <c r="T1044" s="80"/>
      <c r="U1044" s="80"/>
      <c r="V1044" s="80"/>
      <c r="W1044" s="80"/>
      <c r="X1044" s="80"/>
      <c r="Y1044" s="80"/>
      <c r="Z1044" s="80"/>
      <c r="AA1044" s="80"/>
      <c r="AB1044" s="80"/>
      <c r="AC1044" s="80"/>
      <c r="AD1044" s="80"/>
      <c r="AE1044" s="80"/>
    </row>
    <row r="1045" spans="7:31" ht="11.25">
      <c r="G1045" s="80"/>
      <c r="H1045" s="80"/>
      <c r="I1045" s="80"/>
      <c r="J1045" s="80"/>
      <c r="K1045" s="80"/>
      <c r="L1045" s="80"/>
      <c r="M1045" s="80"/>
      <c r="N1045" s="80"/>
      <c r="O1045" s="80"/>
      <c r="P1045" s="80"/>
      <c r="Q1045" s="80"/>
      <c r="R1045" s="80"/>
      <c r="S1045" s="80"/>
      <c r="T1045" s="80"/>
      <c r="U1045" s="80"/>
      <c r="V1045" s="80"/>
      <c r="W1045" s="80"/>
      <c r="X1045" s="80"/>
      <c r="Y1045" s="80"/>
      <c r="Z1045" s="80"/>
      <c r="AA1045" s="80"/>
      <c r="AB1045" s="80"/>
      <c r="AC1045" s="80"/>
      <c r="AD1045" s="80"/>
      <c r="AE1045" s="80"/>
    </row>
    <row r="1046" spans="7:31" ht="11.25">
      <c r="G1046" s="80"/>
      <c r="H1046" s="80"/>
      <c r="I1046" s="80"/>
      <c r="J1046" s="80"/>
      <c r="K1046" s="80"/>
      <c r="L1046" s="80"/>
      <c r="M1046" s="80"/>
      <c r="N1046" s="80"/>
      <c r="O1046" s="80"/>
      <c r="P1046" s="80"/>
      <c r="Q1046" s="80"/>
      <c r="R1046" s="80"/>
      <c r="S1046" s="80"/>
      <c r="T1046" s="80"/>
      <c r="U1046" s="80"/>
      <c r="V1046" s="80"/>
      <c r="W1046" s="80"/>
      <c r="X1046" s="80"/>
      <c r="Y1046" s="80"/>
      <c r="Z1046" s="80"/>
      <c r="AA1046" s="80"/>
      <c r="AB1046" s="80"/>
      <c r="AC1046" s="80"/>
      <c r="AD1046" s="80"/>
      <c r="AE1046" s="80"/>
    </row>
    <row r="1047" spans="7:31" ht="11.25">
      <c r="G1047" s="80"/>
      <c r="H1047" s="80"/>
      <c r="I1047" s="80"/>
      <c r="J1047" s="80"/>
      <c r="K1047" s="80"/>
      <c r="L1047" s="80"/>
      <c r="M1047" s="80"/>
      <c r="N1047" s="80"/>
      <c r="O1047" s="80"/>
      <c r="P1047" s="80"/>
      <c r="Q1047" s="80"/>
      <c r="R1047" s="80"/>
      <c r="S1047" s="80"/>
      <c r="T1047" s="80"/>
      <c r="U1047" s="80"/>
      <c r="V1047" s="80"/>
      <c r="W1047" s="80"/>
      <c r="X1047" s="80"/>
      <c r="Y1047" s="80"/>
      <c r="Z1047" s="80"/>
      <c r="AA1047" s="80"/>
      <c r="AB1047" s="80"/>
      <c r="AC1047" s="80"/>
      <c r="AD1047" s="80"/>
      <c r="AE1047" s="80"/>
    </row>
    <row r="1048" spans="7:31" ht="11.25">
      <c r="G1048" s="80"/>
      <c r="H1048" s="80"/>
      <c r="I1048" s="80"/>
      <c r="J1048" s="80"/>
      <c r="K1048" s="80"/>
      <c r="L1048" s="80"/>
      <c r="M1048" s="80"/>
      <c r="N1048" s="80"/>
      <c r="O1048" s="80"/>
      <c r="P1048" s="80"/>
      <c r="Q1048" s="80"/>
      <c r="R1048" s="80"/>
      <c r="S1048" s="80"/>
      <c r="T1048" s="80"/>
      <c r="U1048" s="80"/>
      <c r="V1048" s="80"/>
      <c r="W1048" s="80"/>
      <c r="X1048" s="80"/>
      <c r="Y1048" s="80"/>
      <c r="Z1048" s="80"/>
      <c r="AA1048" s="80"/>
      <c r="AB1048" s="80"/>
      <c r="AC1048" s="80"/>
      <c r="AD1048" s="80"/>
      <c r="AE1048" s="80"/>
    </row>
    <row r="1049" spans="7:31" ht="11.25">
      <c r="G1049" s="80"/>
      <c r="H1049" s="80"/>
      <c r="I1049" s="80"/>
      <c r="J1049" s="80"/>
      <c r="K1049" s="80"/>
      <c r="L1049" s="80"/>
      <c r="M1049" s="80"/>
      <c r="N1049" s="80"/>
      <c r="O1049" s="80"/>
      <c r="P1049" s="80"/>
      <c r="Q1049" s="80"/>
      <c r="R1049" s="80"/>
      <c r="S1049" s="80"/>
      <c r="T1049" s="80"/>
      <c r="U1049" s="80"/>
      <c r="V1049" s="80"/>
      <c r="W1049" s="80"/>
      <c r="X1049" s="80"/>
      <c r="Y1049" s="80"/>
      <c r="Z1049" s="80"/>
      <c r="AA1049" s="80"/>
      <c r="AB1049" s="80"/>
      <c r="AC1049" s="80"/>
      <c r="AD1049" s="80"/>
      <c r="AE1049" s="80"/>
    </row>
    <row r="1050" spans="7:31" ht="11.25">
      <c r="G1050" s="80"/>
      <c r="H1050" s="80"/>
      <c r="I1050" s="80"/>
      <c r="J1050" s="80"/>
      <c r="K1050" s="80"/>
      <c r="L1050" s="80"/>
      <c r="M1050" s="80"/>
      <c r="N1050" s="80"/>
      <c r="O1050" s="80"/>
      <c r="P1050" s="80"/>
      <c r="Q1050" s="80"/>
      <c r="R1050" s="80"/>
      <c r="S1050" s="80"/>
      <c r="T1050" s="80"/>
      <c r="U1050" s="80"/>
      <c r="V1050" s="80"/>
      <c r="W1050" s="80"/>
      <c r="X1050" s="80"/>
      <c r="Y1050" s="80"/>
      <c r="Z1050" s="80"/>
      <c r="AA1050" s="80"/>
      <c r="AB1050" s="80"/>
      <c r="AC1050" s="80"/>
      <c r="AD1050" s="80"/>
      <c r="AE1050" s="80"/>
    </row>
    <row r="1051" spans="7:31" ht="11.25">
      <c r="G1051" s="80"/>
      <c r="H1051" s="80"/>
      <c r="I1051" s="80"/>
      <c r="J1051" s="80"/>
      <c r="K1051" s="80"/>
      <c r="L1051" s="80"/>
      <c r="M1051" s="80"/>
      <c r="N1051" s="80"/>
      <c r="O1051" s="80"/>
      <c r="P1051" s="80"/>
      <c r="Q1051" s="80"/>
      <c r="R1051" s="80"/>
      <c r="S1051" s="80"/>
      <c r="T1051" s="80"/>
      <c r="U1051" s="80"/>
      <c r="V1051" s="80"/>
      <c r="W1051" s="80"/>
      <c r="X1051" s="80"/>
      <c r="Y1051" s="80"/>
      <c r="Z1051" s="80"/>
      <c r="AA1051" s="80"/>
      <c r="AB1051" s="80"/>
      <c r="AC1051" s="80"/>
      <c r="AD1051" s="80"/>
      <c r="AE1051" s="80"/>
    </row>
    <row r="1052" spans="7:31" ht="11.25">
      <c r="G1052" s="80"/>
      <c r="H1052" s="80"/>
      <c r="I1052" s="80"/>
      <c r="J1052" s="80"/>
      <c r="K1052" s="80"/>
      <c r="L1052" s="80"/>
      <c r="M1052" s="80"/>
      <c r="N1052" s="80"/>
      <c r="O1052" s="80"/>
      <c r="P1052" s="80"/>
      <c r="Q1052" s="80"/>
      <c r="R1052" s="80"/>
      <c r="S1052" s="80"/>
      <c r="T1052" s="80"/>
      <c r="U1052" s="80"/>
      <c r="V1052" s="80"/>
      <c r="W1052" s="80"/>
      <c r="X1052" s="80"/>
      <c r="Y1052" s="80"/>
      <c r="Z1052" s="80"/>
      <c r="AA1052" s="80"/>
      <c r="AB1052" s="80"/>
      <c r="AC1052" s="80"/>
      <c r="AD1052" s="80"/>
      <c r="AE1052" s="80"/>
    </row>
    <row r="1053" spans="7:31" ht="11.25">
      <c r="G1053" s="80"/>
      <c r="H1053" s="80"/>
      <c r="I1053" s="80"/>
      <c r="J1053" s="80"/>
      <c r="K1053" s="80"/>
      <c r="L1053" s="80"/>
      <c r="M1053" s="80"/>
      <c r="N1053" s="80"/>
      <c r="O1053" s="80"/>
      <c r="P1053" s="80"/>
      <c r="Q1053" s="80"/>
      <c r="R1053" s="80"/>
      <c r="S1053" s="80"/>
      <c r="T1053" s="80"/>
      <c r="U1053" s="80"/>
      <c r="V1053" s="80"/>
      <c r="W1053" s="80"/>
      <c r="X1053" s="80"/>
      <c r="Y1053" s="80"/>
      <c r="Z1053" s="80"/>
      <c r="AA1053" s="80"/>
      <c r="AB1053" s="80"/>
      <c r="AC1053" s="80"/>
      <c r="AD1053" s="80"/>
      <c r="AE1053" s="80"/>
    </row>
    <row r="1054" spans="7:31" ht="11.25">
      <c r="G1054" s="80"/>
      <c r="H1054" s="80"/>
      <c r="I1054" s="80"/>
      <c r="J1054" s="80"/>
      <c r="K1054" s="80"/>
      <c r="L1054" s="80"/>
      <c r="M1054" s="80"/>
      <c r="N1054" s="80"/>
      <c r="O1054" s="80"/>
      <c r="P1054" s="80"/>
      <c r="Q1054" s="80"/>
      <c r="R1054" s="80"/>
      <c r="S1054" s="80"/>
      <c r="T1054" s="80"/>
      <c r="U1054" s="80"/>
      <c r="V1054" s="80"/>
      <c r="W1054" s="80"/>
      <c r="X1054" s="80"/>
      <c r="Y1054" s="80"/>
      <c r="Z1054" s="80"/>
      <c r="AA1054" s="80"/>
      <c r="AB1054" s="80"/>
      <c r="AC1054" s="80"/>
      <c r="AD1054" s="80"/>
      <c r="AE1054" s="80"/>
    </row>
    <row r="1055" spans="7:31" ht="11.25">
      <c r="G1055" s="80"/>
      <c r="H1055" s="80"/>
      <c r="I1055" s="80"/>
      <c r="J1055" s="80"/>
      <c r="K1055" s="80"/>
      <c r="L1055" s="80"/>
      <c r="M1055" s="80"/>
      <c r="N1055" s="80"/>
      <c r="O1055" s="80"/>
      <c r="P1055" s="80"/>
      <c r="Q1055" s="80"/>
      <c r="R1055" s="80"/>
      <c r="S1055" s="80"/>
      <c r="T1055" s="80"/>
      <c r="U1055" s="80"/>
      <c r="V1055" s="80"/>
      <c r="W1055" s="80"/>
      <c r="X1055" s="80"/>
      <c r="Y1055" s="80"/>
      <c r="Z1055" s="80"/>
      <c r="AA1055" s="80"/>
      <c r="AB1055" s="80"/>
      <c r="AC1055" s="80"/>
      <c r="AD1055" s="80"/>
      <c r="AE1055" s="80"/>
    </row>
    <row r="1056" spans="7:31" ht="11.25">
      <c r="G1056" s="80"/>
      <c r="H1056" s="80"/>
      <c r="I1056" s="80"/>
      <c r="J1056" s="80"/>
      <c r="K1056" s="80"/>
      <c r="L1056" s="80"/>
      <c r="M1056" s="80"/>
      <c r="N1056" s="80"/>
      <c r="O1056" s="80"/>
      <c r="P1056" s="80"/>
      <c r="Q1056" s="80"/>
      <c r="R1056" s="80"/>
      <c r="S1056" s="80"/>
      <c r="T1056" s="80"/>
      <c r="U1056" s="80"/>
      <c r="V1056" s="80"/>
      <c r="W1056" s="80"/>
      <c r="X1056" s="80"/>
      <c r="Y1056" s="80"/>
      <c r="Z1056" s="80"/>
      <c r="AA1056" s="80"/>
      <c r="AB1056" s="80"/>
      <c r="AC1056" s="80"/>
      <c r="AD1056" s="80"/>
      <c r="AE1056" s="80"/>
    </row>
    <row r="1057" spans="7:31" ht="11.25">
      <c r="G1057" s="80"/>
      <c r="H1057" s="80"/>
      <c r="I1057" s="80"/>
      <c r="J1057" s="80"/>
      <c r="K1057" s="80"/>
      <c r="L1057" s="80"/>
      <c r="M1057" s="80"/>
      <c r="N1057" s="80"/>
      <c r="O1057" s="80"/>
      <c r="P1057" s="80"/>
      <c r="Q1057" s="80"/>
      <c r="R1057" s="80"/>
      <c r="S1057" s="80"/>
      <c r="T1057" s="80"/>
      <c r="U1057" s="80"/>
      <c r="V1057" s="80"/>
      <c r="W1057" s="80"/>
      <c r="X1057" s="80"/>
      <c r="Y1057" s="80"/>
      <c r="Z1057" s="80"/>
      <c r="AA1057" s="80"/>
      <c r="AB1057" s="80"/>
      <c r="AC1057" s="80"/>
      <c r="AD1057" s="80"/>
      <c r="AE1057" s="80"/>
    </row>
    <row r="1058" spans="7:31" ht="11.25">
      <c r="G1058" s="80"/>
      <c r="H1058" s="80"/>
      <c r="I1058" s="80"/>
      <c r="J1058" s="80"/>
      <c r="K1058" s="80"/>
      <c r="L1058" s="80"/>
      <c r="M1058" s="80"/>
      <c r="N1058" s="80"/>
      <c r="O1058" s="80"/>
      <c r="P1058" s="80"/>
      <c r="Q1058" s="80"/>
      <c r="R1058" s="80"/>
      <c r="S1058" s="80"/>
      <c r="T1058" s="80"/>
      <c r="U1058" s="80"/>
      <c r="V1058" s="80"/>
      <c r="W1058" s="80"/>
      <c r="X1058" s="80"/>
      <c r="Y1058" s="80"/>
      <c r="Z1058" s="80"/>
      <c r="AA1058" s="80"/>
      <c r="AB1058" s="80"/>
      <c r="AC1058" s="80"/>
      <c r="AD1058" s="80"/>
      <c r="AE1058" s="80"/>
    </row>
    <row r="1059" spans="7:31" ht="11.25">
      <c r="G1059" s="80"/>
      <c r="H1059" s="80"/>
      <c r="I1059" s="80"/>
      <c r="J1059" s="80"/>
      <c r="K1059" s="80"/>
      <c r="L1059" s="80"/>
      <c r="M1059" s="80"/>
      <c r="N1059" s="80"/>
      <c r="O1059" s="80"/>
      <c r="P1059" s="80"/>
      <c r="Q1059" s="80"/>
      <c r="R1059" s="80"/>
      <c r="S1059" s="80"/>
      <c r="T1059" s="80"/>
      <c r="U1059" s="80"/>
      <c r="V1059" s="80"/>
      <c r="W1059" s="80"/>
      <c r="X1059" s="80"/>
      <c r="Y1059" s="80"/>
      <c r="Z1059" s="80"/>
      <c r="AA1059" s="80"/>
      <c r="AB1059" s="80"/>
      <c r="AC1059" s="80"/>
      <c r="AD1059" s="80"/>
      <c r="AE1059" s="80"/>
    </row>
    <row r="1060" spans="7:31" ht="11.25">
      <c r="G1060" s="80"/>
      <c r="H1060" s="80"/>
      <c r="I1060" s="80"/>
      <c r="J1060" s="80"/>
      <c r="K1060" s="80"/>
      <c r="L1060" s="80"/>
      <c r="M1060" s="80"/>
      <c r="N1060" s="80"/>
      <c r="O1060" s="80"/>
      <c r="P1060" s="80"/>
      <c r="Q1060" s="80"/>
      <c r="R1060" s="80"/>
      <c r="S1060" s="80"/>
      <c r="T1060" s="80"/>
      <c r="U1060" s="80"/>
      <c r="V1060" s="80"/>
      <c r="W1060" s="80"/>
      <c r="X1060" s="80"/>
      <c r="Y1060" s="80"/>
      <c r="Z1060" s="80"/>
      <c r="AA1060" s="80"/>
      <c r="AB1060" s="80"/>
      <c r="AC1060" s="80"/>
      <c r="AD1060" s="80"/>
      <c r="AE1060" s="80"/>
    </row>
    <row r="1061" spans="7:31" ht="11.25">
      <c r="G1061" s="80"/>
      <c r="H1061" s="80"/>
      <c r="I1061" s="80"/>
      <c r="J1061" s="80"/>
      <c r="K1061" s="80"/>
      <c r="L1061" s="80"/>
      <c r="M1061" s="80"/>
      <c r="N1061" s="80"/>
      <c r="O1061" s="80"/>
      <c r="P1061" s="80"/>
      <c r="Q1061" s="80"/>
      <c r="R1061" s="80"/>
      <c r="S1061" s="80"/>
      <c r="T1061" s="80"/>
      <c r="U1061" s="80"/>
      <c r="V1061" s="80"/>
      <c r="W1061" s="80"/>
      <c r="X1061" s="80"/>
      <c r="Y1061" s="80"/>
      <c r="Z1061" s="80"/>
      <c r="AA1061" s="80"/>
      <c r="AB1061" s="80"/>
      <c r="AC1061" s="80"/>
      <c r="AD1061" s="80"/>
      <c r="AE1061" s="80"/>
    </row>
    <row r="1062" spans="7:31" ht="11.25">
      <c r="G1062" s="80"/>
      <c r="H1062" s="80"/>
      <c r="I1062" s="80"/>
      <c r="J1062" s="80"/>
      <c r="K1062" s="80"/>
      <c r="L1062" s="80"/>
      <c r="M1062" s="80"/>
      <c r="N1062" s="80"/>
      <c r="O1062" s="80"/>
      <c r="P1062" s="80"/>
      <c r="Q1062" s="80"/>
      <c r="R1062" s="80"/>
      <c r="S1062" s="80"/>
      <c r="T1062" s="80"/>
      <c r="U1062" s="80"/>
      <c r="V1062" s="80"/>
      <c r="W1062" s="80"/>
      <c r="X1062" s="80"/>
      <c r="Y1062" s="80"/>
      <c r="Z1062" s="80"/>
      <c r="AA1062" s="80"/>
      <c r="AB1062" s="80"/>
      <c r="AC1062" s="80"/>
      <c r="AD1062" s="80"/>
      <c r="AE1062" s="80"/>
    </row>
    <row r="1063" spans="7:31" ht="11.25">
      <c r="G1063" s="80"/>
      <c r="H1063" s="80"/>
      <c r="I1063" s="80"/>
      <c r="J1063" s="80"/>
      <c r="K1063" s="80"/>
      <c r="L1063" s="80"/>
      <c r="M1063" s="80"/>
      <c r="N1063" s="80"/>
      <c r="O1063" s="80"/>
      <c r="P1063" s="80"/>
      <c r="Q1063" s="80"/>
      <c r="R1063" s="80"/>
      <c r="S1063" s="80"/>
      <c r="T1063" s="80"/>
      <c r="U1063" s="80"/>
      <c r="V1063" s="80"/>
      <c r="W1063" s="80"/>
      <c r="X1063" s="80"/>
      <c r="Y1063" s="80"/>
      <c r="Z1063" s="80"/>
      <c r="AA1063" s="80"/>
      <c r="AB1063" s="80"/>
      <c r="AC1063" s="80"/>
      <c r="AD1063" s="80"/>
      <c r="AE1063" s="80"/>
    </row>
    <row r="1064" spans="7:31" ht="11.25">
      <c r="G1064" s="80"/>
      <c r="H1064" s="80"/>
      <c r="I1064" s="80"/>
      <c r="J1064" s="80"/>
      <c r="K1064" s="80"/>
      <c r="L1064" s="80"/>
      <c r="M1064" s="80"/>
      <c r="N1064" s="80"/>
      <c r="O1064" s="80"/>
      <c r="P1064" s="80"/>
      <c r="Q1064" s="80"/>
      <c r="R1064" s="80"/>
      <c r="S1064" s="80"/>
      <c r="T1064" s="80"/>
      <c r="U1064" s="80"/>
      <c r="V1064" s="80"/>
      <c r="W1064" s="80"/>
      <c r="X1064" s="80"/>
      <c r="Y1064" s="80"/>
      <c r="Z1064" s="80"/>
      <c r="AA1064" s="80"/>
      <c r="AB1064" s="80"/>
      <c r="AC1064" s="80"/>
      <c r="AD1064" s="80"/>
      <c r="AE1064" s="80"/>
    </row>
    <row r="1065" spans="7:31" ht="11.25">
      <c r="G1065" s="80"/>
      <c r="H1065" s="80"/>
      <c r="I1065" s="80"/>
      <c r="J1065" s="80"/>
      <c r="K1065" s="80"/>
      <c r="L1065" s="80"/>
      <c r="M1065" s="80"/>
      <c r="N1065" s="80"/>
      <c r="O1065" s="80"/>
      <c r="P1065" s="80"/>
      <c r="Q1065" s="80"/>
      <c r="R1065" s="80"/>
      <c r="S1065" s="80"/>
      <c r="T1065" s="80"/>
      <c r="U1065" s="80"/>
      <c r="V1065" s="80"/>
      <c r="W1065" s="80"/>
      <c r="X1065" s="80"/>
      <c r="Y1065" s="80"/>
      <c r="Z1065" s="80"/>
      <c r="AA1065" s="80"/>
      <c r="AB1065" s="80"/>
      <c r="AC1065" s="80"/>
      <c r="AD1065" s="80"/>
      <c r="AE1065" s="80"/>
    </row>
    <row r="1066" spans="7:31" ht="11.25">
      <c r="G1066" s="80"/>
      <c r="H1066" s="80"/>
      <c r="I1066" s="80"/>
      <c r="J1066" s="80"/>
      <c r="K1066" s="80"/>
      <c r="L1066" s="80"/>
      <c r="M1066" s="80"/>
      <c r="N1066" s="80"/>
      <c r="O1066" s="80"/>
      <c r="P1066" s="80"/>
      <c r="Q1066" s="80"/>
      <c r="R1066" s="80"/>
      <c r="S1066" s="80"/>
      <c r="T1066" s="80"/>
      <c r="U1066" s="80"/>
      <c r="V1066" s="80"/>
      <c r="W1066" s="80"/>
      <c r="X1066" s="80"/>
      <c r="Y1066" s="80"/>
      <c r="Z1066" s="80"/>
      <c r="AA1066" s="80"/>
      <c r="AB1066" s="80"/>
      <c r="AC1066" s="80"/>
      <c r="AD1066" s="80"/>
      <c r="AE1066" s="80"/>
    </row>
    <row r="1067" spans="7:31" ht="11.25">
      <c r="G1067" s="80"/>
      <c r="H1067" s="80"/>
      <c r="I1067" s="80"/>
      <c r="J1067" s="80"/>
      <c r="K1067" s="80"/>
      <c r="L1067" s="80"/>
      <c r="M1067" s="80"/>
      <c r="N1067" s="80"/>
      <c r="O1067" s="80"/>
      <c r="P1067" s="80"/>
      <c r="Q1067" s="80"/>
      <c r="R1067" s="80"/>
      <c r="S1067" s="80"/>
      <c r="T1067" s="80"/>
      <c r="U1067" s="80"/>
      <c r="V1067" s="80"/>
      <c r="W1067" s="80"/>
      <c r="X1067" s="80"/>
      <c r="Y1067" s="80"/>
      <c r="Z1067" s="80"/>
      <c r="AA1067" s="80"/>
      <c r="AB1067" s="80"/>
      <c r="AC1067" s="80"/>
      <c r="AD1067" s="80"/>
      <c r="AE1067" s="80"/>
    </row>
    <row r="1068" spans="7:31" ht="11.25">
      <c r="G1068" s="80"/>
      <c r="H1068" s="80"/>
      <c r="I1068" s="80"/>
      <c r="J1068" s="80"/>
      <c r="K1068" s="80"/>
      <c r="L1068" s="80"/>
      <c r="M1068" s="80"/>
      <c r="N1068" s="80"/>
      <c r="O1068" s="80"/>
      <c r="P1068" s="80"/>
      <c r="Q1068" s="80"/>
      <c r="R1068" s="80"/>
      <c r="S1068" s="80"/>
      <c r="T1068" s="80"/>
      <c r="U1068" s="80"/>
      <c r="V1068" s="80"/>
      <c r="W1068" s="80"/>
      <c r="X1068" s="80"/>
      <c r="Y1068" s="80"/>
      <c r="Z1068" s="80"/>
      <c r="AA1068" s="80"/>
      <c r="AB1068" s="80"/>
      <c r="AC1068" s="80"/>
      <c r="AD1068" s="80"/>
      <c r="AE1068" s="80"/>
    </row>
    <row r="1069" spans="7:31" ht="11.25">
      <c r="G1069" s="80"/>
      <c r="H1069" s="80"/>
      <c r="I1069" s="80"/>
      <c r="J1069" s="80"/>
      <c r="K1069" s="80"/>
      <c r="L1069" s="80"/>
      <c r="M1069" s="80"/>
      <c r="N1069" s="80"/>
      <c r="O1069" s="80"/>
      <c r="P1069" s="80"/>
      <c r="Q1069" s="80"/>
      <c r="R1069" s="80"/>
      <c r="S1069" s="80"/>
      <c r="T1069" s="80"/>
      <c r="U1069" s="80"/>
      <c r="V1069" s="80"/>
      <c r="W1069" s="80"/>
      <c r="X1069" s="80"/>
      <c r="Y1069" s="80"/>
      <c r="Z1069" s="80"/>
      <c r="AA1069" s="80"/>
      <c r="AB1069" s="80"/>
      <c r="AC1069" s="80"/>
      <c r="AD1069" s="80"/>
      <c r="AE1069" s="80"/>
    </row>
    <row r="1070" spans="7:31" ht="11.25">
      <c r="G1070" s="80"/>
      <c r="H1070" s="80"/>
      <c r="I1070" s="80"/>
      <c r="J1070" s="80"/>
      <c r="K1070" s="80"/>
      <c r="L1070" s="80"/>
      <c r="M1070" s="80"/>
      <c r="N1070" s="80"/>
      <c r="O1070" s="80"/>
      <c r="P1070" s="80"/>
      <c r="Q1070" s="80"/>
      <c r="R1070" s="80"/>
      <c r="S1070" s="80"/>
      <c r="T1070" s="80"/>
      <c r="U1070" s="80"/>
      <c r="V1070" s="80"/>
      <c r="W1070" s="80"/>
      <c r="X1070" s="80"/>
      <c r="Y1070" s="80"/>
      <c r="Z1070" s="80"/>
      <c r="AA1070" s="80"/>
      <c r="AB1070" s="80"/>
      <c r="AC1070" s="80"/>
      <c r="AD1070" s="80"/>
      <c r="AE1070" s="80"/>
    </row>
    <row r="1071" spans="7:31" ht="11.25">
      <c r="G1071" s="80"/>
      <c r="H1071" s="80"/>
      <c r="I1071" s="80"/>
      <c r="J1071" s="80"/>
      <c r="K1071" s="80"/>
      <c r="L1071" s="80"/>
      <c r="M1071" s="80"/>
      <c r="N1071" s="80"/>
      <c r="O1071" s="80"/>
      <c r="P1071" s="80"/>
      <c r="Q1071" s="80"/>
      <c r="R1071" s="80"/>
      <c r="S1071" s="80"/>
      <c r="T1071" s="80"/>
      <c r="U1071" s="80"/>
      <c r="V1071" s="80"/>
      <c r="W1071" s="80"/>
      <c r="X1071" s="80"/>
      <c r="Y1071" s="80"/>
      <c r="Z1071" s="80"/>
      <c r="AA1071" s="80"/>
      <c r="AB1071" s="80"/>
      <c r="AC1071" s="80"/>
      <c r="AD1071" s="80"/>
      <c r="AE1071" s="80"/>
    </row>
    <row r="1072" spans="7:31" ht="11.25">
      <c r="G1072" s="80"/>
      <c r="H1072" s="80"/>
      <c r="I1072" s="80"/>
      <c r="J1072" s="80"/>
      <c r="K1072" s="80"/>
      <c r="L1072" s="80"/>
      <c r="M1072" s="80"/>
      <c r="N1072" s="80"/>
      <c r="O1072" s="80"/>
      <c r="P1072" s="80"/>
      <c r="Q1072" s="80"/>
      <c r="R1072" s="80"/>
      <c r="S1072" s="80"/>
      <c r="T1072" s="80"/>
      <c r="U1072" s="80"/>
      <c r="V1072" s="80"/>
      <c r="W1072" s="80"/>
      <c r="X1072" s="80"/>
      <c r="Y1072" s="80"/>
      <c r="Z1072" s="80"/>
      <c r="AA1072" s="80"/>
      <c r="AB1072" s="80"/>
      <c r="AC1072" s="80"/>
      <c r="AD1072" s="80"/>
      <c r="AE1072" s="80"/>
    </row>
    <row r="1073" spans="7:31" ht="11.25">
      <c r="G1073" s="80"/>
      <c r="H1073" s="80"/>
      <c r="I1073" s="80"/>
      <c r="J1073" s="80"/>
      <c r="K1073" s="80"/>
      <c r="L1073" s="80"/>
      <c r="M1073" s="80"/>
      <c r="N1073" s="80"/>
      <c r="O1073" s="80"/>
      <c r="P1073" s="80"/>
      <c r="Q1073" s="80"/>
      <c r="R1073" s="80"/>
      <c r="S1073" s="80"/>
      <c r="T1073" s="80"/>
      <c r="U1073" s="80"/>
      <c r="V1073" s="80"/>
      <c r="W1073" s="80"/>
      <c r="X1073" s="80"/>
      <c r="Y1073" s="80"/>
      <c r="Z1073" s="80"/>
      <c r="AA1073" s="80"/>
      <c r="AB1073" s="80"/>
      <c r="AC1073" s="80"/>
      <c r="AD1073" s="80"/>
      <c r="AE1073" s="80"/>
    </row>
    <row r="1074" spans="7:31" ht="11.25">
      <c r="G1074" s="80"/>
      <c r="H1074" s="80"/>
      <c r="I1074" s="80"/>
      <c r="J1074" s="80"/>
      <c r="K1074" s="80"/>
      <c r="L1074" s="80"/>
      <c r="M1074" s="80"/>
      <c r="N1074" s="80"/>
      <c r="O1074" s="80"/>
      <c r="P1074" s="80"/>
      <c r="Q1074" s="80"/>
      <c r="R1074" s="80"/>
      <c r="S1074" s="80"/>
      <c r="T1074" s="80"/>
      <c r="U1074" s="80"/>
      <c r="V1074" s="80"/>
      <c r="W1074" s="80"/>
      <c r="X1074" s="80"/>
      <c r="Y1074" s="80"/>
      <c r="Z1074" s="80"/>
      <c r="AA1074" s="80"/>
      <c r="AB1074" s="80"/>
      <c r="AC1074" s="80"/>
      <c r="AD1074" s="80"/>
      <c r="AE1074" s="80"/>
    </row>
    <row r="1075" spans="7:31" ht="11.25">
      <c r="G1075" s="80"/>
      <c r="H1075" s="80"/>
      <c r="I1075" s="80"/>
      <c r="J1075" s="80"/>
      <c r="K1075" s="80"/>
      <c r="L1075" s="80"/>
      <c r="M1075" s="80"/>
      <c r="N1075" s="80"/>
      <c r="O1075" s="80"/>
      <c r="P1075" s="80"/>
      <c r="Q1075" s="80"/>
      <c r="R1075" s="80"/>
      <c r="S1075" s="80"/>
      <c r="T1075" s="80"/>
      <c r="U1075" s="80"/>
      <c r="V1075" s="80"/>
      <c r="W1075" s="80"/>
      <c r="X1075" s="80"/>
      <c r="Y1075" s="80"/>
      <c r="Z1075" s="80"/>
      <c r="AA1075" s="80"/>
      <c r="AB1075" s="80"/>
      <c r="AC1075" s="80"/>
      <c r="AD1075" s="80"/>
      <c r="AE1075" s="80"/>
    </row>
    <row r="1076" spans="7:31" ht="11.25">
      <c r="G1076" s="80"/>
      <c r="H1076" s="80"/>
      <c r="I1076" s="80"/>
      <c r="J1076" s="80"/>
      <c r="K1076" s="80"/>
      <c r="L1076" s="80"/>
      <c r="M1076" s="80"/>
      <c r="N1076" s="80"/>
      <c r="O1076" s="80"/>
      <c r="P1076" s="80"/>
      <c r="Q1076" s="80"/>
      <c r="R1076" s="80"/>
      <c r="S1076" s="80"/>
      <c r="T1076" s="80"/>
      <c r="U1076" s="80"/>
      <c r="V1076" s="80"/>
      <c r="W1076" s="80"/>
      <c r="X1076" s="80"/>
      <c r="Y1076" s="80"/>
      <c r="Z1076" s="80"/>
      <c r="AA1076" s="80"/>
      <c r="AB1076" s="80"/>
      <c r="AC1076" s="80"/>
      <c r="AD1076" s="80"/>
      <c r="AE1076" s="80"/>
    </row>
    <row r="1077" spans="7:31" ht="11.25">
      <c r="G1077" s="80"/>
      <c r="H1077" s="80"/>
      <c r="I1077" s="80"/>
      <c r="J1077" s="80"/>
      <c r="K1077" s="80"/>
      <c r="L1077" s="80"/>
      <c r="M1077" s="80"/>
      <c r="N1077" s="80"/>
      <c r="O1077" s="80"/>
      <c r="P1077" s="80"/>
      <c r="Q1077" s="80"/>
      <c r="R1077" s="80"/>
      <c r="S1077" s="80"/>
      <c r="T1077" s="80"/>
      <c r="U1077" s="80"/>
      <c r="V1077" s="80"/>
      <c r="W1077" s="80"/>
      <c r="X1077" s="80"/>
      <c r="Y1077" s="80"/>
      <c r="Z1077" s="80"/>
      <c r="AA1077" s="80"/>
      <c r="AB1077" s="80"/>
      <c r="AC1077" s="80"/>
      <c r="AD1077" s="80"/>
      <c r="AE1077" s="80"/>
    </row>
    <row r="1078" spans="7:31" ht="11.25">
      <c r="G1078" s="80"/>
      <c r="H1078" s="80"/>
      <c r="I1078" s="80"/>
      <c r="J1078" s="80"/>
      <c r="K1078" s="80"/>
      <c r="L1078" s="80"/>
      <c r="M1078" s="80"/>
      <c r="N1078" s="80"/>
      <c r="O1078" s="80"/>
      <c r="P1078" s="80"/>
      <c r="Q1078" s="80"/>
      <c r="R1078" s="80"/>
      <c r="S1078" s="80"/>
      <c r="T1078" s="80"/>
      <c r="U1078" s="80"/>
      <c r="V1078" s="80"/>
      <c r="W1078" s="80"/>
      <c r="X1078" s="80"/>
      <c r="Y1078" s="80"/>
      <c r="Z1078" s="80"/>
      <c r="AA1078" s="80"/>
      <c r="AB1078" s="80"/>
      <c r="AC1078" s="80"/>
      <c r="AD1078" s="80"/>
      <c r="AE1078" s="80"/>
    </row>
    <row r="1079" spans="7:31" ht="11.25">
      <c r="G1079" s="80"/>
      <c r="H1079" s="80"/>
      <c r="I1079" s="80"/>
      <c r="J1079" s="80"/>
      <c r="K1079" s="80"/>
      <c r="L1079" s="80"/>
      <c r="M1079" s="80"/>
      <c r="N1079" s="80"/>
      <c r="O1079" s="80"/>
      <c r="P1079" s="80"/>
      <c r="Q1079" s="80"/>
      <c r="R1079" s="80"/>
      <c r="S1079" s="80"/>
      <c r="T1079" s="80"/>
      <c r="U1079" s="80"/>
      <c r="V1079" s="80"/>
      <c r="W1079" s="80"/>
      <c r="X1079" s="80"/>
      <c r="Y1079" s="80"/>
      <c r="Z1079" s="80"/>
      <c r="AA1079" s="80"/>
      <c r="AB1079" s="80"/>
      <c r="AC1079" s="80"/>
      <c r="AD1079" s="80"/>
      <c r="AE1079" s="80"/>
    </row>
    <row r="1080" spans="7:31" ht="11.25">
      <c r="G1080" s="80"/>
      <c r="H1080" s="80"/>
      <c r="I1080" s="80"/>
      <c r="J1080" s="80"/>
      <c r="K1080" s="80"/>
      <c r="L1080" s="80"/>
      <c r="M1080" s="80"/>
      <c r="N1080" s="80"/>
      <c r="O1080" s="80"/>
      <c r="P1080" s="80"/>
      <c r="Q1080" s="80"/>
      <c r="R1080" s="80"/>
      <c r="S1080" s="80"/>
      <c r="T1080" s="80"/>
      <c r="U1080" s="80"/>
      <c r="V1080" s="80"/>
      <c r="W1080" s="80"/>
      <c r="X1080" s="80"/>
      <c r="Y1080" s="80"/>
      <c r="Z1080" s="80"/>
      <c r="AA1080" s="80"/>
      <c r="AB1080" s="80"/>
      <c r="AC1080" s="80"/>
      <c r="AD1080" s="80"/>
      <c r="AE1080" s="80"/>
    </row>
    <row r="1081" spans="7:31" ht="11.25">
      <c r="G1081" s="80"/>
      <c r="H1081" s="80"/>
      <c r="I1081" s="80"/>
      <c r="J1081" s="80"/>
      <c r="K1081" s="80"/>
      <c r="L1081" s="80"/>
      <c r="M1081" s="80"/>
      <c r="N1081" s="80"/>
      <c r="O1081" s="80"/>
      <c r="P1081" s="80"/>
      <c r="Q1081" s="80"/>
      <c r="R1081" s="80"/>
      <c r="S1081" s="80"/>
      <c r="T1081" s="80"/>
      <c r="U1081" s="80"/>
      <c r="V1081" s="80"/>
      <c r="W1081" s="80"/>
      <c r="X1081" s="80"/>
      <c r="Y1081" s="80"/>
      <c r="Z1081" s="80"/>
      <c r="AA1081" s="80"/>
      <c r="AB1081" s="80"/>
      <c r="AC1081" s="80"/>
      <c r="AD1081" s="80"/>
      <c r="AE1081" s="80"/>
    </row>
    <row r="1082" spans="7:31" ht="11.25">
      <c r="G1082" s="80"/>
      <c r="H1082" s="80"/>
      <c r="I1082" s="80"/>
      <c r="J1082" s="80"/>
      <c r="K1082" s="80"/>
      <c r="L1082" s="80"/>
      <c r="M1082" s="80"/>
      <c r="N1082" s="80"/>
      <c r="O1082" s="80"/>
      <c r="P1082" s="80"/>
      <c r="Q1082" s="80"/>
      <c r="R1082" s="80"/>
      <c r="S1082" s="80"/>
      <c r="T1082" s="80"/>
      <c r="U1082" s="80"/>
      <c r="V1082" s="80"/>
      <c r="W1082" s="80"/>
      <c r="X1082" s="80"/>
      <c r="Y1082" s="80"/>
      <c r="Z1082" s="80"/>
      <c r="AA1082" s="80"/>
      <c r="AB1082" s="80"/>
      <c r="AC1082" s="80"/>
      <c r="AD1082" s="80"/>
      <c r="AE1082" s="80"/>
    </row>
    <row r="1083" spans="7:31" ht="11.25">
      <c r="G1083" s="80"/>
      <c r="H1083" s="80"/>
      <c r="I1083" s="80"/>
      <c r="J1083" s="80"/>
      <c r="K1083" s="80"/>
      <c r="L1083" s="80"/>
      <c r="M1083" s="80"/>
      <c r="N1083" s="80"/>
      <c r="O1083" s="80"/>
      <c r="P1083" s="80"/>
      <c r="Q1083" s="80"/>
      <c r="R1083" s="80"/>
      <c r="S1083" s="80"/>
      <c r="T1083" s="80"/>
      <c r="U1083" s="80"/>
      <c r="V1083" s="80"/>
      <c r="W1083" s="80"/>
      <c r="X1083" s="80"/>
      <c r="Y1083" s="80"/>
      <c r="Z1083" s="80"/>
      <c r="AA1083" s="80"/>
      <c r="AB1083" s="80"/>
      <c r="AC1083" s="80"/>
      <c r="AD1083" s="80"/>
      <c r="AE1083" s="80"/>
    </row>
    <row r="1084" spans="7:31" ht="11.25">
      <c r="G1084" s="80"/>
      <c r="H1084" s="80"/>
      <c r="I1084" s="80"/>
      <c r="J1084" s="80"/>
      <c r="K1084" s="80"/>
      <c r="L1084" s="80"/>
      <c r="M1084" s="80"/>
      <c r="N1084" s="80"/>
      <c r="O1084" s="80"/>
      <c r="P1084" s="80"/>
      <c r="Q1084" s="80"/>
      <c r="R1084" s="80"/>
      <c r="S1084" s="80"/>
      <c r="T1084" s="80"/>
      <c r="U1084" s="80"/>
      <c r="V1084" s="80"/>
      <c r="W1084" s="80"/>
      <c r="X1084" s="80"/>
      <c r="Y1084" s="80"/>
      <c r="Z1084" s="80"/>
      <c r="AA1084" s="80"/>
      <c r="AB1084" s="80"/>
      <c r="AC1084" s="80"/>
      <c r="AD1084" s="80"/>
      <c r="AE1084" s="80"/>
    </row>
    <row r="1085" spans="7:31" ht="11.25">
      <c r="G1085" s="80"/>
      <c r="H1085" s="80"/>
      <c r="I1085" s="80"/>
      <c r="J1085" s="80"/>
      <c r="K1085" s="80"/>
      <c r="L1085" s="80"/>
      <c r="M1085" s="80"/>
      <c r="N1085" s="80"/>
      <c r="O1085" s="80"/>
      <c r="P1085" s="80"/>
      <c r="Q1085" s="80"/>
      <c r="R1085" s="80"/>
      <c r="S1085" s="80"/>
      <c r="T1085" s="80"/>
      <c r="U1085" s="80"/>
      <c r="V1085" s="80"/>
      <c r="W1085" s="80"/>
      <c r="X1085" s="80"/>
      <c r="Y1085" s="80"/>
      <c r="Z1085" s="80"/>
      <c r="AA1085" s="80"/>
      <c r="AB1085" s="80"/>
      <c r="AC1085" s="80"/>
      <c r="AD1085" s="80"/>
      <c r="AE1085" s="80"/>
    </row>
    <row r="1086" spans="7:31" ht="11.25">
      <c r="G1086" s="80"/>
      <c r="H1086" s="80"/>
      <c r="I1086" s="80"/>
      <c r="J1086" s="80"/>
      <c r="K1086" s="80"/>
      <c r="L1086" s="80"/>
      <c r="M1086" s="80"/>
      <c r="N1086" s="80"/>
      <c r="O1086" s="80"/>
      <c r="P1086" s="80"/>
      <c r="Q1086" s="80"/>
      <c r="R1086" s="80"/>
      <c r="S1086" s="80"/>
      <c r="T1086" s="80"/>
      <c r="U1086" s="80"/>
      <c r="V1086" s="80"/>
      <c r="W1086" s="80"/>
      <c r="X1086" s="80"/>
      <c r="Y1086" s="80"/>
      <c r="Z1086" s="80"/>
      <c r="AA1086" s="80"/>
      <c r="AB1086" s="80"/>
      <c r="AC1086" s="80"/>
      <c r="AD1086" s="80"/>
      <c r="AE1086" s="80"/>
    </row>
    <row r="1087" spans="7:31" ht="11.25">
      <c r="G1087" s="80"/>
      <c r="H1087" s="80"/>
      <c r="I1087" s="80"/>
      <c r="J1087" s="80"/>
      <c r="K1087" s="80"/>
      <c r="L1087" s="80"/>
      <c r="M1087" s="80"/>
      <c r="N1087" s="80"/>
      <c r="O1087" s="80"/>
      <c r="P1087" s="80"/>
      <c r="Q1087" s="80"/>
      <c r="R1087" s="80"/>
      <c r="S1087" s="80"/>
      <c r="T1087" s="80"/>
      <c r="U1087" s="80"/>
      <c r="V1087" s="80"/>
      <c r="W1087" s="80"/>
      <c r="X1087" s="80"/>
      <c r="Y1087" s="80"/>
      <c r="Z1087" s="80"/>
      <c r="AA1087" s="80"/>
      <c r="AB1087" s="80"/>
      <c r="AC1087" s="80"/>
      <c r="AD1087" s="80"/>
      <c r="AE1087" s="80"/>
    </row>
    <row r="1088" spans="7:31" ht="11.25">
      <c r="G1088" s="80"/>
      <c r="H1088" s="80"/>
      <c r="I1088" s="80"/>
      <c r="J1088" s="80"/>
      <c r="K1088" s="80"/>
      <c r="L1088" s="80"/>
      <c r="M1088" s="80"/>
      <c r="N1088" s="80"/>
      <c r="O1088" s="80"/>
      <c r="P1088" s="80"/>
      <c r="Q1088" s="80"/>
      <c r="R1088" s="80"/>
      <c r="S1088" s="80"/>
      <c r="T1088" s="80"/>
      <c r="U1088" s="80"/>
      <c r="V1088" s="80"/>
      <c r="W1088" s="80"/>
      <c r="X1088" s="80"/>
      <c r="Y1088" s="80"/>
      <c r="Z1088" s="80"/>
      <c r="AA1088" s="80"/>
      <c r="AB1088" s="80"/>
      <c r="AC1088" s="80"/>
      <c r="AD1088" s="80"/>
      <c r="AE1088" s="80"/>
    </row>
    <row r="1089" spans="7:31" ht="11.25">
      <c r="G1089" s="80"/>
      <c r="H1089" s="80"/>
      <c r="I1089" s="80"/>
      <c r="J1089" s="80"/>
      <c r="K1089" s="80"/>
      <c r="L1089" s="80"/>
      <c r="M1089" s="80"/>
      <c r="N1089" s="80"/>
      <c r="O1089" s="80"/>
      <c r="P1089" s="80"/>
      <c r="Q1089" s="80"/>
      <c r="R1089" s="80"/>
      <c r="S1089" s="80"/>
      <c r="T1089" s="80"/>
      <c r="U1089" s="80"/>
      <c r="V1089" s="80"/>
      <c r="W1089" s="80"/>
      <c r="X1089" s="80"/>
      <c r="Y1089" s="80"/>
      <c r="Z1089" s="80"/>
      <c r="AA1089" s="80"/>
      <c r="AB1089" s="80"/>
      <c r="AC1089" s="80"/>
      <c r="AD1089" s="80"/>
      <c r="AE1089" s="80"/>
    </row>
    <row r="1090" spans="7:31" ht="11.25">
      <c r="G1090" s="80"/>
      <c r="H1090" s="80"/>
      <c r="I1090" s="80"/>
      <c r="J1090" s="80"/>
      <c r="K1090" s="80"/>
      <c r="L1090" s="80"/>
      <c r="M1090" s="80"/>
      <c r="N1090" s="80"/>
      <c r="O1090" s="80"/>
      <c r="P1090" s="80"/>
      <c r="Q1090" s="80"/>
      <c r="R1090" s="80"/>
      <c r="S1090" s="80"/>
      <c r="T1090" s="80"/>
      <c r="U1090" s="80"/>
      <c r="V1090" s="80"/>
      <c r="W1090" s="80"/>
      <c r="X1090" s="80"/>
      <c r="Y1090" s="80"/>
      <c r="Z1090" s="80"/>
      <c r="AA1090" s="80"/>
      <c r="AB1090" s="80"/>
      <c r="AC1090" s="80"/>
      <c r="AD1090" s="80"/>
      <c r="AE1090" s="80"/>
    </row>
    <row r="1091" spans="7:31" ht="11.25">
      <c r="G1091" s="80"/>
      <c r="H1091" s="80"/>
      <c r="I1091" s="80"/>
      <c r="J1091" s="80"/>
      <c r="K1091" s="80"/>
      <c r="L1091" s="80"/>
      <c r="M1091" s="80"/>
      <c r="N1091" s="80"/>
      <c r="O1091" s="80"/>
      <c r="P1091" s="80"/>
      <c r="Q1091" s="80"/>
      <c r="R1091" s="80"/>
      <c r="S1091" s="80"/>
      <c r="T1091" s="80"/>
      <c r="U1091" s="80"/>
      <c r="V1091" s="80"/>
      <c r="W1091" s="80"/>
      <c r="X1091" s="80"/>
      <c r="Y1091" s="80"/>
      <c r="Z1091" s="80"/>
      <c r="AA1091" s="80"/>
      <c r="AB1091" s="80"/>
      <c r="AC1091" s="80"/>
      <c r="AD1091" s="80"/>
      <c r="AE1091" s="80"/>
    </row>
    <row r="1092" spans="7:31" ht="11.25">
      <c r="G1092" s="80"/>
      <c r="H1092" s="80"/>
      <c r="I1092" s="80"/>
      <c r="J1092" s="80"/>
      <c r="K1092" s="80"/>
      <c r="L1092" s="80"/>
      <c r="M1092" s="80"/>
      <c r="N1092" s="80"/>
      <c r="O1092" s="80"/>
      <c r="P1092" s="80"/>
      <c r="Q1092" s="80"/>
      <c r="R1092" s="80"/>
      <c r="S1092" s="80"/>
      <c r="T1092" s="80"/>
      <c r="U1092" s="80"/>
      <c r="V1092" s="80"/>
      <c r="W1092" s="80"/>
      <c r="X1092" s="80"/>
      <c r="Y1092" s="80"/>
      <c r="Z1092" s="80"/>
      <c r="AA1092" s="80"/>
      <c r="AB1092" s="80"/>
      <c r="AC1092" s="80"/>
      <c r="AD1092" s="80"/>
      <c r="AE1092" s="80"/>
    </row>
    <row r="1093" spans="7:31" ht="11.25">
      <c r="G1093" s="80"/>
      <c r="H1093" s="80"/>
      <c r="I1093" s="80"/>
      <c r="J1093" s="80"/>
      <c r="K1093" s="80"/>
      <c r="L1093" s="80"/>
      <c r="M1093" s="80"/>
      <c r="N1093" s="80"/>
      <c r="O1093" s="80"/>
      <c r="P1093" s="80"/>
      <c r="Q1093" s="80"/>
      <c r="R1093" s="80"/>
      <c r="S1093" s="80"/>
      <c r="T1093" s="80"/>
      <c r="U1093" s="80"/>
      <c r="V1093" s="80"/>
      <c r="W1093" s="80"/>
      <c r="X1093" s="80"/>
      <c r="Y1093" s="80"/>
      <c r="Z1093" s="80"/>
      <c r="AA1093" s="80"/>
      <c r="AB1093" s="80"/>
      <c r="AC1093" s="80"/>
      <c r="AD1093" s="80"/>
      <c r="AE1093" s="80"/>
    </row>
    <row r="1094" spans="7:31" ht="11.25">
      <c r="G1094" s="80"/>
      <c r="H1094" s="80"/>
      <c r="I1094" s="80"/>
      <c r="J1094" s="80"/>
      <c r="K1094" s="80"/>
      <c r="L1094" s="80"/>
      <c r="M1094" s="80"/>
      <c r="N1094" s="80"/>
      <c r="O1094" s="80"/>
      <c r="P1094" s="80"/>
      <c r="Q1094" s="80"/>
      <c r="R1094" s="80"/>
      <c r="S1094" s="80"/>
      <c r="T1094" s="80"/>
      <c r="U1094" s="80"/>
      <c r="V1094" s="80"/>
      <c r="W1094" s="80"/>
      <c r="X1094" s="80"/>
      <c r="Y1094" s="80"/>
      <c r="Z1094" s="80"/>
      <c r="AA1094" s="80"/>
      <c r="AB1094" s="80"/>
      <c r="AC1094" s="80"/>
      <c r="AD1094" s="80"/>
      <c r="AE1094" s="80"/>
    </row>
    <row r="1095" spans="7:31" ht="11.25">
      <c r="G1095" s="80"/>
      <c r="H1095" s="80"/>
      <c r="I1095" s="80"/>
      <c r="J1095" s="80"/>
      <c r="K1095" s="80"/>
      <c r="L1095" s="80"/>
      <c r="M1095" s="80"/>
      <c r="N1095" s="80"/>
      <c r="O1095" s="80"/>
      <c r="P1095" s="80"/>
      <c r="Q1095" s="80"/>
      <c r="R1095" s="80"/>
      <c r="S1095" s="80"/>
      <c r="T1095" s="80"/>
      <c r="U1095" s="80"/>
      <c r="V1095" s="80"/>
      <c r="W1095" s="80"/>
      <c r="X1095" s="80"/>
      <c r="Y1095" s="80"/>
      <c r="Z1095" s="80"/>
      <c r="AA1095" s="80"/>
      <c r="AB1095" s="80"/>
      <c r="AC1095" s="80"/>
      <c r="AD1095" s="80"/>
      <c r="AE1095" s="80"/>
    </row>
    <row r="1096" spans="7:31" ht="11.25">
      <c r="G1096" s="80"/>
      <c r="H1096" s="80"/>
      <c r="I1096" s="80"/>
      <c r="J1096" s="80"/>
      <c r="K1096" s="80"/>
      <c r="L1096" s="80"/>
      <c r="M1096" s="80"/>
      <c r="N1096" s="80"/>
      <c r="O1096" s="80"/>
      <c r="P1096" s="80"/>
      <c r="Q1096" s="80"/>
      <c r="R1096" s="80"/>
      <c r="S1096" s="80"/>
      <c r="T1096" s="80"/>
      <c r="U1096" s="80"/>
      <c r="V1096" s="80"/>
      <c r="W1096" s="80"/>
      <c r="X1096" s="80"/>
      <c r="Y1096" s="80"/>
      <c r="Z1096" s="80"/>
      <c r="AA1096" s="80"/>
      <c r="AB1096" s="80"/>
      <c r="AC1096" s="80"/>
      <c r="AD1096" s="80"/>
      <c r="AE1096" s="80"/>
    </row>
    <row r="1097" spans="7:31" ht="11.25">
      <c r="G1097" s="80"/>
      <c r="H1097" s="80"/>
      <c r="I1097" s="80"/>
      <c r="J1097" s="80"/>
      <c r="K1097" s="80"/>
      <c r="L1097" s="80"/>
      <c r="M1097" s="80"/>
      <c r="N1097" s="80"/>
      <c r="O1097" s="80"/>
      <c r="P1097" s="80"/>
      <c r="Q1097" s="80"/>
      <c r="R1097" s="80"/>
      <c r="S1097" s="80"/>
      <c r="T1097" s="80"/>
      <c r="U1097" s="80"/>
      <c r="V1097" s="80"/>
      <c r="W1097" s="80"/>
      <c r="X1097" s="80"/>
      <c r="Y1097" s="80"/>
      <c r="Z1097" s="80"/>
      <c r="AA1097" s="80"/>
      <c r="AB1097" s="80"/>
      <c r="AC1097" s="80"/>
      <c r="AD1097" s="80"/>
      <c r="AE1097" s="80"/>
    </row>
    <row r="1098" spans="7:31" ht="11.25">
      <c r="G1098" s="80"/>
      <c r="H1098" s="80"/>
      <c r="I1098" s="80"/>
      <c r="J1098" s="80"/>
      <c r="K1098" s="80"/>
      <c r="L1098" s="80"/>
      <c r="M1098" s="80"/>
      <c r="N1098" s="80"/>
      <c r="O1098" s="80"/>
      <c r="P1098" s="80"/>
      <c r="Q1098" s="80"/>
      <c r="R1098" s="80"/>
      <c r="S1098" s="80"/>
      <c r="T1098" s="80"/>
      <c r="U1098" s="80"/>
      <c r="V1098" s="80"/>
      <c r="W1098" s="80"/>
      <c r="X1098" s="80"/>
      <c r="Y1098" s="80"/>
      <c r="Z1098" s="80"/>
      <c r="AA1098" s="80"/>
      <c r="AB1098" s="80"/>
      <c r="AC1098" s="80"/>
      <c r="AD1098" s="80"/>
      <c r="AE1098" s="80"/>
    </row>
    <row r="1099" spans="7:31" ht="11.25">
      <c r="G1099" s="80"/>
      <c r="H1099" s="80"/>
      <c r="I1099" s="80"/>
      <c r="J1099" s="80"/>
      <c r="K1099" s="80"/>
      <c r="L1099" s="80"/>
      <c r="M1099" s="80"/>
      <c r="N1099" s="80"/>
      <c r="O1099" s="80"/>
      <c r="P1099" s="80"/>
      <c r="Q1099" s="80"/>
      <c r="R1099" s="80"/>
      <c r="S1099" s="80"/>
      <c r="T1099" s="80"/>
      <c r="U1099" s="80"/>
      <c r="V1099" s="80"/>
      <c r="W1099" s="80"/>
      <c r="X1099" s="80"/>
      <c r="Y1099" s="80"/>
      <c r="Z1099" s="80"/>
      <c r="AA1099" s="80"/>
      <c r="AB1099" s="80"/>
      <c r="AC1099" s="80"/>
      <c r="AD1099" s="80"/>
      <c r="AE1099" s="80"/>
    </row>
    <row r="1100" spans="7:31" ht="11.25">
      <c r="G1100" s="80"/>
      <c r="H1100" s="80"/>
      <c r="I1100" s="80"/>
      <c r="J1100" s="80"/>
      <c r="K1100" s="80"/>
      <c r="L1100" s="80"/>
      <c r="M1100" s="80"/>
      <c r="N1100" s="80"/>
      <c r="O1100" s="80"/>
      <c r="P1100" s="80"/>
      <c r="Q1100" s="80"/>
      <c r="R1100" s="80"/>
      <c r="S1100" s="80"/>
      <c r="T1100" s="80"/>
      <c r="U1100" s="80"/>
      <c r="V1100" s="80"/>
      <c r="W1100" s="80"/>
      <c r="X1100" s="80"/>
      <c r="Y1100" s="80"/>
      <c r="Z1100" s="80"/>
      <c r="AA1100" s="80"/>
      <c r="AB1100" s="80"/>
      <c r="AC1100" s="80"/>
      <c r="AD1100" s="80"/>
      <c r="AE1100" s="80"/>
    </row>
    <row r="1101" spans="7:31" ht="11.25">
      <c r="G1101" s="80"/>
      <c r="H1101" s="80"/>
      <c r="I1101" s="80"/>
      <c r="J1101" s="80"/>
      <c r="K1101" s="80"/>
      <c r="L1101" s="80"/>
      <c r="M1101" s="80"/>
      <c r="N1101" s="80"/>
      <c r="O1101" s="80"/>
      <c r="P1101" s="80"/>
      <c r="Q1101" s="80"/>
      <c r="R1101" s="80"/>
      <c r="S1101" s="80"/>
      <c r="T1101" s="80"/>
      <c r="U1101" s="80"/>
      <c r="V1101" s="80"/>
      <c r="W1101" s="80"/>
      <c r="X1101" s="80"/>
      <c r="Y1101" s="80"/>
      <c r="Z1101" s="80"/>
      <c r="AA1101" s="80"/>
      <c r="AB1101" s="80"/>
      <c r="AC1101" s="80"/>
      <c r="AD1101" s="80"/>
      <c r="AE1101" s="80"/>
    </row>
    <row r="1102" spans="7:31" ht="11.25">
      <c r="G1102" s="80"/>
      <c r="H1102" s="80"/>
      <c r="I1102" s="80"/>
      <c r="J1102" s="80"/>
      <c r="K1102" s="80"/>
      <c r="L1102" s="80"/>
      <c r="M1102" s="80"/>
      <c r="N1102" s="80"/>
      <c r="O1102" s="80"/>
      <c r="P1102" s="80"/>
      <c r="Q1102" s="80"/>
      <c r="R1102" s="80"/>
      <c r="S1102" s="80"/>
      <c r="T1102" s="80"/>
      <c r="U1102" s="80"/>
      <c r="V1102" s="80"/>
      <c r="W1102" s="80"/>
      <c r="X1102" s="80"/>
      <c r="Y1102" s="80"/>
      <c r="Z1102" s="80"/>
      <c r="AA1102" s="80"/>
      <c r="AB1102" s="80"/>
      <c r="AC1102" s="80"/>
      <c r="AD1102" s="80"/>
      <c r="AE1102" s="80"/>
    </row>
    <row r="1103" spans="7:31" ht="11.25">
      <c r="G1103" s="80"/>
      <c r="H1103" s="80"/>
      <c r="I1103" s="80"/>
      <c r="J1103" s="80"/>
      <c r="K1103" s="80"/>
      <c r="L1103" s="80"/>
      <c r="M1103" s="80"/>
      <c r="N1103" s="80"/>
      <c r="O1103" s="80"/>
      <c r="P1103" s="80"/>
      <c r="Q1103" s="80"/>
      <c r="R1103" s="80"/>
      <c r="S1103" s="80"/>
      <c r="T1103" s="80"/>
      <c r="U1103" s="80"/>
      <c r="V1103" s="80"/>
      <c r="W1103" s="80"/>
      <c r="X1103" s="80"/>
      <c r="Y1103" s="80"/>
      <c r="Z1103" s="80"/>
      <c r="AA1103" s="80"/>
      <c r="AB1103" s="80"/>
      <c r="AC1103" s="80"/>
      <c r="AD1103" s="80"/>
      <c r="AE1103" s="80"/>
    </row>
    <row r="1104" spans="7:31" ht="11.25">
      <c r="G1104" s="80"/>
      <c r="H1104" s="80"/>
      <c r="I1104" s="80"/>
      <c r="J1104" s="80"/>
      <c r="K1104" s="80"/>
      <c r="L1104" s="80"/>
      <c r="M1104" s="80"/>
      <c r="N1104" s="80"/>
      <c r="O1104" s="80"/>
      <c r="P1104" s="80"/>
      <c r="Q1104" s="80"/>
      <c r="R1104" s="80"/>
      <c r="S1104" s="80"/>
      <c r="T1104" s="80"/>
      <c r="U1104" s="80"/>
      <c r="V1104" s="80"/>
      <c r="W1104" s="80"/>
      <c r="X1104" s="80"/>
      <c r="Y1104" s="80"/>
      <c r="Z1104" s="80"/>
      <c r="AA1104" s="80"/>
      <c r="AB1104" s="80"/>
      <c r="AC1104" s="80"/>
      <c r="AD1104" s="80"/>
      <c r="AE1104" s="80"/>
    </row>
    <row r="1105" spans="7:31" ht="11.25">
      <c r="G1105" s="80"/>
      <c r="H1105" s="80"/>
      <c r="I1105" s="80"/>
      <c r="J1105" s="80"/>
      <c r="K1105" s="80"/>
      <c r="L1105" s="80"/>
      <c r="M1105" s="80"/>
      <c r="N1105" s="80"/>
      <c r="O1105" s="80"/>
      <c r="P1105" s="80"/>
      <c r="Q1105" s="80"/>
      <c r="R1105" s="80"/>
      <c r="S1105" s="80"/>
      <c r="T1105" s="80"/>
      <c r="U1105" s="80"/>
      <c r="V1105" s="80"/>
      <c r="W1105" s="80"/>
      <c r="X1105" s="80"/>
      <c r="Y1105" s="80"/>
      <c r="Z1105" s="80"/>
      <c r="AA1105" s="80"/>
      <c r="AB1105" s="80"/>
      <c r="AC1105" s="80"/>
      <c r="AD1105" s="80"/>
      <c r="AE1105" s="80"/>
    </row>
    <row r="1106" spans="7:31" ht="11.25">
      <c r="G1106" s="80"/>
      <c r="H1106" s="80"/>
      <c r="I1106" s="80"/>
      <c r="J1106" s="80"/>
      <c r="K1106" s="80"/>
      <c r="L1106" s="80"/>
      <c r="M1106" s="80"/>
      <c r="N1106" s="80"/>
      <c r="O1106" s="80"/>
      <c r="P1106" s="80"/>
      <c r="Q1106" s="80"/>
      <c r="R1106" s="80"/>
      <c r="S1106" s="80"/>
      <c r="T1106" s="80"/>
      <c r="U1106" s="80"/>
      <c r="V1106" s="80"/>
      <c r="W1106" s="80"/>
      <c r="X1106" s="80"/>
      <c r="Y1106" s="80"/>
      <c r="Z1106" s="80"/>
      <c r="AA1106" s="80"/>
      <c r="AB1106" s="80"/>
      <c r="AC1106" s="80"/>
      <c r="AD1106" s="80"/>
      <c r="AE1106" s="80"/>
    </row>
    <row r="1107" spans="7:31" ht="11.25">
      <c r="G1107" s="80"/>
      <c r="H1107" s="80"/>
      <c r="I1107" s="80"/>
      <c r="J1107" s="80"/>
      <c r="K1107" s="80"/>
      <c r="L1107" s="80"/>
      <c r="M1107" s="80"/>
      <c r="N1107" s="80"/>
      <c r="O1107" s="80"/>
      <c r="P1107" s="80"/>
      <c r="Q1107" s="80"/>
      <c r="R1107" s="80"/>
      <c r="S1107" s="80"/>
      <c r="T1107" s="80"/>
      <c r="U1107" s="80"/>
      <c r="V1107" s="80"/>
      <c r="W1107" s="80"/>
      <c r="X1107" s="80"/>
      <c r="Y1107" s="80"/>
      <c r="Z1107" s="80"/>
      <c r="AA1107" s="80"/>
      <c r="AB1107" s="80"/>
      <c r="AC1107" s="80"/>
      <c r="AD1107" s="80"/>
      <c r="AE1107" s="80"/>
    </row>
    <row r="1108" spans="7:31" ht="11.25">
      <c r="G1108" s="80"/>
      <c r="H1108" s="80"/>
      <c r="I1108" s="80"/>
      <c r="J1108" s="80"/>
      <c r="K1108" s="80"/>
      <c r="L1108" s="80"/>
      <c r="M1108" s="80"/>
      <c r="N1108" s="80"/>
      <c r="O1108" s="80"/>
      <c r="P1108" s="80"/>
      <c r="Q1108" s="80"/>
      <c r="R1108" s="80"/>
      <c r="S1108" s="80"/>
      <c r="T1108" s="80"/>
      <c r="U1108" s="80"/>
      <c r="V1108" s="80"/>
      <c r="W1108" s="80"/>
      <c r="X1108" s="80"/>
      <c r="Y1108" s="80"/>
      <c r="Z1108" s="80"/>
      <c r="AA1108" s="80"/>
      <c r="AB1108" s="80"/>
      <c r="AC1108" s="80"/>
      <c r="AD1108" s="80"/>
      <c r="AE1108" s="80"/>
    </row>
    <row r="1109" spans="7:31" ht="11.25">
      <c r="G1109" s="80"/>
      <c r="H1109" s="80"/>
      <c r="I1109" s="80"/>
      <c r="J1109" s="80"/>
      <c r="K1109" s="80"/>
      <c r="L1109" s="80"/>
      <c r="M1109" s="80"/>
      <c r="N1109" s="80"/>
      <c r="O1109" s="80"/>
      <c r="P1109" s="80"/>
      <c r="Q1109" s="80"/>
      <c r="R1109" s="80"/>
      <c r="S1109" s="80"/>
      <c r="T1109" s="80"/>
      <c r="U1109" s="80"/>
      <c r="V1109" s="80"/>
      <c r="W1109" s="80"/>
      <c r="X1109" s="80"/>
      <c r="Y1109" s="80"/>
      <c r="Z1109" s="80"/>
      <c r="AA1109" s="80"/>
      <c r="AB1109" s="80"/>
      <c r="AC1109" s="80"/>
      <c r="AD1109" s="80"/>
      <c r="AE1109" s="80"/>
    </row>
    <row r="1110" spans="7:31" ht="11.25">
      <c r="G1110" s="80"/>
      <c r="H1110" s="80"/>
      <c r="I1110" s="80"/>
      <c r="J1110" s="80"/>
      <c r="K1110" s="80"/>
      <c r="L1110" s="80"/>
      <c r="M1110" s="80"/>
      <c r="N1110" s="80"/>
      <c r="O1110" s="80"/>
      <c r="P1110" s="80"/>
      <c r="Q1110" s="80"/>
      <c r="R1110" s="80"/>
      <c r="S1110" s="80"/>
      <c r="T1110" s="80"/>
      <c r="U1110" s="80"/>
      <c r="V1110" s="80"/>
      <c r="W1110" s="80"/>
      <c r="X1110" s="80"/>
      <c r="Y1110" s="80"/>
      <c r="Z1110" s="80"/>
      <c r="AA1110" s="80"/>
      <c r="AB1110" s="80"/>
      <c r="AC1110" s="80"/>
      <c r="AD1110" s="80"/>
      <c r="AE1110" s="80"/>
    </row>
    <row r="1111" spans="7:31" ht="11.25">
      <c r="G1111" s="80"/>
      <c r="H1111" s="80"/>
      <c r="I1111" s="80"/>
      <c r="J1111" s="80"/>
      <c r="K1111" s="80"/>
      <c r="L1111" s="80"/>
      <c r="M1111" s="80"/>
      <c r="N1111" s="80"/>
      <c r="O1111" s="80"/>
      <c r="P1111" s="80"/>
      <c r="Q1111" s="80"/>
      <c r="R1111" s="80"/>
      <c r="S1111" s="80"/>
      <c r="T1111" s="80"/>
      <c r="U1111" s="80"/>
      <c r="V1111" s="80"/>
      <c r="W1111" s="80"/>
      <c r="X1111" s="80"/>
      <c r="Y1111" s="80"/>
      <c r="Z1111" s="80"/>
      <c r="AA1111" s="80"/>
      <c r="AB1111" s="80"/>
      <c r="AC1111" s="80"/>
      <c r="AD1111" s="80"/>
      <c r="AE1111" s="80"/>
    </row>
    <row r="1112" spans="7:31" ht="11.25">
      <c r="G1112" s="80"/>
      <c r="H1112" s="80"/>
      <c r="I1112" s="80"/>
      <c r="J1112" s="80"/>
      <c r="K1112" s="80"/>
      <c r="L1112" s="80"/>
      <c r="M1112" s="80"/>
      <c r="N1112" s="80"/>
      <c r="O1112" s="80"/>
      <c r="P1112" s="80"/>
      <c r="Q1112" s="80"/>
      <c r="R1112" s="80"/>
      <c r="S1112" s="80"/>
      <c r="T1112" s="80"/>
      <c r="U1112" s="80"/>
      <c r="V1112" s="80"/>
      <c r="W1112" s="80"/>
      <c r="X1112" s="80"/>
      <c r="Y1112" s="80"/>
      <c r="Z1112" s="80"/>
      <c r="AA1112" s="80"/>
      <c r="AB1112" s="80"/>
      <c r="AC1112" s="80"/>
      <c r="AD1112" s="80"/>
      <c r="AE1112" s="80"/>
    </row>
    <row r="1113" spans="7:31" ht="11.25">
      <c r="G1113" s="80"/>
      <c r="H1113" s="80"/>
      <c r="I1113" s="80"/>
      <c r="J1113" s="80"/>
      <c r="K1113" s="80"/>
      <c r="L1113" s="80"/>
      <c r="M1113" s="80"/>
      <c r="N1113" s="80"/>
      <c r="O1113" s="80"/>
      <c r="P1113" s="80"/>
      <c r="Q1113" s="80"/>
      <c r="R1113" s="80"/>
      <c r="S1113" s="80"/>
      <c r="T1113" s="80"/>
      <c r="U1113" s="80"/>
      <c r="V1113" s="80"/>
      <c r="W1113" s="80"/>
      <c r="X1113" s="80"/>
      <c r="Y1113" s="80"/>
      <c r="Z1113" s="80"/>
      <c r="AA1113" s="80"/>
      <c r="AB1113" s="80"/>
      <c r="AC1113" s="80"/>
      <c r="AD1113" s="80"/>
      <c r="AE1113" s="80"/>
    </row>
    <row r="1114" spans="7:31" ht="11.25">
      <c r="G1114" s="80"/>
      <c r="H1114" s="80"/>
      <c r="I1114" s="80"/>
      <c r="J1114" s="80"/>
      <c r="K1114" s="80"/>
      <c r="L1114" s="80"/>
      <c r="M1114" s="80"/>
      <c r="N1114" s="80"/>
      <c r="O1114" s="80"/>
      <c r="P1114" s="80"/>
      <c r="Q1114" s="80"/>
      <c r="R1114" s="80"/>
      <c r="S1114" s="80"/>
      <c r="T1114" s="80"/>
      <c r="U1114" s="80"/>
      <c r="V1114" s="80"/>
      <c r="W1114" s="80"/>
      <c r="X1114" s="80"/>
      <c r="Y1114" s="80"/>
      <c r="Z1114" s="80"/>
      <c r="AA1114" s="80"/>
      <c r="AB1114" s="80"/>
      <c r="AC1114" s="80"/>
      <c r="AD1114" s="80"/>
      <c r="AE1114" s="80"/>
    </row>
    <row r="1115" spans="7:31" ht="11.25">
      <c r="G1115" s="80"/>
      <c r="H1115" s="80"/>
      <c r="I1115" s="80"/>
      <c r="J1115" s="80"/>
      <c r="K1115" s="80"/>
      <c r="L1115" s="80"/>
      <c r="M1115" s="80"/>
      <c r="N1115" s="80"/>
      <c r="O1115" s="80"/>
      <c r="P1115" s="80"/>
      <c r="Q1115" s="80"/>
      <c r="R1115" s="80"/>
      <c r="S1115" s="80"/>
      <c r="T1115" s="80"/>
      <c r="U1115" s="80"/>
      <c r="V1115" s="80"/>
      <c r="W1115" s="80"/>
      <c r="X1115" s="80"/>
      <c r="Y1115" s="80"/>
      <c r="Z1115" s="80"/>
      <c r="AA1115" s="80"/>
      <c r="AB1115" s="80"/>
      <c r="AC1115" s="80"/>
      <c r="AD1115" s="80"/>
      <c r="AE1115" s="80"/>
    </row>
    <row r="1116" spans="7:31" ht="11.25">
      <c r="G1116" s="80"/>
      <c r="H1116" s="80"/>
      <c r="I1116" s="80"/>
      <c r="J1116" s="80"/>
      <c r="K1116" s="80"/>
      <c r="L1116" s="80"/>
      <c r="M1116" s="80"/>
      <c r="N1116" s="80"/>
      <c r="O1116" s="80"/>
      <c r="P1116" s="80"/>
      <c r="Q1116" s="80"/>
      <c r="R1116" s="80"/>
      <c r="S1116" s="80"/>
      <c r="T1116" s="80"/>
      <c r="U1116" s="80"/>
      <c r="V1116" s="80"/>
      <c r="W1116" s="80"/>
      <c r="X1116" s="80"/>
      <c r="Y1116" s="80"/>
      <c r="Z1116" s="80"/>
      <c r="AA1116" s="80"/>
      <c r="AB1116" s="80"/>
      <c r="AC1116" s="80"/>
      <c r="AD1116" s="80"/>
      <c r="AE1116" s="80"/>
    </row>
    <row r="1117" spans="7:31" ht="11.25">
      <c r="G1117" s="80"/>
      <c r="H1117" s="80"/>
      <c r="I1117" s="80"/>
      <c r="J1117" s="80"/>
      <c r="K1117" s="80"/>
      <c r="L1117" s="80"/>
      <c r="M1117" s="80"/>
      <c r="N1117" s="80"/>
      <c r="O1117" s="80"/>
      <c r="P1117" s="80"/>
      <c r="Q1117" s="80"/>
      <c r="R1117" s="80"/>
      <c r="S1117" s="80"/>
      <c r="T1117" s="80"/>
      <c r="U1117" s="80"/>
      <c r="V1117" s="80"/>
      <c r="W1117" s="80"/>
      <c r="X1117" s="80"/>
      <c r="Y1117" s="80"/>
      <c r="Z1117" s="80"/>
      <c r="AA1117" s="80"/>
      <c r="AB1117" s="80"/>
      <c r="AC1117" s="80"/>
      <c r="AD1117" s="80"/>
      <c r="AE1117" s="80"/>
    </row>
    <row r="1118" spans="7:31" ht="11.25">
      <c r="G1118" s="80"/>
      <c r="H1118" s="80"/>
      <c r="I1118" s="80"/>
      <c r="J1118" s="80"/>
      <c r="K1118" s="80"/>
      <c r="L1118" s="80"/>
      <c r="M1118" s="80"/>
      <c r="N1118" s="80"/>
      <c r="O1118" s="80"/>
      <c r="P1118" s="80"/>
      <c r="Q1118" s="80"/>
      <c r="R1118" s="80"/>
      <c r="S1118" s="80"/>
      <c r="T1118" s="80"/>
      <c r="U1118" s="80"/>
      <c r="V1118" s="80"/>
      <c r="W1118" s="80"/>
      <c r="X1118" s="80"/>
      <c r="Y1118" s="80"/>
      <c r="Z1118" s="80"/>
      <c r="AA1118" s="80"/>
      <c r="AB1118" s="80"/>
      <c r="AC1118" s="80"/>
      <c r="AD1118" s="80"/>
      <c r="AE1118" s="80"/>
    </row>
    <row r="1119" spans="7:31" ht="11.25">
      <c r="G1119" s="80"/>
      <c r="H1119" s="80"/>
      <c r="I1119" s="80"/>
      <c r="J1119" s="80"/>
      <c r="K1119" s="80"/>
      <c r="L1119" s="80"/>
      <c r="M1119" s="80"/>
      <c r="N1119" s="80"/>
      <c r="O1119" s="80"/>
      <c r="P1119" s="80"/>
      <c r="Q1119" s="80"/>
      <c r="R1119" s="80"/>
      <c r="S1119" s="80"/>
      <c r="T1119" s="80"/>
      <c r="U1119" s="80"/>
      <c r="V1119" s="80"/>
      <c r="W1119" s="80"/>
      <c r="X1119" s="80"/>
      <c r="Y1119" s="80"/>
      <c r="Z1119" s="80"/>
      <c r="AA1119" s="80"/>
      <c r="AB1119" s="80"/>
      <c r="AC1119" s="80"/>
      <c r="AD1119" s="80"/>
      <c r="AE1119" s="80"/>
    </row>
    <row r="1120" spans="7:31" ht="11.25">
      <c r="G1120" s="80"/>
      <c r="H1120" s="80"/>
      <c r="I1120" s="80"/>
      <c r="J1120" s="80"/>
      <c r="K1120" s="80"/>
      <c r="L1120" s="80"/>
      <c r="M1120" s="80"/>
      <c r="N1120" s="80"/>
      <c r="O1120" s="80"/>
      <c r="P1120" s="80"/>
      <c r="Q1120" s="80"/>
      <c r="R1120" s="80"/>
      <c r="S1120" s="80"/>
      <c r="T1120" s="80"/>
      <c r="U1120" s="80"/>
      <c r="V1120" s="80"/>
      <c r="W1120" s="80"/>
      <c r="X1120" s="80"/>
      <c r="Y1120" s="80"/>
      <c r="Z1120" s="80"/>
      <c r="AA1120" s="80"/>
      <c r="AB1120" s="80"/>
      <c r="AC1120" s="80"/>
      <c r="AD1120" s="80"/>
      <c r="AE1120" s="80"/>
    </row>
    <row r="1121" spans="7:31" ht="11.25">
      <c r="G1121" s="80"/>
      <c r="H1121" s="80"/>
      <c r="I1121" s="80"/>
      <c r="J1121" s="80"/>
      <c r="K1121" s="80"/>
      <c r="L1121" s="80"/>
      <c r="M1121" s="80"/>
      <c r="N1121" s="80"/>
      <c r="O1121" s="80"/>
      <c r="P1121" s="80"/>
      <c r="Q1121" s="80"/>
      <c r="R1121" s="80"/>
      <c r="S1121" s="80"/>
      <c r="T1121" s="80"/>
      <c r="U1121" s="80"/>
      <c r="V1121" s="80"/>
      <c r="W1121" s="80"/>
      <c r="X1121" s="80"/>
      <c r="Y1121" s="80"/>
      <c r="Z1121" s="80"/>
      <c r="AA1121" s="80"/>
      <c r="AB1121" s="80"/>
      <c r="AC1121" s="80"/>
      <c r="AD1121" s="80"/>
      <c r="AE1121" s="80"/>
    </row>
    <row r="1122" spans="7:31" ht="11.25">
      <c r="G1122" s="80"/>
      <c r="H1122" s="80"/>
      <c r="I1122" s="80"/>
      <c r="J1122" s="80"/>
      <c r="K1122" s="80"/>
      <c r="L1122" s="80"/>
      <c r="M1122" s="80"/>
      <c r="N1122" s="80"/>
      <c r="O1122" s="80"/>
      <c r="P1122" s="80"/>
      <c r="Q1122" s="80"/>
      <c r="R1122" s="80"/>
      <c r="S1122" s="80"/>
      <c r="T1122" s="80"/>
      <c r="U1122" s="80"/>
      <c r="V1122" s="80"/>
      <c r="W1122" s="80"/>
      <c r="X1122" s="80"/>
      <c r="Y1122" s="80"/>
      <c r="Z1122" s="80"/>
      <c r="AA1122" s="80"/>
      <c r="AB1122" s="80"/>
      <c r="AC1122" s="80"/>
      <c r="AD1122" s="80"/>
      <c r="AE1122" s="80"/>
    </row>
    <row r="1123" spans="7:31" ht="11.25">
      <c r="G1123" s="80"/>
      <c r="H1123" s="80"/>
      <c r="I1123" s="80"/>
      <c r="J1123" s="80"/>
      <c r="K1123" s="80"/>
      <c r="L1123" s="80"/>
      <c r="M1123" s="80"/>
      <c r="N1123" s="80"/>
      <c r="O1123" s="80"/>
      <c r="P1123" s="80"/>
      <c r="Q1123" s="80"/>
      <c r="R1123" s="80"/>
      <c r="S1123" s="80"/>
      <c r="T1123" s="80"/>
      <c r="U1123" s="80"/>
      <c r="V1123" s="80"/>
      <c r="W1123" s="80"/>
      <c r="X1123" s="80"/>
      <c r="Y1123" s="80"/>
      <c r="Z1123" s="80"/>
      <c r="AA1123" s="80"/>
      <c r="AB1123" s="80"/>
      <c r="AC1123" s="80"/>
      <c r="AD1123" s="80"/>
      <c r="AE1123" s="80"/>
    </row>
    <row r="1124" spans="7:31" ht="11.25">
      <c r="G1124" s="80"/>
      <c r="H1124" s="80"/>
      <c r="I1124" s="80"/>
      <c r="J1124" s="80"/>
      <c r="K1124" s="80"/>
      <c r="L1124" s="80"/>
      <c r="M1124" s="80"/>
      <c r="N1124" s="80"/>
      <c r="O1124" s="80"/>
      <c r="P1124" s="80"/>
      <c r="Q1124" s="80"/>
      <c r="R1124" s="80"/>
      <c r="S1124" s="80"/>
      <c r="T1124" s="80"/>
      <c r="U1124" s="80"/>
      <c r="V1124" s="80"/>
      <c r="W1124" s="80"/>
      <c r="X1124" s="80"/>
      <c r="Y1124" s="80"/>
      <c r="Z1124" s="80"/>
      <c r="AA1124" s="80"/>
      <c r="AB1124" s="80"/>
      <c r="AC1124" s="80"/>
      <c r="AD1124" s="80"/>
      <c r="AE1124" s="80"/>
    </row>
    <row r="1125" spans="7:31" ht="11.25">
      <c r="G1125" s="80"/>
      <c r="H1125" s="80"/>
      <c r="I1125" s="80"/>
      <c r="J1125" s="80"/>
      <c r="K1125" s="80"/>
      <c r="L1125" s="80"/>
      <c r="M1125" s="80"/>
      <c r="N1125" s="80"/>
      <c r="O1125" s="80"/>
      <c r="P1125" s="80"/>
      <c r="Q1125" s="80"/>
      <c r="R1125" s="80"/>
      <c r="S1125" s="80"/>
      <c r="T1125" s="80"/>
      <c r="U1125" s="80"/>
      <c r="V1125" s="80"/>
      <c r="W1125" s="80"/>
      <c r="X1125" s="80"/>
      <c r="Y1125" s="80"/>
      <c r="Z1125" s="80"/>
      <c r="AA1125" s="80"/>
      <c r="AB1125" s="80"/>
      <c r="AC1125" s="80"/>
      <c r="AD1125" s="80"/>
      <c r="AE1125" s="80"/>
    </row>
    <row r="1126" spans="7:31" ht="11.25">
      <c r="G1126" s="80"/>
      <c r="H1126" s="80"/>
      <c r="I1126" s="80"/>
      <c r="J1126" s="80"/>
      <c r="K1126" s="80"/>
      <c r="L1126" s="80"/>
      <c r="M1126" s="80"/>
      <c r="N1126" s="80"/>
      <c r="O1126" s="80"/>
      <c r="P1126" s="80"/>
      <c r="Q1126" s="80"/>
      <c r="R1126" s="80"/>
      <c r="S1126" s="80"/>
      <c r="T1126" s="80"/>
      <c r="U1126" s="80"/>
      <c r="V1126" s="80"/>
      <c r="W1126" s="80"/>
      <c r="X1126" s="80"/>
      <c r="Y1126" s="80"/>
      <c r="Z1126" s="80"/>
      <c r="AA1126" s="80"/>
      <c r="AB1126" s="80"/>
      <c r="AC1126" s="80"/>
      <c r="AD1126" s="80"/>
      <c r="AE1126" s="80"/>
    </row>
    <row r="1127" spans="7:31" ht="11.25">
      <c r="G1127" s="80"/>
      <c r="H1127" s="80"/>
      <c r="I1127" s="80"/>
      <c r="J1127" s="80"/>
      <c r="K1127" s="80"/>
      <c r="L1127" s="80"/>
      <c r="M1127" s="80"/>
      <c r="N1127" s="80"/>
      <c r="O1127" s="80"/>
      <c r="P1127" s="80"/>
      <c r="Q1127" s="80"/>
      <c r="R1127" s="80"/>
      <c r="S1127" s="80"/>
      <c r="T1127" s="80"/>
      <c r="U1127" s="80"/>
      <c r="V1127" s="80"/>
      <c r="W1127" s="80"/>
      <c r="X1127" s="80"/>
      <c r="Y1127" s="80"/>
      <c r="Z1127" s="80"/>
      <c r="AA1127" s="80"/>
      <c r="AB1127" s="80"/>
      <c r="AC1127" s="80"/>
      <c r="AD1127" s="80"/>
      <c r="AE1127" s="80"/>
    </row>
    <row r="1128" spans="7:31" ht="11.25">
      <c r="G1128" s="80"/>
      <c r="H1128" s="80"/>
      <c r="I1128" s="80"/>
      <c r="J1128" s="80"/>
      <c r="K1128" s="80"/>
      <c r="L1128" s="80"/>
      <c r="M1128" s="80"/>
      <c r="N1128" s="80"/>
      <c r="O1128" s="80"/>
      <c r="P1128" s="80"/>
      <c r="Q1128" s="80"/>
      <c r="R1128" s="80"/>
      <c r="S1128" s="80"/>
      <c r="T1128" s="80"/>
      <c r="U1128" s="80"/>
      <c r="V1128" s="80"/>
      <c r="W1128" s="80"/>
      <c r="X1128" s="80"/>
      <c r="Y1128" s="80"/>
      <c r="Z1128" s="80"/>
      <c r="AA1128" s="80"/>
      <c r="AB1128" s="80"/>
      <c r="AC1128" s="80"/>
      <c r="AD1128" s="80"/>
      <c r="AE1128" s="80"/>
    </row>
    <row r="1129" spans="7:31" ht="11.25">
      <c r="G1129" s="80"/>
      <c r="H1129" s="80"/>
      <c r="I1129" s="80"/>
      <c r="J1129" s="80"/>
      <c r="K1129" s="80"/>
      <c r="L1129" s="80"/>
      <c r="M1129" s="80"/>
      <c r="N1129" s="80"/>
      <c r="O1129" s="80"/>
      <c r="P1129" s="80"/>
      <c r="Q1129" s="80"/>
      <c r="R1129" s="80"/>
      <c r="S1129" s="80"/>
      <c r="T1129" s="80"/>
      <c r="U1129" s="80"/>
      <c r="V1129" s="80"/>
      <c r="W1129" s="80"/>
      <c r="X1129" s="80"/>
      <c r="Y1129" s="80"/>
      <c r="Z1129" s="80"/>
      <c r="AA1129" s="80"/>
      <c r="AB1129" s="80"/>
      <c r="AC1129" s="80"/>
      <c r="AD1129" s="80"/>
      <c r="AE1129" s="80"/>
    </row>
    <row r="1130" spans="7:31" ht="11.25">
      <c r="G1130" s="80"/>
      <c r="H1130" s="80"/>
      <c r="I1130" s="80"/>
      <c r="J1130" s="80"/>
      <c r="K1130" s="80"/>
      <c r="L1130" s="80"/>
      <c r="M1130" s="80"/>
      <c r="N1130" s="80"/>
      <c r="O1130" s="80"/>
      <c r="P1130" s="80"/>
      <c r="Q1130" s="80"/>
      <c r="R1130" s="80"/>
      <c r="S1130" s="80"/>
      <c r="T1130" s="80"/>
      <c r="U1130" s="80"/>
      <c r="V1130" s="80"/>
      <c r="W1130" s="80"/>
      <c r="X1130" s="80"/>
      <c r="Y1130" s="80"/>
      <c r="Z1130" s="80"/>
      <c r="AA1130" s="80"/>
      <c r="AB1130" s="80"/>
      <c r="AC1130" s="80"/>
      <c r="AD1130" s="80"/>
      <c r="AE1130" s="80"/>
    </row>
    <row r="1131" spans="7:31" ht="11.25">
      <c r="G1131" s="80"/>
      <c r="H1131" s="80"/>
      <c r="I1131" s="80"/>
      <c r="J1131" s="80"/>
      <c r="K1131" s="80"/>
      <c r="L1131" s="80"/>
      <c r="M1131" s="80"/>
      <c r="N1131" s="80"/>
      <c r="O1131" s="80"/>
      <c r="P1131" s="80"/>
      <c r="Q1131" s="80"/>
      <c r="R1131" s="80"/>
      <c r="S1131" s="80"/>
      <c r="T1131" s="80"/>
      <c r="U1131" s="80"/>
      <c r="V1131" s="80"/>
      <c r="W1131" s="80"/>
      <c r="X1131" s="80"/>
      <c r="Y1131" s="80"/>
      <c r="Z1131" s="80"/>
      <c r="AA1131" s="80"/>
      <c r="AB1131" s="80"/>
      <c r="AC1131" s="80"/>
      <c r="AD1131" s="80"/>
      <c r="AE1131" s="80"/>
    </row>
    <row r="1132" spans="7:31" ht="11.25">
      <c r="G1132" s="80"/>
      <c r="H1132" s="80"/>
      <c r="I1132" s="80"/>
      <c r="J1132" s="80"/>
      <c r="K1132" s="80"/>
      <c r="L1132" s="80"/>
      <c r="M1132" s="80"/>
      <c r="N1132" s="80"/>
      <c r="O1132" s="80"/>
      <c r="P1132" s="80"/>
      <c r="Q1132" s="80"/>
      <c r="R1132" s="80"/>
      <c r="S1132" s="80"/>
      <c r="T1132" s="80"/>
      <c r="U1132" s="80"/>
      <c r="V1132" s="80"/>
      <c r="W1132" s="80"/>
      <c r="X1132" s="80"/>
      <c r="Y1132" s="80"/>
      <c r="Z1132" s="80"/>
      <c r="AA1132" s="80"/>
      <c r="AB1132" s="80"/>
      <c r="AC1132" s="80"/>
      <c r="AD1132" s="80"/>
      <c r="AE1132" s="80"/>
    </row>
    <row r="1133" spans="7:31" ht="11.25">
      <c r="G1133" s="80"/>
      <c r="H1133" s="80"/>
      <c r="I1133" s="80"/>
      <c r="J1133" s="80"/>
      <c r="K1133" s="80"/>
      <c r="L1133" s="80"/>
      <c r="M1133" s="80"/>
      <c r="N1133" s="80"/>
      <c r="O1133" s="80"/>
      <c r="P1133" s="80"/>
      <c r="Q1133" s="80"/>
      <c r="R1133" s="80"/>
      <c r="S1133" s="80"/>
      <c r="T1133" s="80"/>
      <c r="U1133" s="80"/>
      <c r="V1133" s="80"/>
      <c r="W1133" s="80"/>
      <c r="X1133" s="80"/>
      <c r="Y1133" s="80"/>
      <c r="Z1133" s="80"/>
      <c r="AA1133" s="80"/>
      <c r="AB1133" s="80"/>
      <c r="AC1133" s="80"/>
      <c r="AD1133" s="80"/>
      <c r="AE1133" s="80"/>
    </row>
    <row r="1134" spans="7:31" ht="11.25">
      <c r="G1134" s="80"/>
      <c r="H1134" s="80"/>
      <c r="I1134" s="80"/>
      <c r="J1134" s="80"/>
      <c r="K1134" s="80"/>
      <c r="L1134" s="80"/>
      <c r="M1134" s="80"/>
      <c r="N1134" s="80"/>
      <c r="O1134" s="80"/>
      <c r="P1134" s="80"/>
      <c r="Q1134" s="80"/>
      <c r="R1134" s="80"/>
      <c r="S1134" s="80"/>
      <c r="T1134" s="80"/>
      <c r="U1134" s="80"/>
      <c r="V1134" s="80"/>
      <c r="W1134" s="80"/>
      <c r="X1134" s="80"/>
      <c r="Y1134" s="80"/>
      <c r="Z1134" s="80"/>
      <c r="AA1134" s="80"/>
      <c r="AB1134" s="80"/>
      <c r="AC1134" s="80"/>
      <c r="AD1134" s="80"/>
      <c r="AE1134" s="80"/>
    </row>
    <row r="1135" spans="7:31" ht="11.25">
      <c r="G1135" s="80"/>
      <c r="H1135" s="80"/>
      <c r="I1135" s="80"/>
      <c r="J1135" s="80"/>
      <c r="K1135" s="80"/>
      <c r="L1135" s="80"/>
      <c r="M1135" s="80"/>
      <c r="N1135" s="80"/>
      <c r="O1135" s="80"/>
      <c r="P1135" s="80"/>
      <c r="Q1135" s="80"/>
      <c r="R1135" s="80"/>
      <c r="S1135" s="80"/>
      <c r="T1135" s="80"/>
      <c r="U1135" s="80"/>
      <c r="V1135" s="80"/>
      <c r="W1135" s="80"/>
      <c r="X1135" s="80"/>
      <c r="Y1135" s="80"/>
      <c r="Z1135" s="80"/>
      <c r="AA1135" s="80"/>
      <c r="AB1135" s="80"/>
      <c r="AC1135" s="80"/>
      <c r="AD1135" s="80"/>
      <c r="AE1135" s="80"/>
    </row>
    <row r="1136" spans="7:31" ht="11.25">
      <c r="G1136" s="80"/>
      <c r="H1136" s="80"/>
      <c r="I1136" s="80"/>
      <c r="J1136" s="80"/>
      <c r="K1136" s="80"/>
      <c r="L1136" s="80"/>
      <c r="M1136" s="80"/>
      <c r="N1136" s="80"/>
      <c r="O1136" s="80"/>
      <c r="P1136" s="80"/>
      <c r="Q1136" s="80"/>
      <c r="R1136" s="80"/>
      <c r="S1136" s="80"/>
      <c r="T1136" s="80"/>
      <c r="U1136" s="80"/>
      <c r="V1136" s="80"/>
      <c r="W1136" s="80"/>
      <c r="X1136" s="80"/>
      <c r="Y1136" s="80"/>
      <c r="Z1136" s="80"/>
      <c r="AA1136" s="80"/>
      <c r="AB1136" s="80"/>
      <c r="AC1136" s="80"/>
      <c r="AD1136" s="80"/>
      <c r="AE1136" s="80"/>
    </row>
    <row r="1137" spans="7:31" ht="11.25">
      <c r="G1137" s="80"/>
      <c r="H1137" s="80"/>
      <c r="I1137" s="80"/>
      <c r="J1137" s="80"/>
      <c r="K1137" s="80"/>
      <c r="L1137" s="80"/>
      <c r="M1137" s="80"/>
      <c r="N1137" s="80"/>
      <c r="O1137" s="80"/>
      <c r="P1137" s="80"/>
      <c r="Q1137" s="80"/>
      <c r="R1137" s="80"/>
      <c r="S1137" s="80"/>
      <c r="T1137" s="80"/>
      <c r="U1137" s="80"/>
      <c r="V1137" s="80"/>
      <c r="W1137" s="80"/>
      <c r="X1137" s="80"/>
      <c r="Y1137" s="80"/>
      <c r="Z1137" s="80"/>
      <c r="AA1137" s="80"/>
      <c r="AB1137" s="80"/>
      <c r="AC1137" s="80"/>
      <c r="AD1137" s="80"/>
      <c r="AE1137" s="80"/>
    </row>
    <row r="1138" spans="7:31" ht="11.25">
      <c r="G1138" s="80"/>
      <c r="H1138" s="80"/>
      <c r="I1138" s="80"/>
      <c r="J1138" s="80"/>
      <c r="K1138" s="80"/>
      <c r="L1138" s="80"/>
      <c r="M1138" s="80"/>
      <c r="N1138" s="80"/>
      <c r="O1138" s="80"/>
      <c r="P1138" s="80"/>
      <c r="Q1138" s="80"/>
      <c r="R1138" s="80"/>
      <c r="S1138" s="80"/>
      <c r="T1138" s="80"/>
      <c r="U1138" s="80"/>
      <c r="V1138" s="80"/>
      <c r="W1138" s="80"/>
      <c r="X1138" s="80"/>
      <c r="Y1138" s="80"/>
      <c r="Z1138" s="80"/>
      <c r="AA1138" s="80"/>
      <c r="AB1138" s="80"/>
      <c r="AC1138" s="80"/>
      <c r="AD1138" s="80"/>
      <c r="AE1138" s="80"/>
    </row>
    <row r="1139" spans="7:31" ht="11.25">
      <c r="G1139" s="80"/>
      <c r="H1139" s="80"/>
      <c r="I1139" s="80"/>
      <c r="J1139" s="80"/>
      <c r="K1139" s="80"/>
      <c r="L1139" s="80"/>
      <c r="M1139" s="80"/>
      <c r="N1139" s="80"/>
      <c r="O1139" s="80"/>
      <c r="P1139" s="80"/>
      <c r="Q1139" s="80"/>
      <c r="R1139" s="80"/>
      <c r="S1139" s="80"/>
      <c r="T1139" s="80"/>
      <c r="U1139" s="80"/>
      <c r="V1139" s="80"/>
      <c r="W1139" s="80"/>
      <c r="X1139" s="80"/>
      <c r="Y1139" s="80"/>
      <c r="Z1139" s="80"/>
      <c r="AA1139" s="80"/>
      <c r="AB1139" s="80"/>
      <c r="AC1139" s="80"/>
      <c r="AD1139" s="80"/>
      <c r="AE1139" s="80"/>
    </row>
    <row r="1140" spans="7:31" ht="11.25">
      <c r="G1140" s="80"/>
      <c r="H1140" s="80"/>
      <c r="I1140" s="80"/>
      <c r="J1140" s="80"/>
      <c r="K1140" s="80"/>
      <c r="L1140" s="80"/>
      <c r="M1140" s="80"/>
      <c r="N1140" s="80"/>
      <c r="O1140" s="80"/>
      <c r="P1140" s="80"/>
      <c r="Q1140" s="80"/>
      <c r="R1140" s="80"/>
      <c r="S1140" s="80"/>
      <c r="T1140" s="80"/>
      <c r="U1140" s="80"/>
      <c r="V1140" s="80"/>
      <c r="W1140" s="80"/>
      <c r="X1140" s="80"/>
      <c r="Y1140" s="80"/>
      <c r="Z1140" s="80"/>
      <c r="AA1140" s="80"/>
      <c r="AB1140" s="80"/>
      <c r="AC1140" s="80"/>
      <c r="AD1140" s="80"/>
      <c r="AE1140" s="80"/>
    </row>
    <row r="1141" spans="7:31" ht="11.25">
      <c r="G1141" s="80"/>
      <c r="H1141" s="80"/>
      <c r="I1141" s="80"/>
      <c r="J1141" s="80"/>
      <c r="K1141" s="80"/>
      <c r="L1141" s="80"/>
      <c r="M1141" s="80"/>
      <c r="N1141" s="80"/>
      <c r="O1141" s="80"/>
      <c r="P1141" s="80"/>
      <c r="Q1141" s="80"/>
      <c r="R1141" s="80"/>
      <c r="S1141" s="80"/>
      <c r="T1141" s="80"/>
      <c r="U1141" s="80"/>
      <c r="V1141" s="80"/>
      <c r="W1141" s="80"/>
      <c r="X1141" s="80"/>
      <c r="Y1141" s="80"/>
      <c r="Z1141" s="80"/>
      <c r="AA1141" s="80"/>
      <c r="AB1141" s="80"/>
      <c r="AC1141" s="80"/>
      <c r="AD1141" s="80"/>
      <c r="AE1141" s="80"/>
    </row>
    <row r="1142" spans="7:31" ht="11.25">
      <c r="G1142" s="80"/>
      <c r="H1142" s="80"/>
      <c r="I1142" s="80"/>
      <c r="J1142" s="80"/>
      <c r="K1142" s="80"/>
      <c r="L1142" s="80"/>
      <c r="M1142" s="80"/>
      <c r="N1142" s="80"/>
      <c r="O1142" s="80"/>
      <c r="P1142" s="80"/>
      <c r="Q1142" s="80"/>
      <c r="R1142" s="80"/>
      <c r="S1142" s="80"/>
      <c r="T1142" s="80"/>
      <c r="U1142" s="80"/>
      <c r="V1142" s="80"/>
      <c r="W1142" s="80"/>
      <c r="X1142" s="80"/>
      <c r="Y1142" s="80"/>
      <c r="Z1142" s="80"/>
      <c r="AA1142" s="80"/>
      <c r="AB1142" s="80"/>
      <c r="AC1142" s="80"/>
      <c r="AD1142" s="80"/>
      <c r="AE1142" s="80"/>
    </row>
    <row r="1143" spans="7:31" ht="11.25">
      <c r="G1143" s="80"/>
      <c r="H1143" s="80"/>
      <c r="I1143" s="80"/>
      <c r="J1143" s="80"/>
      <c r="K1143" s="80"/>
      <c r="L1143" s="80"/>
      <c r="M1143" s="80"/>
      <c r="N1143" s="80"/>
      <c r="O1143" s="80"/>
      <c r="P1143" s="80"/>
      <c r="Q1143" s="80"/>
      <c r="R1143" s="80"/>
      <c r="S1143" s="80"/>
      <c r="T1143" s="80"/>
      <c r="U1143" s="80"/>
      <c r="V1143" s="80"/>
      <c r="W1143" s="80"/>
      <c r="X1143" s="80"/>
      <c r="Y1143" s="80"/>
      <c r="Z1143" s="80"/>
      <c r="AA1143" s="80"/>
      <c r="AB1143" s="80"/>
      <c r="AC1143" s="80"/>
      <c r="AD1143" s="80"/>
      <c r="AE1143" s="80"/>
    </row>
    <row r="1144" spans="7:31" ht="11.25">
      <c r="G1144" s="80"/>
      <c r="H1144" s="80"/>
      <c r="I1144" s="80"/>
      <c r="J1144" s="80"/>
      <c r="K1144" s="80"/>
      <c r="L1144" s="80"/>
      <c r="M1144" s="80"/>
      <c r="N1144" s="80"/>
      <c r="O1144" s="80"/>
      <c r="P1144" s="80"/>
      <c r="Q1144" s="80"/>
      <c r="R1144" s="80"/>
      <c r="S1144" s="80"/>
      <c r="T1144" s="80"/>
      <c r="U1144" s="80"/>
      <c r="V1144" s="80"/>
      <c r="W1144" s="80"/>
      <c r="X1144" s="80"/>
      <c r="Y1144" s="80"/>
      <c r="Z1144" s="80"/>
      <c r="AA1144" s="80"/>
      <c r="AB1144" s="80"/>
      <c r="AC1144" s="80"/>
      <c r="AD1144" s="80"/>
      <c r="AE1144" s="80"/>
    </row>
    <row r="1145" spans="7:31" ht="11.25">
      <c r="G1145" s="80"/>
      <c r="H1145" s="80"/>
      <c r="I1145" s="80"/>
      <c r="J1145" s="80"/>
      <c r="K1145" s="80"/>
      <c r="L1145" s="80"/>
      <c r="M1145" s="80"/>
      <c r="N1145" s="80"/>
      <c r="O1145" s="80"/>
      <c r="P1145" s="80"/>
      <c r="Q1145" s="80"/>
      <c r="R1145" s="80"/>
      <c r="S1145" s="80"/>
      <c r="T1145" s="80"/>
      <c r="U1145" s="80"/>
      <c r="V1145" s="80"/>
      <c r="W1145" s="80"/>
      <c r="X1145" s="80"/>
      <c r="Y1145" s="80"/>
      <c r="Z1145" s="80"/>
      <c r="AA1145" s="80"/>
      <c r="AB1145" s="80"/>
      <c r="AC1145" s="80"/>
      <c r="AD1145" s="80"/>
      <c r="AE1145" s="80"/>
    </row>
    <row r="1146" spans="7:31" ht="11.25">
      <c r="G1146" s="80"/>
      <c r="H1146" s="80"/>
      <c r="I1146" s="80"/>
      <c r="J1146" s="80"/>
      <c r="K1146" s="80"/>
      <c r="L1146" s="80"/>
      <c r="M1146" s="80"/>
      <c r="N1146" s="80"/>
      <c r="O1146" s="80"/>
      <c r="P1146" s="80"/>
      <c r="Q1146" s="80"/>
      <c r="R1146" s="80"/>
      <c r="S1146" s="80"/>
      <c r="T1146" s="80"/>
      <c r="U1146" s="80"/>
      <c r="V1146" s="80"/>
      <c r="W1146" s="80"/>
      <c r="X1146" s="80"/>
      <c r="Y1146" s="80"/>
      <c r="Z1146" s="80"/>
      <c r="AA1146" s="80"/>
      <c r="AB1146" s="80"/>
      <c r="AC1146" s="80"/>
      <c r="AD1146" s="80"/>
      <c r="AE1146" s="80"/>
    </row>
    <row r="1147" spans="7:31" ht="11.25">
      <c r="G1147" s="80"/>
      <c r="H1147" s="80"/>
      <c r="I1147" s="80"/>
      <c r="J1147" s="80"/>
      <c r="K1147" s="80"/>
      <c r="L1147" s="80"/>
      <c r="M1147" s="80"/>
      <c r="N1147" s="80"/>
      <c r="O1147" s="80"/>
      <c r="P1147" s="80"/>
      <c r="Q1147" s="80"/>
      <c r="R1147" s="80"/>
      <c r="S1147" s="80"/>
      <c r="T1147" s="80"/>
      <c r="U1147" s="80"/>
      <c r="V1147" s="80"/>
      <c r="W1147" s="80"/>
      <c r="X1147" s="80"/>
      <c r="Y1147" s="80"/>
      <c r="Z1147" s="80"/>
      <c r="AA1147" s="80"/>
      <c r="AB1147" s="80"/>
      <c r="AC1147" s="80"/>
      <c r="AD1147" s="80"/>
      <c r="AE1147" s="80"/>
    </row>
    <row r="1148" spans="7:31" ht="11.25">
      <c r="G1148" s="80"/>
      <c r="H1148" s="80"/>
      <c r="I1148" s="80"/>
      <c r="J1148" s="80"/>
      <c r="K1148" s="80"/>
      <c r="L1148" s="80"/>
      <c r="M1148" s="80"/>
      <c r="N1148" s="80"/>
      <c r="O1148" s="80"/>
      <c r="P1148" s="80"/>
      <c r="Q1148" s="80"/>
      <c r="R1148" s="80"/>
      <c r="S1148" s="80"/>
      <c r="T1148" s="80"/>
      <c r="U1148" s="80"/>
      <c r="V1148" s="80"/>
      <c r="W1148" s="80"/>
      <c r="X1148" s="80"/>
      <c r="Y1148" s="80"/>
      <c r="Z1148" s="80"/>
      <c r="AA1148" s="80"/>
      <c r="AB1148" s="80"/>
      <c r="AC1148" s="80"/>
      <c r="AD1148" s="80"/>
      <c r="AE1148" s="80"/>
    </row>
    <row r="1149" spans="7:31" ht="11.25">
      <c r="G1149" s="80"/>
      <c r="H1149" s="80"/>
      <c r="I1149" s="80"/>
      <c r="J1149" s="80"/>
      <c r="K1149" s="80"/>
      <c r="L1149" s="80"/>
      <c r="M1149" s="80"/>
      <c r="N1149" s="80"/>
      <c r="O1149" s="80"/>
      <c r="P1149" s="80"/>
      <c r="Q1149" s="80"/>
      <c r="R1149" s="80"/>
      <c r="S1149" s="80"/>
      <c r="T1149" s="80"/>
      <c r="U1149" s="80"/>
      <c r="V1149" s="80"/>
      <c r="W1149" s="80"/>
      <c r="X1149" s="80"/>
      <c r="Y1149" s="80"/>
      <c r="Z1149" s="80"/>
      <c r="AA1149" s="80"/>
      <c r="AB1149" s="80"/>
      <c r="AC1149" s="80"/>
      <c r="AD1149" s="80"/>
      <c r="AE1149" s="80"/>
    </row>
    <row r="1150" spans="7:31" ht="11.25">
      <c r="G1150" s="80"/>
      <c r="H1150" s="80"/>
      <c r="I1150" s="80"/>
      <c r="J1150" s="80"/>
      <c r="K1150" s="80"/>
      <c r="L1150" s="80"/>
      <c r="M1150" s="80"/>
      <c r="N1150" s="80"/>
      <c r="O1150" s="80"/>
      <c r="P1150" s="80"/>
      <c r="Q1150" s="80"/>
      <c r="R1150" s="80"/>
      <c r="S1150" s="80"/>
      <c r="T1150" s="80"/>
      <c r="U1150" s="80"/>
      <c r="V1150" s="80"/>
      <c r="W1150" s="80"/>
      <c r="X1150" s="80"/>
      <c r="Y1150" s="80"/>
      <c r="Z1150" s="80"/>
      <c r="AA1150" s="80"/>
      <c r="AB1150" s="80"/>
      <c r="AC1150" s="80"/>
      <c r="AD1150" s="80"/>
      <c r="AE1150" s="80"/>
    </row>
    <row r="1151" spans="7:31" ht="11.25">
      <c r="G1151" s="80"/>
      <c r="H1151" s="80"/>
      <c r="I1151" s="80"/>
      <c r="J1151" s="80"/>
      <c r="K1151" s="80"/>
      <c r="L1151" s="80"/>
      <c r="M1151" s="80"/>
      <c r="N1151" s="80"/>
      <c r="O1151" s="80"/>
      <c r="P1151" s="80"/>
      <c r="Q1151" s="80"/>
      <c r="R1151" s="80"/>
      <c r="S1151" s="80"/>
      <c r="T1151" s="80"/>
      <c r="U1151" s="80"/>
      <c r="V1151" s="80"/>
      <c r="W1151" s="80"/>
      <c r="X1151" s="80"/>
      <c r="Y1151" s="80"/>
      <c r="Z1151" s="80"/>
      <c r="AA1151" s="80"/>
      <c r="AB1151" s="80"/>
      <c r="AC1151" s="80"/>
      <c r="AD1151" s="80"/>
      <c r="AE1151" s="80"/>
    </row>
    <row r="1152" spans="7:31" ht="11.25">
      <c r="G1152" s="80"/>
      <c r="H1152" s="80"/>
      <c r="I1152" s="80"/>
      <c r="J1152" s="80"/>
      <c r="K1152" s="80"/>
      <c r="L1152" s="80"/>
      <c r="M1152" s="80"/>
      <c r="N1152" s="80"/>
      <c r="O1152" s="80"/>
      <c r="P1152" s="80"/>
      <c r="Q1152" s="80"/>
      <c r="R1152" s="80"/>
      <c r="S1152" s="80"/>
      <c r="T1152" s="80"/>
      <c r="U1152" s="80"/>
      <c r="V1152" s="80"/>
      <c r="W1152" s="80"/>
      <c r="X1152" s="80"/>
      <c r="Y1152" s="80"/>
      <c r="Z1152" s="80"/>
      <c r="AA1152" s="80"/>
      <c r="AB1152" s="80"/>
      <c r="AC1152" s="80"/>
      <c r="AD1152" s="80"/>
      <c r="AE1152" s="80"/>
    </row>
    <row r="1153" spans="7:31" ht="11.25">
      <c r="G1153" s="80"/>
      <c r="H1153" s="80"/>
      <c r="I1153" s="80"/>
      <c r="J1153" s="80"/>
      <c r="K1153" s="80"/>
      <c r="L1153" s="80"/>
      <c r="M1153" s="80"/>
      <c r="N1153" s="80"/>
      <c r="O1153" s="80"/>
      <c r="P1153" s="80"/>
      <c r="Q1153" s="80"/>
      <c r="R1153" s="80"/>
      <c r="S1153" s="80"/>
      <c r="T1153" s="80"/>
      <c r="U1153" s="80"/>
      <c r="V1153" s="80"/>
      <c r="W1153" s="80"/>
      <c r="X1153" s="80"/>
      <c r="Y1153" s="80"/>
      <c r="Z1153" s="80"/>
      <c r="AA1153" s="80"/>
      <c r="AB1153" s="80"/>
      <c r="AC1153" s="80"/>
      <c r="AD1153" s="80"/>
      <c r="AE1153" s="80"/>
    </row>
    <row r="1154" spans="7:31" ht="11.25">
      <c r="G1154" s="80"/>
      <c r="H1154" s="80"/>
      <c r="I1154" s="80"/>
      <c r="J1154" s="80"/>
      <c r="K1154" s="80"/>
      <c r="L1154" s="80"/>
      <c r="M1154" s="80"/>
      <c r="N1154" s="80"/>
      <c r="O1154" s="80"/>
      <c r="P1154" s="80"/>
      <c r="Q1154" s="80"/>
      <c r="R1154" s="80"/>
      <c r="S1154" s="80"/>
      <c r="T1154" s="80"/>
      <c r="U1154" s="80"/>
      <c r="V1154" s="80"/>
      <c r="W1154" s="80"/>
      <c r="X1154" s="80"/>
      <c r="Y1154" s="80"/>
      <c r="Z1154" s="80"/>
      <c r="AA1154" s="80"/>
      <c r="AB1154" s="80"/>
      <c r="AC1154" s="80"/>
      <c r="AD1154" s="80"/>
      <c r="AE1154" s="80"/>
    </row>
    <row r="1155" spans="7:31" ht="11.25">
      <c r="G1155" s="80"/>
      <c r="H1155" s="80"/>
      <c r="I1155" s="80"/>
      <c r="J1155" s="80"/>
      <c r="K1155" s="80"/>
      <c r="L1155" s="80"/>
      <c r="M1155" s="80"/>
      <c r="N1155" s="80"/>
      <c r="O1155" s="80"/>
      <c r="P1155" s="80"/>
      <c r="Q1155" s="80"/>
      <c r="R1155" s="80"/>
      <c r="S1155" s="80"/>
      <c r="T1155" s="80"/>
      <c r="U1155" s="80"/>
      <c r="V1155" s="80"/>
      <c r="W1155" s="80"/>
      <c r="X1155" s="80"/>
      <c r="Y1155" s="80"/>
      <c r="Z1155" s="80"/>
      <c r="AA1155" s="80"/>
      <c r="AB1155" s="80"/>
      <c r="AC1155" s="80"/>
      <c r="AD1155" s="80"/>
      <c r="AE1155" s="80"/>
    </row>
    <row r="1156" spans="7:31" ht="11.25">
      <c r="G1156" s="80"/>
      <c r="H1156" s="80"/>
      <c r="I1156" s="80"/>
      <c r="J1156" s="80"/>
      <c r="K1156" s="80"/>
      <c r="L1156" s="80"/>
      <c r="M1156" s="80"/>
      <c r="N1156" s="80"/>
      <c r="O1156" s="80"/>
      <c r="P1156" s="80"/>
      <c r="Q1156" s="80"/>
      <c r="R1156" s="80"/>
      <c r="S1156" s="80"/>
      <c r="T1156" s="80"/>
      <c r="U1156" s="80"/>
      <c r="V1156" s="80"/>
      <c r="W1156" s="80"/>
      <c r="X1156" s="80"/>
      <c r="Y1156" s="80"/>
      <c r="Z1156" s="80"/>
      <c r="AA1156" s="80"/>
      <c r="AB1156" s="80"/>
      <c r="AC1156" s="80"/>
      <c r="AD1156" s="80"/>
      <c r="AE1156" s="80"/>
    </row>
    <row r="1157" spans="7:31" ht="11.25">
      <c r="G1157" s="80"/>
      <c r="H1157" s="80"/>
      <c r="I1157" s="80"/>
      <c r="J1157" s="80"/>
      <c r="K1157" s="80"/>
      <c r="L1157" s="80"/>
      <c r="M1157" s="80"/>
      <c r="N1157" s="80"/>
      <c r="O1157" s="80"/>
      <c r="P1157" s="80"/>
      <c r="Q1157" s="80"/>
      <c r="R1157" s="80"/>
      <c r="S1157" s="80"/>
      <c r="T1157" s="80"/>
      <c r="U1157" s="80"/>
      <c r="V1157" s="80"/>
      <c r="W1157" s="80"/>
      <c r="X1157" s="80"/>
      <c r="Y1157" s="80"/>
      <c r="Z1157" s="80"/>
      <c r="AA1157" s="80"/>
      <c r="AB1157" s="80"/>
      <c r="AC1157" s="80"/>
      <c r="AD1157" s="80"/>
      <c r="AE1157" s="80"/>
    </row>
    <row r="1158" spans="7:31" ht="11.25">
      <c r="G1158" s="80"/>
      <c r="H1158" s="80"/>
      <c r="I1158" s="80"/>
      <c r="J1158" s="80"/>
      <c r="K1158" s="80"/>
      <c r="L1158" s="80"/>
      <c r="M1158" s="80"/>
      <c r="N1158" s="80"/>
      <c r="O1158" s="80"/>
      <c r="P1158" s="80"/>
      <c r="Q1158" s="80"/>
      <c r="R1158" s="80"/>
      <c r="S1158" s="80"/>
      <c r="T1158" s="80"/>
      <c r="U1158" s="80"/>
      <c r="V1158" s="80"/>
      <c r="W1158" s="80"/>
      <c r="X1158" s="80"/>
      <c r="Y1158" s="80"/>
      <c r="Z1158" s="80"/>
      <c r="AA1158" s="80"/>
      <c r="AB1158" s="80"/>
      <c r="AC1158" s="80"/>
      <c r="AD1158" s="80"/>
      <c r="AE1158" s="80"/>
    </row>
    <row r="1159" spans="7:31" ht="11.25">
      <c r="G1159" s="80"/>
      <c r="H1159" s="80"/>
      <c r="I1159" s="80"/>
      <c r="J1159" s="80"/>
      <c r="K1159" s="80"/>
      <c r="L1159" s="80"/>
      <c r="M1159" s="80"/>
      <c r="N1159" s="80"/>
      <c r="O1159" s="80"/>
      <c r="P1159" s="80"/>
      <c r="Q1159" s="80"/>
      <c r="R1159" s="80"/>
      <c r="S1159" s="80"/>
      <c r="T1159" s="80"/>
      <c r="U1159" s="80"/>
      <c r="V1159" s="80"/>
      <c r="W1159" s="80"/>
      <c r="X1159" s="80"/>
      <c r="Y1159" s="80"/>
      <c r="Z1159" s="80"/>
      <c r="AA1159" s="80"/>
      <c r="AB1159" s="80"/>
      <c r="AC1159" s="80"/>
      <c r="AD1159" s="80"/>
      <c r="AE1159" s="80"/>
    </row>
    <row r="1160" spans="7:31" ht="11.25">
      <c r="G1160" s="80"/>
      <c r="H1160" s="80"/>
      <c r="I1160" s="80"/>
      <c r="J1160" s="80"/>
      <c r="K1160" s="80"/>
      <c r="L1160" s="80"/>
      <c r="M1160" s="80"/>
      <c r="N1160" s="80"/>
      <c r="O1160" s="80"/>
      <c r="P1160" s="80"/>
      <c r="Q1160" s="80"/>
      <c r="R1160" s="80"/>
      <c r="S1160" s="80"/>
      <c r="T1160" s="80"/>
      <c r="U1160" s="80"/>
      <c r="V1160" s="80"/>
      <c r="W1160" s="80"/>
      <c r="X1160" s="80"/>
      <c r="Y1160" s="80"/>
      <c r="Z1160" s="80"/>
      <c r="AA1160" s="80"/>
      <c r="AB1160" s="80"/>
      <c r="AC1160" s="80"/>
      <c r="AD1160" s="80"/>
      <c r="AE1160" s="80"/>
    </row>
    <row r="1161" spans="7:31" ht="11.25">
      <c r="G1161" s="80"/>
      <c r="H1161" s="80"/>
      <c r="I1161" s="80"/>
      <c r="J1161" s="80"/>
      <c r="K1161" s="80"/>
      <c r="L1161" s="80"/>
      <c r="M1161" s="80"/>
      <c r="N1161" s="80"/>
      <c r="O1161" s="80"/>
      <c r="P1161" s="80"/>
      <c r="Q1161" s="80"/>
      <c r="R1161" s="80"/>
      <c r="S1161" s="80"/>
      <c r="T1161" s="80"/>
      <c r="U1161" s="80"/>
      <c r="V1161" s="80"/>
      <c r="W1161" s="80"/>
      <c r="X1161" s="80"/>
      <c r="Y1161" s="80"/>
      <c r="Z1161" s="80"/>
      <c r="AA1161" s="80"/>
      <c r="AB1161" s="80"/>
      <c r="AC1161" s="80"/>
      <c r="AD1161" s="80"/>
      <c r="AE1161" s="80"/>
    </row>
    <row r="1162" spans="7:31" ht="11.25">
      <c r="G1162" s="80"/>
      <c r="H1162" s="80"/>
      <c r="I1162" s="80"/>
      <c r="J1162" s="80"/>
      <c r="K1162" s="80"/>
      <c r="L1162" s="80"/>
      <c r="M1162" s="80"/>
      <c r="N1162" s="80"/>
      <c r="O1162" s="80"/>
      <c r="P1162" s="80"/>
      <c r="Q1162" s="80"/>
      <c r="R1162" s="80"/>
      <c r="S1162" s="80"/>
      <c r="T1162" s="80"/>
      <c r="U1162" s="80"/>
      <c r="V1162" s="80"/>
      <c r="W1162" s="80"/>
      <c r="X1162" s="80"/>
      <c r="Y1162" s="80"/>
      <c r="Z1162" s="80"/>
      <c r="AA1162" s="80"/>
      <c r="AB1162" s="80"/>
      <c r="AC1162" s="80"/>
      <c r="AD1162" s="80"/>
      <c r="AE1162" s="80"/>
    </row>
    <row r="1163" spans="7:31" ht="11.25">
      <c r="G1163" s="80"/>
      <c r="H1163" s="80"/>
      <c r="I1163" s="80"/>
      <c r="J1163" s="80"/>
      <c r="K1163" s="80"/>
      <c r="L1163" s="80"/>
      <c r="M1163" s="80"/>
      <c r="N1163" s="80"/>
      <c r="O1163" s="80"/>
      <c r="P1163" s="80"/>
      <c r="Q1163" s="80"/>
      <c r="R1163" s="80"/>
      <c r="S1163" s="80"/>
      <c r="T1163" s="80"/>
      <c r="U1163" s="80"/>
      <c r="V1163" s="80"/>
      <c r="W1163" s="80"/>
      <c r="X1163" s="80"/>
      <c r="Y1163" s="80"/>
      <c r="Z1163" s="80"/>
      <c r="AA1163" s="80"/>
      <c r="AB1163" s="80"/>
      <c r="AC1163" s="80"/>
      <c r="AD1163" s="80"/>
      <c r="AE1163" s="80"/>
    </row>
    <row r="1164" spans="7:31" ht="11.25">
      <c r="G1164" s="80"/>
      <c r="H1164" s="80"/>
      <c r="I1164" s="80"/>
      <c r="J1164" s="80"/>
      <c r="K1164" s="80"/>
      <c r="L1164" s="80"/>
      <c r="M1164" s="80"/>
      <c r="N1164" s="80"/>
      <c r="O1164" s="80"/>
      <c r="P1164" s="80"/>
      <c r="Q1164" s="80"/>
      <c r="R1164" s="80"/>
      <c r="S1164" s="80"/>
      <c r="T1164" s="80"/>
      <c r="U1164" s="80"/>
      <c r="V1164" s="80"/>
      <c r="W1164" s="80"/>
      <c r="X1164" s="80"/>
      <c r="Y1164" s="80"/>
      <c r="Z1164" s="80"/>
      <c r="AA1164" s="80"/>
      <c r="AB1164" s="80"/>
      <c r="AC1164" s="80"/>
      <c r="AD1164" s="80"/>
      <c r="AE1164" s="80"/>
    </row>
    <row r="1165" spans="7:31" ht="11.25">
      <c r="G1165" s="80"/>
      <c r="H1165" s="80"/>
      <c r="I1165" s="80"/>
      <c r="J1165" s="80"/>
      <c r="K1165" s="80"/>
      <c r="L1165" s="80"/>
      <c r="M1165" s="80"/>
      <c r="N1165" s="80"/>
      <c r="O1165" s="80"/>
      <c r="P1165" s="80"/>
      <c r="Q1165" s="80"/>
      <c r="R1165" s="80"/>
      <c r="S1165" s="80"/>
      <c r="T1165" s="80"/>
      <c r="U1165" s="80"/>
      <c r="V1165" s="80"/>
      <c r="W1165" s="80"/>
      <c r="X1165" s="80"/>
      <c r="Y1165" s="80"/>
      <c r="Z1165" s="80"/>
      <c r="AA1165" s="80"/>
      <c r="AB1165" s="80"/>
      <c r="AC1165" s="80"/>
      <c r="AD1165" s="80"/>
      <c r="AE1165" s="80"/>
    </row>
    <row r="1166" spans="7:31" ht="11.25">
      <c r="G1166" s="80"/>
      <c r="H1166" s="80"/>
      <c r="I1166" s="80"/>
      <c r="J1166" s="80"/>
      <c r="K1166" s="80"/>
      <c r="L1166" s="80"/>
      <c r="M1166" s="80"/>
      <c r="N1166" s="80"/>
      <c r="O1166" s="80"/>
      <c r="P1166" s="80"/>
      <c r="Q1166" s="80"/>
      <c r="R1166" s="80"/>
      <c r="S1166" s="80"/>
      <c r="T1166" s="80"/>
      <c r="U1166" s="80"/>
      <c r="V1166" s="80"/>
      <c r="W1166" s="80"/>
      <c r="X1166" s="80"/>
      <c r="Y1166" s="80"/>
      <c r="Z1166" s="80"/>
      <c r="AA1166" s="80"/>
      <c r="AB1166" s="80"/>
      <c r="AC1166" s="80"/>
      <c r="AD1166" s="80"/>
      <c r="AE1166" s="80"/>
    </row>
    <row r="1167" spans="7:31" ht="11.25">
      <c r="G1167" s="80"/>
      <c r="H1167" s="80"/>
      <c r="I1167" s="80"/>
      <c r="J1167" s="80"/>
      <c r="K1167" s="80"/>
      <c r="L1167" s="80"/>
      <c r="M1167" s="80"/>
      <c r="N1167" s="80"/>
      <c r="O1167" s="80"/>
      <c r="P1167" s="80"/>
      <c r="Q1167" s="80"/>
      <c r="R1167" s="80"/>
      <c r="S1167" s="80"/>
      <c r="T1167" s="80"/>
      <c r="U1167" s="80"/>
      <c r="V1167" s="80"/>
      <c r="W1167" s="80"/>
      <c r="X1167" s="80"/>
      <c r="Y1167" s="80"/>
      <c r="Z1167" s="80"/>
      <c r="AA1167" s="80"/>
      <c r="AB1167" s="80"/>
      <c r="AC1167" s="80"/>
      <c r="AD1167" s="80"/>
      <c r="AE1167" s="80"/>
    </row>
    <row r="1168" spans="7:31" ht="11.25">
      <c r="G1168" s="80"/>
      <c r="H1168" s="80"/>
      <c r="I1168" s="80"/>
      <c r="J1168" s="80"/>
      <c r="K1168" s="80"/>
      <c r="L1168" s="80"/>
      <c r="M1168" s="80"/>
      <c r="N1168" s="80"/>
      <c r="O1168" s="80"/>
      <c r="P1168" s="80"/>
      <c r="Q1168" s="80"/>
      <c r="R1168" s="80"/>
      <c r="S1168" s="80"/>
      <c r="T1168" s="80"/>
      <c r="U1168" s="80"/>
      <c r="V1168" s="80"/>
      <c r="W1168" s="80"/>
      <c r="X1168" s="80"/>
      <c r="Y1168" s="80"/>
      <c r="Z1168" s="80"/>
      <c r="AA1168" s="80"/>
      <c r="AB1168" s="80"/>
      <c r="AC1168" s="80"/>
      <c r="AD1168" s="80"/>
      <c r="AE1168" s="80"/>
    </row>
    <row r="1169" spans="7:31" ht="11.25">
      <c r="G1169" s="80"/>
      <c r="H1169" s="80"/>
      <c r="I1169" s="80"/>
      <c r="J1169" s="80"/>
      <c r="K1169" s="80"/>
      <c r="L1169" s="80"/>
      <c r="M1169" s="80"/>
      <c r="N1169" s="80"/>
      <c r="O1169" s="80"/>
      <c r="P1169" s="80"/>
      <c r="Q1169" s="80"/>
      <c r="R1169" s="80"/>
      <c r="S1169" s="80"/>
      <c r="T1169" s="80"/>
      <c r="U1169" s="80"/>
      <c r="V1169" s="80"/>
      <c r="W1169" s="80"/>
      <c r="X1169" s="80"/>
      <c r="Y1169" s="80"/>
      <c r="Z1169" s="80"/>
      <c r="AA1169" s="80"/>
      <c r="AB1169" s="80"/>
      <c r="AC1169" s="80"/>
      <c r="AD1169" s="80"/>
      <c r="AE1169" s="80"/>
    </row>
    <row r="1170" spans="7:31" ht="11.25">
      <c r="G1170" s="80"/>
      <c r="H1170" s="80"/>
      <c r="I1170" s="80"/>
      <c r="J1170" s="80"/>
      <c r="K1170" s="80"/>
      <c r="L1170" s="80"/>
      <c r="M1170" s="80"/>
      <c r="N1170" s="80"/>
      <c r="O1170" s="80"/>
      <c r="P1170" s="80"/>
      <c r="Q1170" s="80"/>
      <c r="R1170" s="80"/>
      <c r="S1170" s="80"/>
      <c r="T1170" s="80"/>
      <c r="U1170" s="80"/>
      <c r="V1170" s="80"/>
      <c r="W1170" s="80"/>
      <c r="X1170" s="80"/>
      <c r="Y1170" s="80"/>
      <c r="Z1170" s="80"/>
      <c r="AA1170" s="80"/>
      <c r="AB1170" s="80"/>
      <c r="AC1170" s="80"/>
      <c r="AD1170" s="80"/>
      <c r="AE1170" s="80"/>
    </row>
    <row r="1171" spans="7:31" ht="11.25">
      <c r="G1171" s="80"/>
      <c r="H1171" s="80"/>
      <c r="I1171" s="80"/>
      <c r="J1171" s="80"/>
      <c r="K1171" s="80"/>
      <c r="L1171" s="80"/>
      <c r="M1171" s="80"/>
      <c r="N1171" s="80"/>
      <c r="O1171" s="80"/>
      <c r="P1171" s="80"/>
      <c r="Q1171" s="80"/>
      <c r="R1171" s="80"/>
      <c r="S1171" s="80"/>
      <c r="T1171" s="80"/>
      <c r="U1171" s="80"/>
      <c r="V1171" s="80"/>
      <c r="W1171" s="80"/>
      <c r="X1171" s="80"/>
      <c r="Y1171" s="80"/>
      <c r="Z1171" s="80"/>
      <c r="AA1171" s="80"/>
      <c r="AB1171" s="80"/>
      <c r="AC1171" s="80"/>
      <c r="AD1171" s="80"/>
      <c r="AE1171" s="80"/>
    </row>
    <row r="1172" spans="7:31" ht="11.25">
      <c r="G1172" s="80"/>
      <c r="H1172" s="80"/>
      <c r="I1172" s="80"/>
      <c r="J1172" s="80"/>
      <c r="K1172" s="80"/>
      <c r="L1172" s="80"/>
      <c r="M1172" s="80"/>
      <c r="N1172" s="80"/>
      <c r="O1172" s="80"/>
      <c r="P1172" s="80"/>
      <c r="Q1172" s="80"/>
      <c r="R1172" s="80"/>
      <c r="S1172" s="80"/>
      <c r="T1172" s="80"/>
      <c r="U1172" s="80"/>
      <c r="V1172" s="80"/>
      <c r="W1172" s="80"/>
      <c r="X1172" s="80"/>
      <c r="Y1172" s="80"/>
      <c r="Z1172" s="80"/>
      <c r="AA1172" s="80"/>
      <c r="AB1172" s="80"/>
      <c r="AC1172" s="80"/>
      <c r="AD1172" s="80"/>
      <c r="AE1172" s="80"/>
    </row>
    <row r="1173" spans="7:31" ht="11.25">
      <c r="G1173" s="80"/>
      <c r="H1173" s="80"/>
      <c r="I1173" s="80"/>
      <c r="J1173" s="80"/>
      <c r="K1173" s="80"/>
      <c r="L1173" s="80"/>
      <c r="M1173" s="80"/>
      <c r="N1173" s="80"/>
      <c r="O1173" s="80"/>
      <c r="P1173" s="80"/>
      <c r="Q1173" s="80"/>
      <c r="R1173" s="80"/>
      <c r="S1173" s="80"/>
      <c r="T1173" s="80"/>
      <c r="U1173" s="80"/>
      <c r="V1173" s="80"/>
      <c r="W1173" s="80"/>
      <c r="X1173" s="80"/>
      <c r="Y1173" s="80"/>
      <c r="Z1173" s="80"/>
      <c r="AA1173" s="80"/>
      <c r="AB1173" s="80"/>
      <c r="AC1173" s="80"/>
      <c r="AD1173" s="80"/>
      <c r="AE1173" s="80"/>
    </row>
    <row r="1174" spans="7:31" ht="11.25">
      <c r="G1174" s="80"/>
      <c r="H1174" s="80"/>
      <c r="I1174" s="80"/>
      <c r="J1174" s="80"/>
      <c r="K1174" s="80"/>
      <c r="L1174" s="80"/>
      <c r="M1174" s="80"/>
      <c r="N1174" s="80"/>
      <c r="O1174" s="80"/>
      <c r="P1174" s="80"/>
      <c r="Q1174" s="80"/>
      <c r="R1174" s="80"/>
      <c r="S1174" s="80"/>
      <c r="T1174" s="80"/>
      <c r="U1174" s="80"/>
      <c r="V1174" s="80"/>
      <c r="W1174" s="80"/>
      <c r="X1174" s="80"/>
      <c r="Y1174" s="80"/>
      <c r="Z1174" s="80"/>
      <c r="AA1174" s="80"/>
      <c r="AB1174" s="80"/>
      <c r="AC1174" s="80"/>
      <c r="AD1174" s="80"/>
      <c r="AE1174" s="80"/>
    </row>
    <row r="1175" spans="7:31" ht="11.25">
      <c r="G1175" s="80"/>
      <c r="H1175" s="80"/>
      <c r="I1175" s="80"/>
      <c r="J1175" s="80"/>
      <c r="K1175" s="80"/>
      <c r="L1175" s="80"/>
      <c r="M1175" s="80"/>
      <c r="N1175" s="80"/>
      <c r="O1175" s="80"/>
      <c r="P1175" s="80"/>
      <c r="Q1175" s="80"/>
      <c r="R1175" s="80"/>
      <c r="S1175" s="80"/>
      <c r="T1175" s="80"/>
      <c r="U1175" s="80"/>
      <c r="V1175" s="80"/>
      <c r="W1175" s="80"/>
      <c r="X1175" s="80"/>
      <c r="Y1175" s="80"/>
      <c r="Z1175" s="80"/>
      <c r="AA1175" s="80"/>
      <c r="AB1175" s="80"/>
      <c r="AC1175" s="80"/>
      <c r="AD1175" s="80"/>
      <c r="AE1175" s="80"/>
    </row>
    <row r="1176" spans="7:31" ht="11.25">
      <c r="G1176" s="80"/>
      <c r="H1176" s="80"/>
      <c r="I1176" s="80"/>
      <c r="J1176" s="80"/>
      <c r="K1176" s="80"/>
      <c r="L1176" s="80"/>
      <c r="M1176" s="80"/>
      <c r="N1176" s="80"/>
      <c r="O1176" s="80"/>
      <c r="P1176" s="80"/>
      <c r="Q1176" s="80"/>
      <c r="R1176" s="80"/>
      <c r="S1176" s="80"/>
      <c r="T1176" s="80"/>
      <c r="U1176" s="80"/>
      <c r="V1176" s="80"/>
      <c r="W1176" s="80"/>
      <c r="X1176" s="80"/>
      <c r="Y1176" s="80"/>
      <c r="Z1176" s="80"/>
      <c r="AA1176" s="80"/>
      <c r="AB1176" s="80"/>
      <c r="AC1176" s="80"/>
      <c r="AD1176" s="80"/>
      <c r="AE1176" s="80"/>
    </row>
    <row r="1177" spans="7:31" ht="11.25">
      <c r="G1177" s="80"/>
      <c r="H1177" s="80"/>
      <c r="I1177" s="80"/>
      <c r="J1177" s="80"/>
      <c r="K1177" s="80"/>
      <c r="L1177" s="80"/>
      <c r="M1177" s="80"/>
      <c r="N1177" s="80"/>
      <c r="O1177" s="80"/>
      <c r="P1177" s="80"/>
      <c r="Q1177" s="80"/>
      <c r="R1177" s="80"/>
      <c r="S1177" s="80"/>
      <c r="T1177" s="80"/>
      <c r="U1177" s="80"/>
      <c r="V1177" s="80"/>
      <c r="W1177" s="80"/>
      <c r="X1177" s="80"/>
      <c r="Y1177" s="80"/>
      <c r="Z1177" s="80"/>
      <c r="AA1177" s="80"/>
      <c r="AB1177" s="80"/>
      <c r="AC1177" s="80"/>
      <c r="AD1177" s="80"/>
      <c r="AE1177" s="80"/>
    </row>
    <row r="1178" spans="7:31" ht="11.25">
      <c r="G1178" s="80"/>
      <c r="H1178" s="80"/>
      <c r="I1178" s="80"/>
      <c r="J1178" s="80"/>
      <c r="K1178" s="80"/>
      <c r="L1178" s="80"/>
      <c r="M1178" s="80"/>
      <c r="N1178" s="80"/>
      <c r="O1178" s="80"/>
      <c r="P1178" s="80"/>
      <c r="Q1178" s="80"/>
      <c r="R1178" s="80"/>
      <c r="S1178" s="80"/>
      <c r="T1178" s="80"/>
      <c r="U1178" s="80"/>
      <c r="V1178" s="80"/>
      <c r="W1178" s="80"/>
      <c r="X1178" s="80"/>
      <c r="Y1178" s="80"/>
      <c r="Z1178" s="80"/>
      <c r="AA1178" s="80"/>
      <c r="AB1178" s="80"/>
      <c r="AC1178" s="80"/>
      <c r="AD1178" s="80"/>
      <c r="AE1178" s="80"/>
    </row>
    <row r="1179" spans="7:31" ht="11.25">
      <c r="G1179" s="80"/>
      <c r="H1179" s="80"/>
      <c r="I1179" s="80"/>
      <c r="J1179" s="80"/>
      <c r="K1179" s="80"/>
      <c r="L1179" s="80"/>
      <c r="M1179" s="80"/>
      <c r="N1179" s="80"/>
      <c r="O1179" s="80"/>
      <c r="P1179" s="80"/>
      <c r="Q1179" s="80"/>
      <c r="R1179" s="80"/>
      <c r="S1179" s="80"/>
      <c r="T1179" s="80"/>
      <c r="U1179" s="80"/>
      <c r="V1179" s="80"/>
      <c r="W1179" s="80"/>
      <c r="X1179" s="80"/>
      <c r="Y1179" s="80"/>
      <c r="Z1179" s="80"/>
      <c r="AA1179" s="80"/>
      <c r="AB1179" s="80"/>
      <c r="AC1179" s="80"/>
      <c r="AD1179" s="80"/>
      <c r="AE1179" s="80"/>
    </row>
    <row r="1180" spans="7:31" ht="11.25">
      <c r="G1180" s="80"/>
      <c r="H1180" s="80"/>
      <c r="I1180" s="80"/>
      <c r="J1180" s="80"/>
      <c r="K1180" s="80"/>
      <c r="L1180" s="80"/>
      <c r="M1180" s="80"/>
      <c r="N1180" s="80"/>
      <c r="O1180" s="80"/>
      <c r="P1180" s="80"/>
      <c r="Q1180" s="80"/>
      <c r="R1180" s="80"/>
      <c r="S1180" s="80"/>
      <c r="T1180" s="80"/>
      <c r="U1180" s="80"/>
      <c r="V1180" s="80"/>
      <c r="W1180" s="80"/>
      <c r="X1180" s="80"/>
      <c r="Y1180" s="80"/>
      <c r="Z1180" s="80"/>
      <c r="AA1180" s="80"/>
      <c r="AB1180" s="80"/>
      <c r="AC1180" s="80"/>
      <c r="AD1180" s="80"/>
      <c r="AE1180" s="80"/>
    </row>
    <row r="1181" spans="7:31" ht="11.25">
      <c r="G1181" s="80"/>
      <c r="H1181" s="80"/>
      <c r="I1181" s="80"/>
      <c r="J1181" s="80"/>
      <c r="K1181" s="80"/>
      <c r="L1181" s="80"/>
      <c r="M1181" s="80"/>
      <c r="N1181" s="80"/>
      <c r="O1181" s="80"/>
      <c r="P1181" s="80"/>
      <c r="Q1181" s="80"/>
      <c r="R1181" s="80"/>
      <c r="S1181" s="80"/>
      <c r="T1181" s="80"/>
      <c r="U1181" s="80"/>
      <c r="V1181" s="80"/>
      <c r="W1181" s="80"/>
      <c r="X1181" s="80"/>
      <c r="Y1181" s="80"/>
      <c r="Z1181" s="80"/>
      <c r="AA1181" s="80"/>
      <c r="AB1181" s="80"/>
      <c r="AC1181" s="80"/>
      <c r="AD1181" s="80"/>
      <c r="AE1181" s="80"/>
    </row>
    <row r="1182" spans="7:31" ht="11.25">
      <c r="G1182" s="80"/>
      <c r="H1182" s="80"/>
      <c r="I1182" s="80"/>
      <c r="J1182" s="80"/>
      <c r="K1182" s="80"/>
      <c r="L1182" s="80"/>
      <c r="M1182" s="80"/>
      <c r="N1182" s="80"/>
      <c r="O1182" s="80"/>
      <c r="P1182" s="80"/>
      <c r="Q1182" s="80"/>
      <c r="R1182" s="80"/>
      <c r="S1182" s="80"/>
      <c r="T1182" s="80"/>
      <c r="U1182" s="80"/>
      <c r="V1182" s="80"/>
      <c r="W1182" s="80"/>
      <c r="X1182" s="80"/>
      <c r="Y1182" s="80"/>
      <c r="Z1182" s="80"/>
      <c r="AA1182" s="80"/>
      <c r="AB1182" s="80"/>
      <c r="AC1182" s="80"/>
      <c r="AD1182" s="80"/>
      <c r="AE1182" s="80"/>
    </row>
    <row r="1183" spans="7:31" ht="11.25">
      <c r="G1183" s="80"/>
      <c r="H1183" s="80"/>
      <c r="I1183" s="80"/>
      <c r="J1183" s="80"/>
      <c r="K1183" s="80"/>
      <c r="L1183" s="80"/>
      <c r="M1183" s="80"/>
      <c r="N1183" s="80"/>
      <c r="O1183" s="80"/>
      <c r="P1183" s="80"/>
      <c r="Q1183" s="80"/>
      <c r="R1183" s="80"/>
      <c r="S1183" s="80"/>
      <c r="T1183" s="80"/>
      <c r="U1183" s="80"/>
      <c r="V1183" s="80"/>
      <c r="W1183" s="80"/>
      <c r="X1183" s="80"/>
      <c r="Y1183" s="80"/>
      <c r="Z1183" s="80"/>
      <c r="AA1183" s="80"/>
      <c r="AB1183" s="80"/>
      <c r="AC1183" s="80"/>
      <c r="AD1183" s="80"/>
      <c r="AE1183" s="80"/>
    </row>
    <row r="1184" spans="7:31" ht="11.25">
      <c r="G1184" s="80"/>
      <c r="H1184" s="80"/>
      <c r="I1184" s="80"/>
      <c r="J1184" s="80"/>
      <c r="K1184" s="80"/>
      <c r="L1184" s="80"/>
      <c r="M1184" s="80"/>
      <c r="N1184" s="80"/>
      <c r="O1184" s="80"/>
      <c r="P1184" s="80"/>
      <c r="Q1184" s="80"/>
      <c r="R1184" s="80"/>
      <c r="S1184" s="80"/>
      <c r="T1184" s="80"/>
      <c r="U1184" s="80"/>
      <c r="V1184" s="80"/>
      <c r="W1184" s="80"/>
      <c r="X1184" s="80"/>
      <c r="Y1184" s="80"/>
      <c r="Z1184" s="80"/>
      <c r="AA1184" s="80"/>
      <c r="AB1184" s="80"/>
      <c r="AC1184" s="80"/>
      <c r="AD1184" s="80"/>
      <c r="AE1184" s="80"/>
    </row>
    <row r="1185" spans="7:31" ht="11.25">
      <c r="G1185" s="80"/>
      <c r="H1185" s="80"/>
      <c r="I1185" s="80"/>
      <c r="J1185" s="80"/>
      <c r="K1185" s="80"/>
      <c r="L1185" s="80"/>
      <c r="M1185" s="80"/>
      <c r="N1185" s="80"/>
      <c r="O1185" s="80"/>
      <c r="P1185" s="80"/>
      <c r="Q1185" s="80"/>
      <c r="R1185" s="80"/>
      <c r="S1185" s="80"/>
      <c r="T1185" s="80"/>
      <c r="U1185" s="80"/>
      <c r="V1185" s="80"/>
      <c r="W1185" s="80"/>
      <c r="X1185" s="80"/>
      <c r="Y1185" s="80"/>
      <c r="Z1185" s="80"/>
      <c r="AA1185" s="80"/>
      <c r="AB1185" s="80"/>
      <c r="AC1185" s="80"/>
      <c r="AD1185" s="80"/>
      <c r="AE1185" s="80"/>
    </row>
    <row r="1186" spans="7:31" ht="11.25">
      <c r="G1186" s="80"/>
      <c r="H1186" s="80"/>
      <c r="I1186" s="80"/>
      <c r="J1186" s="80"/>
      <c r="K1186" s="80"/>
      <c r="L1186" s="80"/>
      <c r="M1186" s="80"/>
      <c r="N1186" s="80"/>
      <c r="O1186" s="80"/>
      <c r="P1186" s="80"/>
      <c r="Q1186" s="80"/>
      <c r="R1186" s="80"/>
      <c r="S1186" s="80"/>
      <c r="T1186" s="80"/>
      <c r="U1186" s="80"/>
      <c r="V1186" s="80"/>
      <c r="W1186" s="80"/>
      <c r="X1186" s="80"/>
      <c r="Y1186" s="80"/>
      <c r="Z1186" s="80"/>
      <c r="AA1186" s="80"/>
      <c r="AB1186" s="80"/>
      <c r="AC1186" s="80"/>
      <c r="AD1186" s="80"/>
      <c r="AE1186" s="80"/>
    </row>
    <row r="1187" spans="7:31" ht="11.25">
      <c r="G1187" s="80"/>
      <c r="H1187" s="80"/>
      <c r="I1187" s="80"/>
      <c r="J1187" s="80"/>
      <c r="K1187" s="80"/>
      <c r="L1187" s="80"/>
      <c r="M1187" s="80"/>
      <c r="N1187" s="80"/>
      <c r="O1187" s="80"/>
      <c r="P1187" s="80"/>
      <c r="Q1187" s="80"/>
      <c r="R1187" s="80"/>
      <c r="S1187" s="80"/>
      <c r="T1187" s="80"/>
      <c r="U1187" s="80"/>
      <c r="V1187" s="80"/>
      <c r="W1187" s="80"/>
      <c r="X1187" s="80"/>
      <c r="Y1187" s="80"/>
      <c r="Z1187" s="80"/>
      <c r="AA1187" s="80"/>
      <c r="AB1187" s="80"/>
      <c r="AC1187" s="80"/>
      <c r="AD1187" s="80"/>
      <c r="AE1187" s="80"/>
    </row>
    <row r="1188" spans="7:31" ht="11.25">
      <c r="G1188" s="80"/>
      <c r="H1188" s="80"/>
      <c r="I1188" s="80"/>
      <c r="J1188" s="80"/>
      <c r="K1188" s="80"/>
      <c r="L1188" s="80"/>
      <c r="M1188" s="80"/>
      <c r="N1188" s="80"/>
      <c r="O1188" s="80"/>
      <c r="P1188" s="80"/>
      <c r="Q1188" s="80"/>
      <c r="R1188" s="80"/>
      <c r="S1188" s="80"/>
      <c r="T1188" s="80"/>
      <c r="U1188" s="80"/>
      <c r="V1188" s="80"/>
      <c r="W1188" s="80"/>
      <c r="X1188" s="80"/>
      <c r="Y1188" s="80"/>
      <c r="Z1188" s="80"/>
      <c r="AA1188" s="80"/>
      <c r="AB1188" s="80"/>
      <c r="AC1188" s="80"/>
      <c r="AD1188" s="80"/>
      <c r="AE1188" s="80"/>
    </row>
    <row r="1189" spans="7:31" ht="11.25">
      <c r="G1189" s="80"/>
      <c r="H1189" s="80"/>
      <c r="I1189" s="80"/>
      <c r="J1189" s="80"/>
      <c r="K1189" s="80"/>
      <c r="L1189" s="80"/>
      <c r="M1189" s="80"/>
      <c r="N1189" s="80"/>
      <c r="O1189" s="80"/>
      <c r="P1189" s="80"/>
      <c r="Q1189" s="80"/>
      <c r="R1189" s="80"/>
      <c r="S1189" s="80"/>
      <c r="T1189" s="80"/>
      <c r="U1189" s="80"/>
      <c r="V1189" s="80"/>
      <c r="W1189" s="80"/>
      <c r="X1189" s="80"/>
      <c r="Y1189" s="80"/>
      <c r="Z1189" s="80"/>
      <c r="AA1189" s="80"/>
      <c r="AB1189" s="80"/>
      <c r="AC1189" s="80"/>
      <c r="AD1189" s="80"/>
      <c r="AE1189" s="80"/>
    </row>
    <row r="1190" spans="7:31" ht="11.25">
      <c r="G1190" s="80"/>
      <c r="H1190" s="80"/>
      <c r="I1190" s="80"/>
      <c r="J1190" s="80"/>
      <c r="K1190" s="80"/>
      <c r="L1190" s="80"/>
      <c r="M1190" s="80"/>
      <c r="N1190" s="80"/>
      <c r="O1190" s="80"/>
      <c r="P1190" s="80"/>
      <c r="Q1190" s="80"/>
      <c r="R1190" s="80"/>
      <c r="S1190" s="80"/>
      <c r="T1190" s="80"/>
      <c r="U1190" s="80"/>
      <c r="V1190" s="80"/>
      <c r="W1190" s="80"/>
      <c r="X1190" s="80"/>
      <c r="Y1190" s="80"/>
      <c r="Z1190" s="80"/>
      <c r="AA1190" s="80"/>
      <c r="AB1190" s="80"/>
      <c r="AC1190" s="80"/>
      <c r="AD1190" s="80"/>
      <c r="AE1190" s="80"/>
    </row>
    <row r="1191" spans="7:31" ht="11.25">
      <c r="G1191" s="80"/>
      <c r="H1191" s="80"/>
      <c r="I1191" s="80"/>
      <c r="J1191" s="80"/>
      <c r="K1191" s="80"/>
      <c r="L1191" s="80"/>
      <c r="M1191" s="80"/>
      <c r="N1191" s="80"/>
      <c r="O1191" s="80"/>
      <c r="P1191" s="80"/>
      <c r="Q1191" s="80"/>
      <c r="R1191" s="80"/>
      <c r="S1191" s="80"/>
      <c r="T1191" s="80"/>
      <c r="U1191" s="80"/>
      <c r="V1191" s="80"/>
      <c r="W1191" s="80"/>
      <c r="X1191" s="80"/>
      <c r="Y1191" s="80"/>
      <c r="Z1191" s="80"/>
      <c r="AA1191" s="80"/>
      <c r="AB1191" s="80"/>
      <c r="AC1191" s="80"/>
      <c r="AD1191" s="80"/>
      <c r="AE1191" s="80"/>
    </row>
    <row r="1192" spans="7:31" ht="11.25">
      <c r="G1192" s="80"/>
      <c r="H1192" s="80"/>
      <c r="I1192" s="80"/>
      <c r="J1192" s="80"/>
      <c r="K1192" s="80"/>
      <c r="L1192" s="80"/>
      <c r="M1192" s="80"/>
      <c r="N1192" s="80"/>
      <c r="O1192" s="80"/>
      <c r="P1192" s="80"/>
      <c r="Q1192" s="80"/>
      <c r="R1192" s="80"/>
      <c r="S1192" s="80"/>
      <c r="T1192" s="80"/>
      <c r="U1192" s="80"/>
      <c r="V1192" s="80"/>
      <c r="W1192" s="80"/>
      <c r="X1192" s="80"/>
      <c r="Y1192" s="80"/>
      <c r="Z1192" s="80"/>
      <c r="AA1192" s="80"/>
      <c r="AB1192" s="80"/>
      <c r="AC1192" s="80"/>
      <c r="AD1192" s="80"/>
      <c r="AE1192" s="80"/>
    </row>
    <row r="1193" spans="7:31" ht="11.25">
      <c r="G1193" s="80"/>
      <c r="H1193" s="80"/>
      <c r="I1193" s="80"/>
      <c r="J1193" s="80"/>
      <c r="K1193" s="80"/>
      <c r="L1193" s="80"/>
      <c r="M1193" s="80"/>
      <c r="N1193" s="80"/>
      <c r="O1193" s="80"/>
      <c r="P1193" s="80"/>
      <c r="Q1193" s="80"/>
      <c r="R1193" s="80"/>
      <c r="S1193" s="80"/>
      <c r="T1193" s="80"/>
      <c r="U1193" s="80"/>
      <c r="V1193" s="80"/>
      <c r="W1193" s="80"/>
      <c r="X1193" s="80"/>
      <c r="Y1193" s="80"/>
      <c r="Z1193" s="80"/>
      <c r="AA1193" s="80"/>
      <c r="AB1193" s="80"/>
      <c r="AC1193" s="80"/>
      <c r="AD1193" s="80"/>
      <c r="AE1193" s="80"/>
    </row>
    <row r="1194" spans="7:31" ht="11.25">
      <c r="G1194" s="80"/>
      <c r="H1194" s="80"/>
      <c r="I1194" s="80"/>
      <c r="J1194" s="80"/>
      <c r="K1194" s="80"/>
      <c r="L1194" s="80"/>
      <c r="M1194" s="80"/>
      <c r="N1194" s="80"/>
      <c r="O1194" s="80"/>
      <c r="P1194" s="80"/>
      <c r="Q1194" s="80"/>
      <c r="R1194" s="80"/>
      <c r="S1194" s="80"/>
      <c r="T1194" s="80"/>
      <c r="U1194" s="80"/>
      <c r="V1194" s="80"/>
      <c r="W1194" s="80"/>
      <c r="X1194" s="80"/>
      <c r="Y1194" s="80"/>
      <c r="Z1194" s="80"/>
      <c r="AA1194" s="80"/>
      <c r="AB1194" s="80"/>
      <c r="AC1194" s="80"/>
      <c r="AD1194" s="80"/>
      <c r="AE1194" s="80"/>
    </row>
    <row r="1195" spans="7:31" ht="11.25">
      <c r="G1195" s="80"/>
      <c r="H1195" s="80"/>
      <c r="I1195" s="80"/>
      <c r="J1195" s="80"/>
      <c r="K1195" s="80"/>
      <c r="L1195" s="80"/>
      <c r="M1195" s="80"/>
      <c r="N1195" s="80"/>
      <c r="O1195" s="80"/>
      <c r="P1195" s="80"/>
      <c r="Q1195" s="80"/>
      <c r="R1195" s="80"/>
      <c r="S1195" s="80"/>
      <c r="T1195" s="80"/>
      <c r="U1195" s="80"/>
      <c r="V1195" s="80"/>
      <c r="W1195" s="80"/>
      <c r="X1195" s="80"/>
      <c r="Y1195" s="80"/>
      <c r="Z1195" s="80"/>
      <c r="AA1195" s="80"/>
      <c r="AB1195" s="80"/>
      <c r="AC1195" s="80"/>
      <c r="AD1195" s="80"/>
      <c r="AE1195" s="80"/>
    </row>
    <row r="1196" spans="7:31" ht="11.25">
      <c r="G1196" s="80"/>
      <c r="H1196" s="80"/>
      <c r="I1196" s="80"/>
      <c r="J1196" s="80"/>
      <c r="K1196" s="80"/>
      <c r="L1196" s="80"/>
      <c r="M1196" s="80"/>
      <c r="N1196" s="80"/>
      <c r="O1196" s="80"/>
      <c r="P1196" s="80"/>
      <c r="Q1196" s="80"/>
      <c r="R1196" s="80"/>
      <c r="S1196" s="80"/>
      <c r="T1196" s="80"/>
      <c r="U1196" s="80"/>
      <c r="V1196" s="80"/>
      <c r="W1196" s="80"/>
      <c r="X1196" s="80"/>
      <c r="Y1196" s="80"/>
      <c r="Z1196" s="80"/>
      <c r="AA1196" s="80"/>
      <c r="AB1196" s="80"/>
      <c r="AC1196" s="80"/>
      <c r="AD1196" s="80"/>
      <c r="AE1196" s="80"/>
    </row>
    <row r="1197" spans="7:31" ht="11.25">
      <c r="G1197" s="80"/>
      <c r="H1197" s="80"/>
      <c r="I1197" s="80"/>
      <c r="J1197" s="80"/>
      <c r="K1197" s="80"/>
      <c r="L1197" s="80"/>
      <c r="M1197" s="80"/>
      <c r="N1197" s="80"/>
      <c r="O1197" s="80"/>
      <c r="P1197" s="80"/>
      <c r="Q1197" s="80"/>
      <c r="R1197" s="80"/>
      <c r="S1197" s="80"/>
      <c r="T1197" s="80"/>
      <c r="U1197" s="80"/>
      <c r="V1197" s="80"/>
      <c r="W1197" s="80"/>
      <c r="X1197" s="80"/>
      <c r="Y1197" s="80"/>
      <c r="Z1197" s="80"/>
      <c r="AA1197" s="80"/>
      <c r="AB1197" s="80"/>
      <c r="AC1197" s="80"/>
      <c r="AD1197" s="80"/>
      <c r="AE1197" s="80"/>
    </row>
    <row r="1198" spans="7:31" ht="11.25">
      <c r="G1198" s="80"/>
      <c r="H1198" s="80"/>
      <c r="I1198" s="80"/>
      <c r="J1198" s="80"/>
      <c r="K1198" s="80"/>
      <c r="L1198" s="80"/>
      <c r="M1198" s="80"/>
      <c r="N1198" s="80"/>
      <c r="O1198" s="80"/>
      <c r="P1198" s="80"/>
      <c r="Q1198" s="80"/>
      <c r="R1198" s="80"/>
      <c r="S1198" s="80"/>
      <c r="T1198" s="80"/>
      <c r="U1198" s="80"/>
      <c r="V1198" s="80"/>
      <c r="W1198" s="80"/>
      <c r="X1198" s="80"/>
      <c r="Y1198" s="80"/>
      <c r="Z1198" s="80"/>
      <c r="AA1198" s="80"/>
      <c r="AB1198" s="80"/>
      <c r="AC1198" s="80"/>
      <c r="AD1198" s="80"/>
      <c r="AE1198" s="80"/>
    </row>
    <row r="1199" spans="7:31" ht="11.25">
      <c r="G1199" s="80"/>
      <c r="H1199" s="80"/>
      <c r="I1199" s="80"/>
      <c r="J1199" s="80"/>
      <c r="K1199" s="80"/>
      <c r="L1199" s="80"/>
      <c r="M1199" s="80"/>
      <c r="N1199" s="80"/>
      <c r="O1199" s="80"/>
      <c r="P1199" s="80"/>
      <c r="Q1199" s="80"/>
      <c r="R1199" s="80"/>
      <c r="S1199" s="80"/>
      <c r="T1199" s="80"/>
      <c r="U1199" s="80"/>
      <c r="V1199" s="80"/>
      <c r="W1199" s="80"/>
      <c r="X1199" s="80"/>
      <c r="Y1199" s="80"/>
      <c r="Z1199" s="80"/>
      <c r="AA1199" s="80"/>
      <c r="AB1199" s="80"/>
      <c r="AC1199" s="80"/>
      <c r="AD1199" s="80"/>
      <c r="AE1199" s="80"/>
    </row>
    <row r="1200" spans="7:31" ht="11.25">
      <c r="G1200" s="80"/>
      <c r="H1200" s="80"/>
      <c r="I1200" s="80"/>
      <c r="J1200" s="80"/>
      <c r="K1200" s="80"/>
      <c r="L1200" s="80"/>
      <c r="M1200" s="80"/>
      <c r="N1200" s="80"/>
      <c r="O1200" s="80"/>
      <c r="P1200" s="80"/>
      <c r="Q1200" s="80"/>
      <c r="R1200" s="80"/>
      <c r="S1200" s="80"/>
      <c r="T1200" s="80"/>
      <c r="U1200" s="80"/>
      <c r="V1200" s="80"/>
      <c r="W1200" s="80"/>
      <c r="X1200" s="80"/>
      <c r="Y1200" s="80"/>
      <c r="Z1200" s="80"/>
      <c r="AA1200" s="80"/>
      <c r="AB1200" s="80"/>
      <c r="AC1200" s="80"/>
      <c r="AD1200" s="80"/>
      <c r="AE1200" s="80"/>
    </row>
    <row r="1201" spans="7:31" ht="11.25">
      <c r="G1201" s="80"/>
      <c r="H1201" s="80"/>
      <c r="I1201" s="80"/>
      <c r="J1201" s="80"/>
      <c r="K1201" s="80"/>
      <c r="L1201" s="80"/>
      <c r="M1201" s="80"/>
      <c r="N1201" s="80"/>
      <c r="O1201" s="80"/>
      <c r="P1201" s="80"/>
      <c r="Q1201" s="80"/>
      <c r="R1201" s="80"/>
      <c r="S1201" s="80"/>
      <c r="T1201" s="80"/>
      <c r="U1201" s="80"/>
      <c r="V1201" s="80"/>
      <c r="W1201" s="80"/>
      <c r="X1201" s="80"/>
      <c r="Y1201" s="80"/>
      <c r="Z1201" s="80"/>
      <c r="AA1201" s="80"/>
      <c r="AB1201" s="80"/>
      <c r="AC1201" s="80"/>
      <c r="AD1201" s="80"/>
      <c r="AE1201" s="80"/>
    </row>
    <row r="1202" spans="7:31" ht="11.25">
      <c r="G1202" s="80"/>
      <c r="H1202" s="80"/>
      <c r="I1202" s="80"/>
      <c r="J1202" s="80"/>
      <c r="K1202" s="80"/>
      <c r="L1202" s="80"/>
      <c r="M1202" s="80"/>
      <c r="N1202" s="80"/>
      <c r="O1202" s="80"/>
      <c r="P1202" s="80"/>
      <c r="Q1202" s="80"/>
      <c r="R1202" s="80"/>
      <c r="S1202" s="80"/>
      <c r="T1202" s="80"/>
      <c r="U1202" s="80"/>
      <c r="V1202" s="80"/>
      <c r="W1202" s="80"/>
      <c r="X1202" s="80"/>
      <c r="Y1202" s="80"/>
      <c r="Z1202" s="80"/>
      <c r="AA1202" s="80"/>
      <c r="AB1202" s="80"/>
      <c r="AC1202" s="80"/>
      <c r="AD1202" s="80"/>
      <c r="AE1202" s="80"/>
    </row>
    <row r="1203" spans="7:31" ht="11.25">
      <c r="G1203" s="80"/>
      <c r="H1203" s="80"/>
      <c r="I1203" s="80"/>
      <c r="J1203" s="80"/>
      <c r="K1203" s="80"/>
      <c r="L1203" s="80"/>
      <c r="M1203" s="80"/>
      <c r="N1203" s="80"/>
      <c r="O1203" s="80"/>
      <c r="P1203" s="80"/>
      <c r="Q1203" s="80"/>
      <c r="R1203" s="80"/>
      <c r="S1203" s="80"/>
      <c r="T1203" s="80"/>
      <c r="U1203" s="80"/>
      <c r="V1203" s="80"/>
      <c r="W1203" s="80"/>
      <c r="X1203" s="80"/>
      <c r="Y1203" s="80"/>
      <c r="Z1203" s="80"/>
      <c r="AA1203" s="80"/>
      <c r="AB1203" s="80"/>
      <c r="AC1203" s="80"/>
      <c r="AD1203" s="80"/>
      <c r="AE1203" s="80"/>
    </row>
    <row r="1204" spans="7:31" ht="11.25">
      <c r="G1204" s="80"/>
      <c r="H1204" s="80"/>
      <c r="I1204" s="80"/>
      <c r="J1204" s="80"/>
      <c r="K1204" s="80"/>
      <c r="L1204" s="80"/>
      <c r="M1204" s="80"/>
      <c r="N1204" s="80"/>
      <c r="O1204" s="80"/>
      <c r="P1204" s="80"/>
      <c r="Q1204" s="80"/>
      <c r="R1204" s="80"/>
      <c r="S1204" s="80"/>
      <c r="T1204" s="80"/>
      <c r="U1204" s="80"/>
      <c r="V1204" s="80"/>
      <c r="W1204" s="80"/>
      <c r="X1204" s="80"/>
      <c r="Y1204" s="80"/>
      <c r="Z1204" s="80"/>
      <c r="AA1204" s="80"/>
      <c r="AB1204" s="80"/>
      <c r="AC1204" s="80"/>
      <c r="AD1204" s="80"/>
      <c r="AE1204" s="80"/>
    </row>
    <row r="1205" spans="7:31" ht="11.25">
      <c r="G1205" s="80"/>
      <c r="H1205" s="80"/>
      <c r="I1205" s="80"/>
      <c r="J1205" s="80"/>
      <c r="K1205" s="80"/>
      <c r="L1205" s="80"/>
      <c r="M1205" s="80"/>
      <c r="N1205" s="80"/>
      <c r="O1205" s="80"/>
      <c r="P1205" s="80"/>
      <c r="Q1205" s="80"/>
      <c r="R1205" s="80"/>
      <c r="S1205" s="80"/>
      <c r="T1205" s="80"/>
      <c r="U1205" s="80"/>
      <c r="V1205" s="80"/>
      <c r="W1205" s="80"/>
      <c r="X1205" s="80"/>
      <c r="Y1205" s="80"/>
      <c r="Z1205" s="80"/>
      <c r="AA1205" s="80"/>
      <c r="AB1205" s="80"/>
      <c r="AC1205" s="80"/>
      <c r="AD1205" s="80"/>
      <c r="AE1205" s="80"/>
    </row>
    <row r="1206" spans="7:31" ht="11.25">
      <c r="G1206" s="80"/>
      <c r="H1206" s="80"/>
      <c r="I1206" s="80"/>
      <c r="J1206" s="80"/>
      <c r="K1206" s="80"/>
      <c r="L1206" s="80"/>
      <c r="M1206" s="80"/>
      <c r="N1206" s="80"/>
      <c r="O1206" s="80"/>
      <c r="P1206" s="80"/>
      <c r="Q1206" s="80"/>
      <c r="R1206" s="80"/>
      <c r="S1206" s="80"/>
      <c r="T1206" s="80"/>
      <c r="U1206" s="80"/>
      <c r="V1206" s="80"/>
      <c r="W1206" s="80"/>
      <c r="X1206" s="80"/>
      <c r="Y1206" s="80"/>
      <c r="Z1206" s="80"/>
      <c r="AA1206" s="80"/>
      <c r="AB1206" s="80"/>
      <c r="AC1206" s="80"/>
      <c r="AD1206" s="80"/>
      <c r="AE1206" s="80"/>
    </row>
    <row r="1207" spans="7:31" ht="11.25">
      <c r="G1207" s="80"/>
      <c r="H1207" s="80"/>
      <c r="I1207" s="80"/>
      <c r="J1207" s="80"/>
      <c r="K1207" s="80"/>
      <c r="L1207" s="80"/>
      <c r="M1207" s="80"/>
      <c r="N1207" s="80"/>
      <c r="O1207" s="80"/>
      <c r="P1207" s="80"/>
      <c r="Q1207" s="80"/>
      <c r="R1207" s="80"/>
      <c r="S1207" s="80"/>
      <c r="T1207" s="80"/>
      <c r="U1207" s="80"/>
      <c r="V1207" s="80"/>
      <c r="W1207" s="80"/>
      <c r="X1207" s="80"/>
      <c r="Y1207" s="80"/>
      <c r="Z1207" s="80"/>
      <c r="AA1207" s="80"/>
      <c r="AB1207" s="80"/>
      <c r="AC1207" s="80"/>
      <c r="AD1207" s="80"/>
      <c r="AE1207" s="80"/>
    </row>
    <row r="1208" spans="7:31" ht="11.25">
      <c r="G1208" s="80"/>
      <c r="H1208" s="80"/>
      <c r="I1208" s="80"/>
      <c r="J1208" s="80"/>
      <c r="K1208" s="80"/>
      <c r="L1208" s="80"/>
      <c r="M1208" s="80"/>
      <c r="N1208" s="80"/>
      <c r="O1208" s="80"/>
      <c r="P1208" s="80"/>
      <c r="Q1208" s="80"/>
      <c r="R1208" s="80"/>
      <c r="S1208" s="80"/>
      <c r="T1208" s="80"/>
      <c r="U1208" s="80"/>
      <c r="V1208" s="80"/>
      <c r="W1208" s="80"/>
      <c r="X1208" s="80"/>
      <c r="Y1208" s="80"/>
      <c r="Z1208" s="80"/>
      <c r="AA1208" s="80"/>
      <c r="AB1208" s="80"/>
      <c r="AC1208" s="80"/>
      <c r="AD1208" s="80"/>
      <c r="AE1208" s="80"/>
    </row>
    <row r="1209" spans="7:31" ht="11.25">
      <c r="G1209" s="80"/>
      <c r="H1209" s="80"/>
      <c r="I1209" s="80"/>
      <c r="J1209" s="80"/>
      <c r="K1209" s="80"/>
      <c r="L1209" s="80"/>
      <c r="M1209" s="80"/>
      <c r="N1209" s="80"/>
      <c r="O1209" s="80"/>
      <c r="P1209" s="80"/>
      <c r="Q1209" s="80"/>
      <c r="R1209" s="80"/>
      <c r="S1209" s="80"/>
      <c r="T1209" s="80"/>
      <c r="U1209" s="80"/>
      <c r="V1209" s="80"/>
      <c r="W1209" s="80"/>
      <c r="X1209" s="80"/>
      <c r="Y1209" s="80"/>
      <c r="Z1209" s="80"/>
      <c r="AA1209" s="80"/>
      <c r="AB1209" s="80"/>
      <c r="AC1209" s="80"/>
      <c r="AD1209" s="80"/>
      <c r="AE1209" s="80"/>
    </row>
    <row r="1210" spans="7:31" ht="11.25">
      <c r="G1210" s="80"/>
      <c r="H1210" s="80"/>
      <c r="I1210" s="80"/>
      <c r="J1210" s="80"/>
      <c r="K1210" s="80"/>
      <c r="L1210" s="80"/>
      <c r="M1210" s="80"/>
      <c r="N1210" s="80"/>
      <c r="O1210" s="80"/>
      <c r="P1210" s="80"/>
      <c r="Q1210" s="80"/>
      <c r="R1210" s="80"/>
      <c r="S1210" s="80"/>
      <c r="T1210" s="80"/>
      <c r="U1210" s="80"/>
      <c r="V1210" s="80"/>
      <c r="W1210" s="80"/>
      <c r="X1210" s="80"/>
      <c r="Y1210" s="80"/>
      <c r="Z1210" s="80"/>
      <c r="AA1210" s="80"/>
      <c r="AB1210" s="80"/>
      <c r="AC1210" s="80"/>
      <c r="AD1210" s="80"/>
      <c r="AE1210" s="80"/>
    </row>
    <row r="1211" spans="7:31" ht="11.25">
      <c r="G1211" s="80"/>
      <c r="H1211" s="80"/>
      <c r="I1211" s="80"/>
      <c r="J1211" s="80"/>
      <c r="K1211" s="80"/>
      <c r="L1211" s="80"/>
      <c r="M1211" s="80"/>
      <c r="N1211" s="80"/>
      <c r="O1211" s="80"/>
      <c r="P1211" s="80"/>
      <c r="Q1211" s="80"/>
      <c r="R1211" s="80"/>
      <c r="S1211" s="80"/>
      <c r="T1211" s="80"/>
      <c r="U1211" s="80"/>
      <c r="V1211" s="80"/>
      <c r="W1211" s="80"/>
      <c r="X1211" s="80"/>
      <c r="Y1211" s="80"/>
      <c r="Z1211" s="80"/>
      <c r="AA1211" s="80"/>
      <c r="AB1211" s="80"/>
      <c r="AC1211" s="80"/>
      <c r="AD1211" s="80"/>
      <c r="AE1211" s="80"/>
    </row>
    <row r="1212" spans="7:31" ht="11.25">
      <c r="G1212" s="80"/>
      <c r="H1212" s="80"/>
      <c r="I1212" s="80"/>
      <c r="J1212" s="80"/>
      <c r="K1212" s="80"/>
      <c r="L1212" s="80"/>
      <c r="M1212" s="80"/>
      <c r="N1212" s="80"/>
      <c r="O1212" s="80"/>
      <c r="P1212" s="80"/>
      <c r="Q1212" s="80"/>
      <c r="R1212" s="80"/>
      <c r="S1212" s="80"/>
      <c r="T1212" s="80"/>
      <c r="U1212" s="80"/>
      <c r="V1212" s="80"/>
      <c r="W1212" s="80"/>
      <c r="X1212" s="80"/>
      <c r="Y1212" s="80"/>
      <c r="Z1212" s="80"/>
      <c r="AA1212" s="80"/>
      <c r="AB1212" s="80"/>
      <c r="AC1212" s="80"/>
      <c r="AD1212" s="80"/>
      <c r="AE1212" s="80"/>
    </row>
    <row r="1213" spans="7:31" ht="11.25">
      <c r="G1213" s="80"/>
      <c r="H1213" s="80"/>
      <c r="I1213" s="80"/>
      <c r="J1213" s="80"/>
      <c r="K1213" s="80"/>
      <c r="L1213" s="80"/>
      <c r="M1213" s="80"/>
      <c r="N1213" s="80"/>
      <c r="O1213" s="80"/>
      <c r="P1213" s="80"/>
      <c r="Q1213" s="80"/>
      <c r="R1213" s="80"/>
      <c r="S1213" s="80"/>
      <c r="T1213" s="80"/>
      <c r="U1213" s="80"/>
      <c r="V1213" s="80"/>
      <c r="W1213" s="80"/>
      <c r="X1213" s="80"/>
      <c r="Y1213" s="80"/>
      <c r="Z1213" s="80"/>
      <c r="AA1213" s="80"/>
      <c r="AB1213" s="80"/>
      <c r="AC1213" s="80"/>
      <c r="AD1213" s="80"/>
      <c r="AE1213" s="80"/>
    </row>
    <row r="1214" spans="7:31" ht="11.25">
      <c r="G1214" s="80"/>
      <c r="H1214" s="80"/>
      <c r="I1214" s="80"/>
      <c r="J1214" s="80"/>
      <c r="K1214" s="80"/>
      <c r="L1214" s="80"/>
      <c r="M1214" s="80"/>
      <c r="N1214" s="80"/>
      <c r="O1214" s="80"/>
      <c r="P1214" s="80"/>
      <c r="Q1214" s="80"/>
      <c r="R1214" s="80"/>
      <c r="S1214" s="80"/>
      <c r="T1214" s="80"/>
      <c r="U1214" s="80"/>
      <c r="V1214" s="80"/>
      <c r="W1214" s="80"/>
      <c r="X1214" s="80"/>
      <c r="Y1214" s="80"/>
      <c r="Z1214" s="80"/>
      <c r="AA1214" s="80"/>
      <c r="AB1214" s="80"/>
      <c r="AC1214" s="80"/>
      <c r="AD1214" s="80"/>
      <c r="AE1214" s="80"/>
    </row>
    <row r="1215" spans="7:31" ht="11.25">
      <c r="G1215" s="80"/>
      <c r="H1215" s="80"/>
      <c r="I1215" s="80"/>
      <c r="J1215" s="80"/>
      <c r="K1215" s="80"/>
      <c r="L1215" s="80"/>
      <c r="M1215" s="80"/>
      <c r="N1215" s="80"/>
      <c r="O1215" s="80"/>
      <c r="P1215" s="80"/>
      <c r="Q1215" s="80"/>
      <c r="R1215" s="80"/>
      <c r="S1215" s="80"/>
      <c r="T1215" s="80"/>
      <c r="U1215" s="80"/>
      <c r="V1215" s="80"/>
      <c r="W1215" s="80"/>
      <c r="X1215" s="80"/>
      <c r="Y1215" s="80"/>
      <c r="Z1215" s="80"/>
      <c r="AA1215" s="80"/>
      <c r="AB1215" s="80"/>
      <c r="AC1215" s="80"/>
      <c r="AD1215" s="80"/>
      <c r="AE1215" s="80"/>
    </row>
    <row r="1216" spans="7:31" ht="11.25">
      <c r="G1216" s="80"/>
      <c r="H1216" s="80"/>
      <c r="I1216" s="80"/>
      <c r="J1216" s="80"/>
      <c r="K1216" s="80"/>
      <c r="L1216" s="80"/>
      <c r="M1216" s="80"/>
      <c r="N1216" s="80"/>
      <c r="O1216" s="80"/>
      <c r="P1216" s="80"/>
      <c r="Q1216" s="80"/>
      <c r="R1216" s="80"/>
      <c r="S1216" s="80"/>
      <c r="T1216" s="80"/>
      <c r="U1216" s="80"/>
      <c r="V1216" s="80"/>
      <c r="W1216" s="80"/>
      <c r="X1216" s="80"/>
      <c r="Y1216" s="80"/>
      <c r="Z1216" s="80"/>
      <c r="AA1216" s="80"/>
      <c r="AB1216" s="80"/>
      <c r="AC1216" s="80"/>
      <c r="AD1216" s="80"/>
      <c r="AE1216" s="80"/>
    </row>
    <row r="1217" spans="7:31" ht="11.25">
      <c r="G1217" s="80"/>
      <c r="H1217" s="80"/>
      <c r="I1217" s="80"/>
      <c r="J1217" s="80"/>
      <c r="K1217" s="80"/>
      <c r="L1217" s="80"/>
      <c r="M1217" s="80"/>
      <c r="N1217" s="80"/>
      <c r="O1217" s="80"/>
      <c r="P1217" s="80"/>
      <c r="Q1217" s="80"/>
      <c r="R1217" s="80"/>
      <c r="S1217" s="80"/>
      <c r="T1217" s="80"/>
      <c r="U1217" s="80"/>
      <c r="V1217" s="80"/>
      <c r="W1217" s="80"/>
      <c r="X1217" s="80"/>
      <c r="Y1217" s="80"/>
      <c r="Z1217" s="80"/>
      <c r="AA1217" s="80"/>
      <c r="AB1217" s="80"/>
      <c r="AC1217" s="80"/>
      <c r="AD1217" s="80"/>
      <c r="AE1217" s="80"/>
    </row>
    <row r="1218" spans="7:31" ht="11.25">
      <c r="G1218" s="80"/>
      <c r="H1218" s="80"/>
      <c r="I1218" s="80"/>
      <c r="J1218" s="80"/>
      <c r="K1218" s="80"/>
      <c r="L1218" s="80"/>
      <c r="M1218" s="80"/>
      <c r="N1218" s="80"/>
      <c r="O1218" s="80"/>
      <c r="P1218" s="80"/>
      <c r="Q1218" s="80"/>
      <c r="R1218" s="80"/>
      <c r="S1218" s="80"/>
      <c r="T1218" s="80"/>
      <c r="U1218" s="80"/>
      <c r="V1218" s="80"/>
      <c r="W1218" s="80"/>
      <c r="X1218" s="80"/>
      <c r="Y1218" s="80"/>
      <c r="Z1218" s="80"/>
      <c r="AA1218" s="80"/>
      <c r="AB1218" s="80"/>
      <c r="AC1218" s="80"/>
      <c r="AD1218" s="80"/>
      <c r="AE1218" s="80"/>
    </row>
    <row r="1219" spans="7:31" ht="11.25">
      <c r="G1219" s="80"/>
      <c r="H1219" s="80"/>
      <c r="I1219" s="80"/>
      <c r="J1219" s="80"/>
      <c r="K1219" s="80"/>
      <c r="L1219" s="80"/>
      <c r="M1219" s="80"/>
      <c r="N1219" s="80"/>
      <c r="O1219" s="80"/>
      <c r="P1219" s="80"/>
      <c r="Q1219" s="80"/>
      <c r="R1219" s="80"/>
      <c r="S1219" s="80"/>
      <c r="T1219" s="80"/>
      <c r="U1219" s="80"/>
      <c r="V1219" s="80"/>
      <c r="W1219" s="80"/>
      <c r="X1219" s="80"/>
      <c r="Y1219" s="80"/>
      <c r="Z1219" s="80"/>
      <c r="AA1219" s="80"/>
      <c r="AB1219" s="80"/>
      <c r="AC1219" s="80"/>
      <c r="AD1219" s="80"/>
      <c r="AE1219" s="80"/>
    </row>
    <row r="1220" spans="7:31" ht="11.25">
      <c r="G1220" s="80"/>
      <c r="H1220" s="80"/>
      <c r="I1220" s="80"/>
      <c r="J1220" s="80"/>
      <c r="K1220" s="80"/>
      <c r="L1220" s="80"/>
      <c r="M1220" s="80"/>
      <c r="N1220" s="80"/>
      <c r="O1220" s="80"/>
      <c r="P1220" s="80"/>
      <c r="Q1220" s="80"/>
      <c r="R1220" s="80"/>
      <c r="S1220" s="80"/>
      <c r="T1220" s="80"/>
      <c r="U1220" s="80"/>
      <c r="V1220" s="80"/>
      <c r="W1220" s="80"/>
      <c r="X1220" s="80"/>
      <c r="Y1220" s="80"/>
      <c r="Z1220" s="80"/>
      <c r="AA1220" s="80"/>
      <c r="AB1220" s="80"/>
      <c r="AC1220" s="80"/>
      <c r="AD1220" s="80"/>
      <c r="AE1220" s="80"/>
    </row>
    <row r="1221" spans="7:31" ht="11.25">
      <c r="G1221" s="80"/>
      <c r="H1221" s="80"/>
      <c r="I1221" s="80"/>
      <c r="J1221" s="80"/>
      <c r="K1221" s="80"/>
      <c r="L1221" s="80"/>
      <c r="M1221" s="80"/>
      <c r="N1221" s="80"/>
      <c r="O1221" s="80"/>
      <c r="P1221" s="80"/>
      <c r="Q1221" s="80"/>
      <c r="R1221" s="80"/>
      <c r="S1221" s="80"/>
      <c r="T1221" s="80"/>
      <c r="U1221" s="80"/>
      <c r="V1221" s="80"/>
      <c r="W1221" s="80"/>
      <c r="X1221" s="80"/>
      <c r="Y1221" s="80"/>
      <c r="Z1221" s="80"/>
      <c r="AA1221" s="80"/>
      <c r="AB1221" s="80"/>
      <c r="AC1221" s="80"/>
      <c r="AD1221" s="80"/>
      <c r="AE1221" s="80"/>
    </row>
    <row r="1222" spans="7:31" ht="11.25">
      <c r="G1222" s="80"/>
      <c r="H1222" s="80"/>
      <c r="I1222" s="80"/>
      <c r="J1222" s="80"/>
      <c r="K1222" s="80"/>
      <c r="L1222" s="80"/>
      <c r="M1222" s="80"/>
      <c r="N1222" s="80"/>
      <c r="O1222" s="80"/>
      <c r="P1222" s="80"/>
      <c r="Q1222" s="80"/>
      <c r="R1222" s="80"/>
      <c r="S1222" s="80"/>
      <c r="T1222" s="80"/>
      <c r="U1222" s="80"/>
      <c r="V1222" s="80"/>
      <c r="W1222" s="80"/>
      <c r="X1222" s="80"/>
      <c r="Y1222" s="80"/>
      <c r="Z1222" s="80"/>
      <c r="AA1222" s="80"/>
      <c r="AB1222" s="80"/>
      <c r="AC1222" s="80"/>
      <c r="AD1222" s="80"/>
      <c r="AE1222" s="80"/>
    </row>
    <row r="1223" spans="7:31" ht="11.25">
      <c r="G1223" s="80"/>
      <c r="H1223" s="80"/>
      <c r="I1223" s="80"/>
      <c r="J1223" s="80"/>
      <c r="K1223" s="80"/>
      <c r="L1223" s="80"/>
      <c r="M1223" s="80"/>
      <c r="N1223" s="80"/>
      <c r="O1223" s="80"/>
      <c r="P1223" s="80"/>
      <c r="Q1223" s="80"/>
      <c r="R1223" s="80"/>
      <c r="S1223" s="80"/>
      <c r="T1223" s="80"/>
      <c r="U1223" s="80"/>
      <c r="V1223" s="80"/>
      <c r="W1223" s="80"/>
      <c r="X1223" s="80"/>
      <c r="Y1223" s="80"/>
      <c r="Z1223" s="80"/>
      <c r="AA1223" s="80"/>
      <c r="AB1223" s="80"/>
      <c r="AC1223" s="80"/>
      <c r="AD1223" s="80"/>
      <c r="AE1223" s="80"/>
    </row>
    <row r="1224" spans="7:31" ht="11.25">
      <c r="G1224" s="80"/>
      <c r="H1224" s="80"/>
      <c r="I1224" s="80"/>
      <c r="J1224" s="80"/>
      <c r="K1224" s="80"/>
      <c r="L1224" s="80"/>
      <c r="M1224" s="80"/>
      <c r="N1224" s="80"/>
      <c r="O1224" s="80"/>
      <c r="P1224" s="80"/>
      <c r="Q1224" s="80"/>
      <c r="R1224" s="80"/>
      <c r="S1224" s="80"/>
      <c r="T1224" s="80"/>
      <c r="U1224" s="80"/>
      <c r="V1224" s="80"/>
      <c r="W1224" s="80"/>
      <c r="X1224" s="80"/>
      <c r="Y1224" s="80"/>
      <c r="Z1224" s="80"/>
      <c r="AA1224" s="80"/>
      <c r="AB1224" s="80"/>
      <c r="AC1224" s="80"/>
      <c r="AD1224" s="80"/>
      <c r="AE1224" s="80"/>
    </row>
    <row r="1225" spans="7:31" ht="11.25">
      <c r="G1225" s="80"/>
      <c r="H1225" s="80"/>
      <c r="I1225" s="80"/>
      <c r="J1225" s="80"/>
      <c r="K1225" s="80"/>
      <c r="L1225" s="80"/>
      <c r="M1225" s="80"/>
      <c r="N1225" s="80"/>
      <c r="O1225" s="80"/>
      <c r="P1225" s="80"/>
      <c r="Q1225" s="80"/>
      <c r="R1225" s="80"/>
      <c r="S1225" s="80"/>
      <c r="T1225" s="80"/>
      <c r="U1225" s="80"/>
      <c r="V1225" s="80"/>
      <c r="W1225" s="80"/>
      <c r="X1225" s="80"/>
      <c r="Y1225" s="80"/>
      <c r="Z1225" s="80"/>
      <c r="AA1225" s="80"/>
      <c r="AB1225" s="80"/>
      <c r="AC1225" s="80"/>
      <c r="AD1225" s="80"/>
      <c r="AE1225" s="80"/>
    </row>
    <row r="1226" spans="7:31" ht="11.25">
      <c r="G1226" s="80"/>
      <c r="H1226" s="80"/>
      <c r="I1226" s="80"/>
      <c r="J1226" s="80"/>
      <c r="K1226" s="80"/>
      <c r="L1226" s="80"/>
      <c r="M1226" s="80"/>
      <c r="N1226" s="80"/>
      <c r="O1226" s="80"/>
      <c r="P1226" s="80"/>
      <c r="Q1226" s="80"/>
      <c r="R1226" s="80"/>
      <c r="S1226" s="80"/>
      <c r="T1226" s="80"/>
      <c r="U1226" s="80"/>
      <c r="V1226" s="80"/>
      <c r="W1226" s="80"/>
      <c r="X1226" s="80"/>
      <c r="Y1226" s="80"/>
      <c r="Z1226" s="80"/>
      <c r="AA1226" s="80"/>
      <c r="AB1226" s="80"/>
      <c r="AC1226" s="80"/>
      <c r="AD1226" s="80"/>
      <c r="AE1226" s="80"/>
    </row>
    <row r="1227" spans="7:31" ht="11.25">
      <c r="G1227" s="80"/>
      <c r="H1227" s="80"/>
      <c r="I1227" s="80"/>
      <c r="J1227" s="80"/>
      <c r="K1227" s="80"/>
      <c r="L1227" s="80"/>
      <c r="M1227" s="80"/>
      <c r="N1227" s="80"/>
      <c r="O1227" s="80"/>
      <c r="P1227" s="80"/>
      <c r="Q1227" s="80"/>
      <c r="R1227" s="80"/>
      <c r="S1227" s="80"/>
      <c r="T1227" s="80"/>
      <c r="U1227" s="80"/>
      <c r="V1227" s="80"/>
      <c r="W1227" s="80"/>
      <c r="X1227" s="80"/>
      <c r="Y1227" s="80"/>
      <c r="Z1227" s="80"/>
      <c r="AA1227" s="80"/>
      <c r="AB1227" s="80"/>
      <c r="AC1227" s="80"/>
      <c r="AD1227" s="80"/>
      <c r="AE1227" s="80"/>
    </row>
    <row r="1228" spans="7:31" ht="11.25">
      <c r="G1228" s="80"/>
      <c r="H1228" s="80"/>
      <c r="I1228" s="80"/>
      <c r="J1228" s="80"/>
      <c r="K1228" s="80"/>
      <c r="L1228" s="80"/>
      <c r="M1228" s="80"/>
      <c r="N1228" s="80"/>
      <c r="O1228" s="80"/>
      <c r="P1228" s="80"/>
      <c r="Q1228" s="80"/>
      <c r="R1228" s="80"/>
      <c r="S1228" s="80"/>
      <c r="T1228" s="80"/>
      <c r="U1228" s="80"/>
      <c r="V1228" s="80"/>
      <c r="W1228" s="80"/>
      <c r="X1228" s="80"/>
      <c r="Y1228" s="80"/>
      <c r="Z1228" s="80"/>
      <c r="AA1228" s="80"/>
      <c r="AB1228" s="80"/>
      <c r="AC1228" s="80"/>
      <c r="AD1228" s="80"/>
      <c r="AE1228" s="80"/>
    </row>
    <row r="1229" spans="7:31" ht="11.25">
      <c r="G1229" s="80"/>
      <c r="H1229" s="80"/>
      <c r="I1229" s="80"/>
      <c r="J1229" s="80"/>
      <c r="K1229" s="80"/>
      <c r="L1229" s="80"/>
      <c r="M1229" s="80"/>
      <c r="N1229" s="80"/>
      <c r="O1229" s="80"/>
      <c r="P1229" s="80"/>
      <c r="Q1229" s="80"/>
      <c r="R1229" s="80"/>
      <c r="S1229" s="80"/>
      <c r="T1229" s="80"/>
      <c r="U1229" s="80"/>
      <c r="V1229" s="80"/>
      <c r="W1229" s="80"/>
      <c r="X1229" s="80"/>
      <c r="Y1229" s="80"/>
      <c r="Z1229" s="80"/>
      <c r="AA1229" s="80"/>
      <c r="AB1229" s="80"/>
      <c r="AC1229" s="80"/>
      <c r="AD1229" s="80"/>
      <c r="AE1229" s="80"/>
    </row>
    <row r="1230" spans="7:31" ht="11.25">
      <c r="G1230" s="80"/>
      <c r="H1230" s="80"/>
      <c r="I1230" s="80"/>
      <c r="J1230" s="80"/>
      <c r="K1230" s="80"/>
      <c r="L1230" s="80"/>
      <c r="M1230" s="80"/>
      <c r="N1230" s="80"/>
      <c r="O1230" s="80"/>
      <c r="P1230" s="80"/>
      <c r="Q1230" s="80"/>
      <c r="R1230" s="80"/>
      <c r="S1230" s="80"/>
      <c r="T1230" s="80"/>
      <c r="U1230" s="80"/>
      <c r="V1230" s="80"/>
      <c r="W1230" s="80"/>
      <c r="X1230" s="80"/>
      <c r="Y1230" s="80"/>
      <c r="Z1230" s="80"/>
      <c r="AA1230" s="80"/>
      <c r="AB1230" s="80"/>
      <c r="AC1230" s="80"/>
      <c r="AD1230" s="80"/>
      <c r="AE1230" s="80"/>
    </row>
    <row r="1231" spans="7:31" ht="11.25">
      <c r="G1231" s="80"/>
      <c r="H1231" s="80"/>
      <c r="I1231" s="80"/>
      <c r="J1231" s="80"/>
      <c r="K1231" s="80"/>
      <c r="L1231" s="80"/>
      <c r="M1231" s="80"/>
      <c r="N1231" s="80"/>
      <c r="O1231" s="80"/>
      <c r="P1231" s="80"/>
      <c r="Q1231" s="80"/>
      <c r="R1231" s="80"/>
      <c r="S1231" s="80"/>
      <c r="T1231" s="80"/>
      <c r="U1231" s="80"/>
      <c r="V1231" s="80"/>
      <c r="W1231" s="80"/>
      <c r="X1231" s="80"/>
      <c r="Y1231" s="80"/>
      <c r="Z1231" s="80"/>
      <c r="AA1231" s="80"/>
      <c r="AB1231" s="80"/>
      <c r="AC1231" s="80"/>
      <c r="AD1231" s="80"/>
      <c r="AE1231" s="80"/>
    </row>
    <row r="1232" spans="7:31" ht="11.25">
      <c r="G1232" s="80"/>
      <c r="H1232" s="80"/>
      <c r="I1232" s="80"/>
      <c r="J1232" s="80"/>
      <c r="K1232" s="80"/>
      <c r="L1232" s="80"/>
      <c r="M1232" s="80"/>
      <c r="N1232" s="80"/>
      <c r="O1232" s="80"/>
      <c r="P1232" s="80"/>
      <c r="Q1232" s="80"/>
      <c r="R1232" s="80"/>
      <c r="S1232" s="80"/>
      <c r="T1232" s="80"/>
      <c r="U1232" s="80"/>
      <c r="V1232" s="80"/>
      <c r="W1232" s="80"/>
      <c r="X1232" s="80"/>
      <c r="Y1232" s="80"/>
      <c r="Z1232" s="80"/>
      <c r="AA1232" s="80"/>
      <c r="AB1232" s="80"/>
      <c r="AC1232" s="80"/>
      <c r="AD1232" s="80"/>
      <c r="AE1232" s="80"/>
    </row>
    <row r="1233" spans="7:31" ht="11.25">
      <c r="G1233" s="80"/>
      <c r="H1233" s="80"/>
      <c r="I1233" s="80"/>
      <c r="J1233" s="80"/>
      <c r="K1233" s="80"/>
      <c r="L1233" s="80"/>
      <c r="M1233" s="80"/>
      <c r="N1233" s="80"/>
      <c r="O1233" s="80"/>
      <c r="P1233" s="80"/>
      <c r="Q1233" s="80"/>
      <c r="R1233" s="80"/>
      <c r="S1233" s="80"/>
      <c r="T1233" s="80"/>
      <c r="U1233" s="80"/>
      <c r="V1233" s="80"/>
      <c r="W1233" s="80"/>
      <c r="X1233" s="80"/>
      <c r="Y1233" s="80"/>
      <c r="Z1233" s="80"/>
      <c r="AA1233" s="80"/>
      <c r="AB1233" s="80"/>
      <c r="AC1233" s="80"/>
      <c r="AD1233" s="80"/>
      <c r="AE1233" s="80"/>
    </row>
    <row r="1234" spans="7:31" ht="11.25">
      <c r="G1234" s="80"/>
      <c r="H1234" s="80"/>
      <c r="I1234" s="80"/>
      <c r="J1234" s="80"/>
      <c r="K1234" s="80"/>
      <c r="L1234" s="80"/>
      <c r="M1234" s="80"/>
      <c r="N1234" s="80"/>
      <c r="O1234" s="80"/>
      <c r="P1234" s="80"/>
      <c r="Q1234" s="80"/>
      <c r="R1234" s="80"/>
      <c r="S1234" s="80"/>
      <c r="T1234" s="80"/>
      <c r="U1234" s="80"/>
      <c r="V1234" s="80"/>
      <c r="W1234" s="80"/>
      <c r="X1234" s="80"/>
      <c r="Y1234" s="80"/>
      <c r="Z1234" s="80"/>
      <c r="AA1234" s="80"/>
      <c r="AB1234" s="80"/>
      <c r="AC1234" s="80"/>
      <c r="AD1234" s="80"/>
      <c r="AE1234" s="80"/>
    </row>
    <row r="1235" spans="7:31" ht="11.25">
      <c r="G1235" s="80"/>
      <c r="H1235" s="80"/>
      <c r="I1235" s="80"/>
      <c r="J1235" s="80"/>
      <c r="K1235" s="80"/>
      <c r="L1235" s="80"/>
      <c r="M1235" s="80"/>
      <c r="N1235" s="80"/>
      <c r="O1235" s="80"/>
      <c r="P1235" s="80"/>
      <c r="Q1235" s="80"/>
      <c r="R1235" s="80"/>
      <c r="S1235" s="80"/>
      <c r="T1235" s="80"/>
      <c r="U1235" s="80"/>
      <c r="V1235" s="80"/>
      <c r="W1235" s="80"/>
      <c r="X1235" s="80"/>
      <c r="Y1235" s="80"/>
      <c r="Z1235" s="80"/>
      <c r="AA1235" s="80"/>
      <c r="AB1235" s="80"/>
      <c r="AC1235" s="80"/>
      <c r="AD1235" s="80"/>
      <c r="AE1235" s="80"/>
    </row>
    <row r="1236" spans="7:31" ht="11.25">
      <c r="G1236" s="80"/>
      <c r="H1236" s="80"/>
      <c r="I1236" s="80"/>
      <c r="J1236" s="80"/>
      <c r="K1236" s="80"/>
      <c r="L1236" s="80"/>
      <c r="M1236" s="80"/>
      <c r="N1236" s="80"/>
      <c r="O1236" s="80"/>
      <c r="P1236" s="80"/>
      <c r="Q1236" s="80"/>
      <c r="R1236" s="80"/>
      <c r="S1236" s="80"/>
      <c r="T1236" s="80"/>
      <c r="U1236" s="80"/>
      <c r="V1236" s="80"/>
      <c r="W1236" s="80"/>
      <c r="X1236" s="80"/>
      <c r="Y1236" s="80"/>
      <c r="Z1236" s="80"/>
      <c r="AA1236" s="80"/>
      <c r="AB1236" s="80"/>
      <c r="AC1236" s="80"/>
      <c r="AD1236" s="80"/>
      <c r="AE1236" s="80"/>
    </row>
    <row r="1237" spans="7:31" ht="11.25">
      <c r="G1237" s="80"/>
      <c r="H1237" s="80"/>
      <c r="I1237" s="80"/>
      <c r="J1237" s="80"/>
      <c r="K1237" s="80"/>
      <c r="L1237" s="80"/>
      <c r="M1237" s="80"/>
      <c r="N1237" s="80"/>
      <c r="O1237" s="80"/>
      <c r="P1237" s="80"/>
      <c r="Q1237" s="80"/>
      <c r="R1237" s="80"/>
      <c r="S1237" s="80"/>
      <c r="T1237" s="80"/>
      <c r="U1237" s="80"/>
      <c r="V1237" s="80"/>
      <c r="W1237" s="80"/>
      <c r="X1237" s="80"/>
      <c r="Y1237" s="80"/>
      <c r="Z1237" s="80"/>
      <c r="AA1237" s="80"/>
      <c r="AB1237" s="80"/>
      <c r="AC1237" s="80"/>
      <c r="AD1237" s="80"/>
      <c r="AE1237" s="80"/>
    </row>
    <row r="1238" spans="7:31" ht="11.25">
      <c r="G1238" s="80"/>
      <c r="H1238" s="80"/>
      <c r="I1238" s="80"/>
      <c r="J1238" s="80"/>
      <c r="K1238" s="80"/>
      <c r="L1238" s="80"/>
      <c r="M1238" s="80"/>
      <c r="N1238" s="80"/>
      <c r="O1238" s="80"/>
      <c r="P1238" s="80"/>
      <c r="Q1238" s="80"/>
      <c r="R1238" s="80"/>
      <c r="S1238" s="80"/>
      <c r="T1238" s="80"/>
      <c r="U1238" s="80"/>
      <c r="V1238" s="80"/>
      <c r="W1238" s="80"/>
      <c r="X1238" s="80"/>
      <c r="Y1238" s="80"/>
      <c r="Z1238" s="80"/>
      <c r="AA1238" s="80"/>
      <c r="AB1238" s="80"/>
      <c r="AC1238" s="80"/>
      <c r="AD1238" s="80"/>
      <c r="AE1238" s="80"/>
    </row>
    <row r="1239" spans="7:31" ht="11.25">
      <c r="G1239" s="80"/>
      <c r="H1239" s="80"/>
      <c r="I1239" s="80"/>
      <c r="J1239" s="80"/>
      <c r="K1239" s="80"/>
      <c r="L1239" s="80"/>
      <c r="M1239" s="80"/>
      <c r="N1239" s="80"/>
      <c r="O1239" s="80"/>
      <c r="P1239" s="80"/>
      <c r="Q1239" s="80"/>
      <c r="R1239" s="80"/>
      <c r="S1239" s="80"/>
      <c r="T1239" s="80"/>
      <c r="U1239" s="80"/>
      <c r="V1239" s="80"/>
      <c r="W1239" s="80"/>
      <c r="X1239" s="80"/>
      <c r="Y1239" s="80"/>
      <c r="Z1239" s="80"/>
      <c r="AA1239" s="80"/>
      <c r="AB1239" s="80"/>
      <c r="AC1239" s="80"/>
      <c r="AD1239" s="80"/>
      <c r="AE1239" s="80"/>
    </row>
    <row r="1240" spans="7:31" ht="11.25">
      <c r="G1240" s="80"/>
      <c r="H1240" s="80"/>
      <c r="I1240" s="80"/>
      <c r="J1240" s="80"/>
      <c r="K1240" s="80"/>
      <c r="L1240" s="80"/>
      <c r="M1240" s="80"/>
      <c r="N1240" s="80"/>
      <c r="O1240" s="80"/>
      <c r="P1240" s="80"/>
      <c r="Q1240" s="80"/>
      <c r="R1240" s="80"/>
      <c r="S1240" s="80"/>
      <c r="T1240" s="80"/>
      <c r="U1240" s="80"/>
      <c r="V1240" s="80"/>
      <c r="W1240" s="80"/>
      <c r="X1240" s="80"/>
      <c r="Y1240" s="80"/>
      <c r="Z1240" s="80"/>
      <c r="AA1240" s="80"/>
      <c r="AB1240" s="80"/>
      <c r="AC1240" s="80"/>
      <c r="AD1240" s="80"/>
      <c r="AE1240" s="80"/>
    </row>
    <row r="1241" spans="7:31" ht="11.25">
      <c r="G1241" s="80"/>
      <c r="H1241" s="80"/>
      <c r="I1241" s="80"/>
      <c r="J1241" s="80"/>
      <c r="K1241" s="80"/>
      <c r="L1241" s="80"/>
      <c r="M1241" s="80"/>
      <c r="N1241" s="80"/>
      <c r="O1241" s="80"/>
      <c r="P1241" s="80"/>
      <c r="Q1241" s="80"/>
      <c r="R1241" s="80"/>
      <c r="S1241" s="80"/>
      <c r="T1241" s="80"/>
      <c r="U1241" s="80"/>
      <c r="V1241" s="80"/>
      <c r="W1241" s="80"/>
      <c r="X1241" s="80"/>
      <c r="Y1241" s="80"/>
      <c r="Z1241" s="80"/>
      <c r="AA1241" s="80"/>
      <c r="AB1241" s="80"/>
      <c r="AC1241" s="80"/>
      <c r="AD1241" s="80"/>
      <c r="AE1241" s="80"/>
    </row>
    <row r="1242" spans="7:31" ht="11.25">
      <c r="G1242" s="80"/>
      <c r="H1242" s="80"/>
      <c r="I1242" s="80"/>
      <c r="J1242" s="80"/>
      <c r="K1242" s="80"/>
      <c r="L1242" s="80"/>
      <c r="M1242" s="80"/>
      <c r="N1242" s="80"/>
      <c r="O1242" s="80"/>
      <c r="P1242" s="80"/>
      <c r="Q1242" s="80"/>
      <c r="R1242" s="80"/>
      <c r="S1242" s="80"/>
      <c r="T1242" s="80"/>
      <c r="U1242" s="80"/>
      <c r="V1242" s="80"/>
      <c r="W1242" s="80"/>
      <c r="X1242" s="80"/>
      <c r="Y1242" s="80"/>
      <c r="Z1242" s="80"/>
      <c r="AA1242" s="80"/>
      <c r="AB1242" s="80"/>
      <c r="AC1242" s="80"/>
      <c r="AD1242" s="80"/>
      <c r="AE1242" s="80"/>
    </row>
    <row r="1243" spans="7:31" ht="11.25">
      <c r="G1243" s="80"/>
      <c r="H1243" s="80"/>
      <c r="I1243" s="80"/>
      <c r="J1243" s="80"/>
      <c r="K1243" s="80"/>
      <c r="L1243" s="80"/>
      <c r="M1243" s="80"/>
      <c r="N1243" s="80"/>
      <c r="O1243" s="80"/>
      <c r="P1243" s="80"/>
      <c r="Q1243" s="80"/>
      <c r="R1243" s="80"/>
      <c r="S1243" s="80"/>
      <c r="T1243" s="80"/>
      <c r="U1243" s="80"/>
      <c r="V1243" s="80"/>
      <c r="W1243" s="80"/>
      <c r="X1243" s="80"/>
      <c r="Y1243" s="80"/>
      <c r="Z1243" s="80"/>
      <c r="AA1243" s="80"/>
      <c r="AB1243" s="80"/>
      <c r="AC1243" s="80"/>
      <c r="AD1243" s="80"/>
      <c r="AE1243" s="80"/>
    </row>
    <row r="1244" spans="7:31" ht="11.25">
      <c r="G1244" s="80"/>
      <c r="H1244" s="80"/>
      <c r="I1244" s="80"/>
      <c r="J1244" s="80"/>
      <c r="K1244" s="80"/>
      <c r="L1244" s="80"/>
      <c r="M1244" s="80"/>
      <c r="N1244" s="80"/>
      <c r="O1244" s="80"/>
      <c r="P1244" s="80"/>
      <c r="Q1244" s="80"/>
      <c r="R1244" s="80"/>
      <c r="S1244" s="80"/>
      <c r="T1244" s="80"/>
      <c r="U1244" s="80"/>
      <c r="V1244" s="80"/>
      <c r="W1244" s="80"/>
      <c r="X1244" s="80"/>
      <c r="Y1244" s="80"/>
      <c r="Z1244" s="80"/>
      <c r="AA1244" s="80"/>
      <c r="AB1244" s="80"/>
      <c r="AC1244" s="80"/>
      <c r="AD1244" s="80"/>
      <c r="AE1244" s="80"/>
    </row>
    <row r="1245" spans="7:31" ht="11.25">
      <c r="G1245" s="80"/>
      <c r="H1245" s="80"/>
      <c r="I1245" s="80"/>
      <c r="J1245" s="80"/>
      <c r="K1245" s="80"/>
      <c r="L1245" s="80"/>
      <c r="M1245" s="80"/>
      <c r="N1245" s="80"/>
      <c r="O1245" s="80"/>
      <c r="P1245" s="80"/>
      <c r="Q1245" s="80"/>
      <c r="R1245" s="80"/>
      <c r="S1245" s="80"/>
      <c r="T1245" s="80"/>
      <c r="U1245" s="80"/>
      <c r="V1245" s="80"/>
      <c r="W1245" s="80"/>
      <c r="X1245" s="80"/>
      <c r="Y1245" s="80"/>
      <c r="Z1245" s="80"/>
      <c r="AA1245" s="80"/>
      <c r="AB1245" s="80"/>
      <c r="AC1245" s="80"/>
      <c r="AD1245" s="80"/>
      <c r="AE1245" s="80"/>
    </row>
    <row r="1246" spans="7:31" ht="11.25">
      <c r="G1246" s="80"/>
      <c r="H1246" s="80"/>
      <c r="I1246" s="80"/>
      <c r="J1246" s="80"/>
      <c r="K1246" s="80"/>
      <c r="L1246" s="80"/>
      <c r="M1246" s="80"/>
      <c r="N1246" s="80"/>
      <c r="O1246" s="80"/>
      <c r="P1246" s="80"/>
      <c r="Q1246" s="80"/>
      <c r="R1246" s="80"/>
      <c r="S1246" s="80"/>
      <c r="T1246" s="80"/>
      <c r="U1246" s="80"/>
      <c r="V1246" s="80"/>
      <c r="W1246" s="80"/>
      <c r="X1246" s="80"/>
      <c r="Y1246" s="80"/>
      <c r="Z1246" s="80"/>
      <c r="AA1246" s="80"/>
      <c r="AB1246" s="80"/>
      <c r="AC1246" s="80"/>
      <c r="AD1246" s="80"/>
      <c r="AE1246" s="80"/>
    </row>
    <row r="1247" spans="7:31" ht="11.25">
      <c r="G1247" s="80"/>
      <c r="H1247" s="80"/>
      <c r="I1247" s="80"/>
      <c r="J1247" s="80"/>
      <c r="K1247" s="80"/>
      <c r="L1247" s="80"/>
      <c r="M1247" s="80"/>
      <c r="N1247" s="80"/>
      <c r="O1247" s="80"/>
      <c r="P1247" s="80"/>
      <c r="Q1247" s="80"/>
      <c r="R1247" s="80"/>
      <c r="S1247" s="80"/>
      <c r="T1247" s="80"/>
      <c r="U1247" s="80"/>
      <c r="V1247" s="80"/>
      <c r="W1247" s="80"/>
      <c r="X1247" s="80"/>
      <c r="Y1247" s="80"/>
      <c r="Z1247" s="80"/>
      <c r="AA1247" s="80"/>
      <c r="AB1247" s="80"/>
      <c r="AC1247" s="80"/>
      <c r="AD1247" s="80"/>
      <c r="AE1247" s="80"/>
    </row>
    <row r="1248" spans="7:31" ht="11.25">
      <c r="G1248" s="80"/>
      <c r="H1248" s="80"/>
      <c r="I1248" s="80"/>
      <c r="J1248" s="80"/>
      <c r="K1248" s="80"/>
      <c r="L1248" s="80"/>
      <c r="M1248" s="80"/>
      <c r="N1248" s="80"/>
      <c r="O1248" s="80"/>
      <c r="P1248" s="80"/>
      <c r="Q1248" s="80"/>
      <c r="R1248" s="80"/>
      <c r="S1248" s="80"/>
      <c r="T1248" s="80"/>
      <c r="U1248" s="80"/>
      <c r="V1248" s="80"/>
      <c r="W1248" s="80"/>
      <c r="X1248" s="80"/>
      <c r="Y1248" s="80"/>
      <c r="Z1248" s="80"/>
      <c r="AA1248" s="80"/>
      <c r="AB1248" s="80"/>
      <c r="AC1248" s="80"/>
      <c r="AD1248" s="80"/>
      <c r="AE1248" s="80"/>
    </row>
    <row r="1249" spans="7:31" ht="11.25">
      <c r="G1249" s="80"/>
      <c r="H1249" s="80"/>
      <c r="I1249" s="80"/>
      <c r="J1249" s="80"/>
      <c r="K1249" s="80"/>
      <c r="L1249" s="80"/>
      <c r="M1249" s="80"/>
      <c r="N1249" s="80"/>
      <c r="O1249" s="80"/>
      <c r="P1249" s="80"/>
      <c r="Q1249" s="80"/>
      <c r="R1249" s="80"/>
      <c r="S1249" s="80"/>
      <c r="T1249" s="80"/>
      <c r="U1249" s="80"/>
      <c r="V1249" s="80"/>
      <c r="W1249" s="80"/>
      <c r="X1249" s="80"/>
      <c r="Y1249" s="80"/>
      <c r="Z1249" s="80"/>
      <c r="AA1249" s="80"/>
      <c r="AB1249" s="80"/>
      <c r="AC1249" s="80"/>
      <c r="AD1249" s="80"/>
      <c r="AE1249" s="80"/>
    </row>
    <row r="1250" spans="7:31" ht="11.25">
      <c r="G1250" s="80"/>
      <c r="H1250" s="80"/>
      <c r="I1250" s="80"/>
      <c r="J1250" s="80"/>
      <c r="K1250" s="80"/>
      <c r="L1250" s="80"/>
      <c r="M1250" s="80"/>
      <c r="N1250" s="80"/>
      <c r="O1250" s="80"/>
      <c r="P1250" s="80"/>
      <c r="Q1250" s="80"/>
      <c r="R1250" s="80"/>
      <c r="S1250" s="80"/>
      <c r="T1250" s="80"/>
      <c r="U1250" s="80"/>
      <c r="V1250" s="80"/>
      <c r="W1250" s="80"/>
      <c r="X1250" s="80"/>
      <c r="Y1250" s="80"/>
      <c r="Z1250" s="80"/>
      <c r="AA1250" s="80"/>
      <c r="AB1250" s="80"/>
      <c r="AC1250" s="80"/>
      <c r="AD1250" s="80"/>
      <c r="AE1250" s="80"/>
    </row>
    <row r="1251" spans="7:31" ht="11.25">
      <c r="G1251" s="80"/>
      <c r="H1251" s="80"/>
      <c r="I1251" s="80"/>
      <c r="J1251" s="80"/>
      <c r="K1251" s="80"/>
      <c r="L1251" s="80"/>
      <c r="M1251" s="80"/>
      <c r="N1251" s="80"/>
      <c r="O1251" s="80"/>
      <c r="P1251" s="80"/>
      <c r="Q1251" s="80"/>
      <c r="R1251" s="80"/>
      <c r="S1251" s="80"/>
      <c r="T1251" s="80"/>
      <c r="U1251" s="80"/>
      <c r="V1251" s="80"/>
      <c r="W1251" s="80"/>
      <c r="X1251" s="80"/>
      <c r="Y1251" s="80"/>
      <c r="Z1251" s="80"/>
      <c r="AA1251" s="80"/>
      <c r="AB1251" s="80"/>
      <c r="AC1251" s="80"/>
      <c r="AD1251" s="80"/>
      <c r="AE1251" s="80"/>
    </row>
    <row r="1252" spans="7:31" ht="11.25">
      <c r="G1252" s="80"/>
      <c r="H1252" s="80"/>
      <c r="I1252" s="80"/>
      <c r="J1252" s="80"/>
      <c r="K1252" s="80"/>
      <c r="L1252" s="80"/>
      <c r="M1252" s="80"/>
      <c r="N1252" s="80"/>
      <c r="O1252" s="80"/>
      <c r="P1252" s="80"/>
      <c r="Q1252" s="80"/>
      <c r="R1252" s="80"/>
      <c r="S1252" s="80"/>
      <c r="T1252" s="80"/>
      <c r="U1252" s="80"/>
      <c r="V1252" s="80"/>
      <c r="W1252" s="80"/>
      <c r="X1252" s="80"/>
      <c r="Y1252" s="80"/>
      <c r="Z1252" s="80"/>
      <c r="AA1252" s="80"/>
      <c r="AB1252" s="80"/>
      <c r="AC1252" s="80"/>
      <c r="AD1252" s="80"/>
      <c r="AE1252" s="80"/>
    </row>
    <row r="1253" spans="7:31" ht="11.25">
      <c r="G1253" s="80"/>
      <c r="H1253" s="80"/>
      <c r="I1253" s="80"/>
      <c r="J1253" s="80"/>
      <c r="K1253" s="80"/>
      <c r="L1253" s="80"/>
      <c r="M1253" s="80"/>
      <c r="N1253" s="80"/>
      <c r="O1253" s="80"/>
      <c r="P1253" s="80"/>
      <c r="Q1253" s="80"/>
      <c r="R1253" s="80"/>
      <c r="S1253" s="80"/>
      <c r="T1253" s="80"/>
      <c r="U1253" s="80"/>
      <c r="V1253" s="80"/>
      <c r="W1253" s="80"/>
      <c r="X1253" s="80"/>
      <c r="Y1253" s="80"/>
      <c r="Z1253" s="80"/>
      <c r="AA1253" s="80"/>
      <c r="AB1253" s="80"/>
      <c r="AC1253" s="80"/>
      <c r="AD1253" s="80"/>
      <c r="AE1253" s="80"/>
    </row>
    <row r="1254" spans="7:31" ht="11.25">
      <c r="G1254" s="80"/>
      <c r="H1254" s="80"/>
      <c r="I1254" s="80"/>
      <c r="J1254" s="80"/>
      <c r="K1254" s="80"/>
      <c r="L1254" s="80"/>
      <c r="M1254" s="80"/>
      <c r="N1254" s="80"/>
      <c r="O1254" s="80"/>
      <c r="P1254" s="80"/>
      <c r="Q1254" s="80"/>
      <c r="R1254" s="80"/>
      <c r="S1254" s="80"/>
      <c r="T1254" s="80"/>
      <c r="U1254" s="80"/>
      <c r="V1254" s="80"/>
      <c r="W1254" s="80"/>
      <c r="X1254" s="80"/>
      <c r="Y1254" s="80"/>
      <c r="Z1254" s="80"/>
      <c r="AA1254" s="80"/>
      <c r="AB1254" s="80"/>
      <c r="AC1254" s="80"/>
      <c r="AD1254" s="80"/>
      <c r="AE1254" s="80"/>
    </row>
    <row r="1255" spans="7:31" ht="11.25">
      <c r="G1255" s="80"/>
      <c r="H1255" s="80"/>
      <c r="I1255" s="80"/>
      <c r="J1255" s="80"/>
      <c r="K1255" s="80"/>
      <c r="L1255" s="80"/>
      <c r="M1255" s="80"/>
      <c r="N1255" s="80"/>
      <c r="O1255" s="80"/>
      <c r="P1255" s="80"/>
      <c r="Q1255" s="80"/>
      <c r="R1255" s="80"/>
      <c r="S1255" s="80"/>
      <c r="T1255" s="80"/>
      <c r="U1255" s="80"/>
      <c r="V1255" s="80"/>
      <c r="W1255" s="80"/>
      <c r="X1255" s="80"/>
      <c r="Y1255" s="80"/>
      <c r="Z1255" s="80"/>
      <c r="AA1255" s="80"/>
      <c r="AB1255" s="80"/>
      <c r="AC1255" s="80"/>
      <c r="AD1255" s="80"/>
      <c r="AE1255" s="80"/>
    </row>
    <row r="1256" spans="7:31" ht="11.25">
      <c r="G1256" s="80"/>
      <c r="H1256" s="80"/>
      <c r="I1256" s="80"/>
      <c r="J1256" s="80"/>
      <c r="K1256" s="80"/>
      <c r="L1256" s="80"/>
      <c r="M1256" s="80"/>
      <c r="N1256" s="80"/>
      <c r="O1256" s="80"/>
      <c r="P1256" s="80"/>
      <c r="Q1256" s="80"/>
      <c r="R1256" s="80"/>
      <c r="S1256" s="80"/>
      <c r="T1256" s="80"/>
      <c r="U1256" s="80"/>
      <c r="V1256" s="80"/>
      <c r="W1256" s="80"/>
      <c r="X1256" s="80"/>
      <c r="Y1256" s="80"/>
      <c r="Z1256" s="80"/>
      <c r="AA1256" s="80"/>
      <c r="AB1256" s="80"/>
      <c r="AC1256" s="80"/>
      <c r="AD1256" s="80"/>
      <c r="AE1256" s="80"/>
    </row>
    <row r="1257" spans="7:31" ht="11.25">
      <c r="G1257" s="80"/>
      <c r="H1257" s="80"/>
      <c r="I1257" s="80"/>
      <c r="J1257" s="80"/>
      <c r="K1257" s="80"/>
      <c r="L1257" s="80"/>
      <c r="M1257" s="80"/>
      <c r="N1257" s="80"/>
      <c r="O1257" s="80"/>
      <c r="P1257" s="80"/>
      <c r="Q1257" s="80"/>
      <c r="R1257" s="80"/>
      <c r="S1257" s="80"/>
      <c r="T1257" s="80"/>
      <c r="U1257" s="80"/>
      <c r="V1257" s="80"/>
      <c r="W1257" s="80"/>
      <c r="X1257" s="80"/>
      <c r="Y1257" s="80"/>
      <c r="Z1257" s="80"/>
      <c r="AA1257" s="80"/>
      <c r="AB1257" s="80"/>
      <c r="AC1257" s="80"/>
      <c r="AD1257" s="80"/>
      <c r="AE1257" s="80"/>
    </row>
    <row r="1258" spans="7:31" ht="11.25">
      <c r="G1258" s="80"/>
      <c r="H1258" s="80"/>
      <c r="I1258" s="80"/>
      <c r="J1258" s="80"/>
      <c r="K1258" s="80"/>
      <c r="L1258" s="80"/>
      <c r="M1258" s="80"/>
      <c r="N1258" s="80"/>
      <c r="O1258" s="80"/>
      <c r="P1258" s="80"/>
      <c r="Q1258" s="80"/>
      <c r="R1258" s="80"/>
      <c r="S1258" s="80"/>
      <c r="T1258" s="80"/>
      <c r="U1258" s="80"/>
      <c r="V1258" s="80"/>
      <c r="W1258" s="80"/>
      <c r="X1258" s="80"/>
      <c r="Y1258" s="80"/>
      <c r="Z1258" s="80"/>
      <c r="AA1258" s="80"/>
      <c r="AB1258" s="80"/>
      <c r="AC1258" s="80"/>
      <c r="AD1258" s="80"/>
      <c r="AE1258" s="80"/>
    </row>
    <row r="1259" spans="7:31" ht="11.25">
      <c r="G1259" s="80"/>
      <c r="H1259" s="80"/>
      <c r="I1259" s="80"/>
      <c r="J1259" s="80"/>
      <c r="K1259" s="80"/>
      <c r="L1259" s="80"/>
      <c r="M1259" s="80"/>
      <c r="N1259" s="80"/>
      <c r="O1259" s="80"/>
      <c r="P1259" s="80"/>
      <c r="Q1259" s="80"/>
      <c r="R1259" s="80"/>
      <c r="S1259" s="80"/>
      <c r="T1259" s="80"/>
      <c r="U1259" s="80"/>
      <c r="V1259" s="80"/>
      <c r="W1259" s="80"/>
      <c r="X1259" s="80"/>
      <c r="Y1259" s="80"/>
      <c r="Z1259" s="80"/>
      <c r="AA1259" s="80"/>
      <c r="AB1259" s="80"/>
      <c r="AC1259" s="80"/>
      <c r="AD1259" s="80"/>
      <c r="AE1259" s="80"/>
    </row>
    <row r="1260" spans="7:31" ht="11.25">
      <c r="G1260" s="80"/>
      <c r="H1260" s="80"/>
      <c r="I1260" s="80"/>
      <c r="J1260" s="80"/>
      <c r="K1260" s="80"/>
      <c r="L1260" s="80"/>
      <c r="M1260" s="80"/>
      <c r="N1260" s="80"/>
      <c r="O1260" s="80"/>
      <c r="P1260" s="80"/>
      <c r="Q1260" s="80"/>
      <c r="R1260" s="80"/>
      <c r="S1260" s="80"/>
      <c r="T1260" s="80"/>
      <c r="U1260" s="80"/>
      <c r="V1260" s="80"/>
      <c r="W1260" s="80"/>
      <c r="X1260" s="80"/>
      <c r="Y1260" s="80"/>
      <c r="Z1260" s="80"/>
      <c r="AA1260" s="80"/>
      <c r="AB1260" s="80"/>
      <c r="AC1260" s="80"/>
      <c r="AD1260" s="80"/>
      <c r="AE1260" s="80"/>
    </row>
    <row r="1261" spans="7:31" ht="11.25">
      <c r="G1261" s="80"/>
      <c r="H1261" s="80"/>
      <c r="I1261" s="80"/>
      <c r="J1261" s="80"/>
      <c r="K1261" s="80"/>
      <c r="L1261" s="80"/>
      <c r="M1261" s="80"/>
      <c r="N1261" s="80"/>
      <c r="O1261" s="80"/>
      <c r="P1261" s="80"/>
      <c r="Q1261" s="80"/>
      <c r="R1261" s="80"/>
      <c r="S1261" s="80"/>
      <c r="T1261" s="80"/>
      <c r="U1261" s="80"/>
      <c r="V1261" s="80"/>
      <c r="W1261" s="80"/>
      <c r="X1261" s="80"/>
      <c r="Y1261" s="80"/>
      <c r="Z1261" s="80"/>
      <c r="AA1261" s="80"/>
      <c r="AB1261" s="80"/>
      <c r="AC1261" s="80"/>
      <c r="AD1261" s="80"/>
      <c r="AE1261" s="80"/>
    </row>
    <row r="1262" spans="7:31" ht="11.25">
      <c r="G1262" s="80"/>
      <c r="H1262" s="80"/>
      <c r="I1262" s="80"/>
      <c r="J1262" s="80"/>
      <c r="K1262" s="80"/>
      <c r="L1262" s="80"/>
      <c r="M1262" s="80"/>
      <c r="N1262" s="80"/>
      <c r="O1262" s="80"/>
      <c r="P1262" s="80"/>
      <c r="Q1262" s="80"/>
      <c r="R1262" s="80"/>
      <c r="S1262" s="80"/>
      <c r="T1262" s="80"/>
      <c r="U1262" s="80"/>
      <c r="V1262" s="80"/>
      <c r="W1262" s="80"/>
      <c r="X1262" s="80"/>
      <c r="Y1262" s="80"/>
      <c r="Z1262" s="80"/>
      <c r="AA1262" s="80"/>
      <c r="AB1262" s="80"/>
      <c r="AC1262" s="80"/>
      <c r="AD1262" s="80"/>
      <c r="AE1262" s="80"/>
    </row>
    <row r="1263" spans="7:31" ht="11.25">
      <c r="G1263" s="80"/>
      <c r="H1263" s="80"/>
      <c r="I1263" s="80"/>
      <c r="J1263" s="80"/>
      <c r="K1263" s="80"/>
      <c r="L1263" s="80"/>
      <c r="M1263" s="80"/>
      <c r="N1263" s="80"/>
      <c r="O1263" s="80"/>
      <c r="P1263" s="80"/>
      <c r="Q1263" s="80"/>
      <c r="R1263" s="80"/>
      <c r="S1263" s="80"/>
      <c r="T1263" s="80"/>
      <c r="U1263" s="80"/>
      <c r="V1263" s="80"/>
      <c r="W1263" s="80"/>
      <c r="X1263" s="80"/>
      <c r="Y1263" s="80"/>
      <c r="Z1263" s="80"/>
      <c r="AA1263" s="80"/>
      <c r="AB1263" s="80"/>
      <c r="AC1263" s="80"/>
      <c r="AD1263" s="80"/>
      <c r="AE1263" s="80"/>
    </row>
    <row r="1264" spans="7:31" ht="11.25">
      <c r="G1264" s="80"/>
      <c r="H1264" s="80"/>
      <c r="I1264" s="80"/>
      <c r="J1264" s="80"/>
      <c r="K1264" s="80"/>
      <c r="L1264" s="80"/>
      <c r="M1264" s="80"/>
      <c r="N1264" s="80"/>
      <c r="O1264" s="80"/>
      <c r="P1264" s="80"/>
      <c r="Q1264" s="80"/>
      <c r="R1264" s="80"/>
      <c r="S1264" s="80"/>
      <c r="T1264" s="80"/>
      <c r="U1264" s="80"/>
      <c r="V1264" s="80"/>
      <c r="W1264" s="80"/>
      <c r="X1264" s="80"/>
      <c r="Y1264" s="80"/>
      <c r="Z1264" s="80"/>
      <c r="AA1264" s="80"/>
      <c r="AB1264" s="80"/>
      <c r="AC1264" s="80"/>
      <c r="AD1264" s="80"/>
      <c r="AE1264" s="80"/>
    </row>
    <row r="1265" spans="7:31" ht="11.25">
      <c r="G1265" s="80"/>
      <c r="H1265" s="80"/>
      <c r="I1265" s="80"/>
      <c r="J1265" s="80"/>
      <c r="K1265" s="80"/>
      <c r="L1265" s="80"/>
      <c r="M1265" s="80"/>
      <c r="N1265" s="80"/>
      <c r="O1265" s="80"/>
      <c r="P1265" s="80"/>
      <c r="Q1265" s="80"/>
      <c r="R1265" s="80"/>
      <c r="S1265" s="80"/>
      <c r="T1265" s="80"/>
      <c r="U1265" s="80"/>
      <c r="V1265" s="80"/>
      <c r="W1265" s="80"/>
      <c r="X1265" s="80"/>
      <c r="Y1265" s="80"/>
      <c r="Z1265" s="80"/>
      <c r="AA1265" s="80"/>
      <c r="AB1265" s="80"/>
      <c r="AC1265" s="80"/>
      <c r="AD1265" s="80"/>
      <c r="AE1265" s="80"/>
    </row>
    <row r="1266" spans="7:31" ht="11.25">
      <c r="G1266" s="80"/>
      <c r="H1266" s="80"/>
      <c r="I1266" s="80"/>
      <c r="J1266" s="80"/>
      <c r="K1266" s="80"/>
      <c r="L1266" s="80"/>
      <c r="M1266" s="80"/>
      <c r="N1266" s="80"/>
      <c r="O1266" s="80"/>
      <c r="P1266" s="80"/>
      <c r="Q1266" s="80"/>
      <c r="R1266" s="80"/>
      <c r="S1266" s="80"/>
      <c r="T1266" s="80"/>
      <c r="U1266" s="80"/>
      <c r="V1266" s="80"/>
      <c r="W1266" s="80"/>
      <c r="X1266" s="80"/>
      <c r="Y1266" s="80"/>
      <c r="Z1266" s="80"/>
      <c r="AA1266" s="80"/>
      <c r="AB1266" s="80"/>
      <c r="AC1266" s="80"/>
      <c r="AD1266" s="80"/>
      <c r="AE1266" s="80"/>
    </row>
    <row r="1267" spans="7:31" ht="11.25">
      <c r="G1267" s="80"/>
      <c r="H1267" s="80"/>
      <c r="I1267" s="80"/>
      <c r="J1267" s="80"/>
      <c r="K1267" s="80"/>
      <c r="L1267" s="80"/>
      <c r="M1267" s="80"/>
      <c r="N1267" s="80"/>
      <c r="O1267" s="80"/>
      <c r="P1267" s="80"/>
      <c r="Q1267" s="80"/>
      <c r="R1267" s="80"/>
      <c r="S1267" s="80"/>
      <c r="T1267" s="80"/>
      <c r="U1267" s="80"/>
      <c r="V1267" s="80"/>
      <c r="W1267" s="80"/>
      <c r="X1267" s="80"/>
      <c r="Y1267" s="80"/>
      <c r="Z1267" s="80"/>
      <c r="AA1267" s="80"/>
      <c r="AB1267" s="80"/>
      <c r="AC1267" s="80"/>
      <c r="AD1267" s="80"/>
      <c r="AE1267" s="80"/>
    </row>
    <row r="1268" spans="7:31" ht="11.25">
      <c r="G1268" s="80"/>
      <c r="H1268" s="80"/>
      <c r="I1268" s="80"/>
      <c r="J1268" s="80"/>
      <c r="K1268" s="80"/>
      <c r="L1268" s="80"/>
      <c r="M1268" s="80"/>
      <c r="N1268" s="80"/>
      <c r="O1268" s="80"/>
      <c r="P1268" s="80"/>
      <c r="Q1268" s="80"/>
      <c r="R1268" s="80"/>
      <c r="S1268" s="80"/>
      <c r="T1268" s="80"/>
      <c r="U1268" s="80"/>
      <c r="V1268" s="80"/>
      <c r="W1268" s="80"/>
      <c r="X1268" s="80"/>
      <c r="Y1268" s="80"/>
      <c r="Z1268" s="80"/>
      <c r="AA1268" s="80"/>
      <c r="AB1268" s="80"/>
      <c r="AC1268" s="80"/>
      <c r="AD1268" s="80"/>
      <c r="AE1268" s="80"/>
    </row>
    <row r="1269" spans="7:31" ht="11.25">
      <c r="G1269" s="80"/>
      <c r="H1269" s="80"/>
      <c r="I1269" s="80"/>
      <c r="J1269" s="80"/>
      <c r="K1269" s="80"/>
      <c r="L1269" s="80"/>
      <c r="M1269" s="80"/>
      <c r="N1269" s="80"/>
      <c r="O1269" s="80"/>
      <c r="P1269" s="80"/>
      <c r="Q1269" s="80"/>
      <c r="R1269" s="80"/>
      <c r="S1269" s="80"/>
      <c r="T1269" s="80"/>
      <c r="U1269" s="80"/>
      <c r="V1269" s="80"/>
      <c r="W1269" s="80"/>
      <c r="X1269" s="80"/>
      <c r="Y1269" s="80"/>
      <c r="Z1269" s="80"/>
      <c r="AA1269" s="80"/>
      <c r="AB1269" s="80"/>
      <c r="AC1269" s="80"/>
      <c r="AD1269" s="80"/>
      <c r="AE1269" s="80"/>
    </row>
    <row r="1270" spans="7:31" ht="11.25">
      <c r="G1270" s="80"/>
      <c r="H1270" s="80"/>
      <c r="I1270" s="80"/>
      <c r="J1270" s="80"/>
      <c r="K1270" s="80"/>
      <c r="L1270" s="80"/>
      <c r="M1270" s="80"/>
      <c r="N1270" s="80"/>
      <c r="O1270" s="80"/>
      <c r="P1270" s="80"/>
      <c r="Q1270" s="80"/>
      <c r="R1270" s="80"/>
      <c r="S1270" s="80"/>
      <c r="T1270" s="80"/>
      <c r="U1270" s="80"/>
      <c r="V1270" s="80"/>
      <c r="W1270" s="80"/>
      <c r="X1270" s="80"/>
      <c r="Y1270" s="80"/>
      <c r="Z1270" s="80"/>
      <c r="AA1270" s="80"/>
      <c r="AB1270" s="80"/>
      <c r="AC1270" s="80"/>
      <c r="AD1270" s="80"/>
      <c r="AE1270" s="80"/>
    </row>
    <row r="1271" spans="7:31" ht="11.25">
      <c r="G1271" s="80"/>
      <c r="H1271" s="80"/>
      <c r="I1271" s="80"/>
      <c r="J1271" s="80"/>
      <c r="K1271" s="80"/>
      <c r="L1271" s="80"/>
      <c r="M1271" s="80"/>
      <c r="N1271" s="80"/>
      <c r="O1271" s="80"/>
      <c r="P1271" s="80"/>
      <c r="Q1271" s="80"/>
      <c r="R1271" s="80"/>
      <c r="S1271" s="80"/>
      <c r="T1271" s="80"/>
      <c r="U1271" s="80"/>
      <c r="V1271" s="80"/>
      <c r="W1271" s="80"/>
      <c r="X1271" s="80"/>
      <c r="Y1271" s="80"/>
      <c r="Z1271" s="80"/>
      <c r="AA1271" s="80"/>
      <c r="AB1271" s="80"/>
      <c r="AC1271" s="80"/>
      <c r="AD1271" s="80"/>
      <c r="AE1271" s="80"/>
    </row>
    <row r="1272" spans="7:31" ht="11.25">
      <c r="G1272" s="80"/>
      <c r="H1272" s="80"/>
      <c r="I1272" s="80"/>
      <c r="J1272" s="80"/>
      <c r="K1272" s="80"/>
      <c r="L1272" s="80"/>
      <c r="M1272" s="80"/>
      <c r="N1272" s="80"/>
      <c r="O1272" s="80"/>
      <c r="P1272" s="80"/>
      <c r="Q1272" s="80"/>
      <c r="R1272" s="80"/>
      <c r="S1272" s="80"/>
      <c r="T1272" s="80"/>
      <c r="U1272" s="80"/>
      <c r="V1272" s="80"/>
      <c r="W1272" s="80"/>
      <c r="X1272" s="80"/>
      <c r="Y1272" s="80"/>
      <c r="Z1272" s="80"/>
      <c r="AA1272" s="80"/>
      <c r="AB1272" s="80"/>
      <c r="AC1272" s="80"/>
      <c r="AD1272" s="80"/>
      <c r="AE1272" s="80"/>
    </row>
    <row r="1273" spans="7:31" ht="11.25">
      <c r="G1273" s="80"/>
      <c r="H1273" s="80"/>
      <c r="I1273" s="80"/>
      <c r="J1273" s="80"/>
      <c r="K1273" s="80"/>
      <c r="L1273" s="80"/>
      <c r="M1273" s="80"/>
      <c r="N1273" s="80"/>
      <c r="O1273" s="80"/>
      <c r="P1273" s="80"/>
      <c r="Q1273" s="80"/>
      <c r="R1273" s="80"/>
      <c r="S1273" s="80"/>
      <c r="T1273" s="80"/>
      <c r="U1273" s="80"/>
      <c r="V1273" s="80"/>
      <c r="W1273" s="80"/>
      <c r="X1273" s="80"/>
      <c r="Y1273" s="80"/>
      <c r="Z1273" s="80"/>
      <c r="AA1273" s="80"/>
      <c r="AB1273" s="80"/>
      <c r="AC1273" s="80"/>
      <c r="AD1273" s="80"/>
      <c r="AE1273" s="80"/>
    </row>
    <row r="1274" spans="7:31" ht="11.25">
      <c r="G1274" s="80"/>
      <c r="H1274" s="80"/>
      <c r="I1274" s="80"/>
      <c r="J1274" s="80"/>
      <c r="K1274" s="80"/>
      <c r="L1274" s="80"/>
      <c r="M1274" s="80"/>
      <c r="N1274" s="80"/>
      <c r="O1274" s="80"/>
      <c r="P1274" s="80"/>
      <c r="Q1274" s="80"/>
      <c r="R1274" s="80"/>
      <c r="S1274" s="80"/>
      <c r="T1274" s="80"/>
      <c r="U1274" s="80"/>
      <c r="V1274" s="80"/>
      <c r="W1274" s="80"/>
      <c r="X1274" s="80"/>
      <c r="Y1274" s="80"/>
      <c r="Z1274" s="80"/>
      <c r="AA1274" s="80"/>
      <c r="AB1274" s="80"/>
      <c r="AC1274" s="80"/>
      <c r="AD1274" s="80"/>
      <c r="AE1274" s="80"/>
    </row>
    <row r="1275" spans="7:31" ht="11.25">
      <c r="G1275" s="80"/>
      <c r="H1275" s="80"/>
      <c r="I1275" s="80"/>
      <c r="J1275" s="80"/>
      <c r="K1275" s="80"/>
      <c r="L1275" s="80"/>
      <c r="M1275" s="80"/>
      <c r="N1275" s="80"/>
      <c r="O1275" s="80"/>
      <c r="P1275" s="80"/>
      <c r="Q1275" s="80"/>
      <c r="R1275" s="80"/>
      <c r="S1275" s="80"/>
      <c r="T1275" s="80"/>
      <c r="U1275" s="80"/>
      <c r="V1275" s="80"/>
      <c r="W1275" s="80"/>
      <c r="X1275" s="80"/>
      <c r="Y1275" s="80"/>
      <c r="Z1275" s="80"/>
      <c r="AA1275" s="80"/>
      <c r="AB1275" s="80"/>
      <c r="AC1275" s="80"/>
      <c r="AD1275" s="80"/>
      <c r="AE1275" s="80"/>
    </row>
    <row r="1276" spans="7:31" ht="11.25">
      <c r="G1276" s="80"/>
      <c r="H1276" s="80"/>
      <c r="I1276" s="80"/>
      <c r="J1276" s="80"/>
      <c r="K1276" s="80"/>
      <c r="L1276" s="80"/>
      <c r="M1276" s="80"/>
      <c r="N1276" s="80"/>
      <c r="O1276" s="80"/>
      <c r="P1276" s="80"/>
      <c r="Q1276" s="80"/>
      <c r="R1276" s="80"/>
      <c r="S1276" s="80"/>
      <c r="T1276" s="80"/>
      <c r="U1276" s="80"/>
      <c r="V1276" s="80"/>
      <c r="W1276" s="80"/>
      <c r="X1276" s="80"/>
      <c r="Y1276" s="80"/>
      <c r="Z1276" s="80"/>
      <c r="AA1276" s="80"/>
      <c r="AB1276" s="80"/>
      <c r="AC1276" s="80"/>
      <c r="AD1276" s="80"/>
      <c r="AE1276" s="80"/>
    </row>
    <row r="1277" spans="7:31" ht="11.25">
      <c r="G1277" s="80"/>
      <c r="H1277" s="80"/>
      <c r="I1277" s="80"/>
      <c r="J1277" s="80"/>
      <c r="K1277" s="80"/>
      <c r="L1277" s="80"/>
      <c r="M1277" s="80"/>
      <c r="N1277" s="80"/>
      <c r="O1277" s="80"/>
      <c r="P1277" s="80"/>
      <c r="Q1277" s="80"/>
      <c r="R1277" s="80"/>
      <c r="S1277" s="80"/>
      <c r="T1277" s="80"/>
      <c r="U1277" s="80"/>
      <c r="V1277" s="80"/>
      <c r="W1277" s="80"/>
      <c r="X1277" s="80"/>
      <c r="Y1277" s="80"/>
      <c r="Z1277" s="80"/>
      <c r="AA1277" s="80"/>
      <c r="AB1277" s="80"/>
      <c r="AC1277" s="80"/>
      <c r="AD1277" s="80"/>
      <c r="AE1277" s="80"/>
    </row>
    <row r="1278" spans="7:31" ht="11.25">
      <c r="G1278" s="80"/>
      <c r="H1278" s="80"/>
      <c r="I1278" s="80"/>
      <c r="J1278" s="80"/>
      <c r="K1278" s="80"/>
      <c r="L1278" s="80"/>
      <c r="M1278" s="80"/>
      <c r="N1278" s="80"/>
      <c r="O1278" s="80"/>
      <c r="P1278" s="80"/>
      <c r="Q1278" s="80"/>
      <c r="R1278" s="80"/>
      <c r="S1278" s="80"/>
      <c r="T1278" s="80"/>
      <c r="U1278" s="80"/>
      <c r="V1278" s="80"/>
      <c r="W1278" s="80"/>
      <c r="X1278" s="80"/>
      <c r="Y1278" s="80"/>
      <c r="Z1278" s="80"/>
      <c r="AA1278" s="80"/>
      <c r="AB1278" s="80"/>
      <c r="AC1278" s="80"/>
      <c r="AD1278" s="80"/>
      <c r="AE1278" s="80"/>
    </row>
    <row r="1279" spans="7:31" ht="11.25">
      <c r="G1279" s="80"/>
      <c r="H1279" s="80"/>
      <c r="I1279" s="80"/>
      <c r="J1279" s="80"/>
      <c r="K1279" s="80"/>
      <c r="L1279" s="80"/>
      <c r="M1279" s="80"/>
      <c r="N1279" s="80"/>
      <c r="O1279" s="80"/>
      <c r="P1279" s="80"/>
      <c r="Q1279" s="80"/>
      <c r="R1279" s="80"/>
      <c r="S1279" s="80"/>
      <c r="T1279" s="80"/>
      <c r="U1279" s="80"/>
      <c r="V1279" s="80"/>
      <c r="W1279" s="80"/>
      <c r="X1279" s="80"/>
      <c r="Y1279" s="80"/>
      <c r="Z1279" s="80"/>
      <c r="AA1279" s="80"/>
      <c r="AB1279" s="80"/>
      <c r="AC1279" s="80"/>
      <c r="AD1279" s="80"/>
      <c r="AE1279" s="80"/>
    </row>
    <row r="1280" spans="7:31" ht="11.25">
      <c r="G1280" s="80"/>
      <c r="H1280" s="80"/>
      <c r="I1280" s="80"/>
      <c r="J1280" s="80"/>
      <c r="K1280" s="80"/>
      <c r="L1280" s="80"/>
      <c r="M1280" s="80"/>
      <c r="N1280" s="80"/>
      <c r="O1280" s="80"/>
      <c r="P1280" s="80"/>
      <c r="Q1280" s="80"/>
      <c r="R1280" s="80"/>
      <c r="S1280" s="80"/>
      <c r="T1280" s="80"/>
      <c r="U1280" s="80"/>
      <c r="V1280" s="80"/>
      <c r="W1280" s="80"/>
      <c r="X1280" s="80"/>
      <c r="Y1280" s="80"/>
      <c r="Z1280" s="80"/>
      <c r="AA1280" s="80"/>
      <c r="AB1280" s="80"/>
      <c r="AC1280" s="80"/>
      <c r="AD1280" s="80"/>
      <c r="AE1280" s="80"/>
    </row>
    <row r="1281" spans="7:31" ht="11.25">
      <c r="G1281" s="80"/>
      <c r="H1281" s="80"/>
      <c r="I1281" s="80"/>
      <c r="J1281" s="80"/>
      <c r="K1281" s="80"/>
      <c r="L1281" s="80"/>
      <c r="M1281" s="80"/>
      <c r="N1281" s="80"/>
      <c r="O1281" s="80"/>
      <c r="P1281" s="80"/>
      <c r="Q1281" s="80"/>
      <c r="R1281" s="80"/>
      <c r="S1281" s="80"/>
      <c r="T1281" s="80"/>
      <c r="U1281" s="80"/>
      <c r="V1281" s="80"/>
      <c r="W1281" s="80"/>
      <c r="X1281" s="80"/>
      <c r="Y1281" s="80"/>
      <c r="Z1281" s="80"/>
      <c r="AA1281" s="80"/>
      <c r="AB1281" s="80"/>
      <c r="AC1281" s="80"/>
      <c r="AD1281" s="80"/>
      <c r="AE1281" s="80"/>
    </row>
    <row r="1282" spans="7:31" ht="11.25">
      <c r="G1282" s="80"/>
      <c r="H1282" s="80"/>
      <c r="I1282" s="80"/>
      <c r="J1282" s="80"/>
      <c r="K1282" s="80"/>
      <c r="L1282" s="80"/>
      <c r="M1282" s="80"/>
      <c r="N1282" s="80"/>
      <c r="O1282" s="80"/>
      <c r="P1282" s="80"/>
      <c r="Q1282" s="80"/>
      <c r="R1282" s="80"/>
      <c r="S1282" s="80"/>
      <c r="T1282" s="80"/>
      <c r="U1282" s="80"/>
      <c r="V1282" s="80"/>
      <c r="W1282" s="80"/>
      <c r="X1282" s="80"/>
      <c r="Y1282" s="80"/>
      <c r="Z1282" s="80"/>
      <c r="AA1282" s="80"/>
      <c r="AB1282" s="80"/>
      <c r="AC1282" s="80"/>
      <c r="AD1282" s="80"/>
      <c r="AE1282" s="80"/>
    </row>
    <row r="1283" spans="7:31" ht="11.25">
      <c r="G1283" s="80"/>
      <c r="H1283" s="80"/>
      <c r="I1283" s="80"/>
      <c r="J1283" s="80"/>
      <c r="K1283" s="80"/>
      <c r="L1283" s="80"/>
      <c r="M1283" s="80"/>
      <c r="N1283" s="80"/>
      <c r="O1283" s="80"/>
      <c r="P1283" s="80"/>
      <c r="Q1283" s="80"/>
      <c r="R1283" s="80"/>
      <c r="S1283" s="80"/>
      <c r="T1283" s="80"/>
      <c r="U1283" s="80"/>
      <c r="V1283" s="80"/>
      <c r="W1283" s="80"/>
      <c r="X1283" s="80"/>
      <c r="Y1283" s="80"/>
      <c r="Z1283" s="80"/>
      <c r="AA1283" s="80"/>
      <c r="AB1283" s="80"/>
      <c r="AC1283" s="80"/>
      <c r="AD1283" s="80"/>
      <c r="AE1283" s="80"/>
    </row>
    <row r="1284" spans="7:31" ht="11.25">
      <c r="G1284" s="80"/>
      <c r="H1284" s="80"/>
      <c r="I1284" s="80"/>
      <c r="J1284" s="80"/>
      <c r="K1284" s="80"/>
      <c r="L1284" s="80"/>
      <c r="M1284" s="80"/>
      <c r="N1284" s="80"/>
      <c r="O1284" s="80"/>
      <c r="P1284" s="80"/>
      <c r="Q1284" s="80"/>
      <c r="R1284" s="80"/>
      <c r="S1284" s="80"/>
      <c r="T1284" s="80"/>
      <c r="U1284" s="80"/>
      <c r="V1284" s="80"/>
      <c r="W1284" s="80"/>
      <c r="X1284" s="80"/>
      <c r="Y1284" s="80"/>
      <c r="Z1284" s="80"/>
      <c r="AA1284" s="80"/>
      <c r="AB1284" s="80"/>
      <c r="AC1284" s="80"/>
      <c r="AD1284" s="80"/>
      <c r="AE1284" s="80"/>
    </row>
  </sheetData>
  <mergeCells count="263">
    <mergeCell ref="G144:J144"/>
    <mergeCell ref="K144:L144"/>
    <mergeCell ref="Q144:V144"/>
    <mergeCell ref="W144:X144"/>
    <mergeCell ref="G143:J143"/>
    <mergeCell ref="K143:L143"/>
    <mergeCell ref="Q143:V143"/>
    <mergeCell ref="W143:X143"/>
    <mergeCell ref="M131:N131"/>
    <mergeCell ref="A133:A134"/>
    <mergeCell ref="B133:B134"/>
    <mergeCell ref="A136:A141"/>
    <mergeCell ref="B136:B141"/>
    <mergeCell ref="A114:A131"/>
    <mergeCell ref="B114:B131"/>
    <mergeCell ref="G131:H131"/>
    <mergeCell ref="I131:J131"/>
    <mergeCell ref="M128:N128"/>
    <mergeCell ref="M129:N129"/>
    <mergeCell ref="G130:H130"/>
    <mergeCell ref="I130:J130"/>
    <mergeCell ref="M130:N130"/>
    <mergeCell ref="M126:N126"/>
    <mergeCell ref="G127:H127"/>
    <mergeCell ref="I127:J127"/>
    <mergeCell ref="M127:N127"/>
    <mergeCell ref="G126:H126"/>
    <mergeCell ref="I126:J126"/>
    <mergeCell ref="M124:N124"/>
    <mergeCell ref="G125:H125"/>
    <mergeCell ref="I125:J125"/>
    <mergeCell ref="M125:N125"/>
    <mergeCell ref="G124:H124"/>
    <mergeCell ref="I124:J124"/>
    <mergeCell ref="K120:L120"/>
    <mergeCell ref="M120:N120"/>
    <mergeCell ref="K121:L121"/>
    <mergeCell ref="M121:N121"/>
    <mergeCell ref="M114:N114"/>
    <mergeCell ref="G115:H115"/>
    <mergeCell ref="I115:J115"/>
    <mergeCell ref="M115:N115"/>
    <mergeCell ref="G114:H114"/>
    <mergeCell ref="I114:J114"/>
    <mergeCell ref="K111:L111"/>
    <mergeCell ref="M111:N111"/>
    <mergeCell ref="Q111:V111"/>
    <mergeCell ref="G112:H112"/>
    <mergeCell ref="I112:J112"/>
    <mergeCell ref="K112:L112"/>
    <mergeCell ref="M112:N112"/>
    <mergeCell ref="Q112:V112"/>
    <mergeCell ref="A111:A112"/>
    <mergeCell ref="B111:B112"/>
    <mergeCell ref="G111:H111"/>
    <mergeCell ref="I111:J111"/>
    <mergeCell ref="Q102:T102"/>
    <mergeCell ref="G103:H103"/>
    <mergeCell ref="I103:J103"/>
    <mergeCell ref="Q103:T103"/>
    <mergeCell ref="A102:A109"/>
    <mergeCell ref="B102:B109"/>
    <mergeCell ref="G102:H102"/>
    <mergeCell ref="I102:J102"/>
    <mergeCell ref="G108:H108"/>
    <mergeCell ref="I108:J108"/>
    <mergeCell ref="G109:H109"/>
    <mergeCell ref="I109:J109"/>
    <mergeCell ref="G99:H99"/>
    <mergeCell ref="I99:J99"/>
    <mergeCell ref="G100:H100"/>
    <mergeCell ref="I100:J100"/>
    <mergeCell ref="G97:H97"/>
    <mergeCell ref="I97:J97"/>
    <mergeCell ref="G98:H98"/>
    <mergeCell ref="I98:J98"/>
    <mergeCell ref="G95:H95"/>
    <mergeCell ref="I95:J95"/>
    <mergeCell ref="G96:H96"/>
    <mergeCell ref="I96:J96"/>
    <mergeCell ref="G93:H93"/>
    <mergeCell ref="I93:J93"/>
    <mergeCell ref="G94:H94"/>
    <mergeCell ref="I94:J94"/>
    <mergeCell ref="G91:H91"/>
    <mergeCell ref="I91:J91"/>
    <mergeCell ref="G92:H92"/>
    <mergeCell ref="I92:J92"/>
    <mergeCell ref="A84:A89"/>
    <mergeCell ref="B84:B89"/>
    <mergeCell ref="A91:A100"/>
    <mergeCell ref="B91:B100"/>
    <mergeCell ref="G82:H82"/>
    <mergeCell ref="I82:J82"/>
    <mergeCell ref="K82:L82"/>
    <mergeCell ref="Q82:V82"/>
    <mergeCell ref="G81:H81"/>
    <mergeCell ref="I81:J81"/>
    <mergeCell ref="K81:L81"/>
    <mergeCell ref="Q81:V81"/>
    <mergeCell ref="G80:H80"/>
    <mergeCell ref="I80:J80"/>
    <mergeCell ref="K80:L80"/>
    <mergeCell ref="Q80:V80"/>
    <mergeCell ref="Q78:V78"/>
    <mergeCell ref="G79:H79"/>
    <mergeCell ref="I79:J79"/>
    <mergeCell ref="K79:L79"/>
    <mergeCell ref="Q79:V79"/>
    <mergeCell ref="Q74:V74"/>
    <mergeCell ref="Q75:V75"/>
    <mergeCell ref="Q76:V76"/>
    <mergeCell ref="Q77:V77"/>
    <mergeCell ref="G74:H74"/>
    <mergeCell ref="I74:J74"/>
    <mergeCell ref="K74:L74"/>
    <mergeCell ref="M74:N74"/>
    <mergeCell ref="Q71:V71"/>
    <mergeCell ref="Q72:V72"/>
    <mergeCell ref="G73:H73"/>
    <mergeCell ref="I73:J73"/>
    <mergeCell ref="K73:L73"/>
    <mergeCell ref="M73:N73"/>
    <mergeCell ref="Q73:V73"/>
    <mergeCell ref="A68:A69"/>
    <mergeCell ref="B68:B69"/>
    <mergeCell ref="A71:A82"/>
    <mergeCell ref="B71:B82"/>
    <mergeCell ref="Q63:V63"/>
    <mergeCell ref="Q64:V64"/>
    <mergeCell ref="Q65:V65"/>
    <mergeCell ref="Q66:V66"/>
    <mergeCell ref="Q59:V59"/>
    <mergeCell ref="Q60:V60"/>
    <mergeCell ref="Q61:V61"/>
    <mergeCell ref="Q62:V62"/>
    <mergeCell ref="Q55:V55"/>
    <mergeCell ref="Q56:V56"/>
    <mergeCell ref="Q57:V57"/>
    <mergeCell ref="Q58:V58"/>
    <mergeCell ref="A47:A66"/>
    <mergeCell ref="B47:B66"/>
    <mergeCell ref="Q47:V47"/>
    <mergeCell ref="Q48:V48"/>
    <mergeCell ref="Q49:V49"/>
    <mergeCell ref="Q50:V50"/>
    <mergeCell ref="Q51:V51"/>
    <mergeCell ref="Q52:V52"/>
    <mergeCell ref="Q53:V53"/>
    <mergeCell ref="Q54:V54"/>
    <mergeCell ref="G42:J42"/>
    <mergeCell ref="G43:J43"/>
    <mergeCell ref="G44:J44"/>
    <mergeCell ref="G45:J45"/>
    <mergeCell ref="G38:J38"/>
    <mergeCell ref="G39:J39"/>
    <mergeCell ref="G40:J40"/>
    <mergeCell ref="G41:J41"/>
    <mergeCell ref="A35:A36"/>
    <mergeCell ref="B35:B36"/>
    <mergeCell ref="A38:A45"/>
    <mergeCell ref="B38:B45"/>
    <mergeCell ref="A32:A33"/>
    <mergeCell ref="B32:B33"/>
    <mergeCell ref="G32:H32"/>
    <mergeCell ref="K32:L32"/>
    <mergeCell ref="G33:H33"/>
    <mergeCell ref="K33:L33"/>
    <mergeCell ref="W21:X21"/>
    <mergeCell ref="A23:A30"/>
    <mergeCell ref="B23:B30"/>
    <mergeCell ref="Q27:V27"/>
    <mergeCell ref="Q28:V28"/>
    <mergeCell ref="Q29:V29"/>
    <mergeCell ref="Q30:V30"/>
    <mergeCell ref="A17:A18"/>
    <mergeCell ref="B17:B18"/>
    <mergeCell ref="A20:A21"/>
    <mergeCell ref="B20:B21"/>
    <mergeCell ref="W14:X14"/>
    <mergeCell ref="G15:H15"/>
    <mergeCell ref="I15:J15"/>
    <mergeCell ref="K15:L15"/>
    <mergeCell ref="Q15:V15"/>
    <mergeCell ref="W15:X15"/>
    <mergeCell ref="G14:H14"/>
    <mergeCell ref="I14:J14"/>
    <mergeCell ref="K14:L14"/>
    <mergeCell ref="Q14:V14"/>
    <mergeCell ref="W12:X12"/>
    <mergeCell ref="G13:H13"/>
    <mergeCell ref="I13:J13"/>
    <mergeCell ref="K13:L13"/>
    <mergeCell ref="Q13:V13"/>
    <mergeCell ref="W13:X13"/>
    <mergeCell ref="G12:H12"/>
    <mergeCell ref="I12:J12"/>
    <mergeCell ref="K12:L12"/>
    <mergeCell ref="Q12:V12"/>
    <mergeCell ref="I11:J11"/>
    <mergeCell ref="K11:L11"/>
    <mergeCell ref="Q11:V11"/>
    <mergeCell ref="W11:X11"/>
    <mergeCell ref="W9:X9"/>
    <mergeCell ref="I10:J10"/>
    <mergeCell ref="K10:L10"/>
    <mergeCell ref="Q10:V10"/>
    <mergeCell ref="W10:X10"/>
    <mergeCell ref="G9:H9"/>
    <mergeCell ref="I9:J9"/>
    <mergeCell ref="K9:L9"/>
    <mergeCell ref="Q9:V9"/>
    <mergeCell ref="W7:X7"/>
    <mergeCell ref="G8:H8"/>
    <mergeCell ref="I8:J8"/>
    <mergeCell ref="K8:L8"/>
    <mergeCell ref="Q8:V8"/>
    <mergeCell ref="W8:X8"/>
    <mergeCell ref="G7:H7"/>
    <mergeCell ref="I7:J7"/>
    <mergeCell ref="K7:L7"/>
    <mergeCell ref="Q7:V7"/>
    <mergeCell ref="X4:X5"/>
    <mergeCell ref="Y4:Z4"/>
    <mergeCell ref="AA4:AB4"/>
    <mergeCell ref="A6:A15"/>
    <mergeCell ref="B6:B15"/>
    <mergeCell ref="G6:H6"/>
    <mergeCell ref="I6:J6"/>
    <mergeCell ref="K6:L6"/>
    <mergeCell ref="Q6:V6"/>
    <mergeCell ref="W6:X6"/>
    <mergeCell ref="T4:T5"/>
    <mergeCell ref="U4:U5"/>
    <mergeCell ref="V4:V5"/>
    <mergeCell ref="W4:W5"/>
    <mergeCell ref="AC1:AC5"/>
    <mergeCell ref="AD1:AD5"/>
    <mergeCell ref="AE1:AE5"/>
    <mergeCell ref="P1:P5"/>
    <mergeCell ref="Q1:V1"/>
    <mergeCell ref="W1:X3"/>
    <mergeCell ref="Y1:AB3"/>
    <mergeCell ref="Q2:R3"/>
    <mergeCell ref="S2:T3"/>
    <mergeCell ref="U2:V3"/>
    <mergeCell ref="Q4:Q5"/>
    <mergeCell ref="R4:R5"/>
    <mergeCell ref="S4:S5"/>
    <mergeCell ref="E1:E5"/>
    <mergeCell ref="F1:F5"/>
    <mergeCell ref="G1:N1"/>
    <mergeCell ref="O1:O5"/>
    <mergeCell ref="G2:J3"/>
    <mergeCell ref="K2:N3"/>
    <mergeCell ref="G4:H4"/>
    <mergeCell ref="I4:J4"/>
    <mergeCell ref="K4:L4"/>
    <mergeCell ref="M4:N4"/>
    <mergeCell ref="A1:A5"/>
    <mergeCell ref="B1:B5"/>
    <mergeCell ref="C1:C5"/>
    <mergeCell ref="D1:D5"/>
  </mergeCells>
  <printOptions/>
  <pageMargins left="0.75" right="0.75" top="1" bottom="1" header="0" footer="0"/>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E43"/>
  <sheetViews>
    <sheetView workbookViewId="0" topLeftCell="A1">
      <selection activeCell="H25" sqref="H25"/>
    </sheetView>
  </sheetViews>
  <sheetFormatPr defaultColWidth="11.421875" defaultRowHeight="12.75"/>
  <cols>
    <col min="1" max="1" width="20.8515625" style="0" bestFit="1" customWidth="1"/>
    <col min="2" max="2" width="15.57421875" style="24" bestFit="1" customWidth="1"/>
    <col min="3" max="3" width="13.421875" style="0" bestFit="1" customWidth="1"/>
    <col min="4" max="4" width="17.57421875" style="0" customWidth="1"/>
    <col min="5" max="5" width="13.8515625" style="0" customWidth="1"/>
  </cols>
  <sheetData>
    <row r="1" spans="1:5" ht="12.75" customHeight="1">
      <c r="A1" s="182" t="s">
        <v>56</v>
      </c>
      <c r="B1" s="185" t="s">
        <v>182</v>
      </c>
      <c r="C1" s="140" t="s">
        <v>224</v>
      </c>
      <c r="D1" s="147" t="s">
        <v>225</v>
      </c>
      <c r="E1" s="183" t="s">
        <v>226</v>
      </c>
    </row>
    <row r="2" spans="1:5" ht="12.75">
      <c r="A2" s="182"/>
      <c r="B2" s="186"/>
      <c r="C2" s="141"/>
      <c r="D2" s="148"/>
      <c r="E2" s="184"/>
    </row>
    <row r="3" spans="1:5" ht="12.75">
      <c r="A3" s="182"/>
      <c r="B3" s="186"/>
      <c r="C3" s="141"/>
      <c r="D3" s="148"/>
      <c r="E3" s="184"/>
    </row>
    <row r="4" spans="1:5" ht="12.75">
      <c r="A4" s="182"/>
      <c r="B4" s="186"/>
      <c r="C4" s="141"/>
      <c r="D4" s="148"/>
      <c r="E4" s="184"/>
    </row>
    <row r="5" spans="1:5" ht="12.75">
      <c r="A5" s="182"/>
      <c r="B5" s="187"/>
      <c r="C5" s="142"/>
      <c r="D5" s="148"/>
      <c r="E5" s="184"/>
    </row>
    <row r="6" spans="1:5" ht="13.5" thickBot="1">
      <c r="A6" s="97" t="s">
        <v>133</v>
      </c>
      <c r="B6" s="100">
        <v>2039574.2</v>
      </c>
      <c r="C6" s="101">
        <f>+Propiedades!O14+Propiedades!O15</f>
        <v>45378.11</v>
      </c>
      <c r="D6" s="101">
        <f>+B6-C6-E6</f>
        <v>1385549.7599999998</v>
      </c>
      <c r="E6" s="102">
        <f>+Propiedades!W14+Propiedades!W15</f>
        <v>608646.3300000001</v>
      </c>
    </row>
    <row r="7" spans="1:5" ht="13.5" thickBot="1">
      <c r="A7" s="98"/>
      <c r="B7" s="103"/>
      <c r="C7" s="103"/>
      <c r="D7" s="103"/>
      <c r="E7" s="104"/>
    </row>
    <row r="8" spans="1:5" ht="12.75" customHeight="1" thickBot="1">
      <c r="A8" s="97" t="s">
        <v>144</v>
      </c>
      <c r="B8" s="100">
        <v>764597.75</v>
      </c>
      <c r="C8" s="101">
        <f>+Propiedades!O17+Propiedades!O18</f>
        <v>343058.63</v>
      </c>
      <c r="D8" s="101">
        <f>+B8-C8-E8</f>
        <v>413067.77999999997</v>
      </c>
      <c r="E8" s="102">
        <f>+Propiedades!W17+Propiedades!W18</f>
        <v>8471.34</v>
      </c>
    </row>
    <row r="9" spans="1:5" ht="13.5" thickBot="1">
      <c r="A9" s="98"/>
      <c r="B9" s="103"/>
      <c r="C9" s="103"/>
      <c r="D9" s="103"/>
      <c r="E9" s="104"/>
    </row>
    <row r="10" spans="1:5" ht="13.5" thickBot="1">
      <c r="A10" s="97" t="s">
        <v>60</v>
      </c>
      <c r="B10" s="100">
        <v>359458.76</v>
      </c>
      <c r="C10" s="101">
        <f>+Propiedades!O20+Propiedades!O21</f>
        <v>257655.19</v>
      </c>
      <c r="D10" s="101">
        <f>+B10-C10-E10</f>
        <v>101803.57</v>
      </c>
      <c r="E10" s="102"/>
    </row>
    <row r="11" spans="1:5" ht="13.5" thickBot="1">
      <c r="A11" s="98"/>
      <c r="B11" s="103"/>
      <c r="C11" s="103"/>
      <c r="D11" s="103"/>
      <c r="E11" s="104"/>
    </row>
    <row r="12" spans="1:5" ht="13.5" thickBot="1">
      <c r="A12" s="97" t="s">
        <v>134</v>
      </c>
      <c r="B12" s="100">
        <v>495054.65</v>
      </c>
      <c r="C12" s="101">
        <f>+Propiedades!O29+Propiedades!O30</f>
        <v>226474.23000000004</v>
      </c>
      <c r="D12" s="101">
        <f>+B12-C12-E12</f>
        <v>268580.42</v>
      </c>
      <c r="E12" s="102"/>
    </row>
    <row r="13" spans="1:5" ht="13.5" thickBot="1">
      <c r="A13" s="98"/>
      <c r="B13" s="103"/>
      <c r="C13" s="103"/>
      <c r="D13" s="103"/>
      <c r="E13" s="104"/>
    </row>
    <row r="14" spans="1:5" ht="12.75" customHeight="1" thickBot="1">
      <c r="A14" s="97" t="s">
        <v>64</v>
      </c>
      <c r="B14" s="100">
        <v>586513.49</v>
      </c>
      <c r="C14" s="101">
        <f>+Propiedades!O32+Propiedades!O33</f>
        <v>427042.47</v>
      </c>
      <c r="D14" s="101">
        <f>+B14-C14-E14</f>
        <v>159471.02000000002</v>
      </c>
      <c r="E14" s="102"/>
    </row>
    <row r="15" spans="1:5" ht="13.5" thickBot="1">
      <c r="A15" s="98"/>
      <c r="B15" s="103"/>
      <c r="C15" s="103"/>
      <c r="D15" s="103"/>
      <c r="E15" s="104"/>
    </row>
    <row r="16" spans="1:5" ht="13.5" thickBot="1">
      <c r="A16" s="97" t="s">
        <v>65</v>
      </c>
      <c r="B16" s="100">
        <v>301475.52</v>
      </c>
      <c r="C16" s="101">
        <f>+Propiedades!O35+Propiedades!O36</f>
        <v>199795.29</v>
      </c>
      <c r="D16" s="101">
        <f>+B16-C16-E16</f>
        <v>101680.23000000001</v>
      </c>
      <c r="E16" s="102"/>
    </row>
    <row r="17" spans="1:5" ht="13.5" thickBot="1">
      <c r="A17" s="98"/>
      <c r="B17" s="103"/>
      <c r="C17" s="103"/>
      <c r="D17" s="103"/>
      <c r="E17" s="104"/>
    </row>
    <row r="18" spans="1:5" ht="13.5" thickBot="1">
      <c r="A18" s="97" t="s">
        <v>135</v>
      </c>
      <c r="B18" s="100">
        <v>2608312.293899999</v>
      </c>
      <c r="C18" s="101">
        <f>+Propiedades!O44+Propiedades!O45</f>
        <v>1045955.8400000001</v>
      </c>
      <c r="D18" s="101">
        <f>+B18-C18-E18</f>
        <v>1562356.453899999</v>
      </c>
      <c r="E18" s="102"/>
    </row>
    <row r="19" spans="1:5" ht="13.5" thickBot="1">
      <c r="A19" s="98"/>
      <c r="B19" s="103"/>
      <c r="C19" s="103"/>
      <c r="D19" s="103"/>
      <c r="E19" s="104"/>
    </row>
    <row r="20" spans="1:5" ht="13.5" thickBot="1">
      <c r="A20" s="97" t="s">
        <v>143</v>
      </c>
      <c r="B20" s="100">
        <v>4807732.55</v>
      </c>
      <c r="C20" s="101">
        <f>+Propiedades!O65+Propiedades!O66</f>
        <v>1714165.17</v>
      </c>
      <c r="D20" s="101">
        <f>+B20-C20-E20</f>
        <v>3093567.38</v>
      </c>
      <c r="E20" s="102"/>
    </row>
    <row r="21" spans="1:5" ht="13.5" thickBot="1">
      <c r="A21" s="98"/>
      <c r="B21" s="103"/>
      <c r="C21" s="103"/>
      <c r="D21" s="103"/>
      <c r="E21" s="104"/>
    </row>
    <row r="22" spans="1:5" ht="12.75" customHeight="1" thickBot="1">
      <c r="A22" s="97" t="s">
        <v>68</v>
      </c>
      <c r="B22" s="100">
        <v>420093.34</v>
      </c>
      <c r="C22" s="101">
        <f>+Propiedades!O68+Propiedades!O69</f>
        <v>108522.89000000001</v>
      </c>
      <c r="D22" s="101">
        <f>+B22-C22-E22</f>
        <v>311570.45</v>
      </c>
      <c r="E22" s="102"/>
    </row>
    <row r="23" spans="1:5" ht="13.5" thickBot="1">
      <c r="A23" s="98"/>
      <c r="B23" s="103"/>
      <c r="C23" s="103"/>
      <c r="D23" s="103"/>
      <c r="E23" s="104"/>
    </row>
    <row r="24" spans="1:5" ht="13.5" thickBot="1">
      <c r="A24" s="97" t="s">
        <v>137</v>
      </c>
      <c r="B24" s="100">
        <v>3564779.289837</v>
      </c>
      <c r="C24" s="101">
        <f>+Propiedades!O81+Propiedades!O82</f>
        <v>820575.3999999999</v>
      </c>
      <c r="D24" s="101">
        <f>+B24-C24-E24</f>
        <v>2744203.889837</v>
      </c>
      <c r="E24" s="102"/>
    </row>
    <row r="25" spans="1:5" ht="13.5" thickBot="1">
      <c r="A25" s="98"/>
      <c r="B25" s="103"/>
      <c r="C25" s="103"/>
      <c r="D25" s="103"/>
      <c r="E25" s="104"/>
    </row>
    <row r="26" spans="1:5" ht="13.5" thickBot="1">
      <c r="A26" s="97" t="s">
        <v>138</v>
      </c>
      <c r="B26" s="100">
        <v>2727232.38</v>
      </c>
      <c r="C26" s="101">
        <f>+Propiedades!O88+Propiedades!O89</f>
        <v>183761.64</v>
      </c>
      <c r="D26" s="101">
        <f>+B26-C26-E26</f>
        <v>2543470.7399999998</v>
      </c>
      <c r="E26" s="102"/>
    </row>
    <row r="27" spans="1:5" ht="13.5" thickBot="1">
      <c r="A27" s="98"/>
      <c r="B27" s="103"/>
      <c r="C27" s="103"/>
      <c r="D27" s="103"/>
      <c r="E27" s="104"/>
    </row>
    <row r="28" spans="1:5" ht="13.5" thickBot="1">
      <c r="A28" s="97" t="s">
        <v>136</v>
      </c>
      <c r="B28" s="100">
        <v>1930482.2838909999</v>
      </c>
      <c r="C28" s="101">
        <f>+Propiedades!O99+Propiedades!O100</f>
        <v>445242.29000000004</v>
      </c>
      <c r="D28" s="101">
        <f>+B28-C28-E28</f>
        <v>1485239.9938909998</v>
      </c>
      <c r="E28" s="102"/>
    </row>
    <row r="29" spans="1:5" ht="13.5" thickBot="1">
      <c r="A29" s="98"/>
      <c r="B29" s="103"/>
      <c r="C29" s="103"/>
      <c r="D29" s="103"/>
      <c r="E29" s="104"/>
    </row>
    <row r="30" spans="1:5" ht="13.5" thickBot="1">
      <c r="A30" s="97" t="s">
        <v>142</v>
      </c>
      <c r="B30" s="100">
        <v>1255338.607</v>
      </c>
      <c r="C30" s="101">
        <f>+Propiedades!O108+Propiedades!O109</f>
        <v>403490.857</v>
      </c>
      <c r="D30" s="101">
        <f>+B30-C30-E30</f>
        <v>851847.75</v>
      </c>
      <c r="E30" s="102"/>
    </row>
    <row r="31" spans="1:5" ht="13.5" thickBot="1">
      <c r="A31" s="98"/>
      <c r="B31" s="103"/>
      <c r="C31" s="103"/>
      <c r="D31" s="103"/>
      <c r="E31" s="104"/>
    </row>
    <row r="32" spans="1:5" ht="13.5" thickBot="1">
      <c r="A32" s="97" t="s">
        <v>66</v>
      </c>
      <c r="B32" s="100">
        <v>223601.03</v>
      </c>
      <c r="C32" s="101">
        <f>+Propiedades!O111+Propiedades!O112</f>
        <v>11403.27</v>
      </c>
      <c r="D32" s="101">
        <f>+B32-C32-E32</f>
        <v>212197.76</v>
      </c>
      <c r="E32" s="102"/>
    </row>
    <row r="33" spans="1:5" ht="13.5" thickBot="1">
      <c r="A33" s="98"/>
      <c r="B33" s="103"/>
      <c r="C33" s="103"/>
      <c r="D33" s="103"/>
      <c r="E33" s="104"/>
    </row>
    <row r="34" spans="1:5" ht="13.5" thickBot="1">
      <c r="A34" s="97" t="s">
        <v>140</v>
      </c>
      <c r="B34" s="100">
        <v>4391800.03</v>
      </c>
      <c r="C34" s="101">
        <f>+Propiedades!O130+Propiedades!O131</f>
        <v>1170275.28</v>
      </c>
      <c r="D34" s="101">
        <f>+B34-C34-E34</f>
        <v>3220791.78</v>
      </c>
      <c r="E34" s="102">
        <f>+Propiedades!X130+Propiedades!X131</f>
        <v>732.97</v>
      </c>
    </row>
    <row r="35" spans="1:5" ht="13.5" thickBot="1">
      <c r="A35" s="98"/>
      <c r="B35" s="103"/>
      <c r="C35" s="103"/>
      <c r="D35" s="103"/>
      <c r="E35" s="104"/>
    </row>
    <row r="36" spans="1:5" ht="12.75" customHeight="1" thickBot="1">
      <c r="A36" s="97" t="s">
        <v>145</v>
      </c>
      <c r="B36" s="100">
        <v>486018.91</v>
      </c>
      <c r="C36" s="101">
        <f>+Propiedades!O133+Propiedades!O134</f>
        <v>143302.01</v>
      </c>
      <c r="D36" s="101">
        <f>+B36-C36-E36</f>
        <v>342716.89999999997</v>
      </c>
      <c r="E36" s="102"/>
    </row>
    <row r="37" spans="1:5" ht="13.5" thickBot="1">
      <c r="A37" s="98"/>
      <c r="B37" s="103"/>
      <c r="C37" s="103"/>
      <c r="D37" s="103"/>
      <c r="E37" s="104"/>
    </row>
    <row r="38" spans="1:5" ht="12.75">
      <c r="A38" s="97" t="s">
        <v>139</v>
      </c>
      <c r="B38" s="105">
        <v>563644.81</v>
      </c>
      <c r="C38" s="106">
        <f>+Propiedades!O140+Propiedades!O141</f>
        <v>109764.69</v>
      </c>
      <c r="D38" s="106">
        <f>+B38-C38-E38</f>
        <v>453580.51000000007</v>
      </c>
      <c r="E38" s="107">
        <f>+Propiedades!X140+Propiedades!X141</f>
        <v>299.61</v>
      </c>
    </row>
    <row r="39" spans="1:5" ht="13.5" thickBot="1">
      <c r="A39" s="99"/>
      <c r="B39" s="100"/>
      <c r="C39" s="101"/>
      <c r="D39" s="101"/>
      <c r="E39" s="102"/>
    </row>
    <row r="40" spans="1:5" ht="13.5" thickBot="1">
      <c r="A40" s="96" t="s">
        <v>141</v>
      </c>
      <c r="B40" s="108">
        <v>27525709.894627996</v>
      </c>
      <c r="C40" s="109">
        <f>SUM(C6:C39)</f>
        <v>7655863.256999998</v>
      </c>
      <c r="D40" s="109">
        <f>+B40-C40-E40</f>
        <v>19251696.387627997</v>
      </c>
      <c r="E40" s="110">
        <f>SUM(E6:E39)</f>
        <v>618150.25</v>
      </c>
    </row>
    <row r="41" ht="12.75">
      <c r="A41" s="22"/>
    </row>
    <row r="43" spans="2:4" ht="12.75">
      <c r="B43" s="90"/>
      <c r="C43" s="80"/>
      <c r="D43" s="80"/>
    </row>
  </sheetData>
  <mergeCells count="5">
    <mergeCell ref="A1:A5"/>
    <mergeCell ref="C1:C5"/>
    <mergeCell ref="D1:D5"/>
    <mergeCell ref="E1:E5"/>
    <mergeCell ref="B1:B5"/>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cau</cp:lastModifiedBy>
  <dcterms:created xsi:type="dcterms:W3CDTF">2011-08-09T06:47:19Z</dcterms:created>
  <dcterms:modified xsi:type="dcterms:W3CDTF">2011-12-20T17:19:16Z</dcterms:modified>
  <cp:category/>
  <cp:version/>
  <cp:contentType/>
  <cp:contentStatus/>
</cp:coreProperties>
</file>