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6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7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F:\INFORMES_PLANES\Informe IEPNB\Informe 2023\3 Indicadores 2023\"/>
    </mc:Choice>
  </mc:AlternateContent>
  <xr:revisionPtr revIDLastSave="0" documentId="13_ncr:1_{7FC6582F-D407-43F5-AE8E-4644D124AFF4}" xr6:coauthVersionLast="47" xr6:coauthVersionMax="47" xr10:uidLastSave="{00000000-0000-0000-0000-000000000000}"/>
  <bookViews>
    <workbookView xWindow="1170" yWindow="105" windowWidth="19320" windowHeight="11415" tabRatio="763" activeTab="5" xr2:uid="{00000000-000D-0000-FFFF-FFFF00000000}"/>
  </bookViews>
  <sheets>
    <sheet name="Metadatos" sheetId="112" r:id="rId1"/>
    <sheet name="Indicador 29" sheetId="18" r:id="rId2"/>
    <sheet name="Indicador 30" sheetId="95" r:id="rId3"/>
    <sheet name="Indicador 31" sheetId="22" r:id="rId4"/>
    <sheet name="Indicador 32" sheetId="103" r:id="rId5"/>
    <sheet name="Indicador 33" sheetId="113" r:id="rId6"/>
    <sheet name="Figura 4" sheetId="97" state="hidden" r:id="rId7"/>
    <sheet name="Figura 10" sheetId="24" state="hidden" r:id="rId8"/>
    <sheet name="Figura 11" sheetId="100" state="hidden" r:id="rId9"/>
    <sheet name="Figura 13" sheetId="104" state="hidden" r:id="rId10"/>
    <sheet name="Tabla 1" sheetId="94" state="hidden" r:id="rId11"/>
    <sheet name="Tabla 3" sheetId="98" state="hidden" r:id="rId12"/>
    <sheet name="Tabla 5" sheetId="102" state="hidden" r:id="rId13"/>
    <sheet name="Hoja1" sheetId="105" state="hidden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 localSheetId="9">#REF!</definedName>
    <definedName name="\A" localSheetId="6">#REF!</definedName>
    <definedName name="\A" localSheetId="4">#REF!</definedName>
    <definedName name="\A" localSheetId="5">#REF!</definedName>
    <definedName name="\A">#REF!</definedName>
    <definedName name="\B" localSheetId="6">#REF!</definedName>
    <definedName name="\B" localSheetId="4">#REF!</definedName>
    <definedName name="\B" localSheetId="5">#REF!</definedName>
    <definedName name="\B">#REF!</definedName>
    <definedName name="\C" localSheetId="9">#REF!</definedName>
    <definedName name="\C" localSheetId="6">#REF!</definedName>
    <definedName name="\C" localSheetId="4">#REF!</definedName>
    <definedName name="\C" localSheetId="5">#REF!</definedName>
    <definedName name="\C">#REF!</definedName>
    <definedName name="\D" localSheetId="6">'[1]19.11-12'!$B$51</definedName>
    <definedName name="\D" localSheetId="5">'[1]19.11-12'!$B$51</definedName>
    <definedName name="\G" localSheetId="9">#REF!</definedName>
    <definedName name="\G" localSheetId="6">#REF!</definedName>
    <definedName name="\G" localSheetId="4">#REF!</definedName>
    <definedName name="\G" localSheetId="5">#REF!</definedName>
    <definedName name="\G">#REF!</definedName>
    <definedName name="\I" localSheetId="6">#REF!</definedName>
    <definedName name="\I" localSheetId="4">#REF!</definedName>
    <definedName name="\I" localSheetId="5">#REF!</definedName>
    <definedName name="\I">#REF!</definedName>
    <definedName name="\L" localSheetId="6">'[1]19.11-12'!$B$53</definedName>
    <definedName name="\L" localSheetId="5">'[1]19.11-12'!$B$53</definedName>
    <definedName name="\N" localSheetId="9">#REF!</definedName>
    <definedName name="\N" localSheetId="6">#REF!</definedName>
    <definedName name="\N" localSheetId="4">#REF!</definedName>
    <definedName name="\N" localSheetId="5">#REF!</definedName>
    <definedName name="\N">#REF!</definedName>
    <definedName name="\T" localSheetId="6">'[1]19.18-19'!#REF!</definedName>
    <definedName name="\T" localSheetId="5">'[1]19.18-19'!#REF!</definedName>
    <definedName name="\x">[2]Arlleg01!$IR$8190</definedName>
    <definedName name="\z">[2]Arlleg01!$IR$8190</definedName>
    <definedName name="__123Graph_A" localSheetId="6" hidden="1">'[1]19.14-15'!$B$34:$B$37</definedName>
    <definedName name="__123Graph_A" localSheetId="5" hidden="1">'[1]19.14-15'!$B$34:$B$37</definedName>
    <definedName name="__123Graph_ACurrent" localSheetId="6" hidden="1">'[1]19.14-15'!$B$34:$B$37</definedName>
    <definedName name="__123Graph_ACurrent" localSheetId="5" hidden="1">'[1]19.14-15'!$B$34:$B$37</definedName>
    <definedName name="__123Graph_AGrßfico1" localSheetId="6" hidden="1">'[1]19.14-15'!$B$34:$B$37</definedName>
    <definedName name="__123Graph_AGrßfico1" localSheetId="5" hidden="1">'[1]19.14-15'!$B$34:$B$37</definedName>
    <definedName name="__123Graph_B" localSheetId="9" hidden="1">'[3]19.14-15'!#REF!</definedName>
    <definedName name="__123Graph_B" localSheetId="6" hidden="1">[1]p122!#REF!</definedName>
    <definedName name="__123Graph_B" localSheetId="5" hidden="1">[1]p122!#REF!</definedName>
    <definedName name="__123Graph_BCurrent" localSheetId="6" hidden="1">'[1]19.14-15'!#REF!</definedName>
    <definedName name="__123Graph_BCurrent" localSheetId="5" hidden="1">'[1]19.14-15'!#REF!</definedName>
    <definedName name="__123Graph_BGrßfico1" localSheetId="6" hidden="1">'[1]19.14-15'!#REF!</definedName>
    <definedName name="__123Graph_BGrßfico1" localSheetId="5" hidden="1">'[1]19.14-15'!#REF!</definedName>
    <definedName name="__123Graph_C" localSheetId="6" hidden="1">'[1]19.14-15'!$C$34:$C$37</definedName>
    <definedName name="__123Graph_C" localSheetId="5" hidden="1">'[1]19.14-15'!$C$34:$C$37</definedName>
    <definedName name="__123Graph_CCurrent" localSheetId="6" hidden="1">'[1]19.14-15'!$C$34:$C$37</definedName>
    <definedName name="__123Graph_CCurrent" localSheetId="5" hidden="1">'[1]19.14-15'!$C$34:$C$37</definedName>
    <definedName name="__123Graph_CGrßfico1" localSheetId="6" hidden="1">'[1]19.14-15'!$C$34:$C$37</definedName>
    <definedName name="__123Graph_CGrßfico1" localSheetId="5" hidden="1">'[1]19.14-15'!$C$34:$C$37</definedName>
    <definedName name="__123Graph_D" localSheetId="9" hidden="1">'[3]19.14-15'!#REF!</definedName>
    <definedName name="__123Graph_D" localSheetId="6" hidden="1">[1]p122!#REF!</definedName>
    <definedName name="__123Graph_D" localSheetId="5" hidden="1">[1]p122!#REF!</definedName>
    <definedName name="__123Graph_DCurrent" localSheetId="6" hidden="1">'[1]19.14-15'!#REF!</definedName>
    <definedName name="__123Graph_DCurrent" localSheetId="5" hidden="1">'[1]19.14-15'!#REF!</definedName>
    <definedName name="__123Graph_DGrßfico1" localSheetId="6" hidden="1">'[1]19.14-15'!#REF!</definedName>
    <definedName name="__123Graph_DGrßfico1" localSheetId="5" hidden="1">'[1]19.14-15'!#REF!</definedName>
    <definedName name="__123Graph_E" localSheetId="6" hidden="1">'[1]19.14-15'!$D$34:$D$37</definedName>
    <definedName name="__123Graph_E" localSheetId="5" hidden="1">'[1]19.14-15'!$D$34:$D$37</definedName>
    <definedName name="__123Graph_ECurrent" localSheetId="6" hidden="1">'[1]19.14-15'!$D$34:$D$37</definedName>
    <definedName name="__123Graph_ECurrent" localSheetId="5" hidden="1">'[1]19.14-15'!$D$34:$D$37</definedName>
    <definedName name="__123Graph_EGrßfico1" localSheetId="6" hidden="1">'[1]19.14-15'!$D$34:$D$37</definedName>
    <definedName name="__123Graph_EGrßfico1" localSheetId="5" hidden="1">'[1]19.14-15'!$D$34:$D$37</definedName>
    <definedName name="__123Graph_F" localSheetId="9" hidden="1">'[3]19.14-15'!#REF!</definedName>
    <definedName name="__123Graph_F" localSheetId="6" hidden="1">[1]p122!#REF!</definedName>
    <definedName name="__123Graph_F" localSheetId="5" hidden="1">[1]p122!#REF!</definedName>
    <definedName name="__123Graph_FCurrent" localSheetId="6" hidden="1">'[1]19.14-15'!#REF!</definedName>
    <definedName name="__123Graph_FCurrent" localSheetId="5" hidden="1">'[1]19.14-15'!#REF!</definedName>
    <definedName name="__123Graph_FGrßfico1" localSheetId="6" hidden="1">'[1]19.14-15'!#REF!</definedName>
    <definedName name="__123Graph_FGrßfico1" localSheetId="5" hidden="1">'[1]19.14-15'!#REF!</definedName>
    <definedName name="__123Graph_X" localSheetId="9" hidden="1">'[3]19.14-15'!#REF!</definedName>
    <definedName name="__123Graph_X" localSheetId="6" hidden="1">[1]p122!#REF!</definedName>
    <definedName name="__123Graph_X" localSheetId="5" hidden="1">[1]p122!#REF!</definedName>
    <definedName name="__123Graph_XCurrent" localSheetId="6" hidden="1">'[1]19.14-15'!#REF!</definedName>
    <definedName name="__123Graph_XCurrent" localSheetId="5" hidden="1">'[1]19.14-15'!#REF!</definedName>
    <definedName name="__123Graph_XGrßfico1" localSheetId="6" hidden="1">'[1]19.14-15'!#REF!</definedName>
    <definedName name="__123Graph_XGrßfico1" localSheetId="5" hidden="1">'[1]19.14-15'!#REF!</definedName>
    <definedName name="_p421" localSheetId="6">[4]CARNE1!$B$44</definedName>
    <definedName name="_p421" localSheetId="5">[4]CARNE1!$B$44</definedName>
    <definedName name="_p431" localSheetId="6" hidden="1">[4]CARNE7!$G$11:$G$93</definedName>
    <definedName name="_p431" localSheetId="5" hidden="1">[4]CARNE7!$G$11:$G$93</definedName>
    <definedName name="_p7" hidden="1">'[5]19.14-15'!#REF!</definedName>
    <definedName name="_PEP1" localSheetId="6">'[6]19.11-12'!$B$51</definedName>
    <definedName name="_PEP1" localSheetId="5">'[6]19.11-12'!$B$51</definedName>
    <definedName name="_PEP2" localSheetId="6">[7]GANADE1!$B$75</definedName>
    <definedName name="_PEP2" localSheetId="5">[7]GANADE1!$B$75</definedName>
    <definedName name="_PEP3" localSheetId="6">'[6]19.11-12'!$B$53</definedName>
    <definedName name="_PEP3" localSheetId="5">'[6]19.11-12'!$B$53</definedName>
    <definedName name="_PEP4" localSheetId="6" hidden="1">'[6]19.14-15'!$B$34:$B$37</definedName>
    <definedName name="_PEP4" localSheetId="5" hidden="1">'[6]19.14-15'!$B$34:$B$37</definedName>
    <definedName name="_PP1" localSheetId="6">[7]GANADE1!$B$77</definedName>
    <definedName name="_PP1" localSheetId="5">[7]GANADE1!$B$77</definedName>
    <definedName name="_PP10" localSheetId="6" hidden="1">'[6]19.14-15'!$C$34:$C$37</definedName>
    <definedName name="_PP10" localSheetId="5" hidden="1">'[6]19.14-15'!$C$34:$C$37</definedName>
    <definedName name="_PP11" localSheetId="6" hidden="1">'[6]19.14-15'!$C$34:$C$37</definedName>
    <definedName name="_PP11" localSheetId="5" hidden="1">'[6]19.14-15'!$C$34:$C$37</definedName>
    <definedName name="_PP12" localSheetId="6" hidden="1">'[6]19.14-15'!$C$34:$C$37</definedName>
    <definedName name="_PP12" localSheetId="5" hidden="1">'[6]19.14-15'!$C$34:$C$37</definedName>
    <definedName name="_PP13" localSheetId="6" hidden="1">'[6]19.14-15'!#REF!</definedName>
    <definedName name="_PP13" localSheetId="5" hidden="1">'[6]19.14-15'!#REF!</definedName>
    <definedName name="_PP14" localSheetId="6" hidden="1">'[6]19.14-15'!#REF!</definedName>
    <definedName name="_PP14" localSheetId="5" hidden="1">'[6]19.14-15'!#REF!</definedName>
    <definedName name="_PP15" localSheetId="6" hidden="1">'[6]19.14-15'!#REF!</definedName>
    <definedName name="_PP15" localSheetId="5" hidden="1">'[6]19.14-15'!#REF!</definedName>
    <definedName name="_PP16" localSheetId="6" hidden="1">'[6]19.14-15'!$D$34:$D$37</definedName>
    <definedName name="_PP16" localSheetId="5" hidden="1">'[6]19.14-15'!$D$34:$D$37</definedName>
    <definedName name="_PP17" localSheetId="6" hidden="1">'[6]19.14-15'!$D$34:$D$37</definedName>
    <definedName name="_PP17" localSheetId="5" hidden="1">'[6]19.14-15'!$D$34:$D$37</definedName>
    <definedName name="_pp18" localSheetId="6" hidden="1">'[6]19.14-15'!$D$34:$D$37</definedName>
    <definedName name="_pp18" localSheetId="5" hidden="1">'[6]19.14-15'!$D$34:$D$37</definedName>
    <definedName name="_pp19" localSheetId="6" hidden="1">'[6]19.14-15'!#REF!</definedName>
    <definedName name="_pp19" localSheetId="5" hidden="1">'[6]19.14-15'!#REF!</definedName>
    <definedName name="_PP2" localSheetId="6">'[6]19.22'!#REF!</definedName>
    <definedName name="_PP2" localSheetId="5">'[6]19.22'!#REF!</definedName>
    <definedName name="_PP20" localSheetId="6" hidden="1">'[6]19.14-15'!#REF!</definedName>
    <definedName name="_PP20" localSheetId="5" hidden="1">'[6]19.14-15'!#REF!</definedName>
    <definedName name="_PP21" localSheetId="6" hidden="1">'[6]19.14-15'!#REF!</definedName>
    <definedName name="_PP21" localSheetId="5" hidden="1">'[6]19.14-15'!#REF!</definedName>
    <definedName name="_PP22" localSheetId="6" hidden="1">'[6]19.14-15'!#REF!</definedName>
    <definedName name="_PP22" localSheetId="5" hidden="1">'[6]19.14-15'!#REF!</definedName>
    <definedName name="_pp23" localSheetId="6" hidden="1">'[6]19.14-15'!#REF!</definedName>
    <definedName name="_pp23" localSheetId="5" hidden="1">'[6]19.14-15'!#REF!</definedName>
    <definedName name="_pp24" localSheetId="6" hidden="1">'[6]19.14-15'!#REF!</definedName>
    <definedName name="_pp24" localSheetId="5" hidden="1">'[6]19.14-15'!#REF!</definedName>
    <definedName name="_pp25" localSheetId="6" hidden="1">'[6]19.14-15'!#REF!</definedName>
    <definedName name="_pp25" localSheetId="5" hidden="1">'[6]19.14-15'!#REF!</definedName>
    <definedName name="_pp26" localSheetId="6" hidden="1">'[6]19.14-15'!#REF!</definedName>
    <definedName name="_pp26" localSheetId="5" hidden="1">'[6]19.14-15'!#REF!</definedName>
    <definedName name="_pp27" localSheetId="6" hidden="1">'[6]19.14-15'!#REF!</definedName>
    <definedName name="_pp27" localSheetId="5" hidden="1">'[6]19.14-15'!#REF!</definedName>
    <definedName name="_PP3" localSheetId="6">[7]GANADE1!$B$79</definedName>
    <definedName name="_PP3" localSheetId="5">[7]GANADE1!$B$79</definedName>
    <definedName name="_PP4" localSheetId="6">'[6]19.11-12'!$B$51</definedName>
    <definedName name="_PP4" localSheetId="5">'[6]19.11-12'!$B$51</definedName>
    <definedName name="_PP5" localSheetId="6" hidden="1">'[6]19.14-15'!$B$34:$B$37</definedName>
    <definedName name="_PP5" localSheetId="5" hidden="1">'[6]19.14-15'!$B$34:$B$37</definedName>
    <definedName name="_PP6" localSheetId="6" hidden="1">'[6]19.14-15'!$B$34:$B$37</definedName>
    <definedName name="_PP6" localSheetId="5" hidden="1">'[6]19.14-15'!$B$34:$B$37</definedName>
    <definedName name="_PP7" localSheetId="6" hidden="1">'[6]19.14-15'!#REF!</definedName>
    <definedName name="_PP7" localSheetId="5" hidden="1">'[6]19.14-15'!#REF!</definedName>
    <definedName name="_PP8" localSheetId="6" hidden="1">'[6]19.14-15'!#REF!</definedName>
    <definedName name="_PP8" localSheetId="5" hidden="1">'[6]19.14-15'!#REF!</definedName>
    <definedName name="_PP9" localSheetId="6" hidden="1">'[6]19.14-15'!#REF!</definedName>
    <definedName name="_PP9" localSheetId="5" hidden="1">'[6]19.14-15'!#REF!</definedName>
    <definedName name="A_impresión_IM" localSheetId="6">#REF!</definedName>
    <definedName name="A_impresión_IM" localSheetId="4">#REF!</definedName>
    <definedName name="A_impresión_IM" localSheetId="5">#REF!</definedName>
    <definedName name="A_impresión_IM">#REF!</definedName>
    <definedName name="alk" localSheetId="6">'[8]19.11-12'!$B$53</definedName>
    <definedName name="alk" localSheetId="5">'[8]19.11-12'!$B$53</definedName>
    <definedName name="alk">#N/A</definedName>
    <definedName name="_xlnm.Print_Area" localSheetId="7">'Figura 10'!$A$2:$D$24</definedName>
    <definedName name="_xlnm.Print_Area" localSheetId="8">'Figura 11'!$B$3:$I$45</definedName>
    <definedName name="_xlnm.Print_Area" localSheetId="9">'Figura 13'!$B$2:$G$4</definedName>
    <definedName name="_xlnm.Print_Area" localSheetId="6">'Figura 4'!#REF!</definedName>
    <definedName name="_xlnm.Print_Area" localSheetId="1">'Indicador 29'!#REF!</definedName>
    <definedName name="_xlnm.Print_Area" localSheetId="3">'Indicador 31'!#REF!</definedName>
    <definedName name="_xlnm.Print_Area" localSheetId="5">'Indicador 33'!#REF!</definedName>
    <definedName name="balan.xls" hidden="1">'[9]7.24'!$D$6:$D$27</definedName>
    <definedName name="GUION" localSheetId="6">#REF!</definedName>
    <definedName name="GUION" localSheetId="4">#REF!</definedName>
    <definedName name="GUION" localSheetId="5">#REF!</definedName>
    <definedName name="GUION">#REF!</definedName>
    <definedName name="Imprimir_área_IM" localSheetId="9">[10]GANADE15!$A$35:$AG$39</definedName>
    <definedName name="Imprimir_área_IM" localSheetId="6">#REF!</definedName>
    <definedName name="Imprimir_área_IM" localSheetId="4">#REF!</definedName>
    <definedName name="Imprimir_área_IM" localSheetId="5">#REF!</definedName>
    <definedName name="Imprimir_área_IM">#REF!</definedName>
    <definedName name="kk" localSheetId="5" hidden="1">'[5]19.14-15'!#REF!</definedName>
    <definedName name="kk" hidden="1">'[5]19.14-15'!#REF!</definedName>
    <definedName name="kkjkj" localSheetId="5">#REF!</definedName>
    <definedName name="kkjkj">#REF!</definedName>
    <definedName name="PEP" localSheetId="6">[7]GANADE1!$B$79</definedName>
    <definedName name="PEP" localSheetId="5">[7]GANADE1!$B$79</definedName>
    <definedName name="RUTINA" localSheetId="6">#REF!</definedName>
    <definedName name="RUTINA" localSheetId="4">#REF!</definedName>
    <definedName name="RUTINA" localSheetId="5">#REF!</definedName>
    <definedName name="RUTI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8" i="113" l="1"/>
  <c r="AA5" i="18"/>
  <c r="E12" i="95" l="1"/>
  <c r="C12" i="95"/>
  <c r="E5" i="22"/>
  <c r="I5" i="18"/>
  <c r="G5" i="18"/>
  <c r="E5" i="18"/>
  <c r="E8" i="22"/>
  <c r="E7" i="22"/>
  <c r="E6" i="22"/>
  <c r="J22" i="100"/>
  <c r="J23" i="100"/>
  <c r="J25" i="100"/>
  <c r="I25" i="100"/>
  <c r="H25" i="100"/>
  <c r="G25" i="100"/>
  <c r="I26" i="100" s="1"/>
  <c r="F25" i="100"/>
  <c r="E25" i="100"/>
  <c r="C25" i="100"/>
  <c r="D25" i="100"/>
  <c r="F26" i="100"/>
  <c r="H19" i="24"/>
  <c r="G25" i="24"/>
  <c r="H4" i="24" s="1"/>
  <c r="H24" i="24"/>
  <c r="H23" i="24"/>
  <c r="H22" i="24"/>
  <c r="H21" i="24"/>
  <c r="H18" i="24"/>
  <c r="H17" i="24"/>
  <c r="H16" i="24"/>
  <c r="H15" i="24"/>
  <c r="H14" i="24"/>
  <c r="H12" i="24"/>
  <c r="H11" i="24"/>
  <c r="H10" i="24"/>
  <c r="H9" i="24"/>
  <c r="H8" i="24"/>
  <c r="H7" i="24"/>
  <c r="H6" i="24"/>
  <c r="H5" i="24"/>
  <c r="I4" i="94"/>
  <c r="C25" i="98"/>
  <c r="D24" i="98" s="1"/>
  <c r="D6" i="98"/>
  <c r="G4" i="94"/>
  <c r="K7" i="100"/>
  <c r="K6" i="100"/>
  <c r="F25" i="24"/>
  <c r="E25" i="24"/>
  <c r="F24" i="24"/>
  <c r="D13" i="24"/>
  <c r="D4" i="24"/>
  <c r="D25" i="24"/>
  <c r="D52" i="100"/>
  <c r="D53" i="100"/>
  <c r="D54" i="100"/>
  <c r="D55" i="100"/>
  <c r="D56" i="100"/>
  <c r="D57" i="100"/>
  <c r="D58" i="100"/>
  <c r="D59" i="100"/>
  <c r="D60" i="100"/>
  <c r="D61" i="100"/>
  <c r="D13" i="98"/>
  <c r="D10" i="98"/>
  <c r="D8" i="98"/>
  <c r="D23" i="98"/>
  <c r="D7" i="98"/>
  <c r="D14" i="98"/>
  <c r="D12" i="98"/>
  <c r="D22" i="98"/>
  <c r="D18" i="98"/>
  <c r="D21" i="98"/>
  <c r="H13" i="24"/>
  <c r="D15" i="98" l="1"/>
  <c r="D17" i="98"/>
  <c r="D11" i="98"/>
  <c r="D20" i="98"/>
  <c r="D19" i="98"/>
  <c r="D9" i="98"/>
  <c r="D5" i="9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</author>
  </authors>
  <commentList>
    <comment ref="D1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ES:</t>
        </r>
        <r>
          <rPr>
            <sz val="9"/>
            <color indexed="81"/>
            <rFont val="Tahoma"/>
            <family val="2"/>
          </rPr>
          <t xml:space="preserve">
PROVISIONAL</t>
        </r>
      </text>
    </comment>
  </commentList>
</comments>
</file>

<file path=xl/sharedStrings.xml><?xml version="1.0" encoding="utf-8"?>
<sst xmlns="http://schemas.openxmlformats.org/spreadsheetml/2006/main" count="320" uniqueCount="199">
  <si>
    <t>TOTAL EN PROPIEDAD PÚBLICA</t>
  </si>
  <si>
    <t>TOTAL EN PROPIEDAD PRIVADA</t>
  </si>
  <si>
    <t>Coníferas</t>
  </si>
  <si>
    <t>Frondosas</t>
  </si>
  <si>
    <t>Total</t>
  </si>
  <si>
    <t>TOTAL</t>
  </si>
  <si>
    <t>Años</t>
  </si>
  <si>
    <t>Grupos de especies</t>
  </si>
  <si>
    <t>Propiedad pública</t>
  </si>
  <si>
    <t>Propiedad privada</t>
  </si>
  <si>
    <t>Del estado o de las CCAA y catalogados de utilidad pública</t>
  </si>
  <si>
    <t>Del estado o de las CCAA y no catalogados de utilidad pública</t>
  </si>
  <si>
    <t>De entidades locales y catalogados de utilidad pública</t>
  </si>
  <si>
    <t>De las entidades locales. Consorciados o conveniados</t>
  </si>
  <si>
    <t>De entidades locales. De libre disposición</t>
  </si>
  <si>
    <t>De Particulares. Consorciados o conveniados</t>
  </si>
  <si>
    <t>De Particulares. No consorciados</t>
  </si>
  <si>
    <t>De empresas. No consorciados</t>
  </si>
  <si>
    <t>Otros consorciados</t>
  </si>
  <si>
    <t>Montes vecinales en mano común</t>
  </si>
  <si>
    <t>Pinus sylvestris</t>
  </si>
  <si>
    <t>Pinus nigra</t>
  </si>
  <si>
    <t>Pinus pinaster</t>
  </si>
  <si>
    <t>Pinus pinea</t>
  </si>
  <si>
    <t>Pinus halepensis</t>
  </si>
  <si>
    <t>Pinus radiata</t>
  </si>
  <si>
    <t xml:space="preserve">Otras coníferas </t>
  </si>
  <si>
    <t>Populus spp.</t>
  </si>
  <si>
    <t>Castanea sativa</t>
  </si>
  <si>
    <t>LEÑAS</t>
  </si>
  <si>
    <t>PASTA DE PAPEL (DE MADERA)</t>
  </si>
  <si>
    <t>OTROS TIPOS DE PASTA</t>
  </si>
  <si>
    <t>PAPEL RECUPERADO</t>
  </si>
  <si>
    <t xml:space="preserve">PAPEL Y CARTÓN </t>
  </si>
  <si>
    <t>Privada. Consorciados o conveniados</t>
  </si>
  <si>
    <t>Privada. No consorciados</t>
  </si>
  <si>
    <t>Privada: Sin especificar</t>
  </si>
  <si>
    <t>Quercus ilex</t>
  </si>
  <si>
    <t>Quercus pyrenaica</t>
  </si>
  <si>
    <t>Otras frondosas alóctonas</t>
  </si>
  <si>
    <t>Resto de frondosas</t>
  </si>
  <si>
    <t>Fagus sylvatica</t>
  </si>
  <si>
    <t>De las CC.AA. o del Estado y Catalogados de Utilidad Pública</t>
  </si>
  <si>
    <t>De entidades locales y Catalogados de Utilidad Pública</t>
  </si>
  <si>
    <t>De las CC.AA. o del Estado y NO catalogados de U.P.</t>
  </si>
  <si>
    <t>CONÍFERAS</t>
  </si>
  <si>
    <t>FRONDOSAS</t>
  </si>
  <si>
    <t>% respecto del total de cortas</t>
  </si>
  <si>
    <t>Especies principales</t>
  </si>
  <si>
    <t xml:space="preserve">Forestación tierras agrícolas </t>
  </si>
  <si>
    <t>Repoblaciones protectoras (ha)</t>
  </si>
  <si>
    <t>Repoblaciones productoras (ha)</t>
  </si>
  <si>
    <t>%</t>
  </si>
  <si>
    <t>Volumen cortado (m3 con corteza) 2009</t>
  </si>
  <si>
    <t>Volumen cortado (m3 con corteza) 2008</t>
  </si>
  <si>
    <r>
      <t>Otras coníferas alóctonas (</t>
    </r>
    <r>
      <rPr>
        <i/>
        <sz val="10"/>
        <rFont val="Arial"/>
        <family val="2"/>
      </rPr>
      <t>Chamaecyparis</t>
    </r>
    <r>
      <rPr>
        <sz val="10"/>
        <rFont val="Arial"/>
        <family val="2"/>
      </rPr>
      <t xml:space="preserve">, </t>
    </r>
    <r>
      <rPr>
        <i/>
        <sz val="10"/>
        <rFont val="Arial"/>
        <family val="2"/>
      </rPr>
      <t>Larix</t>
    </r>
    <r>
      <rPr>
        <sz val="10"/>
        <rFont val="Arial"/>
        <family val="2"/>
      </rPr>
      <t xml:space="preserve">, </t>
    </r>
    <r>
      <rPr>
        <i/>
        <sz val="10"/>
        <rFont val="Arial"/>
        <family val="2"/>
      </rPr>
      <t>Picea</t>
    </r>
    <r>
      <rPr>
        <sz val="10"/>
        <rFont val="Arial"/>
        <family val="2"/>
      </rPr>
      <t xml:space="preserve"> y </t>
    </r>
    <r>
      <rPr>
        <i/>
        <sz val="10"/>
        <rFont val="Arial"/>
        <family val="2"/>
      </rPr>
      <t>Pseudotsuga</t>
    </r>
    <r>
      <rPr>
        <sz val="10"/>
        <rFont val="Arial"/>
        <family val="2"/>
      </rPr>
      <t>)</t>
    </r>
  </si>
  <si>
    <r>
      <t>Betula</t>
    </r>
    <r>
      <rPr>
        <sz val="10"/>
        <rFont val="Arial"/>
        <family val="2"/>
      </rPr>
      <t xml:space="preserve"> spp.</t>
    </r>
  </si>
  <si>
    <r>
      <t>Eucalyptus</t>
    </r>
    <r>
      <rPr>
        <sz val="10"/>
        <rFont val="Arial"/>
        <family val="2"/>
      </rPr>
      <t xml:space="preserve"> spp.</t>
    </r>
  </si>
  <si>
    <r>
      <t>Populus</t>
    </r>
    <r>
      <rPr>
        <sz val="10"/>
        <rFont val="Arial"/>
        <family val="2"/>
      </rPr>
      <t xml:space="preserve"> spp.</t>
    </r>
  </si>
  <si>
    <r>
      <t xml:space="preserve">Otros </t>
    </r>
    <r>
      <rPr>
        <i/>
        <sz val="10"/>
        <rFont val="Arial"/>
        <family val="2"/>
      </rPr>
      <t>Quercus</t>
    </r>
  </si>
  <si>
    <t>Resto</t>
  </si>
  <si>
    <t>% frondosas alóctonas respecto total de frondosas:</t>
  </si>
  <si>
    <t>% coníferas alóctonas respecto total de coníferas:</t>
  </si>
  <si>
    <t>Total en propiedad pública (t)</t>
  </si>
  <si>
    <t>Total en propiedad privada (t)</t>
  </si>
  <si>
    <t>Total en propiedad pública (m3cc)</t>
  </si>
  <si>
    <t>Total en propiedad privada (m3cc)</t>
  </si>
  <si>
    <t>PRODUCTO</t>
  </si>
  <si>
    <t>variación 2009 - 2008</t>
  </si>
  <si>
    <t>MADERA EN ROLLO INDUSTRIAL</t>
  </si>
  <si>
    <t>Superficie ordenada 2009</t>
  </si>
  <si>
    <t>2.899.193 ha</t>
  </si>
  <si>
    <t>10,53 % de la superficie forestal</t>
  </si>
  <si>
    <t>Figura 4. Evolución de las repoblaciones en España según objetivo (hectáreas).</t>
  </si>
  <si>
    <t>% respecto al total de cortas</t>
  </si>
  <si>
    <t>Otras coníferas</t>
  </si>
  <si>
    <t xml:space="preserve"> Total</t>
  </si>
  <si>
    <t>Otras coníferas alóctonas (Chamaecyparis, Larix, Picea y Pseudotsuga)</t>
  </si>
  <si>
    <t>Betula spp.</t>
  </si>
  <si>
    <t>Eucalyptus spp.</t>
  </si>
  <si>
    <t>Quercus robur y Quercus petraea</t>
  </si>
  <si>
    <t>Madera</t>
  </si>
  <si>
    <t>Leña</t>
  </si>
  <si>
    <t>ASTILLAS Y PARTÍCULAS</t>
  </si>
  <si>
    <t>MADERA ASERRADA</t>
  </si>
  <si>
    <t>TABLEROS DE MADERA</t>
  </si>
  <si>
    <t>PAPEL Y CARTÓN</t>
  </si>
  <si>
    <t>importaciones</t>
  </si>
  <si>
    <t>exportaciones</t>
  </si>
  <si>
    <t>Superficie ordenada 2010</t>
  </si>
  <si>
    <t>3.429.343 ha</t>
  </si>
  <si>
    <t>530.150 ha</t>
  </si>
  <si>
    <t>12,39 % de la superficie forestal</t>
  </si>
  <si>
    <t>Volumen cortado (m3 con corteza) 2010</t>
  </si>
  <si>
    <t>variación 2010 - 2009</t>
  </si>
  <si>
    <t>Desconocida</t>
  </si>
  <si>
    <t>TABLERO DE PARTÍCULAS, OSB Y OTROS</t>
  </si>
  <si>
    <t>CONTRACHAPADO (PLYWOOD)</t>
  </si>
  <si>
    <t>CHAPA</t>
  </si>
  <si>
    <t>MADERA EN ROLLO</t>
  </si>
  <si>
    <t>PASTA DE PAPEL</t>
  </si>
  <si>
    <t>TABLERO DE FIBRAS</t>
  </si>
  <si>
    <t>Corcho</t>
  </si>
  <si>
    <t>(toneladas)</t>
  </si>
  <si>
    <t>cabezas lanares</t>
  </si>
  <si>
    <t>Superficie ordenada 2008</t>
  </si>
  <si>
    <t>3.376.081 ha</t>
  </si>
  <si>
    <t>12,27 % de la superficie forestal</t>
  </si>
  <si>
    <t>Diferencia (2010 - 2009)</t>
  </si>
  <si>
    <t>Autóctonas</t>
  </si>
  <si>
    <t>Sin clasificar</t>
  </si>
  <si>
    <t>Otros Quercus</t>
  </si>
  <si>
    <t>Volumen cortado (m3 con corteza) 2011</t>
  </si>
  <si>
    <t>Superficie ordenada 2011</t>
  </si>
  <si>
    <t>Diferencia (2011 - 2010)</t>
  </si>
  <si>
    <t>12,87 % de la superficie forestal</t>
  </si>
  <si>
    <t>variación 2011 - 2010</t>
  </si>
  <si>
    <t>Superficie ordenada 2012</t>
  </si>
  <si>
    <t>Diferencia (2012 - 2011)</t>
  </si>
  <si>
    <t>14,15 % de la superficie forestal</t>
  </si>
  <si>
    <t>Tabla 1. Superficie forestal ordenada en 2012 y variación respecto a 2011.</t>
  </si>
  <si>
    <r>
      <t>Quercus robur</t>
    </r>
    <r>
      <rPr>
        <sz val="10"/>
        <rFont val="Arial"/>
        <family val="2"/>
      </rPr>
      <t/>
    </r>
  </si>
  <si>
    <t>Volumen cortado (m3 con corteza) 2012</t>
  </si>
  <si>
    <t>Tabla 3. Cortas de madera en rollo por especie en 2012 (metros cúbicos con corteza).</t>
  </si>
  <si>
    <t>ASTILLAS, PARTÍCULAS Y RESIDUOS DE MADERA</t>
  </si>
  <si>
    <t>Tabla 5. Diferencia entre 2011 y 2012 del comercio exterior por tipo de producto.</t>
  </si>
  <si>
    <t>variación 2012 - 2011</t>
  </si>
  <si>
    <t>Figura 10. Porcentaje de extracción de especies alóctonas respecto del total de coníferas y frondosas en 2012.</t>
  </si>
  <si>
    <t>Figura 11. Distribución de las extracciones de madera y leña según tipo de propiedad, 2012.</t>
  </si>
  <si>
    <t>Figura 12. Diferencia entre la producción de 2011 y 2012 por tipo de producto.</t>
  </si>
  <si>
    <t>variación 2011 - 2012</t>
  </si>
  <si>
    <t xml:space="preserve">10,53 % de la superficie forestal </t>
  </si>
  <si>
    <t xml:space="preserve">12,39% de la superficie forestal </t>
  </si>
  <si>
    <t xml:space="preserve">14,15 % de la superficie forestal </t>
  </si>
  <si>
    <t>Hectáreas</t>
  </si>
  <si>
    <t>Año</t>
  </si>
  <si>
    <t>Recursos naturales</t>
  </si>
  <si>
    <t>Otros Componentes de la Estadística Forestal Española</t>
  </si>
  <si>
    <t>Público</t>
  </si>
  <si>
    <t>Español (Es)</t>
  </si>
  <si>
    <t>Pública (ha)</t>
  </si>
  <si>
    <t>Privada (ha)</t>
  </si>
  <si>
    <t xml:space="preserve">(*) Madera </t>
  </si>
  <si>
    <t xml:space="preserve"> </t>
  </si>
  <si>
    <t xml:space="preserve">12,74 % de la superficie forestal </t>
  </si>
  <si>
    <t xml:space="preserve">14,63 % de la superficie forestal </t>
  </si>
  <si>
    <t>PRODUCTO (unidades)</t>
  </si>
  <si>
    <t>-</t>
  </si>
  <si>
    <t>Superficie de repoblación (ha)</t>
  </si>
  <si>
    <t xml:space="preserve">15,86 % de la superficie forestal </t>
  </si>
  <si>
    <t xml:space="preserve">16,58 % de la superficie forestal </t>
  </si>
  <si>
    <t>%  respecto superficie forestal arbolada</t>
  </si>
  <si>
    <t>Datos utilizados para calcular los indicadores del componente Otros Componentes de la Estadística Forestal Española</t>
  </si>
  <si>
    <r>
      <t>Descripción/</t>
    </r>
    <r>
      <rPr>
        <b/>
        <i/>
        <sz val="12"/>
        <color indexed="63"/>
        <rFont val="Calibri"/>
        <family val="2"/>
      </rPr>
      <t>Description</t>
    </r>
  </si>
  <si>
    <r>
      <t>Identificador/</t>
    </r>
    <r>
      <rPr>
        <b/>
        <i/>
        <sz val="12"/>
        <color indexed="63"/>
        <rFont val="Calibri"/>
        <family val="2"/>
      </rPr>
      <t>Identifer</t>
    </r>
  </si>
  <si>
    <r>
      <t>Autor/</t>
    </r>
    <r>
      <rPr>
        <b/>
        <i/>
        <sz val="12"/>
        <color indexed="63"/>
        <rFont val="Calibri"/>
        <family val="2"/>
      </rPr>
      <t>Creator</t>
    </r>
  </si>
  <si>
    <r>
      <t>Fecha/</t>
    </r>
    <r>
      <rPr>
        <b/>
        <i/>
        <sz val="12"/>
        <color indexed="63"/>
        <rFont val="Calibri"/>
        <family val="2"/>
      </rPr>
      <t>Date</t>
    </r>
  </si>
  <si>
    <r>
      <t>Tema/</t>
    </r>
    <r>
      <rPr>
        <b/>
        <i/>
        <sz val="12"/>
        <color indexed="63"/>
        <rFont val="Calibri"/>
        <family val="2"/>
      </rPr>
      <t>Subject</t>
    </r>
  </si>
  <si>
    <r>
      <t>Componente/</t>
    </r>
    <r>
      <rPr>
        <b/>
        <i/>
        <sz val="12"/>
        <color indexed="63"/>
        <rFont val="Calibri"/>
        <family val="2"/>
      </rPr>
      <t>Component</t>
    </r>
  </si>
  <si>
    <r>
      <t>Indicadores/</t>
    </r>
    <r>
      <rPr>
        <b/>
        <i/>
        <sz val="12"/>
        <color indexed="63"/>
        <rFont val="Calibri"/>
        <family val="2"/>
      </rPr>
      <t>Indicator</t>
    </r>
  </si>
  <si>
    <r>
      <t>Editor/</t>
    </r>
    <r>
      <rPr>
        <b/>
        <i/>
        <sz val="12"/>
        <color indexed="63"/>
        <rFont val="Calibri"/>
        <family val="2"/>
      </rPr>
      <t>Publisher</t>
    </r>
  </si>
  <si>
    <r>
      <t>Fuente/</t>
    </r>
    <r>
      <rPr>
        <b/>
        <i/>
        <sz val="12"/>
        <color indexed="63"/>
        <rFont val="Calibri"/>
        <family val="2"/>
      </rPr>
      <t>Source</t>
    </r>
  </si>
  <si>
    <r>
      <t>Difusión/</t>
    </r>
    <r>
      <rPr>
        <b/>
        <i/>
        <sz val="12"/>
        <color indexed="63"/>
        <rFont val="Calibri"/>
        <family val="2"/>
      </rPr>
      <t>Rights</t>
    </r>
  </si>
  <si>
    <r>
      <t>Idioma/</t>
    </r>
    <r>
      <rPr>
        <b/>
        <i/>
        <sz val="12"/>
        <color indexed="63"/>
        <rFont val="Calibri"/>
        <family val="2"/>
      </rPr>
      <t>Language</t>
    </r>
  </si>
  <si>
    <r>
      <t>Cortas (miles de m</t>
    </r>
    <r>
      <rPr>
        <b/>
        <vertAlign val="superscript"/>
        <sz val="11"/>
        <rFont val="Calibri"/>
        <family val="2"/>
      </rPr>
      <t>3</t>
    </r>
    <r>
      <rPr>
        <b/>
        <sz val="11"/>
        <rFont val="Calibri"/>
        <family val="2"/>
      </rPr>
      <t xml:space="preserve"> con corteza *)</t>
    </r>
  </si>
  <si>
    <t xml:space="preserve">   Producción de otros productos forestales</t>
  </si>
  <si>
    <t>Castaña</t>
  </si>
  <si>
    <t>Piñón</t>
  </si>
  <si>
    <t>Resina</t>
  </si>
  <si>
    <t>Trufas</t>
  </si>
  <si>
    <t>kg</t>
  </si>
  <si>
    <t>Otros hongos</t>
  </si>
  <si>
    <t>Pastizales</t>
  </si>
  <si>
    <t xml:space="preserve">  Repoblaciones forestales</t>
  </si>
  <si>
    <t>Repoblaciones (ha)</t>
  </si>
  <si>
    <t xml:space="preserve">  Superficie sujeta a instrumentos de ordenación según titularidad</t>
  </si>
  <si>
    <t xml:space="preserve">  Superficie forestal certificada (PEFC y FSC )</t>
  </si>
  <si>
    <t xml:space="preserve">17,28 % de la superficie forestal </t>
  </si>
  <si>
    <t>Superficie Certificada P.E.F.C.</t>
  </si>
  <si>
    <t>Superficie Certificada F.S.C.</t>
  </si>
  <si>
    <t>Repoblaciones protectoras</t>
  </si>
  <si>
    <t>Repoblaciones productoras</t>
  </si>
  <si>
    <t>S arbolada en España 2017</t>
  </si>
  <si>
    <t xml:space="preserve">18,33 % de la superficie forestal </t>
  </si>
  <si>
    <t xml:space="preserve">18,48 % de la superficie forestal </t>
  </si>
  <si>
    <t>Indicador 29: Superficie sujeta a instrumentos de ordenación según titularidad
Indicador 30: Superficie forestal certificada
Indicador 31: Cortas de madera
Indicador 32: Producción de otros productos forestales
Indicador 33: Repoblaciones forestales</t>
  </si>
  <si>
    <t>Piñón 2013: probablemente en Andalucía las cifras se dieron en cantidad de piña en lugar de piñón</t>
  </si>
  <si>
    <t xml:space="preserve">19,76 % de la superficie forestal </t>
  </si>
  <si>
    <t>Balance crecimiento / cortas o extracciones</t>
  </si>
  <si>
    <t>4e_OCEFE_DATOS.xls</t>
  </si>
  <si>
    <t xml:space="preserve">Ministerio para la Transición Ecológica y el Reto Demográfico. Dirección General de Biodiversidad, Bosques y Desertificacion. Subdirección General de Política Forestal y Lucha contra la Desertificación. </t>
  </si>
  <si>
    <t>Ministerio para la Transición Ecológica y el Reto Demográfico</t>
  </si>
  <si>
    <t>Ministerio para la Transición Ecológica y el Reto Demográfico y Comunidades Autónomas</t>
  </si>
  <si>
    <t xml:space="preserve">20,34 % de la superficie forestal </t>
  </si>
  <si>
    <t xml:space="preserve">22,20 % de la superficie forestal </t>
  </si>
  <si>
    <t>23,48 % de la superficie
 forestal</t>
  </si>
  <si>
    <r>
      <t xml:space="preserve">Actualizaciones a diciembre de </t>
    </r>
    <r>
      <rPr>
        <b/>
        <sz val="11"/>
        <rFont val="Calibri"/>
        <family val="2"/>
      </rPr>
      <t>2022</t>
    </r>
    <r>
      <rPr>
        <sz val="11"/>
        <rFont val="Calibri"/>
        <family val="2"/>
        <scheme val="minor"/>
      </rPr>
      <t xml:space="preserve"> (en el Indicador 30, a diciembre de 2023)</t>
    </r>
  </si>
  <si>
    <t>Estas cifras difieren respecto a las reportadas anteriormente. Esto se debe a que las anteriores incluían marras.
Las cifras reportadas anteriormente fueron:
* Forestaciones: 5.708
* Protectoras: 4.802
* Productora: 6.492</t>
  </si>
  <si>
    <t>Este dato cambia respecto al reportado anteriormente. Esto se debe, por un lado, a la actulización de datos por las CCAA y, por otro, a que la cifra anterior incluía marras (ya se ha corregido).  
El dato reportado anteriormente fue de 17.002,56 hectáraeas.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</si>
</sst>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\ _€_-;\-* #,##0.00\ _€_-;_-* &quot;-&quot;??\ _€_-;_-@_-"/>
    <numFmt numFmtId="165" formatCode="#,##0_);\(#,##0\)"/>
    <numFmt numFmtId="166" formatCode="0.00_)"/>
    <numFmt numFmtId="167" formatCode="#,##0;\(0.0\)"/>
    <numFmt numFmtId="168" formatCode="#,##0__;\–#,##0__;0__;@__"/>
    <numFmt numFmtId="169" formatCode="_-* #,##0.00\ [$€]_-;\-* #,##0.00\ [$€]_-;_-* &quot;-&quot;??\ [$€]_-;_-@_-"/>
  </numFmts>
  <fonts count="5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Helv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b/>
      <sz val="10"/>
      <color indexed="14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</font>
    <font>
      <b/>
      <i/>
      <sz val="12"/>
      <color indexed="63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sz val="10"/>
      <color indexed="8"/>
      <name val="MS Sans Serif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80">
    <xf numFmtId="0" fontId="0" fillId="2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20" fillId="15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2" borderId="0" applyNumberFormat="0" applyBorder="0" applyAlignment="0" applyProtection="0"/>
    <xf numFmtId="0" fontId="21" fillId="4" borderId="0" applyNumberFormat="0" applyBorder="0" applyAlignment="0" applyProtection="0"/>
    <xf numFmtId="0" fontId="22" fillId="23" borderId="1" applyNumberFormat="0" applyAlignment="0" applyProtection="0"/>
    <xf numFmtId="0" fontId="23" fillId="24" borderId="2" applyNumberFormat="0" applyAlignment="0" applyProtection="0"/>
    <xf numFmtId="169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26" fillId="0" borderId="3" applyNumberFormat="0" applyFill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9" fillId="8" borderId="1" applyNumberFormat="0" applyAlignment="0" applyProtection="0"/>
    <xf numFmtId="0" fontId="30" fillId="0" borderId="6" applyNumberFormat="0" applyFill="0" applyAlignment="0" applyProtection="0"/>
    <xf numFmtId="164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1" fillId="14" borderId="0" applyNumberFormat="0" applyBorder="0" applyAlignment="0" applyProtection="0"/>
    <xf numFmtId="0" fontId="13" fillId="0" borderId="0"/>
    <xf numFmtId="0" fontId="2" fillId="0" borderId="0"/>
    <xf numFmtId="0" fontId="13" fillId="0" borderId="0"/>
    <xf numFmtId="0" fontId="5" fillId="2" borderId="0"/>
    <xf numFmtId="0" fontId="40" fillId="0" borderId="0"/>
    <xf numFmtId="0" fontId="5" fillId="0" borderId="0"/>
    <xf numFmtId="0" fontId="2" fillId="2" borderId="0" applyBorder="0"/>
    <xf numFmtId="37" fontId="4" fillId="0" borderId="0"/>
    <xf numFmtId="166" fontId="4" fillId="0" borderId="0"/>
    <xf numFmtId="0" fontId="4" fillId="0" borderId="0"/>
    <xf numFmtId="0" fontId="5" fillId="9" borderId="7" applyNumberFormat="0" applyFont="0" applyAlignment="0" applyProtection="0"/>
    <xf numFmtId="0" fontId="32" fillId="23" borderId="8" applyNumberFormat="0" applyAlignment="0" applyProtection="0"/>
    <xf numFmtId="167" fontId="5" fillId="0" borderId="9">
      <alignment horizontal="right"/>
    </xf>
    <xf numFmtId="9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48" fillId="0" borderId="0"/>
    <xf numFmtId="164" fontId="40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0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9" fontId="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0" fontId="54" fillId="0" borderId="0"/>
    <xf numFmtId="0" fontId="2" fillId="0" borderId="0" applyNumberFormat="0" applyFont="0" applyFill="0" applyBorder="0" applyAlignment="0" applyProtection="0"/>
    <xf numFmtId="0" fontId="2" fillId="0" borderId="0"/>
    <xf numFmtId="0" fontId="10" fillId="0" borderId="0"/>
    <xf numFmtId="0" fontId="2" fillId="9" borderId="7" applyNumberFormat="0" applyFont="0" applyAlignment="0" applyProtection="0"/>
    <xf numFmtId="167" fontId="2" fillId="0" borderId="9">
      <alignment horizontal="right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68">
    <xf numFmtId="0" fontId="0" fillId="2" borderId="0" xfId="0"/>
    <xf numFmtId="0" fontId="2" fillId="0" borderId="0" xfId="46" applyFill="1" applyBorder="1"/>
    <xf numFmtId="0" fontId="2" fillId="0" borderId="0" xfId="46" applyFill="1"/>
    <xf numFmtId="0" fontId="0" fillId="0" borderId="0" xfId="0" applyFill="1"/>
    <xf numFmtId="0" fontId="7" fillId="0" borderId="0" xfId="49" applyFont="1" applyAlignment="1">
      <alignment horizontal="center" vertical="center"/>
    </xf>
    <xf numFmtId="0" fontId="7" fillId="0" borderId="0" xfId="46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wrapText="1"/>
    </xf>
    <xf numFmtId="0" fontId="5" fillId="0" borderId="0" xfId="49" applyFont="1"/>
    <xf numFmtId="10" fontId="10" fillId="0" borderId="11" xfId="0" applyNumberFormat="1" applyFont="1" applyFill="1" applyBorder="1" applyAlignment="1">
      <alignment horizontal="right" wrapText="1"/>
    </xf>
    <xf numFmtId="165" fontId="5" fillId="0" borderId="0" xfId="49" applyNumberFormat="1" applyFont="1"/>
    <xf numFmtId="10" fontId="9" fillId="0" borderId="11" xfId="0" applyNumberFormat="1" applyFont="1" applyFill="1" applyBorder="1" applyAlignment="1">
      <alignment horizontal="right" wrapText="1"/>
    </xf>
    <xf numFmtId="0" fontId="2" fillId="0" borderId="12" xfId="46" applyFill="1" applyBorder="1"/>
    <xf numFmtId="0" fontId="8" fillId="0" borderId="0" xfId="49" applyFont="1" applyAlignment="1">
      <alignment wrapText="1"/>
    </xf>
    <xf numFmtId="0" fontId="8" fillId="0" borderId="13" xfId="49" applyFont="1" applyBorder="1"/>
    <xf numFmtId="0" fontId="2" fillId="0" borderId="13" xfId="46" applyFill="1" applyBorder="1"/>
    <xf numFmtId="10" fontId="2" fillId="0" borderId="14" xfId="46" applyNumberFormat="1" applyFill="1" applyBorder="1"/>
    <xf numFmtId="0" fontId="8" fillId="0" borderId="13" xfId="49" applyFont="1" applyBorder="1" applyAlignment="1">
      <alignment wrapText="1"/>
    </xf>
    <xf numFmtId="0" fontId="2" fillId="0" borderId="15" xfId="46" applyFill="1" applyBorder="1"/>
    <xf numFmtId="0" fontId="7" fillId="0" borderId="16" xfId="46" applyFont="1" applyFill="1" applyBorder="1" applyAlignment="1">
      <alignment vertical="center"/>
    </xf>
    <xf numFmtId="10" fontId="2" fillId="0" borderId="17" xfId="46" applyNumberFormat="1" applyFill="1" applyBorder="1"/>
    <xf numFmtId="10" fontId="7" fillId="0" borderId="14" xfId="49" applyNumberFormat="1" applyFont="1" applyBorder="1"/>
    <xf numFmtId="0" fontId="7" fillId="2" borderId="18" xfId="0" applyFont="1" applyBorder="1" applyAlignment="1">
      <alignment horizontal="center" vertical="center" wrapText="1"/>
    </xf>
    <xf numFmtId="0" fontId="14" fillId="0" borderId="0" xfId="0" applyFont="1" applyFill="1"/>
    <xf numFmtId="0" fontId="7" fillId="0" borderId="19" xfId="49" applyFont="1" applyBorder="1"/>
    <xf numFmtId="0" fontId="15" fillId="0" borderId="20" xfId="49" applyFont="1" applyBorder="1" applyAlignment="1">
      <alignment horizontal="center" vertical="center" wrapText="1"/>
    </xf>
    <xf numFmtId="0" fontId="15" fillId="0" borderId="21" xfId="49" applyFont="1" applyBorder="1" applyAlignment="1">
      <alignment horizontal="center" vertical="center" wrapText="1"/>
    </xf>
    <xf numFmtId="0" fontId="15" fillId="0" borderId="18" xfId="49" applyFont="1" applyBorder="1" applyAlignment="1">
      <alignment horizontal="center" vertical="center" wrapText="1"/>
    </xf>
    <xf numFmtId="0" fontId="2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9" fillId="0" borderId="22" xfId="0" applyFont="1" applyFill="1" applyBorder="1" applyAlignment="1">
      <alignment horizontal="center" wrapText="1"/>
    </xf>
    <xf numFmtId="0" fontId="19" fillId="0" borderId="23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24" xfId="0" applyFill="1" applyBorder="1"/>
    <xf numFmtId="168" fontId="5" fillId="0" borderId="18" xfId="46" applyNumberFormat="1" applyFont="1" applyFill="1" applyBorder="1" applyAlignment="1">
      <alignment horizontal="right"/>
    </xf>
    <xf numFmtId="168" fontId="5" fillId="0" borderId="24" xfId="46" applyNumberFormat="1" applyFont="1" applyFill="1" applyBorder="1" applyAlignment="1">
      <alignment horizontal="right"/>
    </xf>
    <xf numFmtId="168" fontId="7" fillId="0" borderId="25" xfId="46" applyNumberFormat="1" applyFont="1" applyFill="1" applyBorder="1" applyAlignment="1">
      <alignment horizontal="right"/>
    </xf>
    <xf numFmtId="168" fontId="5" fillId="0" borderId="26" xfId="46" applyNumberFormat="1" applyFont="1" applyFill="1" applyBorder="1" applyAlignment="1">
      <alignment horizontal="right"/>
    </xf>
    <xf numFmtId="0" fontId="14" fillId="0" borderId="0" xfId="46" applyFont="1" applyFill="1"/>
    <xf numFmtId="0" fontId="7" fillId="2" borderId="27" xfId="0" applyFont="1" applyBorder="1" applyAlignment="1">
      <alignment vertical="justify" wrapText="1"/>
    </xf>
    <xf numFmtId="0" fontId="8" fillId="2" borderId="27" xfId="0" applyFont="1" applyBorder="1" applyAlignment="1">
      <alignment vertical="justify" wrapText="1"/>
    </xf>
    <xf numFmtId="0" fontId="5" fillId="2" borderId="27" xfId="0" applyFont="1" applyBorder="1" applyAlignment="1">
      <alignment vertical="justify" wrapText="1"/>
    </xf>
    <xf numFmtId="0" fontId="7" fillId="2" borderId="19" xfId="0" applyFont="1" applyBorder="1" applyAlignment="1">
      <alignment vertical="justify" wrapText="1"/>
    </xf>
    <xf numFmtId="0" fontId="7" fillId="2" borderId="28" xfId="0" applyFont="1" applyBorder="1" applyAlignment="1">
      <alignment vertical="center" wrapText="1"/>
    </xf>
    <xf numFmtId="0" fontId="15" fillId="2" borderId="20" xfId="0" applyFont="1" applyBorder="1" applyAlignment="1">
      <alignment vertical="center" wrapText="1"/>
    </xf>
    <xf numFmtId="0" fontId="15" fillId="2" borderId="21" xfId="0" applyFont="1" applyBorder="1" applyAlignment="1">
      <alignment vertical="center" wrapText="1"/>
    </xf>
    <xf numFmtId="0" fontId="7" fillId="0" borderId="16" xfId="49" applyFont="1" applyBorder="1" applyAlignment="1">
      <alignment vertical="center"/>
    </xf>
    <xf numFmtId="0" fontId="14" fillId="0" borderId="0" xfId="46" applyFont="1" applyFill="1" applyBorder="1"/>
    <xf numFmtId="3" fontId="5" fillId="0" borderId="18" xfId="0" applyNumberFormat="1" applyFont="1" applyFill="1" applyBorder="1" applyAlignment="1">
      <alignment wrapText="1"/>
    </xf>
    <xf numFmtId="3" fontId="5" fillId="0" borderId="18" xfId="0" applyNumberFormat="1" applyFont="1" applyFill="1" applyBorder="1" applyAlignment="1">
      <alignment vertical="center" wrapText="1"/>
    </xf>
    <xf numFmtId="3" fontId="5" fillId="0" borderId="18" xfId="0" applyNumberFormat="1" applyFont="1" applyFill="1" applyBorder="1" applyAlignment="1">
      <alignment horizontal="right" wrapText="1"/>
    </xf>
    <xf numFmtId="0" fontId="5" fillId="0" borderId="18" xfId="46" applyFont="1" applyFill="1" applyBorder="1"/>
    <xf numFmtId="0" fontId="15" fillId="0" borderId="27" xfId="49" applyFont="1" applyBorder="1" applyAlignment="1">
      <alignment horizontal="left"/>
    </xf>
    <xf numFmtId="0" fontId="15" fillId="0" borderId="28" xfId="49" applyFont="1" applyBorder="1" applyAlignment="1">
      <alignment horizontal="left" vertical="center" wrapText="1"/>
    </xf>
    <xf numFmtId="0" fontId="15" fillId="0" borderId="27" xfId="49" applyFont="1" applyBorder="1" applyAlignment="1">
      <alignment horizontal="left" vertical="center" wrapText="1"/>
    </xf>
    <xf numFmtId="0" fontId="15" fillId="0" borderId="19" xfId="46" applyFont="1" applyFill="1" applyBorder="1" applyAlignment="1">
      <alignment horizontal="left"/>
    </xf>
    <xf numFmtId="0" fontId="6" fillId="0" borderId="0" xfId="46" applyFont="1" applyFill="1" applyBorder="1"/>
    <xf numFmtId="0" fontId="7" fillId="0" borderId="0" xfId="49" applyFont="1"/>
    <xf numFmtId="168" fontId="7" fillId="0" borderId="0" xfId="46" applyNumberFormat="1" applyFont="1" applyFill="1" applyBorder="1" applyAlignment="1">
      <alignment horizontal="right"/>
    </xf>
    <xf numFmtId="0" fontId="12" fillId="0" borderId="0" xfId="0" applyFont="1" applyFill="1"/>
    <xf numFmtId="168" fontId="5" fillId="0" borderId="0" xfId="46" applyNumberFormat="1" applyFont="1" applyFill="1" applyBorder="1" applyAlignment="1">
      <alignment horizontal="right"/>
    </xf>
    <xf numFmtId="168" fontId="0" fillId="0" borderId="21" xfId="0" applyNumberFormat="1" applyFill="1" applyBorder="1"/>
    <xf numFmtId="168" fontId="0" fillId="0" borderId="24" xfId="0" applyNumberFormat="1" applyFill="1" applyBorder="1"/>
    <xf numFmtId="168" fontId="7" fillId="0" borderId="26" xfId="46" applyNumberFormat="1" applyFont="1" applyFill="1" applyBorder="1" applyAlignment="1">
      <alignment horizontal="right"/>
    </xf>
    <xf numFmtId="0" fontId="5" fillId="0" borderId="27" xfId="49" applyFont="1" applyBorder="1" applyAlignment="1">
      <alignment wrapText="1"/>
    </xf>
    <xf numFmtId="4" fontId="5" fillId="0" borderId="18" xfId="46" applyNumberFormat="1" applyFont="1" applyFill="1" applyBorder="1" applyAlignment="1">
      <alignment horizontal="right"/>
    </xf>
    <xf numFmtId="0" fontId="15" fillId="0" borderId="18" xfId="49" applyFont="1" applyBorder="1" applyAlignment="1">
      <alignment vertical="center" wrapText="1"/>
    </xf>
    <xf numFmtId="0" fontId="15" fillId="0" borderId="28" xfId="0" applyFont="1" applyFill="1" applyBorder="1"/>
    <xf numFmtId="0" fontId="15" fillId="0" borderId="27" xfId="0" applyFont="1" applyFill="1" applyBorder="1"/>
    <xf numFmtId="37" fontId="5" fillId="0" borderId="18" xfId="47" applyFont="1" applyBorder="1"/>
    <xf numFmtId="3" fontId="7" fillId="0" borderId="18" xfId="47" applyNumberFormat="1" applyFont="1" applyBorder="1" applyAlignment="1">
      <alignment horizontal="right"/>
    </xf>
    <xf numFmtId="1" fontId="5" fillId="0" borderId="18" xfId="46" applyNumberFormat="1" applyFont="1" applyFill="1" applyBorder="1"/>
    <xf numFmtId="3" fontId="5" fillId="0" borderId="18" xfId="46" applyNumberFormat="1" applyFont="1" applyFill="1" applyBorder="1"/>
    <xf numFmtId="1" fontId="2" fillId="0" borderId="18" xfId="46" applyNumberFormat="1" applyFill="1" applyBorder="1"/>
    <xf numFmtId="37" fontId="5" fillId="0" borderId="18" xfId="47" applyFont="1" applyBorder="1" applyAlignment="1">
      <alignment horizontal="right"/>
    </xf>
    <xf numFmtId="37" fontId="5" fillId="0" borderId="29" xfId="47" applyFont="1" applyBorder="1"/>
    <xf numFmtId="37" fontId="11" fillId="0" borderId="30" xfId="47" applyFont="1" applyBorder="1"/>
    <xf numFmtId="37" fontId="7" fillId="0" borderId="31" xfId="47" applyFont="1" applyBorder="1"/>
    <xf numFmtId="168" fontId="7" fillId="0" borderId="31" xfId="46" applyNumberFormat="1" applyFont="1" applyFill="1" applyBorder="1" applyAlignment="1">
      <alignment horizontal="right"/>
    </xf>
    <xf numFmtId="37" fontId="7" fillId="0" borderId="27" xfId="47" applyFont="1" applyBorder="1"/>
    <xf numFmtId="37" fontId="5" fillId="0" borderId="27" xfId="47" applyFont="1" applyBorder="1"/>
    <xf numFmtId="0" fontId="0" fillId="0" borderId="32" xfId="0" applyFill="1" applyBorder="1" applyAlignment="1">
      <alignment wrapText="1"/>
    </xf>
    <xf numFmtId="0" fontId="0" fillId="0" borderId="32" xfId="0" applyFill="1" applyBorder="1"/>
    <xf numFmtId="37" fontId="5" fillId="0" borderId="30" xfId="47" applyFont="1" applyBorder="1"/>
    <xf numFmtId="37" fontId="14" fillId="0" borderId="18" xfId="47" applyFont="1" applyBorder="1"/>
    <xf numFmtId="0" fontId="15" fillId="0" borderId="0" xfId="0" applyFont="1" applyFill="1"/>
    <xf numFmtId="0" fontId="15" fillId="0" borderId="27" xfId="0" applyFont="1" applyFill="1" applyBorder="1" applyAlignment="1">
      <alignment horizontal="left"/>
    </xf>
    <xf numFmtId="0" fontId="15" fillId="0" borderId="27" xfId="0" applyFont="1" applyFill="1" applyBorder="1" applyAlignment="1">
      <alignment horizontal="left" wrapText="1"/>
    </xf>
    <xf numFmtId="0" fontId="15" fillId="0" borderId="19" xfId="0" applyFont="1" applyFill="1" applyBorder="1" applyAlignment="1">
      <alignment horizontal="left"/>
    </xf>
    <xf numFmtId="0" fontId="15" fillId="0" borderId="18" xfId="0" applyFont="1" applyFill="1" applyBorder="1" applyAlignment="1">
      <alignment horizontal="left"/>
    </xf>
    <xf numFmtId="0" fontId="15" fillId="0" borderId="24" xfId="0" applyFont="1" applyFill="1" applyBorder="1" applyAlignment="1">
      <alignment horizontal="left"/>
    </xf>
    <xf numFmtId="0" fontId="19" fillId="0" borderId="33" xfId="0" applyFont="1" applyFill="1" applyBorder="1" applyAlignment="1">
      <alignment horizontal="right" wrapText="1"/>
    </xf>
    <xf numFmtId="3" fontId="19" fillId="0" borderId="33" xfId="0" applyNumberFormat="1" applyFont="1" applyFill="1" applyBorder="1" applyAlignment="1">
      <alignment horizontal="right"/>
    </xf>
    <xf numFmtId="3" fontId="19" fillId="0" borderId="33" xfId="0" applyNumberFormat="1" applyFont="1" applyFill="1" applyBorder="1" applyAlignment="1">
      <alignment horizontal="right" wrapText="1"/>
    </xf>
    <xf numFmtId="3" fontId="19" fillId="0" borderId="34" xfId="0" applyNumberFormat="1" applyFont="1" applyFill="1" applyBorder="1" applyAlignment="1">
      <alignment horizontal="right"/>
    </xf>
    <xf numFmtId="3" fontId="19" fillId="0" borderId="35" xfId="0" applyNumberFormat="1" applyFont="1" applyFill="1" applyBorder="1" applyAlignment="1">
      <alignment horizontal="right" wrapText="1"/>
    </xf>
    <xf numFmtId="3" fontId="19" fillId="0" borderId="35" xfId="0" applyNumberFormat="1" applyFont="1" applyFill="1" applyBorder="1" applyAlignment="1">
      <alignment horizontal="right"/>
    </xf>
    <xf numFmtId="168" fontId="5" fillId="0" borderId="18" xfId="49" applyNumberFormat="1" applyFont="1" applyBorder="1" applyAlignment="1">
      <alignment horizontal="right" vertical="center" wrapText="1"/>
    </xf>
    <xf numFmtId="10" fontId="5" fillId="0" borderId="24" xfId="53" applyNumberFormat="1" applyFont="1" applyFill="1" applyBorder="1" applyAlignment="1" applyProtection="1">
      <alignment horizontal="right" vertical="center" wrapText="1"/>
    </xf>
    <xf numFmtId="168" fontId="5" fillId="0" borderId="25" xfId="46" applyNumberFormat="1" applyFont="1" applyFill="1" applyBorder="1" applyAlignment="1">
      <alignment horizontal="right"/>
    </xf>
    <xf numFmtId="0" fontId="5" fillId="0" borderId="26" xfId="46" applyFont="1" applyFill="1" applyBorder="1" applyAlignment="1">
      <alignment horizontal="right"/>
    </xf>
    <xf numFmtId="0" fontId="5" fillId="2" borderId="18" xfId="0" applyFont="1" applyBorder="1" applyAlignment="1">
      <alignment horizontal="right" vertical="center" wrapText="1"/>
    </xf>
    <xf numFmtId="10" fontId="5" fillId="2" borderId="18" xfId="0" applyNumberFormat="1" applyFont="1" applyBorder="1" applyAlignment="1">
      <alignment horizontal="right" vertical="center" wrapText="1"/>
    </xf>
    <xf numFmtId="3" fontId="7" fillId="2" borderId="18" xfId="0" applyNumberFormat="1" applyFont="1" applyBorder="1" applyAlignment="1">
      <alignment horizontal="right" vertical="justify" wrapText="1"/>
    </xf>
    <xf numFmtId="10" fontId="7" fillId="2" borderId="24" xfId="0" applyNumberFormat="1" applyFont="1" applyBorder="1" applyAlignment="1">
      <alignment horizontal="right" vertical="justify" wrapText="1"/>
    </xf>
    <xf numFmtId="0" fontId="0" fillId="0" borderId="0" xfId="0" applyFill="1" applyAlignment="1">
      <alignment horizontal="right"/>
    </xf>
    <xf numFmtId="3" fontId="5" fillId="2" borderId="18" xfId="0" applyNumberFormat="1" applyFont="1" applyBorder="1" applyAlignment="1">
      <alignment horizontal="right" vertical="justify" wrapText="1"/>
    </xf>
    <xf numFmtId="10" fontId="5" fillId="2" borderId="24" xfId="0" applyNumberFormat="1" applyFont="1" applyBorder="1" applyAlignment="1">
      <alignment horizontal="right" vertical="justify" wrapText="1"/>
    </xf>
    <xf numFmtId="3" fontId="7" fillId="2" borderId="25" xfId="0" applyNumberFormat="1" applyFont="1" applyBorder="1" applyAlignment="1">
      <alignment horizontal="right" vertical="justify" wrapText="1"/>
    </xf>
    <xf numFmtId="9" fontId="7" fillId="2" borderId="26" xfId="0" applyNumberFormat="1" applyFont="1" applyBorder="1" applyAlignment="1">
      <alignment horizontal="right" vertical="justify" wrapText="1"/>
    </xf>
    <xf numFmtId="9" fontId="5" fillId="0" borderId="18" xfId="0" applyNumberFormat="1" applyFont="1" applyFill="1" applyBorder="1" applyAlignment="1">
      <alignment horizontal="right"/>
    </xf>
    <xf numFmtId="9" fontId="5" fillId="0" borderId="24" xfId="0" applyNumberFormat="1" applyFont="1" applyFill="1" applyBorder="1" applyAlignment="1">
      <alignment horizontal="right"/>
    </xf>
    <xf numFmtId="9" fontId="5" fillId="0" borderId="25" xfId="0" applyNumberFormat="1" applyFont="1" applyFill="1" applyBorder="1" applyAlignment="1">
      <alignment horizontal="right"/>
    </xf>
    <xf numFmtId="9" fontId="5" fillId="0" borderId="26" xfId="0" applyNumberFormat="1" applyFont="1" applyFill="1" applyBorder="1" applyAlignment="1">
      <alignment horizontal="right"/>
    </xf>
    <xf numFmtId="0" fontId="0" fillId="0" borderId="18" xfId="0" applyFill="1" applyBorder="1"/>
    <xf numFmtId="9" fontId="7" fillId="0" borderId="18" xfId="47" applyNumberFormat="1" applyFont="1" applyBorder="1"/>
    <xf numFmtId="0" fontId="15" fillId="0" borderId="0" xfId="0" applyFont="1" applyFill="1" applyAlignment="1">
      <alignment horizontal="left"/>
    </xf>
    <xf numFmtId="0" fontId="15" fillId="25" borderId="27" xfId="0" applyFont="1" applyFill="1" applyBorder="1" applyAlignment="1">
      <alignment horizontal="left"/>
    </xf>
    <xf numFmtId="0" fontId="15" fillId="25" borderId="18" xfId="0" applyFont="1" applyFill="1" applyBorder="1" applyAlignment="1">
      <alignment horizontal="left"/>
    </xf>
    <xf numFmtId="0" fontId="15" fillId="25" borderId="24" xfId="0" applyFont="1" applyFill="1" applyBorder="1" applyAlignment="1">
      <alignment horizontal="left"/>
    </xf>
    <xf numFmtId="0" fontId="15" fillId="25" borderId="27" xfId="0" applyFont="1" applyFill="1" applyBorder="1" applyAlignment="1">
      <alignment horizontal="left" wrapText="1"/>
    </xf>
    <xf numFmtId="9" fontId="5" fillId="25" borderId="18" xfId="0" applyNumberFormat="1" applyFont="1" applyFill="1" applyBorder="1" applyAlignment="1">
      <alignment horizontal="right"/>
    </xf>
    <xf numFmtId="9" fontId="5" fillId="25" borderId="24" xfId="0" applyNumberFormat="1" applyFont="1" applyFill="1" applyBorder="1" applyAlignment="1">
      <alignment horizontal="right"/>
    </xf>
    <xf numFmtId="0" fontId="15" fillId="25" borderId="19" xfId="0" applyFont="1" applyFill="1" applyBorder="1" applyAlignment="1">
      <alignment horizontal="left"/>
    </xf>
    <xf numFmtId="9" fontId="5" fillId="25" borderId="25" xfId="0" applyNumberFormat="1" applyFont="1" applyFill="1" applyBorder="1" applyAlignment="1">
      <alignment horizontal="right"/>
    </xf>
    <xf numFmtId="9" fontId="5" fillId="25" borderId="26" xfId="0" applyNumberFormat="1" applyFont="1" applyFill="1" applyBorder="1" applyAlignment="1">
      <alignment horizontal="right"/>
    </xf>
    <xf numFmtId="0" fontId="7" fillId="25" borderId="18" xfId="0" applyFont="1" applyFill="1" applyBorder="1" applyAlignment="1">
      <alignment horizontal="center" vertical="center" wrapText="1"/>
    </xf>
    <xf numFmtId="0" fontId="5" fillId="25" borderId="18" xfId="0" applyFont="1" applyFill="1" applyBorder="1" applyAlignment="1">
      <alignment horizontal="right" vertical="center" wrapText="1"/>
    </xf>
    <xf numFmtId="3" fontId="5" fillId="0" borderId="18" xfId="49" applyNumberFormat="1" applyFont="1" applyBorder="1" applyAlignment="1">
      <alignment horizontal="center" vertical="center" wrapText="1"/>
    </xf>
    <xf numFmtId="0" fontId="15" fillId="0" borderId="32" xfId="49" applyFont="1" applyBorder="1" applyAlignment="1">
      <alignment horizontal="left"/>
    </xf>
    <xf numFmtId="10" fontId="5" fillId="0" borderId="18" xfId="47" applyNumberFormat="1" applyFont="1" applyBorder="1"/>
    <xf numFmtId="10" fontId="7" fillId="0" borderId="0" xfId="46" applyNumberFormat="1" applyFont="1" applyFill="1" applyBorder="1" applyAlignment="1">
      <alignment horizontal="left"/>
    </xf>
    <xf numFmtId="168" fontId="5" fillId="0" borderId="29" xfId="49" applyNumberFormat="1" applyFont="1" applyBorder="1" applyAlignment="1">
      <alignment horizontal="right" vertical="center" wrapText="1"/>
    </xf>
    <xf numFmtId="168" fontId="5" fillId="0" borderId="29" xfId="46" applyNumberFormat="1" applyFont="1" applyFill="1" applyBorder="1" applyAlignment="1">
      <alignment horizontal="right"/>
    </xf>
    <xf numFmtId="3" fontId="5" fillId="2" borderId="18" xfId="0" applyNumberFormat="1" applyFont="1" applyBorder="1" applyAlignment="1">
      <alignment horizontal="right" vertical="center" wrapText="1"/>
    </xf>
    <xf numFmtId="9" fontId="5" fillId="0" borderId="0" xfId="0" applyNumberFormat="1" applyFont="1" applyFill="1" applyAlignment="1">
      <alignment horizontal="right"/>
    </xf>
    <xf numFmtId="0" fontId="7" fillId="26" borderId="18" xfId="0" applyFont="1" applyFill="1" applyBorder="1" applyAlignment="1">
      <alignment horizontal="center" vertical="center" wrapText="1"/>
    </xf>
    <xf numFmtId="3" fontId="5" fillId="26" borderId="18" xfId="0" applyNumberFormat="1" applyFont="1" applyFill="1" applyBorder="1" applyAlignment="1">
      <alignment horizontal="right" vertical="center" wrapText="1"/>
    </xf>
    <xf numFmtId="0" fontId="5" fillId="26" borderId="18" xfId="0" applyFont="1" applyFill="1" applyBorder="1" applyAlignment="1">
      <alignment horizontal="right" vertical="center" wrapText="1"/>
    </xf>
    <xf numFmtId="10" fontId="5" fillId="26" borderId="18" xfId="0" applyNumberFormat="1" applyFont="1" applyFill="1" applyBorder="1" applyAlignment="1">
      <alignment horizontal="right" vertical="center" wrapText="1"/>
    </xf>
    <xf numFmtId="0" fontId="42" fillId="2" borderId="0" xfId="0" applyFont="1" applyAlignment="1">
      <alignment horizontal="center" vertical="center"/>
    </xf>
    <xf numFmtId="0" fontId="43" fillId="2" borderId="0" xfId="0" applyFont="1"/>
    <xf numFmtId="0" fontId="44" fillId="0" borderId="0" xfId="0" applyFont="1" applyFill="1"/>
    <xf numFmtId="0" fontId="43" fillId="0" borderId="0" xfId="0" applyFont="1" applyFill="1"/>
    <xf numFmtId="165" fontId="43" fillId="0" borderId="18" xfId="48" applyNumberFormat="1" applyFont="1" applyBorder="1" applyAlignment="1">
      <alignment horizontal="right"/>
    </xf>
    <xf numFmtId="165" fontId="43" fillId="0" borderId="9" xfId="48" applyNumberFormat="1" applyFont="1" applyBorder="1" applyAlignment="1">
      <alignment horizontal="right"/>
    </xf>
    <xf numFmtId="0" fontId="45" fillId="0" borderId="0" xfId="0" applyFont="1" applyFill="1"/>
    <xf numFmtId="0" fontId="43" fillId="0" borderId="18" xfId="0" applyFont="1" applyFill="1" applyBorder="1" applyAlignment="1">
      <alignment horizontal="center" vertical="center"/>
    </xf>
    <xf numFmtId="3" fontId="43" fillId="0" borderId="18" xfId="0" applyNumberFormat="1" applyFont="1" applyFill="1" applyBorder="1" applyAlignment="1">
      <alignment horizontal="right" vertical="center" wrapText="1"/>
    </xf>
    <xf numFmtId="10" fontId="43" fillId="0" borderId="18" xfId="0" applyNumberFormat="1" applyFont="1" applyFill="1" applyBorder="1" applyAlignment="1">
      <alignment horizontal="right" vertical="center" wrapText="1"/>
    </xf>
    <xf numFmtId="3" fontId="43" fillId="0" borderId="18" xfId="0" applyNumberFormat="1" applyFont="1" applyFill="1" applyBorder="1"/>
    <xf numFmtId="0" fontId="43" fillId="0" borderId="0" xfId="46" applyFont="1" applyFill="1"/>
    <xf numFmtId="3" fontId="43" fillId="27" borderId="18" xfId="0" applyNumberFormat="1" applyFont="1" applyFill="1" applyBorder="1"/>
    <xf numFmtId="0" fontId="43" fillId="0" borderId="0" xfId="46" applyFont="1" applyFill="1" applyAlignment="1">
      <alignment horizontal="center"/>
    </xf>
    <xf numFmtId="0" fontId="45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6" fillId="0" borderId="0" xfId="0" applyFont="1" applyFill="1" applyAlignment="1">
      <alignment horizontal="center"/>
    </xf>
    <xf numFmtId="0" fontId="43" fillId="0" borderId="0" xfId="0" applyFont="1" applyFill="1" applyAlignment="1">
      <alignment horizontal="right"/>
    </xf>
    <xf numFmtId="0" fontId="43" fillId="0" borderId="18" xfId="0" applyFont="1" applyFill="1" applyBorder="1" applyAlignment="1">
      <alignment horizontal="right"/>
    </xf>
    <xf numFmtId="3" fontId="43" fillId="0" borderId="18" xfId="0" applyNumberFormat="1" applyFont="1" applyFill="1" applyBorder="1" applyAlignment="1">
      <alignment horizontal="right"/>
    </xf>
    <xf numFmtId="4" fontId="43" fillId="0" borderId="18" xfId="0" applyNumberFormat="1" applyFont="1" applyFill="1" applyBorder="1" applyAlignment="1">
      <alignment horizontal="right"/>
    </xf>
    <xf numFmtId="3" fontId="43" fillId="0" borderId="0" xfId="0" applyNumberFormat="1" applyFont="1" applyFill="1" applyAlignment="1">
      <alignment horizontal="right"/>
    </xf>
    <xf numFmtId="4" fontId="43" fillId="0" borderId="0" xfId="0" applyNumberFormat="1" applyFont="1" applyFill="1" applyAlignment="1">
      <alignment horizontal="right"/>
    </xf>
    <xf numFmtId="0" fontId="46" fillId="0" borderId="18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6" fillId="0" borderId="18" xfId="0" applyFont="1" applyFill="1" applyBorder="1" applyAlignment="1">
      <alignment horizontal="center"/>
    </xf>
    <xf numFmtId="165" fontId="43" fillId="0" borderId="0" xfId="0" applyNumberFormat="1" applyFont="1" applyFill="1"/>
    <xf numFmtId="0" fontId="47" fillId="2" borderId="0" xfId="0" applyFont="1"/>
    <xf numFmtId="165" fontId="43" fillId="2" borderId="0" xfId="0" applyNumberFormat="1" applyFont="1"/>
    <xf numFmtId="0" fontId="43" fillId="0" borderId="18" xfId="0" applyFont="1" applyFill="1" applyBorder="1" applyAlignment="1">
      <alignment horizontal="center"/>
    </xf>
    <xf numFmtId="0" fontId="43" fillId="0" borderId="18" xfId="0" applyFont="1" applyFill="1" applyBorder="1" applyAlignment="1">
      <alignment horizontal="center" wrapText="1"/>
    </xf>
    <xf numFmtId="0" fontId="43" fillId="0" borderId="18" xfId="0" applyFont="1" applyFill="1" applyBorder="1" applyAlignment="1">
      <alignment horizontal="right" wrapText="1"/>
    </xf>
    <xf numFmtId="3" fontId="43" fillId="0" borderId="18" xfId="0" applyNumberFormat="1" applyFont="1" applyFill="1" applyBorder="1" applyAlignment="1">
      <alignment horizontal="right" wrapText="1"/>
    </xf>
    <xf numFmtId="3" fontId="43" fillId="0" borderId="18" xfId="0" quotePrefix="1" applyNumberFormat="1" applyFont="1" applyFill="1" applyBorder="1" applyAlignment="1">
      <alignment horizontal="center" wrapText="1"/>
    </xf>
    <xf numFmtId="3" fontId="43" fillId="0" borderId="18" xfId="0" quotePrefix="1" applyNumberFormat="1" applyFont="1" applyFill="1" applyBorder="1" applyAlignment="1">
      <alignment horizontal="center"/>
    </xf>
    <xf numFmtId="4" fontId="46" fillId="0" borderId="18" xfId="0" applyNumberFormat="1" applyFont="1" applyFill="1" applyBorder="1" applyAlignment="1">
      <alignment horizontal="center"/>
    </xf>
    <xf numFmtId="4" fontId="43" fillId="27" borderId="18" xfId="0" applyNumberFormat="1" applyFont="1" applyFill="1" applyBorder="1" applyAlignment="1">
      <alignment horizontal="right"/>
    </xf>
    <xf numFmtId="3" fontId="43" fillId="0" borderId="0" xfId="0" applyNumberFormat="1" applyFont="1" applyFill="1"/>
    <xf numFmtId="164" fontId="43" fillId="0" borderId="0" xfId="0" applyNumberFormat="1" applyFont="1" applyFill="1"/>
    <xf numFmtId="0" fontId="43" fillId="0" borderId="18" xfId="0" applyFont="1" applyFill="1" applyBorder="1"/>
    <xf numFmtId="3" fontId="39" fillId="2" borderId="0" xfId="0" applyNumberFormat="1" applyFont="1"/>
    <xf numFmtId="0" fontId="46" fillId="27" borderId="18" xfId="0" applyFont="1" applyFill="1" applyBorder="1" applyAlignment="1">
      <alignment horizontal="center" vertical="center" wrapText="1"/>
    </xf>
    <xf numFmtId="165" fontId="43" fillId="27" borderId="9" xfId="48" applyNumberFormat="1" applyFont="1" applyFill="1" applyBorder="1" applyAlignment="1">
      <alignment horizontal="right"/>
    </xf>
    <xf numFmtId="165" fontId="43" fillId="27" borderId="18" xfId="48" applyNumberFormat="1" applyFont="1" applyFill="1" applyBorder="1" applyAlignment="1">
      <alignment horizontal="right"/>
    </xf>
    <xf numFmtId="0" fontId="43" fillId="27" borderId="18" xfId="0" applyFont="1" applyFill="1" applyBorder="1" applyAlignment="1">
      <alignment horizontal="center" vertical="center"/>
    </xf>
    <xf numFmtId="10" fontId="43" fillId="27" borderId="18" xfId="0" applyNumberFormat="1" applyFont="1" applyFill="1" applyBorder="1" applyAlignment="1">
      <alignment horizontal="right" vertical="center" wrapText="1"/>
    </xf>
    <xf numFmtId="0" fontId="43" fillId="27" borderId="18" xfId="0" applyFont="1" applyFill="1" applyBorder="1" applyAlignment="1">
      <alignment horizontal="center"/>
    </xf>
    <xf numFmtId="3" fontId="41" fillId="0" borderId="18" xfId="0" applyNumberFormat="1" applyFont="1" applyFill="1" applyBorder="1" applyAlignment="1">
      <alignment horizontal="right"/>
    </xf>
    <xf numFmtId="0" fontId="43" fillId="2" borderId="0" xfId="0" applyFont="1" applyAlignment="1">
      <alignment vertical="top" wrapText="1"/>
    </xf>
    <xf numFmtId="0" fontId="43" fillId="2" borderId="0" xfId="0" applyFont="1" applyAlignment="1">
      <alignment horizontal="left" vertical="center" wrapText="1"/>
    </xf>
    <xf numFmtId="0" fontId="43" fillId="2" borderId="0" xfId="0" applyFont="1" applyAlignment="1">
      <alignment wrapText="1"/>
    </xf>
    <xf numFmtId="0" fontId="40" fillId="2" borderId="0" xfId="0" applyFont="1" applyAlignment="1">
      <alignment horizontal="left" vertical="center"/>
    </xf>
    <xf numFmtId="0" fontId="43" fillId="2" borderId="0" xfId="0" applyFont="1" applyAlignment="1">
      <alignment horizontal="left" vertical="center"/>
    </xf>
    <xf numFmtId="3" fontId="39" fillId="0" borderId="0" xfId="0" applyNumberFormat="1" applyFont="1" applyFill="1"/>
    <xf numFmtId="0" fontId="43" fillId="0" borderId="0" xfId="0" applyFont="1" applyFill="1" applyAlignment="1">
      <alignment horizontal="center" vertical="center"/>
    </xf>
    <xf numFmtId="3" fontId="43" fillId="0" borderId="0" xfId="0" applyNumberFormat="1" applyFont="1" applyFill="1" applyAlignment="1">
      <alignment horizontal="center" vertical="center"/>
    </xf>
    <xf numFmtId="10" fontId="49" fillId="0" borderId="0" xfId="0" applyNumberFormat="1" applyFont="1" applyFill="1" applyAlignment="1">
      <alignment horizontal="center" vertical="center" wrapText="1"/>
    </xf>
    <xf numFmtId="0" fontId="43" fillId="0" borderId="18" xfId="46" applyFont="1" applyFill="1" applyBorder="1"/>
    <xf numFmtId="3" fontId="53" fillId="0" borderId="0" xfId="0" applyNumberFormat="1" applyFont="1" applyFill="1"/>
    <xf numFmtId="0" fontId="43" fillId="0" borderId="0" xfId="46" applyFont="1" applyFill="1" applyBorder="1"/>
    <xf numFmtId="10" fontId="43" fillId="0" borderId="0" xfId="53" applyNumberFormat="1" applyFont="1" applyFill="1" applyBorder="1"/>
    <xf numFmtId="4" fontId="43" fillId="0" borderId="0" xfId="0" applyNumberFormat="1" applyFont="1" applyFill="1"/>
    <xf numFmtId="4" fontId="39" fillId="0" borderId="0" xfId="74" applyNumberFormat="1" applyFont="1" applyAlignment="1">
      <alignment horizontal="right" wrapText="1"/>
    </xf>
    <xf numFmtId="4" fontId="43" fillId="0" borderId="0" xfId="41" applyNumberFormat="1" applyFont="1"/>
    <xf numFmtId="3" fontId="43" fillId="0" borderId="18" xfId="0" applyNumberFormat="1" applyFont="1" applyFill="1" applyBorder="1" applyAlignment="1">
      <alignment horizontal="right" vertical="center"/>
    </xf>
    <xf numFmtId="3" fontId="53" fillId="0" borderId="0" xfId="0" applyNumberFormat="1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3" fontId="43" fillId="0" borderId="0" xfId="41" applyNumberFormat="1" applyFont="1"/>
    <xf numFmtId="4" fontId="0" fillId="2" borderId="18" xfId="0" applyNumberFormat="1" applyBorder="1"/>
    <xf numFmtId="4" fontId="0" fillId="2" borderId="0" xfId="0" applyNumberFormat="1"/>
    <xf numFmtId="4" fontId="52" fillId="2" borderId="0" xfId="0" applyNumberFormat="1" applyFont="1"/>
    <xf numFmtId="0" fontId="46" fillId="0" borderId="29" xfId="0" applyFont="1" applyFill="1" applyBorder="1" applyAlignment="1">
      <alignment horizontal="center" vertical="center" wrapText="1"/>
    </xf>
    <xf numFmtId="0" fontId="46" fillId="0" borderId="32" xfId="0" applyFont="1" applyFill="1" applyBorder="1" applyAlignment="1">
      <alignment horizontal="center" vertical="center" wrapText="1"/>
    </xf>
    <xf numFmtId="165" fontId="43" fillId="0" borderId="29" xfId="48" applyNumberFormat="1" applyFont="1" applyBorder="1" applyAlignment="1">
      <alignment horizontal="center"/>
    </xf>
    <xf numFmtId="165" fontId="43" fillId="0" borderId="32" xfId="48" applyNumberFormat="1" applyFont="1" applyBorder="1" applyAlignment="1">
      <alignment horizontal="center"/>
    </xf>
    <xf numFmtId="10" fontId="43" fillId="0" borderId="29" xfId="0" applyNumberFormat="1" applyFont="1" applyFill="1" applyBorder="1" applyAlignment="1">
      <alignment horizontal="center" vertical="center" wrapText="1"/>
    </xf>
    <xf numFmtId="0" fontId="43" fillId="0" borderId="32" xfId="0" applyFont="1" applyFill="1" applyBorder="1" applyAlignment="1">
      <alignment horizontal="center" vertical="center" wrapText="1"/>
    </xf>
    <xf numFmtId="0" fontId="43" fillId="0" borderId="29" xfId="0" applyFont="1" applyFill="1" applyBorder="1" applyAlignment="1">
      <alignment horizontal="center" vertical="center" wrapText="1"/>
    </xf>
    <xf numFmtId="0" fontId="46" fillId="27" borderId="29" xfId="0" applyFont="1" applyFill="1" applyBorder="1" applyAlignment="1">
      <alignment horizontal="center" vertical="center" wrapText="1"/>
    </xf>
    <xf numFmtId="0" fontId="46" fillId="27" borderId="32" xfId="0" applyFont="1" applyFill="1" applyBorder="1" applyAlignment="1">
      <alignment horizontal="center" vertical="center" wrapText="1"/>
    </xf>
    <xf numFmtId="165" fontId="43" fillId="27" borderId="29" xfId="48" applyNumberFormat="1" applyFont="1" applyFill="1" applyBorder="1" applyAlignment="1">
      <alignment horizontal="center"/>
    </xf>
    <xf numFmtId="165" fontId="43" fillId="27" borderId="32" xfId="48" applyNumberFormat="1" applyFont="1" applyFill="1" applyBorder="1" applyAlignment="1">
      <alignment horizontal="center"/>
    </xf>
    <xf numFmtId="0" fontId="43" fillId="27" borderId="29" xfId="0" applyFont="1" applyFill="1" applyBorder="1" applyAlignment="1">
      <alignment horizontal="center" vertical="center" wrapText="1"/>
    </xf>
    <xf numFmtId="0" fontId="43" fillId="27" borderId="32" xfId="0" applyFont="1" applyFill="1" applyBorder="1" applyAlignment="1">
      <alignment horizontal="center" vertical="center" wrapText="1"/>
    </xf>
    <xf numFmtId="165" fontId="43" fillId="0" borderId="0" xfId="48" applyNumberFormat="1" applyFont="1" applyAlignment="1">
      <alignment horizontal="center"/>
    </xf>
    <xf numFmtId="0" fontId="46" fillId="0" borderId="18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6" fillId="0" borderId="30" xfId="0" applyFont="1" applyFill="1" applyBorder="1" applyAlignment="1">
      <alignment horizontal="center" vertical="center" wrapText="1"/>
    </xf>
    <xf numFmtId="0" fontId="46" fillId="0" borderId="31" xfId="0" applyFont="1" applyFill="1" applyBorder="1" applyAlignment="1">
      <alignment horizontal="center" vertical="center" wrapText="1"/>
    </xf>
    <xf numFmtId="0" fontId="46" fillId="0" borderId="18" xfId="0" applyFont="1" applyFill="1" applyBorder="1" applyAlignment="1">
      <alignment horizontal="center" vertical="center"/>
    </xf>
    <xf numFmtId="0" fontId="46" fillId="0" borderId="30" xfId="0" applyFont="1" applyFill="1" applyBorder="1" applyAlignment="1">
      <alignment horizontal="center" vertical="center"/>
    </xf>
    <xf numFmtId="0" fontId="46" fillId="0" borderId="31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center"/>
    </xf>
    <xf numFmtId="0" fontId="0" fillId="2" borderId="18" xfId="0" applyBorder="1" applyAlignment="1">
      <alignment horizontal="center" vertical="center" wrapText="1"/>
    </xf>
    <xf numFmtId="0" fontId="46" fillId="2" borderId="18" xfId="0" applyFont="1" applyBorder="1" applyAlignment="1">
      <alignment horizontal="center"/>
    </xf>
    <xf numFmtId="0" fontId="18" fillId="0" borderId="36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10" fontId="7" fillId="0" borderId="0" xfId="49" applyNumberFormat="1" applyFont="1" applyAlignment="1">
      <alignment horizontal="center"/>
    </xf>
    <xf numFmtId="10" fontId="7" fillId="0" borderId="0" xfId="46" applyNumberFormat="1" applyFont="1" applyFill="1" applyBorder="1" applyAlignment="1">
      <alignment horizontal="center"/>
    </xf>
    <xf numFmtId="0" fontId="15" fillId="0" borderId="28" xfId="49" applyFont="1" applyBorder="1" applyAlignment="1">
      <alignment horizontal="center" vertical="center" wrapText="1"/>
    </xf>
    <xf numFmtId="0" fontId="15" fillId="0" borderId="27" xfId="49" applyFont="1" applyBorder="1" applyAlignment="1">
      <alignment horizontal="center" vertical="center" wrapText="1"/>
    </xf>
    <xf numFmtId="0" fontId="15" fillId="0" borderId="21" xfId="49" applyFont="1" applyBorder="1" applyAlignment="1">
      <alignment horizontal="center" vertical="center" wrapText="1"/>
    </xf>
    <xf numFmtId="0" fontId="15" fillId="0" borderId="24" xfId="49" applyFont="1" applyBorder="1" applyAlignment="1">
      <alignment horizontal="center" vertical="center" wrapText="1"/>
    </xf>
    <xf numFmtId="0" fontId="15" fillId="0" borderId="20" xfId="49" applyFont="1" applyBorder="1" applyAlignment="1">
      <alignment horizontal="center" vertical="center" wrapText="1"/>
    </xf>
    <xf numFmtId="0" fontId="5" fillId="0" borderId="41" xfId="49" applyFont="1" applyBorder="1"/>
    <xf numFmtId="0" fontId="0" fillId="0" borderId="41" xfId="0" applyFill="1" applyBorder="1"/>
    <xf numFmtId="0" fontId="15" fillId="0" borderId="38" xfId="49" applyFont="1" applyBorder="1" applyAlignment="1">
      <alignment horizontal="center" vertical="center" wrapText="1"/>
    </xf>
    <xf numFmtId="0" fontId="15" fillId="0" borderId="39" xfId="49" applyFont="1" applyBorder="1" applyAlignment="1">
      <alignment horizontal="center" vertical="center" wrapText="1"/>
    </xf>
    <xf numFmtId="0" fontId="15" fillId="0" borderId="40" xfId="49" applyFont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 wrapText="1"/>
    </xf>
    <xf numFmtId="0" fontId="7" fillId="0" borderId="24" xfId="0" applyFont="1" applyFill="1" applyBorder="1" applyAlignment="1">
      <alignment horizontal="center" wrapText="1"/>
    </xf>
    <xf numFmtId="0" fontId="15" fillId="0" borderId="28" xfId="0" applyFont="1" applyFill="1" applyBorder="1" applyAlignment="1">
      <alignment horizontal="left"/>
    </xf>
    <xf numFmtId="0" fontId="15" fillId="0" borderId="27" xfId="0" applyFont="1" applyFill="1" applyBorder="1" applyAlignment="1">
      <alignment horizontal="left"/>
    </xf>
    <xf numFmtId="0" fontId="15" fillId="0" borderId="20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25" borderId="28" xfId="0" applyFont="1" applyFill="1" applyBorder="1" applyAlignment="1">
      <alignment horizontal="left"/>
    </xf>
    <xf numFmtId="0" fontId="15" fillId="25" borderId="27" xfId="0" applyFont="1" applyFill="1" applyBorder="1" applyAlignment="1">
      <alignment horizontal="left"/>
    </xf>
    <xf numFmtId="0" fontId="15" fillId="25" borderId="20" xfId="0" applyFont="1" applyFill="1" applyBorder="1" applyAlignment="1">
      <alignment horizontal="center"/>
    </xf>
    <xf numFmtId="0" fontId="15" fillId="25" borderId="21" xfId="0" applyFont="1" applyFill="1" applyBorder="1" applyAlignment="1">
      <alignment horizontal="center"/>
    </xf>
    <xf numFmtId="0" fontId="43" fillId="28" borderId="0" xfId="0" applyFont="1" applyFill="1" applyAlignment="1">
      <alignment horizontal="left" vertical="top" wrapText="1"/>
    </xf>
    <xf numFmtId="4" fontId="46" fillId="0" borderId="18" xfId="0" applyNumberFormat="1" applyFont="1" applyFill="1" applyBorder="1" applyAlignment="1">
      <alignment horizontal="right"/>
    </xf>
    <xf numFmtId="0" fontId="43" fillId="0" borderId="0" xfId="0" applyFont="1" applyFill="1" applyAlignment="1">
      <alignment vertical="top" wrapText="1"/>
    </xf>
  </cellXfs>
  <cellStyles count="80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uro" xfId="28" xr:uid="{00000000-0005-0000-0000-00001B000000}"/>
    <cellStyle name="Explanatory Text" xfId="29" xr:uid="{00000000-0005-0000-0000-00001C000000}"/>
    <cellStyle name="Good" xfId="30" xr:uid="{00000000-0005-0000-0000-00001D000000}"/>
    <cellStyle name="Heading 1" xfId="31" xr:uid="{00000000-0005-0000-0000-00001E000000}"/>
    <cellStyle name="Heading 2" xfId="32" xr:uid="{00000000-0005-0000-0000-00001F000000}"/>
    <cellStyle name="Heading 3" xfId="33" xr:uid="{00000000-0005-0000-0000-000020000000}"/>
    <cellStyle name="Heading 4" xfId="34" xr:uid="{00000000-0005-0000-0000-000021000000}"/>
    <cellStyle name="Input" xfId="35" xr:uid="{00000000-0005-0000-0000-000022000000}"/>
    <cellStyle name="Linked Cell" xfId="36" xr:uid="{00000000-0005-0000-0000-000023000000}"/>
    <cellStyle name="Millares 2" xfId="37" xr:uid="{00000000-0005-0000-0000-000024000000}"/>
    <cellStyle name="Millares 2 2" xfId="58" xr:uid="{00000000-0005-0000-0000-000025000000}"/>
    <cellStyle name="Millares 2 3" xfId="70" xr:uid="{321887B5-0103-4990-B38F-AA8E4F0470BA}"/>
    <cellStyle name="Millares 3" xfId="38" xr:uid="{00000000-0005-0000-0000-000026000000}"/>
    <cellStyle name="Millares 4" xfId="59" xr:uid="{00000000-0005-0000-0000-000027000000}"/>
    <cellStyle name="Neutral" xfId="39" builtinId="28" customBuiltin="1"/>
    <cellStyle name="Normal" xfId="0" builtinId="0"/>
    <cellStyle name="Normal 2" xfId="40" xr:uid="{00000000-0005-0000-0000-00002A000000}"/>
    <cellStyle name="Normal 2 2" xfId="41" xr:uid="{00000000-0005-0000-0000-00002B000000}"/>
    <cellStyle name="Normal 2 2 2" xfId="61" xr:uid="{00000000-0005-0000-0000-00002C000000}"/>
    <cellStyle name="Normal 2 3" xfId="62" xr:uid="{00000000-0005-0000-0000-00002D000000}"/>
    <cellStyle name="Normal 2 4" xfId="42" xr:uid="{00000000-0005-0000-0000-00002E000000}"/>
    <cellStyle name="Normal 2 4 2" xfId="63" xr:uid="{00000000-0005-0000-0000-00002F000000}"/>
    <cellStyle name="Normal 2 5" xfId="60" xr:uid="{00000000-0005-0000-0000-000030000000}"/>
    <cellStyle name="Normal 3" xfId="43" xr:uid="{00000000-0005-0000-0000-000031000000}"/>
    <cellStyle name="Normal 3 2" xfId="64" xr:uid="{00000000-0005-0000-0000-000032000000}"/>
    <cellStyle name="Normal 3 3" xfId="71" xr:uid="{F8A6688C-85CD-4C78-AF7F-920B8EF180F5}"/>
    <cellStyle name="Normal 4" xfId="44" xr:uid="{00000000-0005-0000-0000-000033000000}"/>
    <cellStyle name="Normal 4 2" xfId="72" xr:uid="{DF093FBD-E277-4AF6-9B6C-AAB7EBF69DC9}"/>
    <cellStyle name="Normal 5" xfId="65" xr:uid="{00000000-0005-0000-0000-000034000000}"/>
    <cellStyle name="Normal 6" xfId="45" xr:uid="{00000000-0005-0000-0000-000035000000}"/>
    <cellStyle name="Normal 6 2" xfId="73" xr:uid="{EBEFAAA1-0C76-417E-AF5A-CFEE23B8003E}"/>
    <cellStyle name="Normal 7" xfId="57" xr:uid="{00000000-0005-0000-0000-000036000000}"/>
    <cellStyle name="Normal 8" xfId="69" xr:uid="{7F2EA2EE-2747-4506-B189-DD697DC53D2D}"/>
    <cellStyle name="Normal_AE_2009_12_4" xfId="46" xr:uid="{00000000-0005-0000-0000-000037000000}"/>
    <cellStyle name="Normal_AEA2001-C28" xfId="47" xr:uid="{00000000-0005-0000-0000-000038000000}"/>
    <cellStyle name="Normal_DEMOG1" xfId="48" xr:uid="{00000000-0005-0000-0000-000039000000}"/>
    <cellStyle name="Normal_EXAGRI3" xfId="49" xr:uid="{00000000-0005-0000-0000-00003A000000}"/>
    <cellStyle name="Normal_Indicador 5_3" xfId="74" xr:uid="{38F3E657-E1B4-4A25-BBE1-26DC6C6A28A8}"/>
    <cellStyle name="Note" xfId="50" xr:uid="{00000000-0005-0000-0000-00003B000000}"/>
    <cellStyle name="Note 2" xfId="75" xr:uid="{C8F7D33E-3C71-4DDD-BCE5-725F80E2F53E}"/>
    <cellStyle name="Output" xfId="51" xr:uid="{00000000-0005-0000-0000-00003C000000}"/>
    <cellStyle name="pepe" xfId="52" xr:uid="{00000000-0005-0000-0000-00003D000000}"/>
    <cellStyle name="pepe 2" xfId="76" xr:uid="{69CB15C7-D4B2-4CD3-90D2-698393F7D305}"/>
    <cellStyle name="Porcentaje" xfId="53" builtinId="5"/>
    <cellStyle name="Porcentaje 2" xfId="66" xr:uid="{00000000-0005-0000-0000-00003F000000}"/>
    <cellStyle name="Porcentaje 2 2" xfId="78" xr:uid="{0B081CA4-084B-418C-831B-B8B06618535F}"/>
    <cellStyle name="Porcentaje 3" xfId="79" xr:uid="{55DCA3BB-872E-427D-B95E-8C1F1E61A9DC}"/>
    <cellStyle name="Porcentaje 4" xfId="77" xr:uid="{3E7A5F50-2203-4786-A1D3-A7A95FF4EED8}"/>
    <cellStyle name="Porcentual 2" xfId="67" xr:uid="{00000000-0005-0000-0000-000040000000}"/>
    <cellStyle name="Porcentual 2 2" xfId="68" xr:uid="{00000000-0005-0000-0000-000041000000}"/>
    <cellStyle name="Title" xfId="54" xr:uid="{00000000-0005-0000-0000-000042000000}"/>
    <cellStyle name="Total" xfId="55" builtinId="25" customBuiltin="1"/>
    <cellStyle name="Warning Text" xfId="56" xr:uid="{00000000-0005-0000-0000-00004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3BA3D"/>
      <rgbColor rgb="00FFFFFF"/>
      <rgbColor rgb="007B9F84"/>
      <rgbColor rgb="0000FF00"/>
      <rgbColor rgb="000000FF"/>
      <rgbColor rgb="00FFFF00"/>
      <rgbColor rgb="00E9832F"/>
      <rgbColor rgb="0000FFFF"/>
      <rgbColor rgb="00E27880"/>
      <rgbColor rgb="00008000"/>
      <rgbColor rgb="00000080"/>
      <rgbColor rgb="00808000"/>
      <rgbColor rgb="00800080"/>
      <rgbColor rgb="00008080"/>
      <rgbColor rgb="00C0C0C0"/>
      <rgbColor rgb="00808080"/>
      <rgbColor rgb="009C7A4D"/>
      <rgbColor rgb="00CDB89B"/>
      <rgbColor rgb="00FFFFCC"/>
      <rgbColor rgb="00CCFFFF"/>
      <rgbColor rgb="00660066"/>
      <rgbColor rgb="00FF8080"/>
      <rgbColor rgb="000066CC"/>
      <rgbColor rgb="00CCCCFF"/>
      <rgbColor rgb="009D5F9F"/>
      <rgbColor rgb="00BF96C0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84A5CC"/>
      <rgbColor rgb="00CC99FF"/>
      <rgbColor rgb="00B8CBE2"/>
      <rgbColor rgb="003366FF"/>
      <rgbColor rgb="0033CCCC"/>
      <rgbColor rgb="0099CC00"/>
      <rgbColor rgb="00F1B07B"/>
      <rgbColor rgb="009CB6A2"/>
      <rgbColor rgb="00EFB7BB"/>
      <rgbColor rgb="00666699"/>
      <rgbColor rgb="00969696"/>
      <rgbColor rgb="00003366"/>
      <rgbColor rgb="00339966"/>
      <rgbColor rgb="00003300"/>
      <rgbColor rgb="00FFDB01"/>
      <rgbColor rgb="00DCD68C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6341-437E-8598-4147FBA99F9A}"/>
              </c:ext>
            </c:extLst>
          </c:dPt>
          <c:dPt>
            <c:idx val="3"/>
            <c:invertIfNegative val="0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341-437E-8598-4147FBA99F9A}"/>
              </c:ext>
            </c:extLst>
          </c:dPt>
          <c:dPt>
            <c:idx val="5"/>
            <c:invertIfNegative val="0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6341-437E-8598-4147FBA99F9A}"/>
              </c:ext>
            </c:extLst>
          </c:dPt>
          <c:dPt>
            <c:idx val="7"/>
            <c:invertIfNegative val="0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341-437E-8598-4147FBA99F9A}"/>
              </c:ext>
            </c:extLst>
          </c:dPt>
          <c:dPt>
            <c:idx val="9"/>
            <c:invertIfNegative val="0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6341-437E-8598-4147FBA99F9A}"/>
              </c:ext>
            </c:extLst>
          </c:dPt>
          <c:dPt>
            <c:idx val="11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341-437E-8598-4147FBA99F9A}"/>
              </c:ext>
            </c:extLst>
          </c:dPt>
          <c:dPt>
            <c:idx val="13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6341-437E-8598-4147FBA99F9A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341-437E-8598-4147FBA99F9A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6341-437E-8598-4147FBA99F9A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341-437E-8598-4147FBA99F9A}"/>
              </c:ext>
            </c:extLst>
          </c:dPt>
          <c:dPt>
            <c:idx val="21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6341-437E-8598-4147FBA99F9A}"/>
              </c:ext>
            </c:extLst>
          </c:dPt>
          <c:dPt>
            <c:idx val="23"/>
            <c:invertIfNegative val="0"/>
            <c:bubble3D val="0"/>
            <c:spPr>
              <a:solidFill>
                <a:srgbClr val="CC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341-437E-8598-4147FBA99F9A}"/>
              </c:ext>
            </c:extLst>
          </c:dPt>
          <c:cat>
            <c:multiLvlStrRef>
              <c:f>'Indicador 29'!$E$2:$AB$3</c:f>
              <c:multiLvlStrCache>
                <c:ptCount val="24"/>
                <c:lvl>
                  <c:pt idx="0">
                    <c:v>Pública (ha)</c:v>
                  </c:pt>
                  <c:pt idx="1">
                    <c:v>Privada (ha)</c:v>
                  </c:pt>
                  <c:pt idx="2">
                    <c:v>Pública (ha)</c:v>
                  </c:pt>
                  <c:pt idx="3">
                    <c:v>Privada (ha)</c:v>
                  </c:pt>
                  <c:pt idx="4">
                    <c:v>Pública (ha)</c:v>
                  </c:pt>
                  <c:pt idx="5">
                    <c:v>Privada (ha)</c:v>
                  </c:pt>
                  <c:pt idx="6">
                    <c:v>Pública (ha)</c:v>
                  </c:pt>
                  <c:pt idx="7">
                    <c:v>Privada (ha)</c:v>
                  </c:pt>
                  <c:pt idx="8">
                    <c:v>Pública (ha)</c:v>
                  </c:pt>
                  <c:pt idx="9">
                    <c:v>Privada (ha)</c:v>
                  </c:pt>
                  <c:pt idx="10">
                    <c:v>Pública (ha)</c:v>
                  </c:pt>
                  <c:pt idx="11">
                    <c:v>Privada (ha)</c:v>
                  </c:pt>
                  <c:pt idx="12">
                    <c:v>Pública (ha)</c:v>
                  </c:pt>
                  <c:pt idx="13">
                    <c:v>Privada (ha)</c:v>
                  </c:pt>
                  <c:pt idx="14">
                    <c:v>Pública (ha)</c:v>
                  </c:pt>
                  <c:pt idx="15">
                    <c:v>Privada (ha)</c:v>
                  </c:pt>
                  <c:pt idx="16">
                    <c:v>Pública (ha)</c:v>
                  </c:pt>
                  <c:pt idx="17">
                    <c:v>Privada (ha)</c:v>
                  </c:pt>
                  <c:pt idx="18">
                    <c:v>Pública (ha)</c:v>
                  </c:pt>
                  <c:pt idx="19">
                    <c:v>Privada (ha)</c:v>
                  </c:pt>
                  <c:pt idx="20">
                    <c:v>Pública (ha)</c:v>
                  </c:pt>
                  <c:pt idx="21">
                    <c:v>Privada (ha)</c:v>
                  </c:pt>
                  <c:pt idx="22">
                    <c:v>Pública (ha)</c:v>
                  </c:pt>
                  <c:pt idx="23">
                    <c:v>Privada (ha)</c:v>
                  </c:pt>
                </c:lvl>
                <c:lvl>
                  <c:pt idx="0">
                    <c:v>2011</c:v>
                  </c:pt>
                  <c:pt idx="2">
                    <c:v>2012</c:v>
                  </c:pt>
                  <c:pt idx="4">
                    <c:v>2013</c:v>
                  </c:pt>
                  <c:pt idx="6">
                    <c:v>2014</c:v>
                  </c:pt>
                  <c:pt idx="8">
                    <c:v>2015</c:v>
                  </c:pt>
                  <c:pt idx="10">
                    <c:v>2016</c:v>
                  </c:pt>
                  <c:pt idx="12">
                    <c:v>2017</c:v>
                  </c:pt>
                  <c:pt idx="14">
                    <c:v>2018</c:v>
                  </c:pt>
                  <c:pt idx="16">
                    <c:v>2019</c:v>
                  </c:pt>
                  <c:pt idx="18">
                    <c:v>2020</c:v>
                  </c:pt>
                  <c:pt idx="20">
                    <c:v>2021</c:v>
                  </c:pt>
                  <c:pt idx="22">
                    <c:v>2022</c:v>
                  </c:pt>
                </c:lvl>
              </c:multiLvlStrCache>
            </c:multiLvlStrRef>
          </c:cat>
          <c:val>
            <c:numRef>
              <c:f>'Indicador 29'!$E$4:$AB$4</c:f>
              <c:numCache>
                <c:formatCode>#,##0_);\(#,##0\)</c:formatCode>
                <c:ptCount val="24"/>
                <c:pt idx="0">
                  <c:v>2213041</c:v>
                </c:pt>
                <c:pt idx="1">
                  <c:v>1318009</c:v>
                </c:pt>
                <c:pt idx="2">
                  <c:v>2409159</c:v>
                </c:pt>
                <c:pt idx="3">
                  <c:v>1480631</c:v>
                </c:pt>
                <c:pt idx="4">
                  <c:v>2459485</c:v>
                </c:pt>
                <c:pt idx="5">
                  <c:v>1599977</c:v>
                </c:pt>
                <c:pt idx="6">
                  <c:v>2717173.17</c:v>
                </c:pt>
                <c:pt idx="7">
                  <c:v>1683133.8199999998</c:v>
                </c:pt>
                <c:pt idx="8">
                  <c:v>2891407.8499999996</c:v>
                </c:pt>
                <c:pt idx="9">
                  <c:v>1720275.61</c:v>
                </c:pt>
                <c:pt idx="10">
                  <c:v>3107255</c:v>
                </c:pt>
                <c:pt idx="11">
                  <c:v>1696906</c:v>
                </c:pt>
                <c:pt idx="12">
                  <c:v>3192727</c:v>
                </c:pt>
                <c:pt idx="13">
                  <c:v>1932244</c:v>
                </c:pt>
                <c:pt idx="14">
                  <c:v>3193813.1</c:v>
                </c:pt>
                <c:pt idx="15">
                  <c:v>1973884.3</c:v>
                </c:pt>
                <c:pt idx="16">
                  <c:v>3285508.09</c:v>
                </c:pt>
                <c:pt idx="17">
                  <c:v>2241507.63</c:v>
                </c:pt>
                <c:pt idx="18">
                  <c:v>3365957.6059999992</c:v>
                </c:pt>
                <c:pt idx="19">
                  <c:v>2347456.5119999996</c:v>
                </c:pt>
                <c:pt idx="20">
                  <c:v>3464965.3999999994</c:v>
                </c:pt>
                <c:pt idx="21">
                  <c:v>2847787.3499999996</c:v>
                </c:pt>
                <c:pt idx="22" formatCode="#,##0.00">
                  <c:v>3838992.82</c:v>
                </c:pt>
                <c:pt idx="23" formatCode="#,##0.00">
                  <c:v>2862422.5199999991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341-437E-8598-4147FBA99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959221120"/>
        <c:axId val="1"/>
      </c:barChart>
      <c:catAx>
        <c:axId val="195922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_);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592211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Resagokr"/>
          <a:ea typeface="Resagokr"/>
          <a:cs typeface="Resagokr"/>
        </a:defRPr>
      </a:pPr>
      <a:endParaRPr lang="es-ES"/>
    </a:p>
  </c:txPr>
  <c:printSettings>
    <c:headerFooter alignWithMargins="0"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las forestaciones de tierras agrícolas</a:t>
            </a:r>
          </a:p>
        </c:rich>
      </c:tx>
      <c:overlay val="0"/>
      <c:spPr>
        <a:noFill/>
        <a:ln w="25400">
          <a:solidFill>
            <a:srgbClr val="333333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Repoblación forestal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3FF-425E-9F13-8B7930705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2190992"/>
        <c:axId val="1"/>
      </c:lineChart>
      <c:catAx>
        <c:axId val="196219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62190992"/>
        <c:crosses val="autoZero"/>
        <c:crossBetween val="between"/>
      </c:valAx>
      <c:spPr>
        <a:noFill/>
        <a:ln w="3175">
          <a:solidFill>
            <a:srgbClr val="33333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333333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FFCC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D1B-4A3A-BF77-D288A073D046}"/>
            </c:ext>
          </c:extLst>
        </c:ser>
        <c:ser>
          <c:idx val="2"/>
          <c:order val="1"/>
          <c:spPr>
            <a:solidFill>
              <a:srgbClr val="993366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D1B-4A3A-BF77-D288A073D046}"/>
            </c:ext>
          </c:extLst>
        </c:ser>
        <c:ser>
          <c:idx val="3"/>
          <c:order val="2"/>
          <c:spPr>
            <a:solidFill>
              <a:srgbClr val="008000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D1B-4A3A-BF77-D288A073D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2271200"/>
        <c:axId val="1"/>
      </c:barChart>
      <c:catAx>
        <c:axId val="19622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New Cicle"/>
                <a:ea typeface="New Cicle"/>
                <a:cs typeface="New Cicle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New Cicle"/>
                    <a:ea typeface="New Cicle"/>
                    <a:cs typeface="New Cicle"/>
                  </a:defRPr>
                </a:pPr>
                <a:r>
                  <a:rPr lang="es-ES_tradnl"/>
                  <a:t>ha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New Cicle"/>
                <a:ea typeface="New Cicle"/>
                <a:cs typeface="New Cicle"/>
              </a:defRPr>
            </a:pPr>
            <a:endParaRPr lang="es-ES"/>
          </a:p>
        </c:txPr>
        <c:crossAx val="1962271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333333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New Cicle"/>
              <a:ea typeface="New Cicle"/>
              <a:cs typeface="New Cicle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New Cicle"/>
          <a:ea typeface="New Cicle"/>
          <a:cs typeface="New Cicle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depthPercent val="100"/>
      <c:rAngAx val="1"/>
    </c:view3D>
    <c:floor>
      <c:thickness val="0"/>
      <c:spPr>
        <a:noFill/>
        <a:ln w="3175">
          <a:solidFill>
            <a:srgbClr val="80808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'Indicador 33'!$E$3:$E$5</c:f>
              <c:strCache>
                <c:ptCount val="3"/>
                <c:pt idx="0">
                  <c:v>Forestación tierras agrícolas 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numRef>
              <c:f>'Indicador 33'!$D$23:$D$36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'Indicador 33'!$E$23:$E$36</c:f>
              <c:numCache>
                <c:formatCode>#,##0</c:formatCode>
                <c:ptCount val="14"/>
                <c:pt idx="0">
                  <c:v>13623</c:v>
                </c:pt>
                <c:pt idx="1">
                  <c:v>11337.77940000001</c:v>
                </c:pt>
                <c:pt idx="2">
                  <c:v>10787.155600000002</c:v>
                </c:pt>
                <c:pt idx="3">
                  <c:v>9277.2976999999992</c:v>
                </c:pt>
                <c:pt idx="4">
                  <c:v>3727.7063999999991</c:v>
                </c:pt>
                <c:pt idx="5">
                  <c:v>252.23000000000008</c:v>
                </c:pt>
                <c:pt idx="6">
                  <c:v>139.68</c:v>
                </c:pt>
                <c:pt idx="7">
                  <c:v>52.96</c:v>
                </c:pt>
                <c:pt idx="8">
                  <c:v>1839</c:v>
                </c:pt>
                <c:pt idx="9">
                  <c:v>855.7600000000001</c:v>
                </c:pt>
                <c:pt idx="10">
                  <c:v>2858.8900000000012</c:v>
                </c:pt>
                <c:pt idx="11">
                  <c:v>2678.4799999999991</c:v>
                </c:pt>
                <c:pt idx="12">
                  <c:v>2912.75</c:v>
                </c:pt>
                <c:pt idx="13">
                  <c:v>1668.09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E-450A-AD11-324A15B72205}"/>
            </c:ext>
          </c:extLst>
        </c:ser>
        <c:ser>
          <c:idx val="2"/>
          <c:order val="1"/>
          <c:tx>
            <c:strRef>
              <c:f>'Indicador 33'!$F$3:$F$5</c:f>
              <c:strCache>
                <c:ptCount val="3"/>
                <c:pt idx="0">
                  <c:v>Repoblaciones protectoras</c:v>
                </c:pt>
              </c:strCache>
            </c:strRef>
          </c:tx>
          <c:spPr>
            <a:solidFill>
              <a:srgbClr val="953735"/>
            </a:solidFill>
            <a:ln w="25400">
              <a:noFill/>
            </a:ln>
          </c:spPr>
          <c:invertIfNegative val="0"/>
          <c:cat>
            <c:numRef>
              <c:f>'Indicador 33'!$D$23:$D$36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'Indicador 33'!$F$23:$F$36</c:f>
              <c:numCache>
                <c:formatCode>#,##0</c:formatCode>
                <c:ptCount val="14"/>
                <c:pt idx="0">
                  <c:v>17207.54</c:v>
                </c:pt>
                <c:pt idx="1">
                  <c:v>7040.2190000000001</c:v>
                </c:pt>
                <c:pt idx="2">
                  <c:v>7549.8</c:v>
                </c:pt>
                <c:pt idx="3">
                  <c:v>3312.2442410000003</c:v>
                </c:pt>
                <c:pt idx="4">
                  <c:v>5209.7631500000016</c:v>
                </c:pt>
                <c:pt idx="5">
                  <c:v>2350.4100000000003</c:v>
                </c:pt>
                <c:pt idx="6">
                  <c:v>2865.3100000000004</c:v>
                </c:pt>
                <c:pt idx="7">
                  <c:v>2458.7899999999995</c:v>
                </c:pt>
                <c:pt idx="8">
                  <c:v>2176</c:v>
                </c:pt>
                <c:pt idx="9">
                  <c:v>3762.3900000000003</c:v>
                </c:pt>
                <c:pt idx="10">
                  <c:v>3313.2799999999993</c:v>
                </c:pt>
                <c:pt idx="11">
                  <c:v>7741.93</c:v>
                </c:pt>
                <c:pt idx="12">
                  <c:v>4603.74</c:v>
                </c:pt>
                <c:pt idx="13">
                  <c:v>3839.1800000000003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0E-450A-AD11-324A15B72205}"/>
            </c:ext>
          </c:extLst>
        </c:ser>
        <c:ser>
          <c:idx val="3"/>
          <c:order val="2"/>
          <c:tx>
            <c:strRef>
              <c:f>'Indicador 33'!$G$3:$G$5</c:f>
              <c:strCache>
                <c:ptCount val="3"/>
                <c:pt idx="0">
                  <c:v>Repoblaciones productoras</c:v>
                </c:pt>
              </c:strCache>
            </c:strRef>
          </c:tx>
          <c:spPr>
            <a:solidFill>
              <a:srgbClr val="77933C"/>
            </a:solidFill>
            <a:ln w="25400">
              <a:noFill/>
            </a:ln>
          </c:spPr>
          <c:invertIfNegative val="0"/>
          <c:cat>
            <c:numRef>
              <c:f>'Indicador 33'!$D$23:$D$36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'Indicador 33'!$G$23:$G$36</c:f>
              <c:numCache>
                <c:formatCode>#,##0</c:formatCode>
                <c:ptCount val="14"/>
                <c:pt idx="0">
                  <c:v>2098.12</c:v>
                </c:pt>
                <c:pt idx="1">
                  <c:v>2168.4299999999998</c:v>
                </c:pt>
                <c:pt idx="2">
                  <c:v>3058.8</c:v>
                </c:pt>
                <c:pt idx="3">
                  <c:v>2738.23</c:v>
                </c:pt>
                <c:pt idx="4">
                  <c:v>4571.33</c:v>
                </c:pt>
                <c:pt idx="5">
                  <c:v>6906.0199999999995</c:v>
                </c:pt>
                <c:pt idx="6">
                  <c:v>5844.8600000000006</c:v>
                </c:pt>
                <c:pt idx="7">
                  <c:v>4209.7299999999996</c:v>
                </c:pt>
                <c:pt idx="8">
                  <c:v>8060</c:v>
                </c:pt>
                <c:pt idx="9">
                  <c:v>5558.3600000000006</c:v>
                </c:pt>
                <c:pt idx="10">
                  <c:v>7305.0700000000006</c:v>
                </c:pt>
                <c:pt idx="11">
                  <c:v>7805.5150000000012</c:v>
                </c:pt>
                <c:pt idx="12">
                  <c:v>8259.380000000001</c:v>
                </c:pt>
                <c:pt idx="13">
                  <c:v>6162.93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0E-450A-AD11-324A15B72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2273520"/>
        <c:axId val="1"/>
        <c:axId val="0"/>
      </c:bar3DChart>
      <c:catAx>
        <c:axId val="196227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62273520"/>
        <c:crosses val="autoZero"/>
        <c:crossBetween val="between"/>
        <c:majorUnit val="5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93464393109804"/>
          <c:y val="0.33917185177027698"/>
          <c:w val="0.28036270300649502"/>
          <c:h val="0.454560138024704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333333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56950751680791E-2"/>
          <c:y val="0.12080239970003749"/>
          <c:w val="0.91094734757631535"/>
          <c:h val="0.837896859932421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FCD014"/>
            </a:solidFill>
            <a:ln w="25400">
              <a:noFill/>
            </a:ln>
          </c:spPr>
          <c:invertIfNegative val="0"/>
          <c:cat>
            <c:numRef>
              <c:f>'Indicador 33'!$A$3:$A$77</c:f>
              <c:numCache>
                <c:formatCode>General</c:formatCode>
                <c:ptCount val="75"/>
                <c:pt idx="0">
                  <c:v>1946</c:v>
                </c:pt>
                <c:pt idx="1">
                  <c:v>1947</c:v>
                </c:pt>
                <c:pt idx="2">
                  <c:v>1948</c:v>
                </c:pt>
                <c:pt idx="3">
                  <c:v>1949</c:v>
                </c:pt>
                <c:pt idx="4">
                  <c:v>1950</c:v>
                </c:pt>
                <c:pt idx="5">
                  <c:v>1951</c:v>
                </c:pt>
                <c:pt idx="6">
                  <c:v>1952</c:v>
                </c:pt>
                <c:pt idx="7">
                  <c:v>1953</c:v>
                </c:pt>
                <c:pt idx="8">
                  <c:v>1954</c:v>
                </c:pt>
                <c:pt idx="9">
                  <c:v>1955</c:v>
                </c:pt>
                <c:pt idx="10">
                  <c:v>1956</c:v>
                </c:pt>
                <c:pt idx="11">
                  <c:v>1957</c:v>
                </c:pt>
                <c:pt idx="12">
                  <c:v>1958</c:v>
                </c:pt>
                <c:pt idx="13">
                  <c:v>1959</c:v>
                </c:pt>
                <c:pt idx="14">
                  <c:v>1960</c:v>
                </c:pt>
                <c:pt idx="15">
                  <c:v>1961</c:v>
                </c:pt>
                <c:pt idx="16">
                  <c:v>1962</c:v>
                </c:pt>
                <c:pt idx="17">
                  <c:v>1963</c:v>
                </c:pt>
                <c:pt idx="18">
                  <c:v>1964</c:v>
                </c:pt>
                <c:pt idx="19">
                  <c:v>1965</c:v>
                </c:pt>
                <c:pt idx="20">
                  <c:v>1966</c:v>
                </c:pt>
                <c:pt idx="21">
                  <c:v>1967</c:v>
                </c:pt>
                <c:pt idx="22">
                  <c:v>1968</c:v>
                </c:pt>
                <c:pt idx="23">
                  <c:v>1969</c:v>
                </c:pt>
                <c:pt idx="24">
                  <c:v>1970</c:v>
                </c:pt>
                <c:pt idx="25">
                  <c:v>1971</c:v>
                </c:pt>
                <c:pt idx="26">
                  <c:v>1972</c:v>
                </c:pt>
                <c:pt idx="27">
                  <c:v>1973</c:v>
                </c:pt>
                <c:pt idx="28">
                  <c:v>1974</c:v>
                </c:pt>
                <c:pt idx="29">
                  <c:v>1975</c:v>
                </c:pt>
                <c:pt idx="30">
                  <c:v>1976</c:v>
                </c:pt>
                <c:pt idx="31">
                  <c:v>1977</c:v>
                </c:pt>
                <c:pt idx="32">
                  <c:v>1978</c:v>
                </c:pt>
                <c:pt idx="33">
                  <c:v>1979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  <c:pt idx="69">
                  <c:v>2017</c:v>
                </c:pt>
                <c:pt idx="70">
                  <c:v>2018</c:v>
                </c:pt>
                <c:pt idx="71">
                  <c:v>2019</c:v>
                </c:pt>
                <c:pt idx="72">
                  <c:v>2020</c:v>
                </c:pt>
                <c:pt idx="73">
                  <c:v>2021</c:v>
                </c:pt>
                <c:pt idx="74">
                  <c:v>2022</c:v>
                </c:pt>
              </c:numCache>
            </c:numRef>
          </c:cat>
          <c:val>
            <c:numRef>
              <c:f>'Indicador 33'!$B$3:$B$77</c:f>
              <c:numCache>
                <c:formatCode>#,##0.00</c:formatCode>
                <c:ptCount val="75"/>
                <c:pt idx="0">
                  <c:v>47916.02</c:v>
                </c:pt>
                <c:pt idx="1">
                  <c:v>33551.370000000003</c:v>
                </c:pt>
                <c:pt idx="2">
                  <c:v>33342.94</c:v>
                </c:pt>
                <c:pt idx="3">
                  <c:v>34130.43</c:v>
                </c:pt>
                <c:pt idx="4">
                  <c:v>30300.28</c:v>
                </c:pt>
                <c:pt idx="5">
                  <c:v>34728</c:v>
                </c:pt>
                <c:pt idx="6">
                  <c:v>63518.38</c:v>
                </c:pt>
                <c:pt idx="7">
                  <c:v>99835</c:v>
                </c:pt>
                <c:pt idx="8">
                  <c:v>85225</c:v>
                </c:pt>
                <c:pt idx="9">
                  <c:v>115118</c:v>
                </c:pt>
                <c:pt idx="10">
                  <c:v>103305</c:v>
                </c:pt>
                <c:pt idx="11">
                  <c:v>110820.3</c:v>
                </c:pt>
                <c:pt idx="12">
                  <c:v>67537</c:v>
                </c:pt>
                <c:pt idx="13">
                  <c:v>105461.34</c:v>
                </c:pt>
                <c:pt idx="14">
                  <c:v>80226.41</c:v>
                </c:pt>
                <c:pt idx="15">
                  <c:v>100212</c:v>
                </c:pt>
                <c:pt idx="16">
                  <c:v>86385</c:v>
                </c:pt>
                <c:pt idx="17">
                  <c:v>79047</c:v>
                </c:pt>
                <c:pt idx="18">
                  <c:v>82288</c:v>
                </c:pt>
                <c:pt idx="19">
                  <c:v>72293</c:v>
                </c:pt>
                <c:pt idx="20">
                  <c:v>65738.720000000001</c:v>
                </c:pt>
                <c:pt idx="21">
                  <c:v>58328</c:v>
                </c:pt>
                <c:pt idx="22">
                  <c:v>54932</c:v>
                </c:pt>
                <c:pt idx="23">
                  <c:v>59994</c:v>
                </c:pt>
                <c:pt idx="24">
                  <c:v>70096</c:v>
                </c:pt>
                <c:pt idx="25">
                  <c:v>68149</c:v>
                </c:pt>
                <c:pt idx="26">
                  <c:v>70067</c:v>
                </c:pt>
                <c:pt idx="27">
                  <c:v>55738</c:v>
                </c:pt>
                <c:pt idx="28">
                  <c:v>90599</c:v>
                </c:pt>
                <c:pt idx="29">
                  <c:v>48349</c:v>
                </c:pt>
                <c:pt idx="30">
                  <c:v>69455</c:v>
                </c:pt>
                <c:pt idx="31">
                  <c:v>69574</c:v>
                </c:pt>
                <c:pt idx="32">
                  <c:v>43196</c:v>
                </c:pt>
                <c:pt idx="33">
                  <c:v>80315</c:v>
                </c:pt>
                <c:pt idx="34">
                  <c:v>12879</c:v>
                </c:pt>
                <c:pt idx="35">
                  <c:v>68238</c:v>
                </c:pt>
                <c:pt idx="36">
                  <c:v>52560</c:v>
                </c:pt>
                <c:pt idx="37">
                  <c:v>45303</c:v>
                </c:pt>
                <c:pt idx="38">
                  <c:v>39579</c:v>
                </c:pt>
                <c:pt idx="39">
                  <c:v>31576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60950</c:v>
                </c:pt>
                <c:pt idx="45">
                  <c:v>79277</c:v>
                </c:pt>
                <c:pt idx="46">
                  <c:v>63522</c:v>
                </c:pt>
                <c:pt idx="47">
                  <c:v>122068</c:v>
                </c:pt>
                <c:pt idx="48">
                  <c:v>125387</c:v>
                </c:pt>
                <c:pt idx="49">
                  <c:v>128198</c:v>
                </c:pt>
                <c:pt idx="50">
                  <c:v>92666</c:v>
                </c:pt>
                <c:pt idx="51">
                  <c:v>75509</c:v>
                </c:pt>
                <c:pt idx="52">
                  <c:v>61785.326300000008</c:v>
                </c:pt>
                <c:pt idx="53">
                  <c:v>42473.521000000001</c:v>
                </c:pt>
                <c:pt idx="54">
                  <c:v>46556.078000000001</c:v>
                </c:pt>
                <c:pt idx="55">
                  <c:v>40545.2382</c:v>
                </c:pt>
                <c:pt idx="56">
                  <c:v>39872.349316376087</c:v>
                </c:pt>
                <c:pt idx="57">
                  <c:v>49591.207999999999</c:v>
                </c:pt>
                <c:pt idx="58">
                  <c:v>72632.763999999981</c:v>
                </c:pt>
                <c:pt idx="59">
                  <c:v>54007.969900000004</c:v>
                </c:pt>
                <c:pt idx="60">
                  <c:v>43672.52</c:v>
                </c:pt>
                <c:pt idx="61">
                  <c:v>32929</c:v>
                </c:pt>
                <c:pt idx="62">
                  <c:v>20546.428400000008</c:v>
                </c:pt>
                <c:pt idx="63">
                  <c:v>21395.755600000004</c:v>
                </c:pt>
                <c:pt idx="64">
                  <c:v>15327.771940999999</c:v>
                </c:pt>
                <c:pt idx="65">
                  <c:v>13508.79955</c:v>
                </c:pt>
                <c:pt idx="66">
                  <c:v>9508.659999999998</c:v>
                </c:pt>
                <c:pt idx="67">
                  <c:v>8849.85</c:v>
                </c:pt>
                <c:pt idx="68">
                  <c:v>6721.48</c:v>
                </c:pt>
                <c:pt idx="69">
                  <c:v>12075.679999999998</c:v>
                </c:pt>
                <c:pt idx="70">
                  <c:v>10176.51</c:v>
                </c:pt>
                <c:pt idx="71">
                  <c:v>13477.220000000001</c:v>
                </c:pt>
                <c:pt idx="72">
                  <c:v>18225.924999999999</c:v>
                </c:pt>
                <c:pt idx="73">
                  <c:v>15775.870000000004</c:v>
                </c:pt>
                <c:pt idx="74">
                  <c:v>11670.2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7-465E-9836-A83CB349A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2270272"/>
        <c:axId val="1"/>
      </c:barChart>
      <c:catAx>
        <c:axId val="196227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-5400000" vert="horz"/>
          <a:lstStyle/>
          <a:p>
            <a:pPr>
              <a:defRPr sz="79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14000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96227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333333"/>
          </a:solidFill>
          <a:latin typeface="New Cicle"/>
          <a:ea typeface="New Cicle"/>
          <a:cs typeface="New Cicle"/>
        </a:defRPr>
      </a:pPr>
      <a:endParaRPr lang="es-ES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Evolución de las forestaciones de tierras agrícolas</a:t>
            </a:r>
          </a:p>
        </c:rich>
      </c:tx>
      <c:overlay val="0"/>
      <c:spPr>
        <a:noFill/>
        <a:ln w="25400">
          <a:solidFill>
            <a:srgbClr val="333333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Repoblación forestal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53-4923-A66F-A30796547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1301136"/>
        <c:axId val="1"/>
      </c:lineChart>
      <c:catAx>
        <c:axId val="196130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61301136"/>
        <c:crosses val="autoZero"/>
        <c:crossBetween val="between"/>
      </c:valAx>
      <c:spPr>
        <a:noFill/>
        <a:ln w="3175">
          <a:solidFill>
            <a:srgbClr val="333333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333333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GRÁFICO: Superficie repoblada total por comunidad autónoma. Año 2009 (hectáreas) </a:t>
            </a:r>
          </a:p>
        </c:rich>
      </c:tx>
      <c:overlay val="0"/>
      <c:spPr>
        <a:noFill/>
        <a:ln w="25400">
          <a:solidFill>
            <a:srgbClr val="333333"/>
          </a:solidFill>
          <a:prstDash val="solid"/>
        </a:ln>
      </c:spPr>
    </c:title>
    <c:autoTitleDeleted val="0"/>
    <c:view3D>
      <c:rotX val="15"/>
      <c:hPercent val="500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3175">
          <a:solidFill>
            <a:srgbClr val="333333"/>
          </a:solidFill>
          <a:prstDash val="solid"/>
        </a:ln>
      </c:spPr>
    </c:sideWall>
    <c:backWall>
      <c:thickness val="0"/>
      <c:spPr>
        <a:noFill/>
        <a:ln w="3175">
          <a:solidFill>
            <a:srgbClr val="333333"/>
          </a:solidFill>
          <a:prstDash val="solid"/>
        </a:ln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v>protectoras</c:v>
          </c:tx>
          <c:spPr>
            <a:solidFill>
              <a:srgbClr val="9C7A4D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66FD-47CF-8161-BD14106D5A8E}"/>
            </c:ext>
          </c:extLst>
        </c:ser>
        <c:ser>
          <c:idx val="1"/>
          <c:order val="1"/>
          <c:tx>
            <c:v>productoras</c:v>
          </c:tx>
          <c:spPr>
            <a:solidFill>
              <a:srgbClr val="CDB89B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6FD-47CF-8161-BD14106D5A8E}"/>
            </c:ext>
          </c:extLst>
        </c:ser>
        <c:ser>
          <c:idx val="2"/>
          <c:order val="2"/>
          <c:tx>
            <c:v>Forestaciones</c:v>
          </c:tx>
          <c:spPr>
            <a:solidFill>
              <a:srgbClr val="FFFFCC"/>
            </a:solidFill>
            <a:ln w="12700">
              <a:solidFill>
                <a:srgbClr val="333333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6FD-47CF-8161-BD14106D5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shape val="cylinder"/>
        <c:axId val="1961440624"/>
        <c:axId val="1"/>
        <c:axId val="0"/>
      </c:bar3DChart>
      <c:catAx>
        <c:axId val="1961440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61440624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333333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333333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DB01"/>
            </a:solidFill>
            <a:ln w="25400">
              <a:noFill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060-4244-9495-85826C05A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441552"/>
        <c:axId val="1"/>
      </c:barChart>
      <c:catAx>
        <c:axId val="196144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new cicle"/>
                <a:ea typeface="Arialnew cicle"/>
                <a:cs typeface="Arialnew cicle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new cicle"/>
                <a:ea typeface="Arialnew cicle"/>
                <a:cs typeface="Arialnew cicle"/>
              </a:defRPr>
            </a:pPr>
            <a:endParaRPr lang="es-ES"/>
          </a:p>
        </c:txPr>
        <c:crossAx val="1961441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new cicle"/>
          <a:ea typeface="Arialnew cicle"/>
          <a:cs typeface="Arialnew cicle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600070000054682E-2"/>
          <c:y val="5.2391857817680694E-2"/>
          <c:w val="0.90400070625055173"/>
          <c:h val="0.703873220246231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'Figura 4'!$C$3</c:f>
              <c:strCache>
                <c:ptCount val="1"/>
                <c:pt idx="0">
                  <c:v>Forestación tierras agrícolas </c:v>
                </c:pt>
              </c:strCache>
            </c:strRef>
          </c:tx>
          <c:spPr>
            <a:solidFill>
              <a:srgbClr val="FCD014"/>
            </a:solidFill>
            <a:ln w="25400">
              <a:noFill/>
            </a:ln>
          </c:spPr>
          <c:invertIfNegative val="0"/>
          <c:cat>
            <c:numRef>
              <c:f>'Figura 4'!$B$6:$B$26</c:f>
              <c:numCache>
                <c:formatCode>General</c:formatCode>
                <c:ptCount val="2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</c:numCache>
            </c:numRef>
          </c:cat>
          <c:val>
            <c:numRef>
              <c:f>'Figura 4'!$C$6:$C$26</c:f>
              <c:numCache>
                <c:formatCode>General</c:formatCode>
                <c:ptCount val="21"/>
                <c:pt idx="2" formatCode="#,##0">
                  <c:v>57046</c:v>
                </c:pt>
                <c:pt idx="3" formatCode="#,##0">
                  <c:v>79394</c:v>
                </c:pt>
                <c:pt idx="4" formatCode="#,##0">
                  <c:v>96584</c:v>
                </c:pt>
                <c:pt idx="5" formatCode="#,##0">
                  <c:v>89122</c:v>
                </c:pt>
                <c:pt idx="6" formatCode="#,##0">
                  <c:v>83669</c:v>
                </c:pt>
                <c:pt idx="7" formatCode="#,##0">
                  <c:v>54389</c:v>
                </c:pt>
                <c:pt idx="8" formatCode="#,##0">
                  <c:v>62125</c:v>
                </c:pt>
                <c:pt idx="9" formatCode="#,##0">
                  <c:v>37230</c:v>
                </c:pt>
                <c:pt idx="10" formatCode="#,##0">
                  <c:v>21739</c:v>
                </c:pt>
                <c:pt idx="13" formatCode="#,##0">
                  <c:v>20682</c:v>
                </c:pt>
                <c:pt idx="14" formatCode="#,##0">
                  <c:v>22077</c:v>
                </c:pt>
                <c:pt idx="15" formatCode="#,##0">
                  <c:v>16966</c:v>
                </c:pt>
                <c:pt idx="16" formatCode="#,##0">
                  <c:v>16087</c:v>
                </c:pt>
                <c:pt idx="17" formatCode="#,##0">
                  <c:v>13623</c:v>
                </c:pt>
                <c:pt idx="18" formatCode="#,##0">
                  <c:v>11337.77940000001</c:v>
                </c:pt>
                <c:pt idx="19" formatCode="#,##0">
                  <c:v>10787.155600000002</c:v>
                </c:pt>
                <c:pt idx="20" formatCode="#,##0">
                  <c:v>9277.2976999999992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A-412E-90C4-2373FA96B0E9}"/>
            </c:ext>
          </c:extLst>
        </c:ser>
        <c:ser>
          <c:idx val="2"/>
          <c:order val="1"/>
          <c:tx>
            <c:strRef>
              <c:f>'Figura 4'!$D$3</c:f>
              <c:strCache>
                <c:ptCount val="1"/>
                <c:pt idx="0">
                  <c:v>Repoblaciones protectoras (ha)</c:v>
                </c:pt>
              </c:strCache>
            </c:strRef>
          </c:tx>
          <c:spPr>
            <a:solidFill>
              <a:srgbClr val="E27880"/>
            </a:solidFill>
            <a:ln w="25400">
              <a:noFill/>
            </a:ln>
          </c:spPr>
          <c:invertIfNegative val="0"/>
          <c:cat>
            <c:numRef>
              <c:f>'Figura 4'!$B$6:$B$26</c:f>
              <c:numCache>
                <c:formatCode>General</c:formatCode>
                <c:ptCount val="2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</c:numCache>
            </c:numRef>
          </c:cat>
          <c:val>
            <c:numRef>
              <c:f>'Figura 4'!$D$6:$D$26</c:f>
              <c:numCache>
                <c:formatCode>#,##0</c:formatCode>
                <c:ptCount val="21"/>
                <c:pt idx="0">
                  <c:v>38036</c:v>
                </c:pt>
                <c:pt idx="1">
                  <c:v>46849</c:v>
                </c:pt>
                <c:pt idx="2">
                  <c:v>35751</c:v>
                </c:pt>
                <c:pt idx="3">
                  <c:v>69461</c:v>
                </c:pt>
                <c:pt idx="4">
                  <c:v>101633</c:v>
                </c:pt>
                <c:pt idx="5">
                  <c:v>100957</c:v>
                </c:pt>
                <c:pt idx="6">
                  <c:v>67015</c:v>
                </c:pt>
                <c:pt idx="7">
                  <c:v>62017</c:v>
                </c:pt>
                <c:pt idx="8">
                  <c:v>46952</c:v>
                </c:pt>
                <c:pt idx="9">
                  <c:v>28150</c:v>
                </c:pt>
                <c:pt idx="10">
                  <c:v>37934</c:v>
                </c:pt>
                <c:pt idx="13">
                  <c:v>24837</c:v>
                </c:pt>
                <c:pt idx="14">
                  <c:v>39155</c:v>
                </c:pt>
                <c:pt idx="15">
                  <c:v>24364</c:v>
                </c:pt>
                <c:pt idx="16">
                  <c:v>24005</c:v>
                </c:pt>
                <c:pt idx="17">
                  <c:v>17207.54</c:v>
                </c:pt>
                <c:pt idx="18">
                  <c:v>7040.2190000000001</c:v>
                </c:pt>
                <c:pt idx="19">
                  <c:v>7549.8</c:v>
                </c:pt>
                <c:pt idx="20">
                  <c:v>3312.2442410000003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DA-412E-90C4-2373FA96B0E9}"/>
            </c:ext>
          </c:extLst>
        </c:ser>
        <c:ser>
          <c:idx val="3"/>
          <c:order val="2"/>
          <c:tx>
            <c:strRef>
              <c:f>'Figura 4'!$E$3</c:f>
              <c:strCache>
                <c:ptCount val="1"/>
                <c:pt idx="0">
                  <c:v>Repoblaciones productoras (ha)</c:v>
                </c:pt>
              </c:strCache>
            </c:strRef>
          </c:tx>
          <c:spPr>
            <a:solidFill>
              <a:srgbClr val="7B9F84"/>
            </a:solidFill>
            <a:ln w="25400">
              <a:noFill/>
            </a:ln>
          </c:spPr>
          <c:invertIfNegative val="0"/>
          <c:cat>
            <c:numRef>
              <c:f>'Figura 4'!$B$6:$B$26</c:f>
              <c:numCache>
                <c:formatCode>General</c:formatCode>
                <c:ptCount val="21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</c:numCache>
            </c:numRef>
          </c:cat>
          <c:val>
            <c:numRef>
              <c:f>'Figura 4'!$E$6:$E$26</c:f>
              <c:numCache>
                <c:formatCode>#,##0</c:formatCode>
                <c:ptCount val="21"/>
                <c:pt idx="0">
                  <c:v>24068</c:v>
                </c:pt>
                <c:pt idx="1">
                  <c:v>33617</c:v>
                </c:pt>
                <c:pt idx="2">
                  <c:v>28910</c:v>
                </c:pt>
                <c:pt idx="3">
                  <c:v>53693</c:v>
                </c:pt>
                <c:pt idx="4">
                  <c:v>24207</c:v>
                </c:pt>
                <c:pt idx="5">
                  <c:v>27241</c:v>
                </c:pt>
                <c:pt idx="6">
                  <c:v>27223</c:v>
                </c:pt>
                <c:pt idx="7">
                  <c:v>15334</c:v>
                </c:pt>
                <c:pt idx="8">
                  <c:v>15500</c:v>
                </c:pt>
                <c:pt idx="9">
                  <c:v>14323</c:v>
                </c:pt>
                <c:pt idx="10">
                  <c:v>17876</c:v>
                </c:pt>
                <c:pt idx="13">
                  <c:v>4514</c:v>
                </c:pt>
                <c:pt idx="14">
                  <c:v>11399</c:v>
                </c:pt>
                <c:pt idx="15">
                  <c:v>12678</c:v>
                </c:pt>
                <c:pt idx="16">
                  <c:v>3580</c:v>
                </c:pt>
                <c:pt idx="17">
                  <c:v>2098.12</c:v>
                </c:pt>
                <c:pt idx="18">
                  <c:v>2168.4299999999998</c:v>
                </c:pt>
                <c:pt idx="19">
                  <c:v>3058.8</c:v>
                </c:pt>
                <c:pt idx="20">
                  <c:v>2738.23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DA-412E-90C4-2373FA96B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438768"/>
        <c:axId val="1"/>
      </c:barChart>
      <c:catAx>
        <c:axId val="1961438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961438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641285313674828"/>
          <c:y val="0.85296745263790252"/>
          <c:w val="0.87094549417714695"/>
          <c:h val="0.90644496413425157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New Cicle"/>
          <a:ea typeface="New Cicle"/>
          <a:cs typeface="New Cicle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96570158076978"/>
          <c:y val="0.31229286540448731"/>
          <c:w val="0.53448320858298137"/>
          <c:h val="0.40863853664629723"/>
        </c:manualLayout>
      </c:layout>
      <c:pie3DChart>
        <c:varyColors val="1"/>
        <c:ser>
          <c:idx val="0"/>
          <c:order val="0"/>
          <c:spPr>
            <a:solidFill>
              <a:srgbClr val="9C7A4D"/>
            </a:solidFill>
            <a:ln w="12700">
              <a:solidFill>
                <a:srgbClr val="333333"/>
              </a:solidFill>
              <a:prstDash val="solid"/>
            </a:ln>
          </c:spPr>
          <c:explosion val="19"/>
          <c:dPt>
            <c:idx val="0"/>
            <c:bubble3D val="0"/>
            <c:spPr>
              <a:solidFill>
                <a:srgbClr val="7B9F84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436-4E1D-83B3-3BA95C136E2F}"/>
              </c:ext>
            </c:extLst>
          </c:dPt>
          <c:dPt>
            <c:idx val="1"/>
            <c:bubble3D val="0"/>
            <c:spPr>
              <a:solidFill>
                <a:srgbClr val="FFDB01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36-4E1D-83B3-3BA95C136E2F}"/>
              </c:ext>
            </c:extLst>
          </c:dPt>
          <c:dLbls>
            <c:dLbl>
              <c:idx val="0"/>
              <c:layout>
                <c:manualLayout>
                  <c:x val="7.670270966319144E-2"/>
                  <c:y val="-2.6346009164465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25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36-4E1D-83B3-3BA95C136E2F}"/>
                </c:ext>
              </c:extLst>
            </c:dLbl>
            <c:dLbl>
              <c:idx val="1"/>
              <c:layout>
                <c:manualLayout>
                  <c:x val="0.24002685488131623"/>
                  <c:y val="-9.46867118319914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25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36-4E1D-83B3-3BA95C136E2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0">
                  <a:defRPr sz="9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'Figura 10'!$B$31:$B$32</c:f>
              <c:strCache>
                <c:ptCount val="2"/>
                <c:pt idx="0">
                  <c:v>% coníferas alóctonas respecto total de coníferas:</c:v>
                </c:pt>
                <c:pt idx="1">
                  <c:v>Autóctonas</c:v>
                </c:pt>
              </c:strCache>
            </c:strRef>
          </c:cat>
          <c:val>
            <c:numRef>
              <c:f>'Figura 10'!$C$31:$C$32</c:f>
              <c:numCache>
                <c:formatCode>0.00%</c:formatCode>
                <c:ptCount val="2"/>
                <c:pt idx="0">
                  <c:v>0.24729999999999999</c:v>
                </c:pt>
                <c:pt idx="1">
                  <c:v>0.75270000000000004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36-4E1D-83B3-3BA95C136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333333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07266435986158"/>
          <c:y val="0.28571530776137449"/>
          <c:w val="0.56574394463667821"/>
          <c:h val="0.47619217960229082"/>
        </c:manualLayout>
      </c:layout>
      <c:pie3DChart>
        <c:varyColors val="1"/>
        <c:ser>
          <c:idx val="0"/>
          <c:order val="0"/>
          <c:spPr>
            <a:solidFill>
              <a:srgbClr val="9C7A4D"/>
            </a:solidFill>
            <a:ln w="12700">
              <a:solidFill>
                <a:srgbClr val="333333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FFDB01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E00-48AB-A5CD-A3896E57B281}"/>
              </c:ext>
            </c:extLst>
          </c:dPt>
          <c:dPt>
            <c:idx val="1"/>
            <c:bubble3D val="0"/>
            <c:spPr>
              <a:solidFill>
                <a:srgbClr val="84A5CC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00-48AB-A5CD-A3896E57B281}"/>
              </c:ext>
            </c:extLst>
          </c:dPt>
          <c:dLbls>
            <c:dLbl>
              <c:idx val="0"/>
              <c:layout>
                <c:manualLayout>
                  <c:x val="-8.3236653247178837E-3"/>
                  <c:y val="0.116953305256942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25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00-48AB-A5CD-A3896E57B281}"/>
                </c:ext>
              </c:extLst>
            </c:dLbl>
            <c:dLbl>
              <c:idx val="1"/>
              <c:layout>
                <c:manualLayout>
                  <c:x val="-0.11385449184910598"/>
                  <c:y val="-0.1545300068588356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25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00-48AB-A5CD-A3896E57B2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0">
                  <a:defRPr sz="9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'Figura 10'!$B$37:$B$38</c:f>
              <c:strCache>
                <c:ptCount val="2"/>
                <c:pt idx="0">
                  <c:v>% frondosas alóctonas respecto total de frondosas:</c:v>
                </c:pt>
                <c:pt idx="1">
                  <c:v>Autóctonas</c:v>
                </c:pt>
              </c:strCache>
            </c:strRef>
          </c:cat>
          <c:val>
            <c:numRef>
              <c:f>'Figura 10'!$C$37:$C$38</c:f>
              <c:numCache>
                <c:formatCode>0.00%</c:formatCode>
                <c:ptCount val="2"/>
                <c:pt idx="0">
                  <c:v>0.84650000000000003</c:v>
                </c:pt>
                <c:pt idx="1">
                  <c:v>0.15349999999999997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00-48AB-A5CD-A3896E57B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333333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PASTIZALES</a:t>
            </a:r>
          </a:p>
        </c:rich>
      </c:tx>
      <c:layout>
        <c:manualLayout>
          <c:xMode val="edge"/>
          <c:yMode val="edge"/>
          <c:x val="0.37056514089584958"/>
          <c:y val="2.98148170615807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59292359358036"/>
          <c:y val="0.19006954792182706"/>
          <c:w val="0.78013678650460228"/>
          <c:h val="0.7211462259386968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CDB89B"/>
            </a:solidFill>
            <a:ln w="38100">
              <a:solidFill>
                <a:srgbClr val="008000"/>
              </a:solidFill>
              <a:prstDash val="solid"/>
            </a:ln>
          </c:spPr>
          <c:invertIfNegative val="0"/>
          <c:cat>
            <c:numRef>
              <c:f>'Indicador 32'!$A$21:$A$23</c:f>
              <c:numCache>
                <c:formatCode>General</c:formatCode>
                <c:ptCount val="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</c:numCache>
            </c:numRef>
          </c:cat>
          <c:val>
            <c:numRef>
              <c:f>'Indicador 32'!$H$21:$H$23</c:f>
              <c:numCache>
                <c:formatCode>#,##0</c:formatCode>
                <c:ptCount val="3"/>
                <c:pt idx="0">
                  <c:v>5995451.1699999999</c:v>
                </c:pt>
                <c:pt idx="1">
                  <c:v>8225395</c:v>
                </c:pt>
                <c:pt idx="2">
                  <c:v>8257727.8693096954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6-4187-9EF1-E47FB4A73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9221584"/>
        <c:axId val="1"/>
      </c:barChart>
      <c:catAx>
        <c:axId val="195922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layout>
            <c:manualLayout>
              <c:xMode val="edge"/>
              <c:yMode val="edge"/>
              <c:x val="0.49176499091459719"/>
              <c:y val="0.94103053759266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cabezas lanares</a:t>
                </a:r>
              </a:p>
            </c:rich>
          </c:tx>
          <c:layout>
            <c:manualLayout>
              <c:xMode val="edge"/>
              <c:yMode val="edge"/>
              <c:x val="6.9658215799948088E-3"/>
              <c:y val="0.413680809159255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592215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333333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Cortas de madera por tipo de propiedad</a:t>
            </a:r>
          </a:p>
        </c:rich>
      </c:tx>
      <c:layout>
        <c:manualLayout>
          <c:xMode val="edge"/>
          <c:yMode val="edge"/>
          <c:x val="0.33652862009270118"/>
          <c:y val="3.210809759891124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78627891503664"/>
          <c:y val="0.33590020244444835"/>
          <c:w val="0.48136377806418335"/>
          <c:h val="0.44457379735294639"/>
        </c:manualLayout>
      </c:layout>
      <c:pie3DChart>
        <c:varyColors val="1"/>
        <c:ser>
          <c:idx val="0"/>
          <c:order val="0"/>
          <c:spPr>
            <a:solidFill>
              <a:srgbClr val="9C7A4D"/>
            </a:solidFill>
            <a:ln w="12700">
              <a:solidFill>
                <a:srgbClr val="333333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3BA3D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44A-4945-804F-B362EB86258A}"/>
              </c:ext>
            </c:extLst>
          </c:dPt>
          <c:dPt>
            <c:idx val="1"/>
            <c:bubble3D val="0"/>
            <c:spPr>
              <a:solidFill>
                <a:srgbClr val="DCD68C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4A-4945-804F-B362EB86258A}"/>
              </c:ext>
            </c:extLst>
          </c:dPt>
          <c:dLbls>
            <c:dLbl>
              <c:idx val="0"/>
              <c:layout>
                <c:manualLayout>
                  <c:x val="4.6853006514870628E-2"/>
                  <c:y val="-5.98937668870111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5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4A-4945-804F-B362EB86258A}"/>
                </c:ext>
              </c:extLst>
            </c:dLbl>
            <c:dLbl>
              <c:idx val="1"/>
              <c:layout>
                <c:manualLayout>
                  <c:x val="0.10737576229398203"/>
                  <c:y val="-0.126818656269787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95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4A-4945-804F-B362EB86258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0">
                  <a:defRPr sz="9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'Figura 11'!$J$6:$J$7</c:f>
              <c:strCache>
                <c:ptCount val="2"/>
                <c:pt idx="0">
                  <c:v>Total en propiedad pública (m3cc)</c:v>
                </c:pt>
                <c:pt idx="1">
                  <c:v>Total en propiedad privada (m3cc)</c:v>
                </c:pt>
              </c:strCache>
            </c:strRef>
          </c:cat>
          <c:val>
            <c:numRef>
              <c:f>'Figura 11'!$K$6:$K$7</c:f>
              <c:numCache>
                <c:formatCode>#,##0__;\–#,##0__;0__;@__</c:formatCode>
                <c:ptCount val="2"/>
                <c:pt idx="0">
                  <c:v>2968841.3760000002</c:v>
                </c:pt>
                <c:pt idx="1">
                  <c:v>11150407.808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4A-4945-804F-B362EB862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333333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Extracción de leña por tipo de propiedad</a:t>
            </a:r>
          </a:p>
        </c:rich>
      </c:tx>
      <c:layout>
        <c:manualLayout>
          <c:xMode val="edge"/>
          <c:yMode val="edge"/>
          <c:x val="0.31574982034413734"/>
          <c:y val="3.20148065029954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175544067702383"/>
          <c:y val="0.31030104023703553"/>
          <c:w val="0.50473022193327466"/>
          <c:h val="0.42112284032169106"/>
        </c:manualLayout>
      </c:layout>
      <c:pie3DChart>
        <c:varyColors val="1"/>
        <c:ser>
          <c:idx val="0"/>
          <c:order val="0"/>
          <c:spPr>
            <a:solidFill>
              <a:srgbClr val="B8CBE2"/>
            </a:solidFill>
            <a:ln w="12700">
              <a:solidFill>
                <a:srgbClr val="333333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84A5CC"/>
              </a:solidFill>
              <a:ln w="12700">
                <a:solidFill>
                  <a:srgbClr val="3333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420-483D-ABD8-358B4016CB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20-483D-ABD8-358B4016CB02}"/>
              </c:ext>
            </c:extLst>
          </c:dPt>
          <c:dLbls>
            <c:dLbl>
              <c:idx val="0"/>
              <c:layout>
                <c:manualLayout>
                  <c:x val="-8.8411025289387393E-2"/>
                  <c:y val="0.176838197357511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20-483D-ABD8-358B4016CB02}"/>
                </c:ext>
              </c:extLst>
            </c:dLbl>
            <c:dLbl>
              <c:idx val="1"/>
              <c:layout>
                <c:manualLayout>
                  <c:x val="0.26024763869380352"/>
                  <c:y val="-0.1918688387640482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0">
                    <a:defRPr sz="100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20-483D-ABD8-358B4016CB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0">
                  <a:defRPr sz="10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'Figura 11'!$J$9:$J$10</c:f>
              <c:strCache>
                <c:ptCount val="2"/>
                <c:pt idx="0">
                  <c:v>Total en propiedad pública (t)</c:v>
                </c:pt>
                <c:pt idx="1">
                  <c:v>Total en propiedad privada (t)</c:v>
                </c:pt>
              </c:strCache>
            </c:strRef>
          </c:cat>
          <c:val>
            <c:numRef>
              <c:f>'Figura 11'!$K$9:$K$10</c:f>
              <c:numCache>
                <c:formatCode>#,##0__;\–#,##0__;0__;@__</c:formatCode>
                <c:ptCount val="2"/>
                <c:pt idx="0">
                  <c:v>517763.86100000003</c:v>
                </c:pt>
                <c:pt idx="1">
                  <c:v>1024010.46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20-483D-ABD8-358B4016C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333333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25816993464062E-2"/>
          <c:y val="3.6894715990689844E-2"/>
          <c:w val="0.91105490196078431"/>
          <c:h val="0.841453721586688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'Figura 13'!$C$6</c:f>
              <c:strCache>
                <c:ptCount val="1"/>
                <c:pt idx="0">
                  <c:v>variación 2011 - 2012</c:v>
                </c:pt>
              </c:strCache>
            </c:strRef>
          </c:tx>
          <c:spPr>
            <a:solidFill>
              <a:srgbClr val="FCD014"/>
            </a:solidFill>
            <a:ln w="25400">
              <a:noFill/>
            </a:ln>
          </c:spPr>
          <c:invertIfNegative val="0"/>
          <c:cat>
            <c:strRef>
              <c:f>'Figura 13'!$B$7:$B$19</c:f>
              <c:strCache>
                <c:ptCount val="13"/>
                <c:pt idx="1">
                  <c:v>ASTILLAS, PARTÍCULAS Y RESIDUOS DE MADERA</c:v>
                </c:pt>
                <c:pt idx="2">
                  <c:v>TABLERO DE PARTÍCULAS, OSB Y OTROS</c:v>
                </c:pt>
                <c:pt idx="3">
                  <c:v>CHAPA</c:v>
                </c:pt>
                <c:pt idx="4">
                  <c:v>MADERA ASERRADA</c:v>
                </c:pt>
                <c:pt idx="5">
                  <c:v>PAPEL RECUPERADO</c:v>
                </c:pt>
                <c:pt idx="6">
                  <c:v>TABLERO DE FIBRAS</c:v>
                </c:pt>
                <c:pt idx="7">
                  <c:v>PAPEL Y CARTÓN </c:v>
                </c:pt>
                <c:pt idx="8">
                  <c:v>LEÑAS</c:v>
                </c:pt>
                <c:pt idx="9">
                  <c:v>CONTRACHAPADO (PLYWOOD)</c:v>
                </c:pt>
                <c:pt idx="10">
                  <c:v>PASTA DE PAPEL</c:v>
                </c:pt>
                <c:pt idx="11">
                  <c:v>MADERA EN ROLLO</c:v>
                </c:pt>
                <c:pt idx="12">
                  <c:v>OTROS TIPOS DE PASTA</c:v>
                </c:pt>
              </c:strCache>
            </c:strRef>
          </c:cat>
          <c:val>
            <c:numRef>
              <c:f>'Figura 13'!$C$7:$C$19</c:f>
              <c:numCache>
                <c:formatCode>0%</c:formatCode>
                <c:ptCount val="13"/>
                <c:pt idx="1">
                  <c:v>-0.18241228859891909</c:v>
                </c:pt>
                <c:pt idx="2">
                  <c:v>-0.16666666666666666</c:v>
                </c:pt>
                <c:pt idx="3">
                  <c:v>-0.14065775858190493</c:v>
                </c:pt>
                <c:pt idx="4">
                  <c:v>-8.815346337496742E-2</c:v>
                </c:pt>
                <c:pt idx="5">
                  <c:v>-3.6167284277395483E-2</c:v>
                </c:pt>
                <c:pt idx="6">
                  <c:v>-1.5089027362556897E-2</c:v>
                </c:pt>
                <c:pt idx="7">
                  <c:v>-4.1756009479742111E-3</c:v>
                </c:pt>
                <c:pt idx="8">
                  <c:v>0</c:v>
                </c:pt>
                <c:pt idx="9">
                  <c:v>0</c:v>
                </c:pt>
                <c:pt idx="10">
                  <c:v>2.2773279352226719E-3</c:v>
                </c:pt>
                <c:pt idx="11">
                  <c:v>8.589951293276726E-3</c:v>
                </c:pt>
                <c:pt idx="12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0-47A8-B3BC-46D7D59A0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299280"/>
        <c:axId val="1"/>
      </c:barChart>
      <c:catAx>
        <c:axId val="1961299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ES_tradnl"/>
                  <a:t>Tasa de variación 2011 - 2012</a:t>
                </a:r>
              </a:p>
            </c:rich>
          </c:tx>
          <c:layout>
            <c:manualLayout>
              <c:xMode val="edge"/>
              <c:yMode val="edge"/>
              <c:x val="0.7121409823772028"/>
              <c:y val="0.9437527802212735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961299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New Cicle"/>
          <a:ea typeface="New Cicle"/>
          <a:cs typeface="New Cicle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PASTIZALES</a:t>
            </a:r>
          </a:p>
        </c:rich>
      </c:tx>
      <c:layout>
        <c:manualLayout>
          <c:xMode val="edge"/>
          <c:yMode val="edge"/>
          <c:x val="0.37056514089584958"/>
          <c:y val="2.98148170615807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59292359358039"/>
          <c:y val="0.19006954792182706"/>
          <c:w val="0.78013678650460228"/>
          <c:h val="0.7211462259386968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CDB89B"/>
            </a:solidFill>
            <a:ln w="38100">
              <a:solidFill>
                <a:srgbClr val="008000"/>
              </a:solidFill>
              <a:prstDash val="solid"/>
            </a:ln>
          </c:spPr>
          <c:invertIfNegative val="0"/>
          <c:cat>
            <c:numLit>
              <c:formatCode>General</c:formatCode>
              <c:ptCount val="3"/>
              <c:pt idx="0">
                <c:v>2006</c:v>
              </c:pt>
              <c:pt idx="1">
                <c:v>2007</c:v>
              </c:pt>
              <c:pt idx="2">
                <c:v>2008</c:v>
              </c:pt>
            </c:numLit>
          </c:cat>
          <c:val>
            <c:numLit>
              <c:formatCode>General</c:formatCode>
              <c:ptCount val="3"/>
              <c:pt idx="0">
                <c:v>5995451.1699999999</c:v>
              </c:pt>
              <c:pt idx="1">
                <c:v>8225395</c:v>
              </c:pt>
              <c:pt idx="2">
                <c:v>8257727.8693096954</c:v>
              </c:pt>
            </c:numLit>
          </c:val>
          <c:extLst>
            <c:ext xmlns:c16="http://schemas.microsoft.com/office/drawing/2014/chart" uri="{C3380CC4-5D6E-409C-BE32-E72D297353CC}">
              <c16:uniqueId val="{00000000-068A-4783-8050-FD5F7ED8B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1767584"/>
        <c:axId val="1"/>
      </c:barChart>
      <c:catAx>
        <c:axId val="196176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</a:t>
                </a:r>
              </a:p>
            </c:rich>
          </c:tx>
          <c:layout>
            <c:manualLayout>
              <c:xMode val="edge"/>
              <c:yMode val="edge"/>
              <c:x val="0.49176499091459719"/>
              <c:y val="0.94103053759266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25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cabezas lanares</a:t>
                </a:r>
              </a:p>
            </c:rich>
          </c:tx>
          <c:layout>
            <c:manualLayout>
              <c:xMode val="edge"/>
              <c:yMode val="edge"/>
              <c:x val="6.9658215799948088E-3"/>
              <c:y val="0.41368080915925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617675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333333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Castaña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423458430194775E-2"/>
          <c:y val="9.1769901443945368E-2"/>
          <c:w val="0.89170414279580945"/>
          <c:h val="0.7443558672675568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rgbClr val="993366"/>
              </a:solidFill>
              <a:prstDash val="solid"/>
            </a:ln>
          </c:spPr>
          <c:marker>
            <c:spPr>
              <a:solidFill>
                <a:srgbClr val="C0504D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numRef>
              <c:f>'Indicador 32'!$A$18:$A$37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'Indicador 32'!$C$18:$C$37</c:f>
              <c:numCache>
                <c:formatCode>#,##0</c:formatCode>
                <c:ptCount val="20"/>
                <c:pt idx="0">
                  <c:v>11237</c:v>
                </c:pt>
                <c:pt idx="1">
                  <c:v>27186.666666666664</c:v>
                </c:pt>
                <c:pt idx="2">
                  <c:v>43136.333333333328</c:v>
                </c:pt>
                <c:pt idx="3">
                  <c:v>59086</c:v>
                </c:pt>
                <c:pt idx="4">
                  <c:v>57280</c:v>
                </c:pt>
                <c:pt idx="5">
                  <c:v>44575.3</c:v>
                </c:pt>
                <c:pt idx="6">
                  <c:v>48908.88</c:v>
                </c:pt>
                <c:pt idx="7">
                  <c:v>55164.160000000003</c:v>
                </c:pt>
                <c:pt idx="8">
                  <c:v>28142.95</c:v>
                </c:pt>
                <c:pt idx="9">
                  <c:v>19071.150000000001</c:v>
                </c:pt>
                <c:pt idx="10">
                  <c:v>21464.63</c:v>
                </c:pt>
                <c:pt idx="11">
                  <c:v>16851.5</c:v>
                </c:pt>
                <c:pt idx="12">
                  <c:v>31137.200000000001</c:v>
                </c:pt>
                <c:pt idx="13">
                  <c:v>19262.75</c:v>
                </c:pt>
                <c:pt idx="14">
                  <c:v>10517</c:v>
                </c:pt>
                <c:pt idx="15">
                  <c:v>10504.93</c:v>
                </c:pt>
                <c:pt idx="16">
                  <c:v>11065</c:v>
                </c:pt>
                <c:pt idx="17">
                  <c:v>12410.9</c:v>
                </c:pt>
                <c:pt idx="18">
                  <c:v>10653.9</c:v>
                </c:pt>
                <c:pt idx="19">
                  <c:v>10128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05-4ABF-A885-53457C2B3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1768048"/>
        <c:axId val="1"/>
      </c:lineChart>
      <c:catAx>
        <c:axId val="1961768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_tradnl"/>
                  <a:t>año</a:t>
                </a:r>
              </a:p>
            </c:rich>
          </c:tx>
          <c:layout>
            <c:manualLayout>
              <c:xMode val="edge"/>
              <c:yMode val="edge"/>
              <c:x val="0.91285583954412119"/>
              <c:y val="0.911923189088543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-2700000" vert="horz"/>
          <a:lstStyle/>
          <a:p>
            <a:pPr>
              <a:defRPr sz="600"/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_tradnl"/>
                  <a:t>toneladas</a:t>
                </a:r>
              </a:p>
            </c:rich>
          </c:tx>
          <c:layout>
            <c:manualLayout>
              <c:xMode val="edge"/>
              <c:yMode val="edge"/>
              <c:x val="7.2870436649964216E-3"/>
              <c:y val="5.7926733517284701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961768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333333"/>
          </a:solidFill>
          <a:latin typeface="New Cicle"/>
          <a:ea typeface="New Cicle"/>
          <a:cs typeface="New Cicle"/>
        </a:defRPr>
      </a:pPr>
      <a:endParaRPr lang="es-ES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Resina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874440765802554"/>
          <c:y val="0.11004784688995216"/>
          <c:w val="0.88238319356797867"/>
          <c:h val="0.7368421052631578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E9832F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E9832F"/>
              </a:solidFill>
              <a:ln>
                <a:solidFill>
                  <a:srgbClr val="E9832F"/>
                </a:solidFill>
                <a:prstDash val="solid"/>
              </a:ln>
            </c:spPr>
          </c:marker>
          <c:cat>
            <c:numRef>
              <c:f>'Indicador 32'!$A$18:$A$37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'Indicador 32'!$E$18:$E$37</c:f>
              <c:numCache>
                <c:formatCode>General</c:formatCode>
                <c:ptCount val="20"/>
                <c:pt idx="0" formatCode="#,##0">
                  <c:v>1804</c:v>
                </c:pt>
                <c:pt idx="1">
                  <c:v>1720</c:v>
                </c:pt>
                <c:pt idx="2" formatCode="#,##0">
                  <c:v>1636</c:v>
                </c:pt>
                <c:pt idx="3" formatCode="#,##0">
                  <c:v>1705</c:v>
                </c:pt>
                <c:pt idx="4" formatCode="#,##0">
                  <c:v>1560</c:v>
                </c:pt>
                <c:pt idx="5" formatCode="#,##0">
                  <c:v>1443</c:v>
                </c:pt>
                <c:pt idx="6" formatCode="#,##0">
                  <c:v>1401.58</c:v>
                </c:pt>
                <c:pt idx="7" formatCode="#,##0">
                  <c:v>1821.05</c:v>
                </c:pt>
                <c:pt idx="8" formatCode="#,##0">
                  <c:v>3959.2244999999998</c:v>
                </c:pt>
                <c:pt idx="9" formatCode="#,##0">
                  <c:v>6967.74</c:v>
                </c:pt>
                <c:pt idx="10" formatCode="#,##0">
                  <c:v>9817.1720000000005</c:v>
                </c:pt>
                <c:pt idx="11" formatCode="#,##0">
                  <c:v>10629.809999999998</c:v>
                </c:pt>
                <c:pt idx="12" formatCode="#,##0">
                  <c:v>12183.160000000002</c:v>
                </c:pt>
                <c:pt idx="13" formatCode="#,##0">
                  <c:v>12231.669999999998</c:v>
                </c:pt>
                <c:pt idx="14" formatCode="#,##0">
                  <c:v>13001</c:v>
                </c:pt>
                <c:pt idx="15" formatCode="#,##0">
                  <c:v>12245.841208791207</c:v>
                </c:pt>
                <c:pt idx="16" formatCode="#,##0">
                  <c:v>10768.509999999998</c:v>
                </c:pt>
                <c:pt idx="17" formatCode="#,##0">
                  <c:v>11505.710000000001</c:v>
                </c:pt>
                <c:pt idx="18" formatCode="#,##0">
                  <c:v>10191.430000000002</c:v>
                </c:pt>
                <c:pt idx="19" formatCode="#,##0">
                  <c:v>8758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CC-491A-89E9-B45C9988B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1769440"/>
        <c:axId val="1"/>
      </c:lineChart>
      <c:catAx>
        <c:axId val="1961769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_tradnl"/>
                  <a:t>año</a:t>
                </a:r>
              </a:p>
            </c:rich>
          </c:tx>
          <c:layout>
            <c:manualLayout>
              <c:xMode val="edge"/>
              <c:yMode val="edge"/>
              <c:x val="0.91285536676336509"/>
              <c:y val="0.917054534849810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-2700000" vert="horz"/>
          <a:lstStyle/>
          <a:p>
            <a:pPr>
              <a:defRPr sz="600"/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_tradnl"/>
                  <a:t>toneladas</a:t>
                </a:r>
              </a:p>
            </c:rich>
          </c:tx>
          <c:layout>
            <c:manualLayout>
              <c:xMode val="edge"/>
              <c:yMode val="edge"/>
              <c:x val="4.5614035087719303E-3"/>
              <c:y val="1.09610187615436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961769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New Cicle"/>
          <a:ea typeface="New Cicle"/>
          <a:cs typeface="New Cicle"/>
        </a:defRPr>
      </a:pPr>
      <a:endParaRPr lang="es-ES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Otros</a:t>
            </a:r>
            <a:r>
              <a:rPr lang="es-ES" baseline="0"/>
              <a:t> hongos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4440765802555"/>
          <c:y val="0.11394282055892553"/>
          <c:w val="0.8730622443401479"/>
          <c:h val="0.73815131579477855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C3BA3D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C3BA3D"/>
              </a:solidFill>
              <a:ln>
                <a:solidFill>
                  <a:srgbClr val="C3BA3D"/>
                </a:solidFill>
                <a:prstDash val="solid"/>
              </a:ln>
            </c:spPr>
          </c:marker>
          <c:cat>
            <c:numRef>
              <c:f>'Indicador 32'!$A$18:$A$37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'Indicador 32'!$G$18:$G$37</c:f>
              <c:numCache>
                <c:formatCode>#,##0</c:formatCode>
                <c:ptCount val="20"/>
                <c:pt idx="0">
                  <c:v>28314.698</c:v>
                </c:pt>
                <c:pt idx="1">
                  <c:v>22792.337</c:v>
                </c:pt>
                <c:pt idx="2">
                  <c:v>17269.975999999999</c:v>
                </c:pt>
                <c:pt idx="3">
                  <c:v>3722.6149999999998</c:v>
                </c:pt>
                <c:pt idx="4">
                  <c:v>4371.0649999999996</c:v>
                </c:pt>
                <c:pt idx="5">
                  <c:v>10597.898999999999</c:v>
                </c:pt>
                <c:pt idx="6">
                  <c:v>1030.2832672274201</c:v>
                </c:pt>
                <c:pt idx="7">
                  <c:v>10368.84467</c:v>
                </c:pt>
                <c:pt idx="8">
                  <c:v>9850.0088500000002</c:v>
                </c:pt>
                <c:pt idx="9">
                  <c:v>14599.240645</c:v>
                </c:pt>
                <c:pt idx="10">
                  <c:v>6983</c:v>
                </c:pt>
                <c:pt idx="11">
                  <c:v>25596.12959</c:v>
                </c:pt>
                <c:pt idx="12">
                  <c:v>11767.302765</c:v>
                </c:pt>
                <c:pt idx="13">
                  <c:v>14457.760838387287</c:v>
                </c:pt>
                <c:pt idx="14">
                  <c:v>10416</c:v>
                </c:pt>
                <c:pt idx="15">
                  <c:v>21969.865627349947</c:v>
                </c:pt>
                <c:pt idx="16">
                  <c:v>11134.552614298773</c:v>
                </c:pt>
                <c:pt idx="17">
                  <c:v>11013.165310942048</c:v>
                </c:pt>
                <c:pt idx="18">
                  <c:v>11942.403916195712</c:v>
                </c:pt>
                <c:pt idx="19">
                  <c:v>10529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09-45C1-9E5E-3CAF23C55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476352"/>
        <c:axId val="1"/>
      </c:lineChart>
      <c:catAx>
        <c:axId val="195947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_tradnl"/>
                  <a:t>año</a:t>
                </a:r>
              </a:p>
            </c:rich>
          </c:tx>
          <c:layout>
            <c:manualLayout>
              <c:xMode val="edge"/>
              <c:yMode val="edge"/>
              <c:x val="0.91285557659722927"/>
              <c:y val="0.914991865686210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-2700000" vert="horz"/>
          <a:lstStyle/>
          <a:p>
            <a:pPr>
              <a:defRPr sz="600"/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_tradnl"/>
                  <a:t>toneladas</a:t>
                </a:r>
              </a:p>
            </c:rich>
          </c:tx>
          <c:layout>
            <c:manualLayout>
              <c:xMode val="edge"/>
              <c:yMode val="edge"/>
              <c:x val="6.6867337785308477E-3"/>
              <c:y val="7.7612199301533595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95947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New Cicle"/>
          <a:ea typeface="New Cicle"/>
          <a:cs typeface="New Cicle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Trufas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5837380991271"/>
          <c:y val="0.11974349380568845"/>
          <c:w val="0.8699552612642043"/>
          <c:h val="0.7284395873179381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84A5CC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84A5CC"/>
              </a:solidFill>
              <a:ln>
                <a:solidFill>
                  <a:srgbClr val="84A5CC"/>
                </a:solidFill>
                <a:prstDash val="solid"/>
              </a:ln>
            </c:spPr>
          </c:marker>
          <c:cat>
            <c:numRef>
              <c:f>'Indicador 32'!$A$18:$A$37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'Indicador 32'!$F$18:$F$37</c:f>
              <c:numCache>
                <c:formatCode>#,##0</c:formatCode>
                <c:ptCount val="20"/>
                <c:pt idx="0">
                  <c:v>14998</c:v>
                </c:pt>
                <c:pt idx="1">
                  <c:v>13969</c:v>
                </c:pt>
                <c:pt idx="2">
                  <c:v>12940</c:v>
                </c:pt>
                <c:pt idx="3">
                  <c:v>18124</c:v>
                </c:pt>
                <c:pt idx="4">
                  <c:v>10298</c:v>
                </c:pt>
                <c:pt idx="5">
                  <c:v>12726</c:v>
                </c:pt>
                <c:pt idx="6">
                  <c:v>8644.8113159362583</c:v>
                </c:pt>
                <c:pt idx="7">
                  <c:v>6148.6786199999997</c:v>
                </c:pt>
                <c:pt idx="8">
                  <c:v>2463.1891999999998</c:v>
                </c:pt>
                <c:pt idx="9">
                  <c:v>2067.1070553453155</c:v>
                </c:pt>
                <c:pt idx="10">
                  <c:v>4457.8923500000001</c:v>
                </c:pt>
                <c:pt idx="11">
                  <c:v>10013.211324376411</c:v>
                </c:pt>
                <c:pt idx="12">
                  <c:v>4127.6545399999995</c:v>
                </c:pt>
                <c:pt idx="13">
                  <c:v>7416.9422597244302</c:v>
                </c:pt>
                <c:pt idx="14">
                  <c:v>6832</c:v>
                </c:pt>
                <c:pt idx="15">
                  <c:v>12056.447679999999</c:v>
                </c:pt>
                <c:pt idx="16">
                  <c:v>8054.9579999999996</c:v>
                </c:pt>
                <c:pt idx="17">
                  <c:v>9063.5643917293237</c:v>
                </c:pt>
                <c:pt idx="18">
                  <c:v>9114.596315789473</c:v>
                </c:pt>
                <c:pt idx="19">
                  <c:v>4097.7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52-443E-9DBB-5BD5FC00C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476816"/>
        <c:axId val="1"/>
      </c:lineChart>
      <c:catAx>
        <c:axId val="195947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_tradnl"/>
                  <a:t>año</a:t>
                </a:r>
              </a:p>
            </c:rich>
          </c:tx>
          <c:layout>
            <c:manualLayout>
              <c:xMode val="edge"/>
              <c:yMode val="edge"/>
              <c:x val="0.91285571697903956"/>
              <c:y val="0.913704081107508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-2700000" vert="horz"/>
          <a:lstStyle/>
          <a:p>
            <a:pPr>
              <a:defRPr sz="600"/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_tradnl"/>
                  <a:t>kilogramos</a:t>
                </a:r>
              </a:p>
            </c:rich>
          </c:tx>
          <c:layout>
            <c:manualLayout>
              <c:xMode val="edge"/>
              <c:yMode val="edge"/>
              <c:x val="6.7430655675082872E-3"/>
              <c:y val="9.436467500385981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95947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New Cicle"/>
          <a:ea typeface="New Cicle"/>
          <a:cs typeface="New Cicle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Corcho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85139073396912"/>
          <c:y val="0.11641446703816451"/>
          <c:w val="0.86995526126420442"/>
          <c:h val="0.72885579363024755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rgbClr val="666699"/>
              </a:solidFill>
              <a:prstDash val="solid"/>
            </a:ln>
          </c:spPr>
          <c:marker>
            <c:spPr>
              <a:solidFill>
                <a:srgbClr val="4F81BD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'Indicador 32'!$A$18:$A$37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'Indicador 32'!$B$18:$B$37</c:f>
              <c:numCache>
                <c:formatCode>#,##0</c:formatCode>
                <c:ptCount val="20"/>
                <c:pt idx="0">
                  <c:v>67486</c:v>
                </c:pt>
                <c:pt idx="1">
                  <c:v>65486</c:v>
                </c:pt>
                <c:pt idx="2">
                  <c:v>63486</c:v>
                </c:pt>
                <c:pt idx="3">
                  <c:v>61504</c:v>
                </c:pt>
                <c:pt idx="4">
                  <c:v>60727.9</c:v>
                </c:pt>
                <c:pt idx="5">
                  <c:v>62393</c:v>
                </c:pt>
                <c:pt idx="6">
                  <c:v>50164.375</c:v>
                </c:pt>
                <c:pt idx="7">
                  <c:v>60736.065000000002</c:v>
                </c:pt>
                <c:pt idx="8">
                  <c:v>55904.853999999992</c:v>
                </c:pt>
                <c:pt idx="9">
                  <c:v>49133.4</c:v>
                </c:pt>
                <c:pt idx="10">
                  <c:v>69865.843999999997</c:v>
                </c:pt>
                <c:pt idx="11">
                  <c:v>54828.162333333341</c:v>
                </c:pt>
                <c:pt idx="12">
                  <c:v>55033.36</c:v>
                </c:pt>
                <c:pt idx="13">
                  <c:v>60431.509999999987</c:v>
                </c:pt>
                <c:pt idx="14">
                  <c:v>53375.798000000003</c:v>
                </c:pt>
                <c:pt idx="15">
                  <c:v>46223.158000000003</c:v>
                </c:pt>
                <c:pt idx="16">
                  <c:v>44475.34</c:v>
                </c:pt>
                <c:pt idx="17">
                  <c:v>39165.57</c:v>
                </c:pt>
                <c:pt idx="18">
                  <c:v>45185.72</c:v>
                </c:pt>
                <c:pt idx="19">
                  <c:v>53405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42-4B0A-B3DA-A5315203B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9474960"/>
        <c:axId val="1"/>
      </c:lineChart>
      <c:catAx>
        <c:axId val="1959474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_tradnl"/>
                  <a:t>año</a:t>
                </a:r>
              </a:p>
            </c:rich>
          </c:tx>
          <c:layout>
            <c:manualLayout>
              <c:xMode val="edge"/>
              <c:yMode val="edge"/>
              <c:x val="0.91285540287856171"/>
              <c:y val="0.912375498517230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-2700000" vert="horz"/>
          <a:lstStyle/>
          <a:p>
            <a:pPr>
              <a:defRPr sz="600"/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0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_tradnl"/>
                  <a:t>toneladas</a:t>
                </a:r>
              </a:p>
            </c:rich>
          </c:tx>
          <c:layout>
            <c:manualLayout>
              <c:xMode val="edge"/>
              <c:yMode val="edge"/>
              <c:x val="2.6792239205393445E-3"/>
              <c:y val="9.278385656338410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959474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333333"/>
          </a:solidFill>
          <a:latin typeface="New Cicle"/>
          <a:ea typeface="New Cicle"/>
          <a:cs typeface="New Cicle"/>
        </a:defRPr>
      </a:pPr>
      <a:endParaRPr lang="es-ES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Piñçon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9583738099127"/>
          <c:y val="0.11562333496822549"/>
          <c:w val="0.86995526126420442"/>
          <c:h val="0.7370987604224373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9C7A4D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C7A4D"/>
              </a:solidFill>
              <a:ln>
                <a:solidFill>
                  <a:srgbClr val="9C7A4D"/>
                </a:solidFill>
                <a:prstDash val="solid"/>
              </a:ln>
            </c:spPr>
          </c:marker>
          <c:cat>
            <c:numRef>
              <c:f>'Indicador 32'!$A$18:$A$37</c:f>
              <c:numCache>
                <c:formatCode>General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</c:numCache>
            </c:numRef>
          </c:cat>
          <c:val>
            <c:numRef>
              <c:f>'Indicador 32'!$D$18:$D$37</c:f>
              <c:numCache>
                <c:formatCode>#,##0</c:formatCode>
                <c:ptCount val="20"/>
                <c:pt idx="0">
                  <c:v>11156</c:v>
                </c:pt>
                <c:pt idx="1">
                  <c:v>11219</c:v>
                </c:pt>
                <c:pt idx="2">
                  <c:v>11282</c:v>
                </c:pt>
                <c:pt idx="3">
                  <c:v>11345</c:v>
                </c:pt>
                <c:pt idx="4">
                  <c:v>13535</c:v>
                </c:pt>
                <c:pt idx="5">
                  <c:v>7304.18</c:v>
                </c:pt>
                <c:pt idx="6">
                  <c:v>2657.47</c:v>
                </c:pt>
                <c:pt idx="7">
                  <c:v>4485.1499999999996</c:v>
                </c:pt>
                <c:pt idx="8">
                  <c:v>8004.0369999999966</c:v>
                </c:pt>
                <c:pt idx="9">
                  <c:v>6878.1685500000003</c:v>
                </c:pt>
                <c:pt idx="10">
                  <c:v>12480.787599999996</c:v>
                </c:pt>
                <c:pt idx="11">
                  <c:v>1453.7300000000002</c:v>
                </c:pt>
                <c:pt idx="12">
                  <c:v>1079.6799999999998</c:v>
                </c:pt>
                <c:pt idx="13">
                  <c:v>1921.4099999999996</c:v>
                </c:pt>
                <c:pt idx="14">
                  <c:v>2075</c:v>
                </c:pt>
                <c:pt idx="15">
                  <c:v>860.74000000000012</c:v>
                </c:pt>
                <c:pt idx="16">
                  <c:v>1400.96</c:v>
                </c:pt>
                <c:pt idx="17">
                  <c:v>431.28000000000003</c:v>
                </c:pt>
                <c:pt idx="18">
                  <c:v>647.56000000000017</c:v>
                </c:pt>
                <c:pt idx="19">
                  <c:v>1990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B6-4084-AA94-7F7DCCFD6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189600"/>
        <c:axId val="1"/>
      </c:lineChart>
      <c:catAx>
        <c:axId val="1962189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_tradnl"/>
                  <a:t>año</a:t>
                </a:r>
              </a:p>
            </c:rich>
          </c:tx>
          <c:layout>
            <c:manualLayout>
              <c:xMode val="edge"/>
              <c:yMode val="edge"/>
              <c:x val="0.91285568642762627"/>
              <c:y val="0.916649923069961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-2700000" vert="horz"/>
          <a:lstStyle/>
          <a:p>
            <a:pPr>
              <a:defRPr sz="600"/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_tradnl"/>
                  <a:t>toneladas</a:t>
                </a:r>
              </a:p>
            </c:rich>
          </c:tx>
          <c:layout>
            <c:manualLayout>
              <c:xMode val="edge"/>
              <c:yMode val="edge"/>
              <c:x val="3.1056448522447091E-3"/>
              <c:y val="1.9722146800615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962189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New Cicle"/>
          <a:ea typeface="New Cicle"/>
          <a:cs typeface="New Cicle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1181100</xdr:colOff>
      <xdr:row>2</xdr:row>
      <xdr:rowOff>276225</xdr:rowOff>
    </xdr:to>
    <xdr:pic>
      <xdr:nvPicPr>
        <xdr:cNvPr id="1182" name="Imagen 1">
          <a:extLst>
            <a:ext uri="{FF2B5EF4-FFF2-40B4-BE49-F238E27FC236}">
              <a16:creationId xmlns:a16="http://schemas.microsoft.com/office/drawing/2014/main" id="{80F2BDB3-CF02-F67C-6FEE-501F2CD0A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6</xdr:row>
      <xdr:rowOff>95250</xdr:rowOff>
    </xdr:from>
    <xdr:to>
      <xdr:col>9</xdr:col>
      <xdr:colOff>114300</xdr:colOff>
      <xdr:row>24</xdr:row>
      <xdr:rowOff>180975</xdr:rowOff>
    </xdr:to>
    <xdr:graphicFrame macro="">
      <xdr:nvGraphicFramePr>
        <xdr:cNvPr id="57552" name="1 Gráfico">
          <a:extLst>
            <a:ext uri="{FF2B5EF4-FFF2-40B4-BE49-F238E27FC236}">
              <a16:creationId xmlns:a16="http://schemas.microsoft.com/office/drawing/2014/main" id="{476F7DAB-FC74-7071-ECB5-F8C8CDA2F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182</xdr:row>
      <xdr:rowOff>66675</xdr:rowOff>
    </xdr:from>
    <xdr:to>
      <xdr:col>6</xdr:col>
      <xdr:colOff>504825</xdr:colOff>
      <xdr:row>214</xdr:row>
      <xdr:rowOff>152400</xdr:rowOff>
    </xdr:to>
    <xdr:graphicFrame macro="">
      <xdr:nvGraphicFramePr>
        <xdr:cNvPr id="3120261" name="Chart 6">
          <a:extLst>
            <a:ext uri="{FF2B5EF4-FFF2-40B4-BE49-F238E27FC236}">
              <a16:creationId xmlns:a16="http://schemas.microsoft.com/office/drawing/2014/main" id="{643A711D-A229-155B-2CBC-CADA00E87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182</xdr:row>
      <xdr:rowOff>66675</xdr:rowOff>
    </xdr:from>
    <xdr:to>
      <xdr:col>6</xdr:col>
      <xdr:colOff>504825</xdr:colOff>
      <xdr:row>214</xdr:row>
      <xdr:rowOff>152400</xdr:rowOff>
    </xdr:to>
    <xdr:graphicFrame macro="">
      <xdr:nvGraphicFramePr>
        <xdr:cNvPr id="3120262" name="Chart 6">
          <a:extLst>
            <a:ext uri="{FF2B5EF4-FFF2-40B4-BE49-F238E27FC236}">
              <a16:creationId xmlns:a16="http://schemas.microsoft.com/office/drawing/2014/main" id="{35070B31-FD35-3777-FE3F-EA00BF51F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85725</xdr:colOff>
      <xdr:row>0</xdr:row>
      <xdr:rowOff>190500</xdr:rowOff>
    </xdr:from>
    <xdr:to>
      <xdr:col>17</xdr:col>
      <xdr:colOff>600075</xdr:colOff>
      <xdr:row>12</xdr:row>
      <xdr:rowOff>123825</xdr:rowOff>
    </xdr:to>
    <xdr:graphicFrame macro="">
      <xdr:nvGraphicFramePr>
        <xdr:cNvPr id="3120263" name="Chart 2">
          <a:extLst>
            <a:ext uri="{FF2B5EF4-FFF2-40B4-BE49-F238E27FC236}">
              <a16:creationId xmlns:a16="http://schemas.microsoft.com/office/drawing/2014/main" id="{F19A9C58-8C23-8E5D-1350-E0EDE2381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609600</xdr:colOff>
      <xdr:row>13</xdr:row>
      <xdr:rowOff>9525</xdr:rowOff>
    </xdr:from>
    <xdr:to>
      <xdr:col>12</xdr:col>
      <xdr:colOff>457200</xdr:colOff>
      <xdr:row>26</xdr:row>
      <xdr:rowOff>104775</xdr:rowOff>
    </xdr:to>
    <xdr:graphicFrame macro="">
      <xdr:nvGraphicFramePr>
        <xdr:cNvPr id="3120264" name="Chart 4">
          <a:extLst>
            <a:ext uri="{FF2B5EF4-FFF2-40B4-BE49-F238E27FC236}">
              <a16:creationId xmlns:a16="http://schemas.microsoft.com/office/drawing/2014/main" id="{DEF6B6A1-53AF-F3B5-7ADC-CE6F8A242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571500</xdr:colOff>
      <xdr:row>13</xdr:row>
      <xdr:rowOff>9525</xdr:rowOff>
    </xdr:from>
    <xdr:to>
      <xdr:col>23</xdr:col>
      <xdr:colOff>523875</xdr:colOff>
      <xdr:row>25</xdr:row>
      <xdr:rowOff>28575</xdr:rowOff>
    </xdr:to>
    <xdr:graphicFrame macro="">
      <xdr:nvGraphicFramePr>
        <xdr:cNvPr id="3120265" name="Chart 7">
          <a:extLst>
            <a:ext uri="{FF2B5EF4-FFF2-40B4-BE49-F238E27FC236}">
              <a16:creationId xmlns:a16="http://schemas.microsoft.com/office/drawing/2014/main" id="{0827FC69-653E-92ED-21F5-C873EA0D8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152400</xdr:colOff>
      <xdr:row>13</xdr:row>
      <xdr:rowOff>9525</xdr:rowOff>
    </xdr:from>
    <xdr:to>
      <xdr:col>18</xdr:col>
      <xdr:colOff>400050</xdr:colOff>
      <xdr:row>25</xdr:row>
      <xdr:rowOff>152400</xdr:rowOff>
    </xdr:to>
    <xdr:graphicFrame macro="">
      <xdr:nvGraphicFramePr>
        <xdr:cNvPr id="3120266" name="Chart 5">
          <a:extLst>
            <a:ext uri="{FF2B5EF4-FFF2-40B4-BE49-F238E27FC236}">
              <a16:creationId xmlns:a16="http://schemas.microsoft.com/office/drawing/2014/main" id="{FEFADB49-1D2A-8410-D568-27275ACC2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609600</xdr:colOff>
      <xdr:row>0</xdr:row>
      <xdr:rowOff>190500</xdr:rowOff>
    </xdr:from>
    <xdr:to>
      <xdr:col>12</xdr:col>
      <xdr:colOff>476250</xdr:colOff>
      <xdr:row>12</xdr:row>
      <xdr:rowOff>95250</xdr:rowOff>
    </xdr:to>
    <xdr:graphicFrame macro="">
      <xdr:nvGraphicFramePr>
        <xdr:cNvPr id="3120267" name="Chart 1">
          <a:extLst>
            <a:ext uri="{FF2B5EF4-FFF2-40B4-BE49-F238E27FC236}">
              <a16:creationId xmlns:a16="http://schemas.microsoft.com/office/drawing/2014/main" id="{35C9EBB3-F941-7884-52F4-FA16A5FD3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571500</xdr:colOff>
      <xdr:row>0</xdr:row>
      <xdr:rowOff>190500</xdr:rowOff>
    </xdr:from>
    <xdr:to>
      <xdr:col>23</xdr:col>
      <xdr:colOff>219075</xdr:colOff>
      <xdr:row>12</xdr:row>
      <xdr:rowOff>104775</xdr:rowOff>
    </xdr:to>
    <xdr:graphicFrame macro="">
      <xdr:nvGraphicFramePr>
        <xdr:cNvPr id="3120268" name="Chart 3">
          <a:extLst>
            <a:ext uri="{FF2B5EF4-FFF2-40B4-BE49-F238E27FC236}">
              <a16:creationId xmlns:a16="http://schemas.microsoft.com/office/drawing/2014/main" id="{C19ACE5C-CC2F-2724-262A-77203F345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8</xdr:col>
      <xdr:colOff>409575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F7DFB1A-67DB-478F-8742-15A48D19BA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352425</xdr:colOff>
      <xdr:row>4</xdr:row>
      <xdr:rowOff>0</xdr:rowOff>
    </xdr:from>
    <xdr:to>
      <xdr:col>12</xdr:col>
      <xdr:colOff>676275</xdr:colOff>
      <xdr:row>4</xdr:row>
      <xdr:rowOff>0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73945BCB-F794-4DEC-A694-D7BDB1EDA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409575</xdr:colOff>
      <xdr:row>1</xdr:row>
      <xdr:rowOff>104775</xdr:rowOff>
    </xdr:from>
    <xdr:to>
      <xdr:col>13</xdr:col>
      <xdr:colOff>152400</xdr:colOff>
      <xdr:row>15</xdr:row>
      <xdr:rowOff>161925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8A828370-349C-4B56-9847-ACDECCC04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31377</xdr:colOff>
      <xdr:row>39</xdr:row>
      <xdr:rowOff>158937</xdr:rowOff>
    </xdr:from>
    <xdr:to>
      <xdr:col>16</xdr:col>
      <xdr:colOff>311337</xdr:colOff>
      <xdr:row>76</xdr:row>
      <xdr:rowOff>48372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2A2CC4B-C50D-47F2-AC4C-EB9A679B1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8</xdr:col>
      <xdr:colOff>400050</xdr:colOff>
      <xdr:row>0</xdr:row>
      <xdr:rowOff>0</xdr:rowOff>
    </xdr:to>
    <xdr:graphicFrame macro="">
      <xdr:nvGraphicFramePr>
        <xdr:cNvPr id="4725" name="Chart 1">
          <a:extLst>
            <a:ext uri="{FF2B5EF4-FFF2-40B4-BE49-F238E27FC236}">
              <a16:creationId xmlns:a16="http://schemas.microsoft.com/office/drawing/2014/main" id="{5C4D2E75-F0C3-2C37-B8BF-25802C287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0</xdr:row>
      <xdr:rowOff>0</xdr:rowOff>
    </xdr:from>
    <xdr:to>
      <xdr:col>6</xdr:col>
      <xdr:colOff>800100</xdr:colOff>
      <xdr:row>0</xdr:row>
      <xdr:rowOff>0</xdr:rowOff>
    </xdr:to>
    <xdr:graphicFrame macro="">
      <xdr:nvGraphicFramePr>
        <xdr:cNvPr id="4726" name="Chart 2">
          <a:extLst>
            <a:ext uri="{FF2B5EF4-FFF2-40B4-BE49-F238E27FC236}">
              <a16:creationId xmlns:a16="http://schemas.microsoft.com/office/drawing/2014/main" id="{513934E6-4CE6-7307-EE81-F4CF78DF5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228600</xdr:colOff>
      <xdr:row>0</xdr:row>
      <xdr:rowOff>0</xdr:rowOff>
    </xdr:from>
    <xdr:to>
      <xdr:col>16</xdr:col>
      <xdr:colOff>19050</xdr:colOff>
      <xdr:row>0</xdr:row>
      <xdr:rowOff>0</xdr:rowOff>
    </xdr:to>
    <xdr:graphicFrame macro="">
      <xdr:nvGraphicFramePr>
        <xdr:cNvPr id="4727" name="Chart 4">
          <a:extLst>
            <a:ext uri="{FF2B5EF4-FFF2-40B4-BE49-F238E27FC236}">
              <a16:creationId xmlns:a16="http://schemas.microsoft.com/office/drawing/2014/main" id="{49144207-7BDF-3F24-6B80-EB13088A4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5</xdr:row>
      <xdr:rowOff>142875</xdr:rowOff>
    </xdr:from>
    <xdr:to>
      <xdr:col>15</xdr:col>
      <xdr:colOff>142875</xdr:colOff>
      <xdr:row>26</xdr:row>
      <xdr:rowOff>104775</xdr:rowOff>
    </xdr:to>
    <xdr:graphicFrame macro="">
      <xdr:nvGraphicFramePr>
        <xdr:cNvPr id="4728" name="Chart 5">
          <a:extLst>
            <a:ext uri="{FF2B5EF4-FFF2-40B4-BE49-F238E27FC236}">
              <a16:creationId xmlns:a16="http://schemas.microsoft.com/office/drawing/2014/main" id="{55B52840-D847-DB5B-75B1-277F08B71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25</xdr:row>
      <xdr:rowOff>57150</xdr:rowOff>
    </xdr:from>
    <xdr:to>
      <xdr:col>7</xdr:col>
      <xdr:colOff>647700</xdr:colOff>
      <xdr:row>42</xdr:row>
      <xdr:rowOff>18221325</xdr:rowOff>
    </xdr:to>
    <xdr:graphicFrame macro="">
      <xdr:nvGraphicFramePr>
        <xdr:cNvPr id="5435" name="Chart 2">
          <a:extLst>
            <a:ext uri="{FF2B5EF4-FFF2-40B4-BE49-F238E27FC236}">
              <a16:creationId xmlns:a16="http://schemas.microsoft.com/office/drawing/2014/main" id="{DB2F6973-AB9F-6139-6746-4842BC47A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590550</xdr:colOff>
      <xdr:row>43</xdr:row>
      <xdr:rowOff>9525</xdr:rowOff>
    </xdr:from>
    <xdr:to>
      <xdr:col>7</xdr:col>
      <xdr:colOff>647700</xdr:colOff>
      <xdr:row>59</xdr:row>
      <xdr:rowOff>9525</xdr:rowOff>
    </xdr:to>
    <xdr:graphicFrame macro="">
      <xdr:nvGraphicFramePr>
        <xdr:cNvPr id="5436" name="Chart 3">
          <a:extLst>
            <a:ext uri="{FF2B5EF4-FFF2-40B4-BE49-F238E27FC236}">
              <a16:creationId xmlns:a16="http://schemas.microsoft.com/office/drawing/2014/main" id="{296F5D01-739C-1C6A-ECED-40D7C93EE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28</xdr:row>
      <xdr:rowOff>66675</xdr:rowOff>
    </xdr:from>
    <xdr:to>
      <xdr:col>14</xdr:col>
      <xdr:colOff>295275</xdr:colOff>
      <xdr:row>52</xdr:row>
      <xdr:rowOff>85725</xdr:rowOff>
    </xdr:to>
    <xdr:graphicFrame macro="">
      <xdr:nvGraphicFramePr>
        <xdr:cNvPr id="6459" name="Chart 3">
          <a:extLst>
            <a:ext uri="{FF2B5EF4-FFF2-40B4-BE49-F238E27FC236}">
              <a16:creationId xmlns:a16="http://schemas.microsoft.com/office/drawing/2014/main" id="{C6DA4A00-BA3A-C6D6-385E-773ED18F7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28</xdr:row>
      <xdr:rowOff>66675</xdr:rowOff>
    </xdr:from>
    <xdr:to>
      <xdr:col>7</xdr:col>
      <xdr:colOff>66675</xdr:colOff>
      <xdr:row>52</xdr:row>
      <xdr:rowOff>104775</xdr:rowOff>
    </xdr:to>
    <xdr:graphicFrame macro="">
      <xdr:nvGraphicFramePr>
        <xdr:cNvPr id="6460" name="Chart 4">
          <a:extLst>
            <a:ext uri="{FF2B5EF4-FFF2-40B4-BE49-F238E27FC236}">
              <a16:creationId xmlns:a16="http://schemas.microsoft.com/office/drawing/2014/main" id="{9F5861FD-CCCC-D84B-117C-977501187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6</xdr:row>
      <xdr:rowOff>0</xdr:rowOff>
    </xdr:from>
    <xdr:to>
      <xdr:col>11</xdr:col>
      <xdr:colOff>38100</xdr:colOff>
      <xdr:row>27</xdr:row>
      <xdr:rowOff>95250</xdr:rowOff>
    </xdr:to>
    <xdr:graphicFrame macro="">
      <xdr:nvGraphicFramePr>
        <xdr:cNvPr id="7326" name="Chart 2">
          <a:extLst>
            <a:ext uri="{FF2B5EF4-FFF2-40B4-BE49-F238E27FC236}">
              <a16:creationId xmlns:a16="http://schemas.microsoft.com/office/drawing/2014/main" id="{CAE3C8C2-AC03-7404-5E0B-73E8C3543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Web/Anuario%20Capitulos%20Excel/Documents%20and%20Settings/nalb/Mis%20documentos/Anuario%202004/Anuario%20(3-11-05)/Documents%20and%20Settings/nalb/Escritorio/Anuario/ANUARIO/Anuario%202001/AEA2000/EXCEL_CAP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icheros%20capitulo%2012/Documents%20and%20Settings/nalb/Mis%20documentos/Anuario%202004/Anuario%20(3-11-05)/Documents%20and%20Settings/nalb/Escritorio/Anuario/ANUARIO/ANUA98/ANUA98/A98CAP19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smayoral\AppData\Local\Microsoft\Windows\INetCache\Content.Outlook\3V0K2CNG\4e_ocefe_datos_indicador%2033_4oct24.xlsx" TargetMode="External"/><Relationship Id="rId1" Type="http://schemas.openxmlformats.org/officeDocument/2006/relationships/externalLinkPath" Target="file:///C:\Users\csmayoral\AppData\Local\Microsoft\Windows\INetCache\Content.Outlook\3V0K2CNG\4e_ocefe_datos_indicador%2033_4oct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Mis%20documentos\Anuario\anuario(02)p\Arlleg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cheros%20capitulo%2012/Documents%20and%20Settings/nalb/Mis%20documentos/Anuario%202004/Anuario%20(3-11-05)/Documents%20and%20Settings/nalb/Escritorio/Anuario/ANUARIO/Anuario%202001/AEA2000/EXCEL_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Web/Anuario%20Capitulos%20Excel/Documents%20and%20Settings/nalb/Mis%20documentos/Anuario%202004/Anuario%20(3-11-05)/Documents%20and%20Settings/nalb/Escritorio/Anuario/ANUARIO/ANUA98/ANUA98/A98cap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dricpd2fs00.tragsa.es\datos\elaboraanu2005\Anuario%202001\AEA2000\EXCEL_CAPS\A01cap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Web/Anuario%20Capitulos%20Excel/Anuario/elaboraanu2005/Anuario%202001/AEA2000/EXCEL_CAPS/A01cap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Web/Anuario%20Capitulos%20Excel/Anuario/elaboraanu2005/ANUA98/ANUA98/A98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Web/Anuario%20Capitulos%20Excel/Anuario/elaboraanu2005/Mis%20documentos/Aea2000definitivo/AEA2000/EXCEL/Bases/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apab\Anuario%20Informatica%202008\Documents%20and%20Settings\rcad\Escritorio\Anuario%202004\AEA2003-C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5">
          <cell r="A35" t="str">
            <v xml:space="preserve">  1986 (2)</v>
          </cell>
          <cell r="B35" t="str">
            <v>|</v>
          </cell>
          <cell r="C35" t="str">
            <v>248</v>
          </cell>
          <cell r="D35" t="str">
            <v>|</v>
          </cell>
          <cell r="E35" t="str">
            <v>41</v>
          </cell>
          <cell r="F35" t="str">
            <v>|</v>
          </cell>
          <cell r="G35" t="str">
            <v>41</v>
          </cell>
          <cell r="H35" t="str">
            <v>|</v>
          </cell>
          <cell r="I35" t="str">
            <v>5</v>
          </cell>
          <cell r="J35" t="str">
            <v>|</v>
          </cell>
          <cell r="K35" t="str">
            <v xml:space="preserve">108  </v>
          </cell>
          <cell r="L35" t="str">
            <v>|</v>
          </cell>
          <cell r="M35" t="str">
            <v>53</v>
          </cell>
          <cell r="X35" t="str">
            <v>- 418 -</v>
          </cell>
        </row>
        <row r="36">
          <cell r="A36" t="str">
            <v>-</v>
          </cell>
          <cell r="B36" t="str">
            <v>-</v>
          </cell>
          <cell r="C36" t="str">
            <v>-</v>
          </cell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</row>
        <row r="39">
          <cell r="A39" t="str">
            <v>-</v>
          </cell>
          <cell r="B39" t="str">
            <v>-</v>
          </cell>
          <cell r="C39" t="str">
            <v>-</v>
          </cell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adatos"/>
      <sheetName val="Indicador 33"/>
      <sheetName val="Figura 4"/>
      <sheetName val="Figura 10"/>
      <sheetName val="Figura 11"/>
      <sheetName val="Figura 13"/>
      <sheetName val="Tabla 1"/>
      <sheetName val="Tabla 3"/>
      <sheetName val="Tabla 5"/>
      <sheetName val="Hoja1"/>
    </sheetNames>
    <sheetDataSet>
      <sheetData sheetId="0"/>
      <sheetData sheetId="1">
        <row r="3">
          <cell r="A3">
            <v>1946</v>
          </cell>
          <cell r="B3">
            <v>47916.02</v>
          </cell>
          <cell r="E3" t="str">
            <v xml:space="preserve">Forestación tierras agrícolas </v>
          </cell>
          <cell r="F3" t="str">
            <v>Repoblaciones protectoras</v>
          </cell>
          <cell r="G3" t="str">
            <v>Repoblaciones productoras</v>
          </cell>
        </row>
        <row r="4">
          <cell r="A4">
            <v>1947</v>
          </cell>
          <cell r="B4">
            <v>33551.370000000003</v>
          </cell>
        </row>
        <row r="5">
          <cell r="A5">
            <v>1948</v>
          </cell>
          <cell r="B5">
            <v>33342.94</v>
          </cell>
        </row>
        <row r="6">
          <cell r="A6">
            <v>1949</v>
          </cell>
          <cell r="B6">
            <v>34130.43</v>
          </cell>
        </row>
        <row r="7">
          <cell r="A7">
            <v>1950</v>
          </cell>
          <cell r="B7">
            <v>30300.28</v>
          </cell>
        </row>
        <row r="8">
          <cell r="A8">
            <v>1951</v>
          </cell>
          <cell r="B8">
            <v>34728</v>
          </cell>
        </row>
        <row r="9">
          <cell r="A9">
            <v>1952</v>
          </cell>
          <cell r="B9">
            <v>63518.38</v>
          </cell>
        </row>
        <row r="10">
          <cell r="A10">
            <v>1953</v>
          </cell>
          <cell r="B10">
            <v>99835</v>
          </cell>
        </row>
        <row r="11">
          <cell r="A11">
            <v>1954</v>
          </cell>
          <cell r="B11">
            <v>85225</v>
          </cell>
        </row>
        <row r="12">
          <cell r="A12">
            <v>1955</v>
          </cell>
          <cell r="B12">
            <v>115118</v>
          </cell>
        </row>
        <row r="13">
          <cell r="A13">
            <v>1956</v>
          </cell>
          <cell r="B13">
            <v>103305</v>
          </cell>
        </row>
        <row r="14">
          <cell r="A14">
            <v>1957</v>
          </cell>
          <cell r="B14">
            <v>110820.3</v>
          </cell>
        </row>
        <row r="15">
          <cell r="A15">
            <v>1958</v>
          </cell>
          <cell r="B15">
            <v>67537</v>
          </cell>
        </row>
        <row r="16">
          <cell r="A16">
            <v>1959</v>
          </cell>
          <cell r="B16">
            <v>105461.34</v>
          </cell>
        </row>
        <row r="17">
          <cell r="A17">
            <v>1960</v>
          </cell>
          <cell r="B17">
            <v>80226.41</v>
          </cell>
        </row>
        <row r="18">
          <cell r="A18">
            <v>1961</v>
          </cell>
          <cell r="B18">
            <v>100212</v>
          </cell>
        </row>
        <row r="19">
          <cell r="A19">
            <v>1962</v>
          </cell>
          <cell r="B19">
            <v>86385</v>
          </cell>
        </row>
        <row r="20">
          <cell r="A20">
            <v>1963</v>
          </cell>
          <cell r="B20">
            <v>79047</v>
          </cell>
        </row>
        <row r="21">
          <cell r="A21">
            <v>1964</v>
          </cell>
          <cell r="B21">
            <v>82288</v>
          </cell>
        </row>
        <row r="22">
          <cell r="A22">
            <v>1965</v>
          </cell>
          <cell r="B22">
            <v>72293</v>
          </cell>
        </row>
        <row r="23">
          <cell r="A23">
            <v>1966</v>
          </cell>
          <cell r="B23">
            <v>65738.720000000001</v>
          </cell>
          <cell r="D23">
            <v>2009</v>
          </cell>
          <cell r="E23">
            <v>13623</v>
          </cell>
          <cell r="F23">
            <v>17207.54</v>
          </cell>
          <cell r="G23">
            <v>2098.12</v>
          </cell>
        </row>
        <row r="24">
          <cell r="A24">
            <v>1967</v>
          </cell>
          <cell r="B24">
            <v>58328</v>
          </cell>
          <cell r="D24">
            <v>2010</v>
          </cell>
          <cell r="E24">
            <v>11337.77940000001</v>
          </cell>
          <cell r="F24">
            <v>7040.2190000000001</v>
          </cell>
          <cell r="G24">
            <v>2168.4299999999998</v>
          </cell>
        </row>
        <row r="25">
          <cell r="A25">
            <v>1968</v>
          </cell>
          <cell r="B25">
            <v>54932</v>
          </cell>
          <cell r="D25">
            <v>2011</v>
          </cell>
          <cell r="E25">
            <v>10787.155600000002</v>
          </cell>
          <cell r="F25">
            <v>7549.8</v>
          </cell>
          <cell r="G25">
            <v>3058.8</v>
          </cell>
        </row>
        <row r="26">
          <cell r="A26">
            <v>1969</v>
          </cell>
          <cell r="B26">
            <v>59994</v>
          </cell>
          <cell r="D26">
            <v>2012</v>
          </cell>
          <cell r="E26">
            <v>9277.2976999999992</v>
          </cell>
          <cell r="F26">
            <v>3312.2442410000003</v>
          </cell>
          <cell r="G26">
            <v>2738.23</v>
          </cell>
        </row>
        <row r="27">
          <cell r="A27">
            <v>1970</v>
          </cell>
          <cell r="B27">
            <v>70096</v>
          </cell>
          <cell r="D27">
            <v>2013</v>
          </cell>
          <cell r="E27">
            <v>3727.7063999999991</v>
          </cell>
          <cell r="F27">
            <v>5209.7631500000016</v>
          </cell>
          <cell r="G27">
            <v>4571.33</v>
          </cell>
        </row>
        <row r="28">
          <cell r="A28">
            <v>1971</v>
          </cell>
          <cell r="B28">
            <v>68149</v>
          </cell>
          <cell r="D28">
            <v>2014</v>
          </cell>
          <cell r="E28">
            <v>252.23000000000008</v>
          </cell>
          <cell r="F28">
            <v>2350.4100000000003</v>
          </cell>
          <cell r="G28">
            <v>6906.0199999999995</v>
          </cell>
        </row>
        <row r="29">
          <cell r="A29">
            <v>1972</v>
          </cell>
          <cell r="B29">
            <v>70067</v>
          </cell>
          <cell r="D29">
            <v>2015</v>
          </cell>
          <cell r="E29">
            <v>139.68</v>
          </cell>
          <cell r="F29">
            <v>2865.3100000000004</v>
          </cell>
          <cell r="G29">
            <v>5844.8600000000006</v>
          </cell>
        </row>
        <row r="30">
          <cell r="A30">
            <v>1973</v>
          </cell>
          <cell r="B30">
            <v>55738</v>
          </cell>
          <cell r="D30">
            <v>2016</v>
          </cell>
          <cell r="E30">
            <v>52.96</v>
          </cell>
          <cell r="F30">
            <v>2458.7899999999995</v>
          </cell>
          <cell r="G30">
            <v>4209.7299999999996</v>
          </cell>
        </row>
        <row r="31">
          <cell r="A31">
            <v>1974</v>
          </cell>
          <cell r="B31">
            <v>90599</v>
          </cell>
          <cell r="D31">
            <v>2017</v>
          </cell>
          <cell r="E31">
            <v>1839</v>
          </cell>
          <cell r="F31">
            <v>2176</v>
          </cell>
          <cell r="G31">
            <v>8060</v>
          </cell>
        </row>
        <row r="32">
          <cell r="A32">
            <v>1975</v>
          </cell>
          <cell r="B32">
            <v>48349</v>
          </cell>
          <cell r="D32">
            <v>2018</v>
          </cell>
          <cell r="E32">
            <v>855.7600000000001</v>
          </cell>
          <cell r="F32">
            <v>3762.3900000000003</v>
          </cell>
          <cell r="G32">
            <v>5558.3600000000006</v>
          </cell>
        </row>
        <row r="33">
          <cell r="A33">
            <v>1976</v>
          </cell>
          <cell r="B33">
            <v>69455</v>
          </cell>
          <cell r="D33">
            <v>2019</v>
          </cell>
          <cell r="E33">
            <v>2858.8900000000012</v>
          </cell>
          <cell r="F33">
            <v>3313.2799999999993</v>
          </cell>
          <cell r="G33">
            <v>7305.0700000000006</v>
          </cell>
        </row>
        <row r="34">
          <cell r="A34">
            <v>1977</v>
          </cell>
          <cell r="B34">
            <v>69574</v>
          </cell>
          <cell r="D34">
            <v>2020</v>
          </cell>
          <cell r="E34">
            <v>2678.4799999999991</v>
          </cell>
          <cell r="F34">
            <v>7741.93</v>
          </cell>
          <cell r="G34">
            <v>7805.5150000000012</v>
          </cell>
        </row>
        <row r="35">
          <cell r="A35">
            <v>1978</v>
          </cell>
          <cell r="B35">
            <v>43196</v>
          </cell>
          <cell r="D35">
            <v>2021</v>
          </cell>
          <cell r="E35">
            <v>2912.75</v>
          </cell>
          <cell r="F35">
            <v>4603.74</v>
          </cell>
          <cell r="G35">
            <v>8259.380000000001</v>
          </cell>
        </row>
        <row r="36">
          <cell r="A36">
            <v>1979</v>
          </cell>
          <cell r="B36">
            <v>80315</v>
          </cell>
          <cell r="D36">
            <v>2022</v>
          </cell>
          <cell r="E36">
            <v>1668.09</v>
          </cell>
          <cell r="F36">
            <v>3839.1800000000003</v>
          </cell>
          <cell r="G36">
            <v>6162.93</v>
          </cell>
        </row>
        <row r="37">
          <cell r="A37">
            <v>1982</v>
          </cell>
          <cell r="B37">
            <v>12879</v>
          </cell>
        </row>
        <row r="38">
          <cell r="A38">
            <v>1983</v>
          </cell>
          <cell r="B38">
            <v>68238</v>
          </cell>
        </row>
        <row r="39">
          <cell r="A39">
            <v>1984</v>
          </cell>
          <cell r="B39">
            <v>52560</v>
          </cell>
        </row>
        <row r="40">
          <cell r="A40">
            <v>1985</v>
          </cell>
          <cell r="B40">
            <v>45303</v>
          </cell>
        </row>
        <row r="41">
          <cell r="A41">
            <v>1986</v>
          </cell>
          <cell r="B41">
            <v>39579</v>
          </cell>
        </row>
        <row r="42">
          <cell r="A42">
            <v>1987</v>
          </cell>
          <cell r="B42">
            <v>31576</v>
          </cell>
        </row>
        <row r="43">
          <cell r="A43">
            <v>1988</v>
          </cell>
          <cell r="B43">
            <v>0</v>
          </cell>
        </row>
        <row r="44">
          <cell r="A44">
            <v>1989</v>
          </cell>
          <cell r="B44">
            <v>0</v>
          </cell>
        </row>
        <row r="45">
          <cell r="A45">
            <v>1990</v>
          </cell>
          <cell r="B45">
            <v>0</v>
          </cell>
        </row>
        <row r="46">
          <cell r="A46">
            <v>1991</v>
          </cell>
          <cell r="B46">
            <v>0</v>
          </cell>
        </row>
        <row r="47">
          <cell r="A47">
            <v>1992</v>
          </cell>
          <cell r="B47">
            <v>60950</v>
          </cell>
        </row>
        <row r="48">
          <cell r="A48">
            <v>1993</v>
          </cell>
          <cell r="B48">
            <v>79277</v>
          </cell>
        </row>
        <row r="49">
          <cell r="A49">
            <v>1994</v>
          </cell>
          <cell r="B49">
            <v>63522</v>
          </cell>
        </row>
        <row r="50">
          <cell r="A50">
            <v>1995</v>
          </cell>
          <cell r="B50">
            <v>122068</v>
          </cell>
        </row>
        <row r="51">
          <cell r="A51">
            <v>1996</v>
          </cell>
          <cell r="B51">
            <v>125387</v>
          </cell>
        </row>
        <row r="52">
          <cell r="A52">
            <v>1997</v>
          </cell>
          <cell r="B52">
            <v>128198</v>
          </cell>
        </row>
        <row r="53">
          <cell r="A53">
            <v>1998</v>
          </cell>
          <cell r="B53">
            <v>92666</v>
          </cell>
        </row>
        <row r="54">
          <cell r="A54">
            <v>1999</v>
          </cell>
          <cell r="B54">
            <v>75509</v>
          </cell>
        </row>
        <row r="55">
          <cell r="A55">
            <v>2000</v>
          </cell>
          <cell r="B55">
            <v>61785.326300000008</v>
          </cell>
        </row>
        <row r="56">
          <cell r="A56">
            <v>2001</v>
          </cell>
          <cell r="B56">
            <v>42473.521000000001</v>
          </cell>
        </row>
        <row r="57">
          <cell r="A57">
            <v>2002</v>
          </cell>
          <cell r="B57">
            <v>46556.078000000001</v>
          </cell>
        </row>
        <row r="58">
          <cell r="A58">
            <v>2003</v>
          </cell>
          <cell r="B58">
            <v>40545.2382</v>
          </cell>
        </row>
        <row r="59">
          <cell r="A59">
            <v>2004</v>
          </cell>
          <cell r="B59">
            <v>39872.349316376087</v>
          </cell>
        </row>
        <row r="60">
          <cell r="A60">
            <v>2005</v>
          </cell>
          <cell r="B60">
            <v>49591.207999999999</v>
          </cell>
        </row>
        <row r="61">
          <cell r="A61">
            <v>2006</v>
          </cell>
          <cell r="B61">
            <v>72632.763999999981</v>
          </cell>
        </row>
        <row r="62">
          <cell r="A62">
            <v>2007</v>
          </cell>
          <cell r="B62">
            <v>54007.969900000004</v>
          </cell>
        </row>
        <row r="63">
          <cell r="A63">
            <v>2008</v>
          </cell>
          <cell r="B63">
            <v>43672.52</v>
          </cell>
        </row>
        <row r="64">
          <cell r="A64">
            <v>2009</v>
          </cell>
          <cell r="B64">
            <v>32929</v>
          </cell>
        </row>
        <row r="65">
          <cell r="A65">
            <v>2010</v>
          </cell>
          <cell r="B65">
            <v>20546.428400000008</v>
          </cell>
        </row>
        <row r="66">
          <cell r="A66">
            <v>2011</v>
          </cell>
          <cell r="B66">
            <v>21395.755600000004</v>
          </cell>
        </row>
        <row r="67">
          <cell r="A67">
            <v>2012</v>
          </cell>
          <cell r="B67">
            <v>15327.771940999999</v>
          </cell>
        </row>
        <row r="68">
          <cell r="A68">
            <v>2013</v>
          </cell>
          <cell r="B68">
            <v>13508.79955</v>
          </cell>
        </row>
        <row r="69">
          <cell r="A69">
            <v>2014</v>
          </cell>
          <cell r="B69">
            <v>9508.659999999998</v>
          </cell>
        </row>
        <row r="70">
          <cell r="A70">
            <v>2015</v>
          </cell>
          <cell r="B70">
            <v>8849.85</v>
          </cell>
        </row>
        <row r="71">
          <cell r="A71">
            <v>2016</v>
          </cell>
          <cell r="B71">
            <v>6721.48</v>
          </cell>
        </row>
        <row r="72">
          <cell r="A72">
            <v>2017</v>
          </cell>
          <cell r="B72">
            <v>12075.679999999998</v>
          </cell>
        </row>
        <row r="73">
          <cell r="A73">
            <v>2018</v>
          </cell>
          <cell r="B73">
            <v>10176.51</v>
          </cell>
        </row>
        <row r="74">
          <cell r="A74">
            <v>2019</v>
          </cell>
          <cell r="B74">
            <v>13477.220000000001</v>
          </cell>
        </row>
        <row r="75">
          <cell r="A75">
            <v>2020</v>
          </cell>
          <cell r="B75">
            <v>18225.924999999999</v>
          </cell>
        </row>
        <row r="76">
          <cell r="A76">
            <v>2021</v>
          </cell>
          <cell r="B76">
            <v>15775.870000000004</v>
          </cell>
        </row>
        <row r="77">
          <cell r="A77">
            <v>2022</v>
          </cell>
          <cell r="B77">
            <v>11670.2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 refreshError="1"/>
      <sheetData sheetId="37"/>
      <sheetData sheetId="38" refreshError="1"/>
      <sheetData sheetId="39" refreshError="1"/>
      <sheetData sheetId="40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5">
          <cell r="B75" t="str">
            <v>|</v>
          </cell>
        </row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14"/>
  <sheetViews>
    <sheetView zoomScale="115" zoomScaleNormal="115" workbookViewId="0">
      <selection activeCell="B8" sqref="B8"/>
    </sheetView>
  </sheetViews>
  <sheetFormatPr baseColWidth="10" defaultColWidth="11.42578125" defaultRowHeight="15.75" x14ac:dyDescent="0.25"/>
  <cols>
    <col min="1" max="1" width="25.5703125" style="167" bestFit="1" customWidth="1"/>
    <col min="2" max="2" width="99.85546875" style="167" customWidth="1"/>
    <col min="3" max="16384" width="11.42578125" style="167"/>
  </cols>
  <sheetData>
    <row r="3" spans="1:2" ht="25.9" customHeight="1" x14ac:dyDescent="0.25"/>
    <row r="4" spans="1:2" ht="30" x14ac:dyDescent="0.25">
      <c r="A4" s="140" t="s">
        <v>153</v>
      </c>
      <c r="B4" s="188" t="s">
        <v>152</v>
      </c>
    </row>
    <row r="5" spans="1:2" x14ac:dyDescent="0.25">
      <c r="A5" s="140" t="s">
        <v>154</v>
      </c>
      <c r="B5" s="141" t="s">
        <v>189</v>
      </c>
    </row>
    <row r="6" spans="1:2" ht="30" x14ac:dyDescent="0.25">
      <c r="A6" s="140" t="s">
        <v>155</v>
      </c>
      <c r="B6" s="189" t="s">
        <v>190</v>
      </c>
    </row>
    <row r="7" spans="1:2" x14ac:dyDescent="0.25">
      <c r="A7" s="140" t="s">
        <v>156</v>
      </c>
      <c r="B7" s="141" t="s">
        <v>196</v>
      </c>
    </row>
    <row r="8" spans="1:2" x14ac:dyDescent="0.25">
      <c r="A8" s="140" t="s">
        <v>157</v>
      </c>
      <c r="B8" s="141" t="s">
        <v>136</v>
      </c>
    </row>
    <row r="9" spans="1:2" x14ac:dyDescent="0.25">
      <c r="A9" s="140" t="s">
        <v>158</v>
      </c>
      <c r="B9" s="141" t="s">
        <v>137</v>
      </c>
    </row>
    <row r="10" spans="1:2" ht="75" x14ac:dyDescent="0.25">
      <c r="A10" s="140" t="s">
        <v>159</v>
      </c>
      <c r="B10" s="190" t="s">
        <v>185</v>
      </c>
    </row>
    <row r="11" spans="1:2" x14ac:dyDescent="0.25">
      <c r="A11" s="140" t="s">
        <v>160</v>
      </c>
      <c r="B11" s="191" t="s">
        <v>191</v>
      </c>
    </row>
    <row r="12" spans="1:2" x14ac:dyDescent="0.25">
      <c r="A12" s="140" t="s">
        <v>161</v>
      </c>
      <c r="B12" s="191" t="s">
        <v>192</v>
      </c>
    </row>
    <row r="13" spans="1:2" x14ac:dyDescent="0.25">
      <c r="A13" s="140" t="s">
        <v>162</v>
      </c>
      <c r="B13" s="192" t="s">
        <v>138</v>
      </c>
    </row>
    <row r="14" spans="1:2" x14ac:dyDescent="0.25">
      <c r="A14" s="140" t="s">
        <v>163</v>
      </c>
      <c r="B14" s="192" t="s">
        <v>139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1"/>
  <sheetViews>
    <sheetView showGridLines="0" topLeftCell="A19" zoomScaleNormal="100" workbookViewId="0">
      <selection activeCell="C6" sqref="C6:C7"/>
    </sheetView>
  </sheetViews>
  <sheetFormatPr baseColWidth="10" defaultColWidth="14.85546875" defaultRowHeight="12.75" x14ac:dyDescent="0.2"/>
  <cols>
    <col min="1" max="1" width="11.42578125" style="69" customWidth="1"/>
    <col min="2" max="2" width="35.42578125" style="69" customWidth="1"/>
    <col min="3" max="3" width="14.42578125" style="69" customWidth="1"/>
    <col min="4" max="4" width="15.42578125" style="69" customWidth="1"/>
    <col min="5" max="5" width="15" style="69" customWidth="1"/>
    <col min="6" max="6" width="14.28515625" style="69" customWidth="1"/>
    <col min="7" max="7" width="15.140625" style="69" customWidth="1"/>
    <col min="8" max="8" width="13.7109375" style="69" customWidth="1"/>
    <col min="9" max="9" width="11.7109375" style="69" customWidth="1"/>
    <col min="10" max="10" width="11.42578125" style="69" customWidth="1"/>
    <col min="11" max="11" width="10.42578125" style="69" customWidth="1"/>
    <col min="12" max="12" width="13.140625" style="69" customWidth="1"/>
    <col min="13" max="13" width="10.140625" style="69" customWidth="1"/>
    <col min="14" max="14" width="10.42578125" style="69" customWidth="1"/>
    <col min="15" max="15" width="12.140625" style="69" customWidth="1"/>
    <col min="16" max="16384" width="14.85546875" style="69"/>
  </cols>
  <sheetData>
    <row r="1" spans="1:12" x14ac:dyDescent="0.2">
      <c r="A1" s="84" t="s">
        <v>129</v>
      </c>
    </row>
    <row r="2" spans="1:12" ht="14.25" customHeight="1" x14ac:dyDescent="0.2">
      <c r="B2" s="76"/>
      <c r="C2" s="76"/>
      <c r="D2" s="76"/>
      <c r="E2" s="76"/>
      <c r="F2" s="76"/>
      <c r="G2" s="76"/>
    </row>
    <row r="3" spans="1:12" x14ac:dyDescent="0.2">
      <c r="B3" s="77"/>
      <c r="C3" s="77"/>
      <c r="D3" s="78"/>
      <c r="E3" s="78"/>
      <c r="F3" s="78"/>
      <c r="G3" s="78"/>
      <c r="H3" s="70"/>
      <c r="I3" s="70"/>
    </row>
    <row r="4" spans="1:12" s="51" customFormat="1" x14ac:dyDescent="0.2">
      <c r="B4" s="71"/>
      <c r="C4" s="71"/>
      <c r="E4" s="72"/>
      <c r="G4" s="72"/>
      <c r="I4" s="73"/>
      <c r="J4" s="73"/>
      <c r="K4" s="71"/>
      <c r="L4" s="71"/>
    </row>
    <row r="5" spans="1:12" ht="13.5" thickBot="1" x14ac:dyDescent="0.25">
      <c r="B5" s="83"/>
      <c r="C5" s="83"/>
      <c r="D5" s="74"/>
    </row>
    <row r="6" spans="1:12" x14ac:dyDescent="0.2">
      <c r="A6" s="75"/>
      <c r="B6" s="253" t="s">
        <v>67</v>
      </c>
      <c r="C6" s="255" t="s">
        <v>130</v>
      </c>
      <c r="D6" s="81"/>
    </row>
    <row r="7" spans="1:12" x14ac:dyDescent="0.2">
      <c r="A7" s="75"/>
      <c r="B7" s="254"/>
      <c r="C7" s="256"/>
      <c r="D7" s="81"/>
    </row>
    <row r="8" spans="1:12" x14ac:dyDescent="0.2">
      <c r="A8" s="75"/>
      <c r="B8" s="114" t="s">
        <v>124</v>
      </c>
      <c r="C8" s="115">
        <v>-0.18241228859891909</v>
      </c>
      <c r="D8" s="81"/>
    </row>
    <row r="9" spans="1:12" x14ac:dyDescent="0.2">
      <c r="A9" s="75"/>
      <c r="B9" s="114" t="s">
        <v>96</v>
      </c>
      <c r="C9" s="115">
        <v>-0.16666666666666666</v>
      </c>
      <c r="D9" s="81"/>
    </row>
    <row r="10" spans="1:12" x14ac:dyDescent="0.2">
      <c r="A10" s="75"/>
      <c r="B10" s="114" t="s">
        <v>98</v>
      </c>
      <c r="C10" s="115">
        <v>-0.14065775858190493</v>
      </c>
      <c r="D10" s="81"/>
    </row>
    <row r="11" spans="1:12" x14ac:dyDescent="0.2">
      <c r="A11" s="75"/>
      <c r="B11" s="114" t="s">
        <v>84</v>
      </c>
      <c r="C11" s="115">
        <v>-8.815346337496742E-2</v>
      </c>
      <c r="D11" s="81"/>
    </row>
    <row r="12" spans="1:12" x14ac:dyDescent="0.2">
      <c r="A12" s="75"/>
      <c r="B12" s="114" t="s">
        <v>32</v>
      </c>
      <c r="C12" s="115">
        <v>-3.6167284277395483E-2</v>
      </c>
      <c r="D12" s="81"/>
    </row>
    <row r="13" spans="1:12" x14ac:dyDescent="0.2">
      <c r="A13" s="75"/>
      <c r="B13" s="69" t="s">
        <v>101</v>
      </c>
      <c r="C13" s="115">
        <v>-1.5089027362556897E-2</v>
      </c>
      <c r="D13" s="81"/>
    </row>
    <row r="14" spans="1:12" x14ac:dyDescent="0.2">
      <c r="A14" s="75"/>
      <c r="B14" s="114" t="s">
        <v>33</v>
      </c>
      <c r="C14" s="115">
        <v>-4.1756009479742111E-3</v>
      </c>
      <c r="D14" s="81"/>
    </row>
    <row r="15" spans="1:12" x14ac:dyDescent="0.2">
      <c r="A15" s="75"/>
      <c r="B15" s="69" t="s">
        <v>29</v>
      </c>
      <c r="C15" s="115">
        <v>0</v>
      </c>
      <c r="D15" s="81"/>
    </row>
    <row r="16" spans="1:12" x14ac:dyDescent="0.2">
      <c r="A16" s="75"/>
      <c r="B16" s="69" t="s">
        <v>97</v>
      </c>
      <c r="C16" s="115">
        <v>0</v>
      </c>
      <c r="D16" s="82"/>
    </row>
    <row r="17" spans="2:3" x14ac:dyDescent="0.2">
      <c r="B17" s="114" t="s">
        <v>100</v>
      </c>
      <c r="C17" s="115">
        <v>2.2773279352226719E-3</v>
      </c>
    </row>
    <row r="18" spans="2:3" x14ac:dyDescent="0.2">
      <c r="B18" s="114" t="s">
        <v>99</v>
      </c>
      <c r="C18" s="115">
        <v>8.589951293276726E-3</v>
      </c>
    </row>
    <row r="19" spans="2:3" x14ac:dyDescent="0.2">
      <c r="B19" s="114" t="s">
        <v>31</v>
      </c>
      <c r="C19" s="115">
        <v>1.9230769230769232E-2</v>
      </c>
    </row>
    <row r="20" spans="2:3" x14ac:dyDescent="0.2">
      <c r="B20" s="114"/>
      <c r="C20" s="115"/>
    </row>
    <row r="56" spans="6:7" x14ac:dyDescent="0.2">
      <c r="G56" s="79"/>
    </row>
    <row r="57" spans="6:7" x14ac:dyDescent="0.2">
      <c r="G57" s="80"/>
    </row>
    <row r="58" spans="6:7" x14ac:dyDescent="0.2">
      <c r="G58" s="80"/>
    </row>
    <row r="59" spans="6:7" x14ac:dyDescent="0.2">
      <c r="F59" s="130"/>
      <c r="G59" s="80"/>
    </row>
    <row r="60" spans="6:7" x14ac:dyDescent="0.2">
      <c r="F60" s="130"/>
      <c r="G60" s="80"/>
    </row>
    <row r="61" spans="6:7" x14ac:dyDescent="0.2">
      <c r="F61" s="130"/>
    </row>
  </sheetData>
  <mergeCells count="2">
    <mergeCell ref="B6:B7"/>
    <mergeCell ref="C6:C7"/>
  </mergeCells>
  <phoneticPr fontId="3" type="noConversion"/>
  <printOptions horizontalCentered="1"/>
  <pageMargins left="0.6" right="0.54" top="0.45" bottom="0.98425196850393704" header="0" footer="0"/>
  <pageSetup paperSize="9" scale="75" orientation="portrait"/>
  <headerFooter alignWithMargins="0">
    <oddFooter>&amp;A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7"/>
  <sheetViews>
    <sheetView workbookViewId="0">
      <selection activeCell="F30" sqref="F30"/>
    </sheetView>
  </sheetViews>
  <sheetFormatPr baseColWidth="10" defaultColWidth="11.42578125" defaultRowHeight="12.75" x14ac:dyDescent="0.2"/>
  <cols>
    <col min="1" max="1" width="11.42578125" style="3"/>
    <col min="2" max="2" width="17.85546875" style="3" customWidth="1"/>
    <col min="3" max="3" width="17.140625" style="3" customWidth="1"/>
    <col min="4" max="4" width="14.7109375" style="3" customWidth="1"/>
    <col min="5" max="5" width="14.42578125" style="3" customWidth="1"/>
    <col min="6" max="16384" width="11.42578125" style="3"/>
  </cols>
  <sheetData>
    <row r="1" spans="1:9" x14ac:dyDescent="0.2">
      <c r="A1" s="22" t="s">
        <v>120</v>
      </c>
    </row>
    <row r="3" spans="1:9" ht="38.25" x14ac:dyDescent="0.2">
      <c r="B3" s="126" t="s">
        <v>105</v>
      </c>
      <c r="C3" s="21" t="s">
        <v>70</v>
      </c>
      <c r="D3" s="21" t="s">
        <v>89</v>
      </c>
      <c r="E3" s="21" t="s">
        <v>108</v>
      </c>
      <c r="F3" s="21" t="s">
        <v>113</v>
      </c>
      <c r="G3" s="21" t="s">
        <v>114</v>
      </c>
      <c r="H3" s="136" t="s">
        <v>117</v>
      </c>
      <c r="I3" s="136" t="s">
        <v>118</v>
      </c>
    </row>
    <row r="4" spans="1:9" x14ac:dyDescent="0.2">
      <c r="B4" s="127" t="s">
        <v>106</v>
      </c>
      <c r="C4" s="101" t="s">
        <v>71</v>
      </c>
      <c r="D4" s="101" t="s">
        <v>90</v>
      </c>
      <c r="E4" s="101" t="s">
        <v>91</v>
      </c>
      <c r="F4" s="134">
        <v>3565823</v>
      </c>
      <c r="G4" s="134">
        <f>F4-D7</f>
        <v>136480</v>
      </c>
      <c r="H4" s="137">
        <v>3924603.48</v>
      </c>
      <c r="I4" s="137">
        <f>H4-F4</f>
        <v>358780.48</v>
      </c>
    </row>
    <row r="5" spans="1:9" ht="38.25" x14ac:dyDescent="0.2">
      <c r="B5" s="127" t="s">
        <v>107</v>
      </c>
      <c r="C5" s="101" t="s">
        <v>72</v>
      </c>
      <c r="D5" s="101" t="s">
        <v>92</v>
      </c>
      <c r="E5" s="102">
        <v>1.8599999999999998E-2</v>
      </c>
      <c r="F5" s="101" t="s">
        <v>115</v>
      </c>
      <c r="G5" s="102">
        <v>4.7999999999999996E-3</v>
      </c>
      <c r="H5" s="138" t="s">
        <v>119</v>
      </c>
      <c r="I5" s="139">
        <v>1.2800000000000001E-2</v>
      </c>
    </row>
    <row r="7" spans="1:9" x14ac:dyDescent="0.2">
      <c r="D7" s="101">
        <v>3429343</v>
      </c>
    </row>
  </sheetData>
  <phoneticPr fontId="3" type="noConversion"/>
  <pageMargins left="0.75" right="0.75" top="1" bottom="1" header="0" footer="0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6"/>
  <sheetViews>
    <sheetView workbookViewId="0">
      <selection activeCell="E27" sqref="E27"/>
    </sheetView>
  </sheetViews>
  <sheetFormatPr baseColWidth="10" defaultColWidth="11.42578125" defaultRowHeight="12.75" x14ac:dyDescent="0.2"/>
  <cols>
    <col min="1" max="1" width="11.42578125" style="3"/>
    <col min="2" max="2" width="22.7109375" style="3" customWidth="1"/>
    <col min="3" max="3" width="18.7109375" style="32" customWidth="1"/>
    <col min="4" max="4" width="20" style="32" customWidth="1"/>
    <col min="5" max="16384" width="11.42578125" style="3"/>
  </cols>
  <sheetData>
    <row r="1" spans="1:7" x14ac:dyDescent="0.2">
      <c r="A1" s="22" t="s">
        <v>123</v>
      </c>
    </row>
    <row r="3" spans="1:7" ht="13.5" thickBot="1" x14ac:dyDescent="0.25"/>
    <row r="4" spans="1:7" ht="38.25" x14ac:dyDescent="0.2">
      <c r="B4" s="43" t="s">
        <v>48</v>
      </c>
      <c r="C4" s="44" t="s">
        <v>122</v>
      </c>
      <c r="D4" s="45" t="s">
        <v>74</v>
      </c>
    </row>
    <row r="5" spans="1:7" x14ac:dyDescent="0.2">
      <c r="B5" s="39" t="s">
        <v>2</v>
      </c>
      <c r="C5" s="103">
        <v>7598388.3539999984</v>
      </c>
      <c r="D5" s="104">
        <f>C5/C25</f>
        <v>0.53815810281261489</v>
      </c>
      <c r="E5" s="105"/>
      <c r="F5" s="105"/>
      <c r="G5" s="105"/>
    </row>
    <row r="6" spans="1:7" x14ac:dyDescent="0.2">
      <c r="B6" s="40" t="s">
        <v>24</v>
      </c>
      <c r="C6" s="106">
        <v>424397.69</v>
      </c>
      <c r="D6" s="107">
        <f>C6/C25</f>
        <v>3.0058091933169474E-2</v>
      </c>
      <c r="E6" s="105"/>
      <c r="F6" s="105"/>
      <c r="G6" s="105"/>
    </row>
    <row r="7" spans="1:7" x14ac:dyDescent="0.2">
      <c r="B7" s="40" t="s">
        <v>21</v>
      </c>
      <c r="C7" s="106">
        <v>362635.65</v>
      </c>
      <c r="D7" s="107">
        <f>C7/C25</f>
        <v>2.568377718065494E-2</v>
      </c>
      <c r="E7" s="105"/>
      <c r="F7" s="105"/>
      <c r="G7" s="105"/>
    </row>
    <row r="8" spans="1:7" x14ac:dyDescent="0.2">
      <c r="B8" s="40" t="s">
        <v>22</v>
      </c>
      <c r="C8" s="106">
        <v>3700119.9</v>
      </c>
      <c r="D8" s="107">
        <f>C8/C25</f>
        <v>0.26206208643112511</v>
      </c>
      <c r="E8" s="105"/>
      <c r="F8" s="105"/>
      <c r="G8" s="105"/>
    </row>
    <row r="9" spans="1:7" x14ac:dyDescent="0.2">
      <c r="B9" s="40" t="s">
        <v>23</v>
      </c>
      <c r="C9" s="106">
        <v>179369.47799999997</v>
      </c>
      <c r="D9" s="107">
        <f>C9/C25</f>
        <v>1.2703896337721864E-2</v>
      </c>
      <c r="E9" s="105"/>
      <c r="F9" s="105"/>
      <c r="G9" s="105"/>
    </row>
    <row r="10" spans="1:7" x14ac:dyDescent="0.2">
      <c r="B10" s="40" t="s">
        <v>25</v>
      </c>
      <c r="C10" s="106">
        <v>1814668.02</v>
      </c>
      <c r="D10" s="107">
        <f>C10/C25</f>
        <v>0.12852439930420598</v>
      </c>
      <c r="E10" s="105"/>
      <c r="F10" s="105"/>
      <c r="G10" s="105"/>
    </row>
    <row r="11" spans="1:7" x14ac:dyDescent="0.2">
      <c r="B11" s="40" t="s">
        <v>20</v>
      </c>
      <c r="C11" s="106">
        <v>876663.57</v>
      </c>
      <c r="D11" s="107">
        <f>C11/C25</f>
        <v>6.2089956666636317E-2</v>
      </c>
      <c r="E11" s="105"/>
      <c r="F11" s="105"/>
      <c r="G11" s="105"/>
    </row>
    <row r="12" spans="1:7" ht="38.25" x14ac:dyDescent="0.2">
      <c r="B12" s="41" t="s">
        <v>55</v>
      </c>
      <c r="C12" s="106">
        <v>64494.37</v>
      </c>
      <c r="D12" s="107">
        <f>C12/C25</f>
        <v>4.5678328330011585E-3</v>
      </c>
      <c r="E12" s="105"/>
      <c r="F12" s="105"/>
      <c r="G12" s="105"/>
    </row>
    <row r="13" spans="1:7" x14ac:dyDescent="0.2">
      <c r="B13" s="41" t="s">
        <v>75</v>
      </c>
      <c r="C13" s="106">
        <v>176039.67599999858</v>
      </c>
      <c r="D13" s="107">
        <f>C13/C25</f>
        <v>1.2468062126099992E-2</v>
      </c>
      <c r="E13" s="105"/>
      <c r="F13" s="105"/>
      <c r="G13" s="105"/>
    </row>
    <row r="14" spans="1:7" x14ac:dyDescent="0.2">
      <c r="B14" s="39" t="s">
        <v>3</v>
      </c>
      <c r="C14" s="103">
        <v>6520860.8299999991</v>
      </c>
      <c r="D14" s="104">
        <f>C14/C25</f>
        <v>0.46184189718738522</v>
      </c>
      <c r="E14" s="105"/>
      <c r="F14" s="105"/>
      <c r="G14" s="105"/>
    </row>
    <row r="15" spans="1:7" x14ac:dyDescent="0.2">
      <c r="B15" s="40" t="s">
        <v>56</v>
      </c>
      <c r="C15" s="106">
        <v>55718.47</v>
      </c>
      <c r="D15" s="107">
        <f>C15/C25</f>
        <v>3.9462771195468696E-3</v>
      </c>
      <c r="E15" s="105"/>
      <c r="F15" s="105"/>
      <c r="G15" s="105"/>
    </row>
    <row r="16" spans="1:7" x14ac:dyDescent="0.2">
      <c r="B16" s="40" t="s">
        <v>28</v>
      </c>
      <c r="C16" s="106">
        <v>70555.350000000006</v>
      </c>
      <c r="D16" s="107">
        <v>7.0000000000000001E-3</v>
      </c>
      <c r="E16" s="105"/>
      <c r="F16" s="105"/>
      <c r="G16" s="105"/>
    </row>
    <row r="17" spans="2:7" x14ac:dyDescent="0.2">
      <c r="B17" s="40" t="s">
        <v>57</v>
      </c>
      <c r="C17" s="106">
        <v>5504470</v>
      </c>
      <c r="D17" s="107">
        <f>C17/C25</f>
        <v>0.38985571599923974</v>
      </c>
      <c r="E17" s="105"/>
      <c r="F17" s="105"/>
      <c r="G17" s="105"/>
    </row>
    <row r="18" spans="2:7" x14ac:dyDescent="0.2">
      <c r="B18" s="40" t="s">
        <v>41</v>
      </c>
      <c r="C18" s="106">
        <v>104327.61</v>
      </c>
      <c r="D18" s="107">
        <f>C18/C25</f>
        <v>7.3890338388690364E-3</v>
      </c>
      <c r="E18" s="105"/>
      <c r="F18" s="105"/>
      <c r="G18" s="105"/>
    </row>
    <row r="19" spans="2:7" x14ac:dyDescent="0.2">
      <c r="B19" s="40" t="s">
        <v>58</v>
      </c>
      <c r="C19" s="106">
        <v>482002.96</v>
      </c>
      <c r="D19" s="107">
        <f>C19/C25</f>
        <v>3.4138002220841047E-2</v>
      </c>
      <c r="E19" s="105"/>
      <c r="F19" s="105"/>
      <c r="G19" s="105"/>
    </row>
    <row r="20" spans="2:7" x14ac:dyDescent="0.2">
      <c r="B20" s="40" t="s">
        <v>37</v>
      </c>
      <c r="C20" s="106">
        <v>56231.29</v>
      </c>
      <c r="D20" s="107">
        <f>C20/C25</f>
        <v>3.9825977477415423E-3</v>
      </c>
      <c r="E20" s="105"/>
      <c r="F20" s="105"/>
      <c r="G20" s="105"/>
    </row>
    <row r="21" spans="2:7" x14ac:dyDescent="0.2">
      <c r="B21" s="41" t="s">
        <v>59</v>
      </c>
      <c r="C21" s="106">
        <v>38522.76</v>
      </c>
      <c r="D21" s="107">
        <f>C21/C25</f>
        <v>2.7283858722214624E-3</v>
      </c>
      <c r="E21" s="105"/>
      <c r="F21" s="105"/>
      <c r="G21" s="105"/>
    </row>
    <row r="22" spans="2:7" x14ac:dyDescent="0.2">
      <c r="B22" s="40" t="s">
        <v>121</v>
      </c>
      <c r="C22" s="106">
        <v>126978</v>
      </c>
      <c r="D22" s="107">
        <f>C22/C25</f>
        <v>8.9932544107155579E-3</v>
      </c>
      <c r="E22" s="105"/>
      <c r="F22" s="105"/>
      <c r="G22" s="105"/>
    </row>
    <row r="23" spans="2:7" ht="25.5" x14ac:dyDescent="0.2">
      <c r="B23" s="41" t="s">
        <v>39</v>
      </c>
      <c r="C23" s="106">
        <v>13937.68</v>
      </c>
      <c r="D23" s="107">
        <f>C23/C25</f>
        <v>9.8714030883414452E-4</v>
      </c>
      <c r="E23" s="105"/>
      <c r="F23" s="105"/>
      <c r="G23" s="105"/>
    </row>
    <row r="24" spans="2:7" x14ac:dyDescent="0.2">
      <c r="B24" s="41" t="s">
        <v>40</v>
      </c>
      <c r="C24" s="106">
        <v>68116.709999998711</v>
      </c>
      <c r="D24" s="107">
        <f>C24/C25</f>
        <v>4.8243861350070159E-3</v>
      </c>
      <c r="E24" s="105"/>
      <c r="F24" s="105"/>
      <c r="G24" s="105"/>
    </row>
    <row r="25" spans="2:7" ht="13.5" thickBot="1" x14ac:dyDescent="0.25">
      <c r="B25" s="42" t="s">
        <v>76</v>
      </c>
      <c r="C25" s="108">
        <f>C14+C5</f>
        <v>14119249.183999997</v>
      </c>
      <c r="D25" s="109">
        <v>1</v>
      </c>
      <c r="E25" s="105"/>
      <c r="F25" s="105"/>
      <c r="G25" s="105"/>
    </row>
    <row r="26" spans="2:7" x14ac:dyDescent="0.2">
      <c r="C26" s="105"/>
      <c r="D26" s="105"/>
    </row>
  </sheetData>
  <phoneticPr fontId="3" type="noConversion"/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6"/>
  <sheetViews>
    <sheetView workbookViewId="0">
      <selection activeCell="F6" sqref="F6"/>
    </sheetView>
  </sheetViews>
  <sheetFormatPr baseColWidth="10" defaultColWidth="11.42578125" defaultRowHeight="12.75" x14ac:dyDescent="0.2"/>
  <cols>
    <col min="1" max="1" width="11.42578125" style="3"/>
    <col min="2" max="2" width="32.28515625" style="85" bestFit="1" customWidth="1"/>
    <col min="3" max="3" width="14.140625" style="3" bestFit="1" customWidth="1"/>
    <col min="4" max="4" width="13.85546875" style="3" bestFit="1" customWidth="1"/>
    <col min="5" max="16384" width="11.42578125" style="3"/>
  </cols>
  <sheetData>
    <row r="1" spans="1:4" x14ac:dyDescent="0.2">
      <c r="A1" s="22" t="s">
        <v>125</v>
      </c>
    </row>
    <row r="2" spans="1:4" ht="13.5" thickBot="1" x14ac:dyDescent="0.25">
      <c r="A2" s="22"/>
    </row>
    <row r="3" spans="1:4" x14ac:dyDescent="0.2">
      <c r="B3" s="257" t="s">
        <v>67</v>
      </c>
      <c r="C3" s="259" t="s">
        <v>126</v>
      </c>
      <c r="D3" s="260"/>
    </row>
    <row r="4" spans="1:4" x14ac:dyDescent="0.2">
      <c r="B4" s="258"/>
      <c r="C4" s="89" t="s">
        <v>87</v>
      </c>
      <c r="D4" s="90" t="s">
        <v>88</v>
      </c>
    </row>
    <row r="5" spans="1:4" x14ac:dyDescent="0.2">
      <c r="B5" s="87" t="s">
        <v>84</v>
      </c>
      <c r="C5" s="110">
        <v>-0.2676102153142742</v>
      </c>
      <c r="D5" s="111">
        <v>-6.4872153567444996E-2</v>
      </c>
    </row>
    <row r="6" spans="1:4" x14ac:dyDescent="0.2">
      <c r="B6" s="87" t="s">
        <v>29</v>
      </c>
      <c r="C6" s="110">
        <v>1.4198734937630302</v>
      </c>
      <c r="D6" s="111">
        <v>0.51636108293672467</v>
      </c>
    </row>
    <row r="7" spans="1:4" x14ac:dyDescent="0.2">
      <c r="B7" s="86" t="s">
        <v>69</v>
      </c>
      <c r="C7" s="110">
        <v>-0.12539396502616515</v>
      </c>
      <c r="D7" s="111">
        <v>4.5363848091869087E-2</v>
      </c>
    </row>
    <row r="8" spans="1:4" x14ac:dyDescent="0.2">
      <c r="B8" s="86" t="s">
        <v>85</v>
      </c>
      <c r="C8" s="110">
        <v>-0.11092750800162332</v>
      </c>
      <c r="D8" s="111">
        <v>-3.162846670653955E-2</v>
      </c>
    </row>
    <row r="9" spans="1:4" x14ac:dyDescent="0.2">
      <c r="B9" s="117" t="s">
        <v>124</v>
      </c>
      <c r="C9" s="110">
        <v>-0.40881874374913785</v>
      </c>
      <c r="D9" s="111">
        <v>-6.2467619064917525E-2</v>
      </c>
    </row>
    <row r="10" spans="1:4" x14ac:dyDescent="0.2">
      <c r="B10" s="86" t="s">
        <v>32</v>
      </c>
      <c r="C10" s="110">
        <v>-0.33050317528297601</v>
      </c>
      <c r="D10" s="111">
        <v>-0.22597535285572665</v>
      </c>
    </row>
    <row r="11" spans="1:4" x14ac:dyDescent="0.2">
      <c r="B11" s="86" t="s">
        <v>30</v>
      </c>
      <c r="C11" s="110">
        <v>-3.1828160086115193E-2</v>
      </c>
      <c r="D11" s="111">
        <v>-3.5854134046477228E-2</v>
      </c>
    </row>
    <row r="12" spans="1:4" ht="13.5" thickBot="1" x14ac:dyDescent="0.25">
      <c r="B12" s="88" t="s">
        <v>86</v>
      </c>
      <c r="C12" s="112">
        <v>-6.4733011864346893E-2</v>
      </c>
      <c r="D12" s="113">
        <v>-3.2898980535114634E-2</v>
      </c>
    </row>
    <row r="13" spans="1:4" x14ac:dyDescent="0.2">
      <c r="A13" s="22"/>
    </row>
    <row r="14" spans="1:4" ht="13.5" thickBot="1" x14ac:dyDescent="0.25"/>
    <row r="15" spans="1:4" x14ac:dyDescent="0.2">
      <c r="B15" s="257" t="s">
        <v>67</v>
      </c>
      <c r="C15" s="259" t="s">
        <v>116</v>
      </c>
      <c r="D15" s="260"/>
    </row>
    <row r="16" spans="1:4" x14ac:dyDescent="0.2">
      <c r="B16" s="258"/>
      <c r="C16" s="89" t="s">
        <v>87</v>
      </c>
      <c r="D16" s="90" t="s">
        <v>88</v>
      </c>
    </row>
    <row r="17" spans="2:4" x14ac:dyDescent="0.2">
      <c r="B17" s="87" t="s">
        <v>84</v>
      </c>
      <c r="C17" s="110">
        <v>-0.11964091081479762</v>
      </c>
      <c r="D17" s="111">
        <v>-8.3140183093529899E-2</v>
      </c>
    </row>
    <row r="18" spans="2:4" x14ac:dyDescent="0.2">
      <c r="B18" s="87" t="s">
        <v>29</v>
      </c>
      <c r="C18" s="110">
        <v>0.40063079116955719</v>
      </c>
      <c r="D18" s="111">
        <v>0.46360645319147203</v>
      </c>
    </row>
    <row r="19" spans="2:4" x14ac:dyDescent="0.2">
      <c r="B19" s="86" t="s">
        <v>69</v>
      </c>
      <c r="C19" s="110">
        <v>0.22095488757922468</v>
      </c>
      <c r="D19" s="111">
        <v>0.59288600850704276</v>
      </c>
    </row>
    <row r="20" spans="2:4" x14ac:dyDescent="0.2">
      <c r="B20" s="86" t="s">
        <v>85</v>
      </c>
      <c r="C20" s="110">
        <v>-5.2141267880624398E-2</v>
      </c>
      <c r="D20" s="111">
        <v>0.12472067618950015</v>
      </c>
    </row>
    <row r="21" spans="2:4" x14ac:dyDescent="0.2">
      <c r="B21" s="86" t="s">
        <v>83</v>
      </c>
      <c r="C21" s="110">
        <v>8.5514745268161718E-2</v>
      </c>
      <c r="D21" s="111">
        <v>4.103461502442346E-2</v>
      </c>
    </row>
    <row r="22" spans="2:4" x14ac:dyDescent="0.2">
      <c r="B22" s="86" t="s">
        <v>32</v>
      </c>
      <c r="C22" s="110">
        <v>0.39634970691492372</v>
      </c>
      <c r="D22" s="111">
        <v>0.25687375919701111</v>
      </c>
    </row>
    <row r="23" spans="2:4" x14ac:dyDescent="0.2">
      <c r="B23" s="86" t="s">
        <v>30</v>
      </c>
      <c r="C23" s="110">
        <v>7.7958872839987758E-2</v>
      </c>
      <c r="D23" s="111">
        <v>0.19099650095436302</v>
      </c>
    </row>
    <row r="24" spans="2:4" ht="13.5" thickBot="1" x14ac:dyDescent="0.25">
      <c r="B24" s="88" t="s">
        <v>86</v>
      </c>
      <c r="C24" s="112">
        <v>7.0061561778552314E-2</v>
      </c>
      <c r="D24" s="113">
        <v>0.12382899342127865</v>
      </c>
    </row>
    <row r="25" spans="2:4" x14ac:dyDescent="0.2">
      <c r="B25" s="116"/>
      <c r="C25" s="135"/>
      <c r="D25" s="135"/>
    </row>
    <row r="26" spans="2:4" ht="13.5" thickBot="1" x14ac:dyDescent="0.25"/>
    <row r="27" spans="2:4" x14ac:dyDescent="0.2">
      <c r="B27" s="257" t="s">
        <v>67</v>
      </c>
      <c r="C27" s="259" t="s">
        <v>94</v>
      </c>
      <c r="D27" s="260"/>
    </row>
    <row r="28" spans="2:4" x14ac:dyDescent="0.2">
      <c r="B28" s="258"/>
      <c r="C28" s="89" t="s">
        <v>87</v>
      </c>
      <c r="D28" s="90" t="s">
        <v>88</v>
      </c>
    </row>
    <row r="29" spans="2:4" x14ac:dyDescent="0.2">
      <c r="B29" s="87" t="s">
        <v>84</v>
      </c>
      <c r="C29" s="110">
        <v>-0.12221061811120161</v>
      </c>
      <c r="D29" s="111">
        <v>0.35418380267528499</v>
      </c>
    </row>
    <row r="30" spans="2:4" x14ac:dyDescent="0.2">
      <c r="B30" s="86" t="s">
        <v>69</v>
      </c>
      <c r="C30" s="110">
        <v>8.408016478650783E-2</v>
      </c>
      <c r="D30" s="111">
        <v>0.65110113516126622</v>
      </c>
    </row>
    <row r="31" spans="2:4" x14ac:dyDescent="0.2">
      <c r="B31" s="86" t="s">
        <v>85</v>
      </c>
      <c r="C31" s="110">
        <v>0.16469729872432934</v>
      </c>
      <c r="D31" s="111">
        <v>-3.0226863005802646E-2</v>
      </c>
    </row>
    <row r="32" spans="2:4" x14ac:dyDescent="0.2">
      <c r="B32" s="86" t="s">
        <v>83</v>
      </c>
      <c r="C32" s="110">
        <v>0.6605286092325301</v>
      </c>
      <c r="D32" s="111">
        <v>0.12222206256921397</v>
      </c>
    </row>
    <row r="33" spans="2:4" x14ac:dyDescent="0.2">
      <c r="B33" s="86" t="s">
        <v>32</v>
      </c>
      <c r="C33" s="110">
        <v>0.32777275591042337</v>
      </c>
      <c r="D33" s="111">
        <v>-0.42539451752869589</v>
      </c>
    </row>
    <row r="34" spans="2:4" x14ac:dyDescent="0.2">
      <c r="B34" s="86" t="s">
        <v>30</v>
      </c>
      <c r="C34" s="110">
        <v>0.28396976028436455</v>
      </c>
      <c r="D34" s="111">
        <v>4.8359991529207058E-2</v>
      </c>
    </row>
    <row r="35" spans="2:4" ht="13.5" thickBot="1" x14ac:dyDescent="0.25">
      <c r="B35" s="88" t="s">
        <v>86</v>
      </c>
      <c r="C35" s="112">
        <v>0.15439450221972764</v>
      </c>
      <c r="D35" s="113">
        <v>4.9743286579968966E-3</v>
      </c>
    </row>
    <row r="37" spans="2:4" ht="13.5" thickBot="1" x14ac:dyDescent="0.25"/>
    <row r="38" spans="2:4" x14ac:dyDescent="0.2">
      <c r="B38" s="261" t="s">
        <v>67</v>
      </c>
      <c r="C38" s="263" t="s">
        <v>68</v>
      </c>
      <c r="D38" s="264"/>
    </row>
    <row r="39" spans="2:4" x14ac:dyDescent="0.2">
      <c r="B39" s="262"/>
      <c r="C39" s="118" t="s">
        <v>87</v>
      </c>
      <c r="D39" s="119" t="s">
        <v>88</v>
      </c>
    </row>
    <row r="40" spans="2:4" x14ac:dyDescent="0.2">
      <c r="B40" s="120" t="s">
        <v>84</v>
      </c>
      <c r="C40" s="121">
        <v>-0.38</v>
      </c>
      <c r="D40" s="122">
        <v>-0.54</v>
      </c>
    </row>
    <row r="41" spans="2:4" x14ac:dyDescent="0.2">
      <c r="B41" s="117" t="s">
        <v>69</v>
      </c>
      <c r="C41" s="121">
        <v>-0.35</v>
      </c>
      <c r="D41" s="122">
        <v>-0.2</v>
      </c>
    </row>
    <row r="42" spans="2:4" x14ac:dyDescent="0.2">
      <c r="B42" s="117" t="s">
        <v>85</v>
      </c>
      <c r="C42" s="121">
        <v>-0.34</v>
      </c>
      <c r="D42" s="122">
        <v>-7.0000000000000007E-2</v>
      </c>
    </row>
    <row r="43" spans="2:4" x14ac:dyDescent="0.2">
      <c r="B43" s="117" t="s">
        <v>83</v>
      </c>
      <c r="C43" s="121">
        <v>-0.27</v>
      </c>
      <c r="D43" s="122">
        <v>-0.6</v>
      </c>
    </row>
    <row r="44" spans="2:4" x14ac:dyDescent="0.2">
      <c r="B44" s="117" t="s">
        <v>32</v>
      </c>
      <c r="C44" s="121">
        <v>-0.18</v>
      </c>
      <c r="D44" s="122">
        <v>0.37</v>
      </c>
    </row>
    <row r="45" spans="2:4" x14ac:dyDescent="0.2">
      <c r="B45" s="117" t="s">
        <v>30</v>
      </c>
      <c r="C45" s="121">
        <v>-0.06</v>
      </c>
      <c r="D45" s="122">
        <v>-0.03</v>
      </c>
    </row>
    <row r="46" spans="2:4" ht="13.5" thickBot="1" x14ac:dyDescent="0.25">
      <c r="B46" s="123" t="s">
        <v>86</v>
      </c>
      <c r="C46" s="124">
        <v>-0.03</v>
      </c>
      <c r="D46" s="125">
        <v>-0.01</v>
      </c>
    </row>
  </sheetData>
  <mergeCells count="8">
    <mergeCell ref="B3:B4"/>
    <mergeCell ref="C3:D3"/>
    <mergeCell ref="B38:B39"/>
    <mergeCell ref="C38:D38"/>
    <mergeCell ref="B15:B16"/>
    <mergeCell ref="C15:D15"/>
    <mergeCell ref="B27:B28"/>
    <mergeCell ref="C27:D27"/>
  </mergeCells>
  <phoneticPr fontId="3" type="noConversion"/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71">
    <pageSetUpPr fitToPage="1"/>
  </sheetPr>
  <dimension ref="A1:AC25"/>
  <sheetViews>
    <sheetView showGridLines="0" topLeftCell="O1" zoomScaleNormal="100" workbookViewId="0">
      <selection activeCell="M20" sqref="M20"/>
    </sheetView>
  </sheetViews>
  <sheetFormatPr baseColWidth="10" defaultColWidth="11.42578125" defaultRowHeight="15" x14ac:dyDescent="0.25"/>
  <cols>
    <col min="1" max="1" width="14.7109375" style="143" customWidth="1"/>
    <col min="2" max="2" width="11.7109375" style="143" bestFit="1" customWidth="1"/>
    <col min="3" max="14" width="13.42578125" style="143" customWidth="1"/>
    <col min="15" max="26" width="11.42578125" style="143"/>
    <col min="27" max="27" width="14" style="143" customWidth="1"/>
    <col min="28" max="28" width="14.42578125" style="143" customWidth="1"/>
    <col min="29" max="16384" width="11.42578125" style="143"/>
  </cols>
  <sheetData>
    <row r="1" spans="1:29" ht="15.75" x14ac:dyDescent="0.25">
      <c r="A1" s="142" t="s">
        <v>175</v>
      </c>
    </row>
    <row r="2" spans="1:29" ht="12.75" customHeight="1" x14ac:dyDescent="0.25">
      <c r="A2" s="211" t="s">
        <v>70</v>
      </c>
      <c r="B2" s="212"/>
      <c r="C2" s="211">
        <v>2010</v>
      </c>
      <c r="D2" s="212"/>
      <c r="E2" s="211">
        <v>2011</v>
      </c>
      <c r="F2" s="212"/>
      <c r="G2" s="211">
        <v>2012</v>
      </c>
      <c r="H2" s="212"/>
      <c r="I2" s="211">
        <v>2013</v>
      </c>
      <c r="J2" s="212"/>
      <c r="K2" s="211">
        <v>2014</v>
      </c>
      <c r="L2" s="212"/>
      <c r="M2" s="211">
        <v>2015</v>
      </c>
      <c r="N2" s="212"/>
      <c r="O2" s="211">
        <v>2016</v>
      </c>
      <c r="P2" s="212"/>
      <c r="Q2" s="218">
        <v>2017</v>
      </c>
      <c r="R2" s="219"/>
      <c r="S2" s="211">
        <v>2018</v>
      </c>
      <c r="T2" s="212"/>
      <c r="U2" s="211">
        <v>2019</v>
      </c>
      <c r="V2" s="212"/>
      <c r="W2" s="211">
        <v>2020</v>
      </c>
      <c r="X2" s="212"/>
      <c r="Y2" s="211">
        <v>2021</v>
      </c>
      <c r="Z2" s="212"/>
      <c r="AA2" s="211">
        <v>2022</v>
      </c>
      <c r="AB2" s="212"/>
    </row>
    <row r="3" spans="1:29" ht="30" x14ac:dyDescent="0.25">
      <c r="A3" s="163" t="s">
        <v>140</v>
      </c>
      <c r="B3" s="163" t="s">
        <v>141</v>
      </c>
      <c r="C3" s="163" t="s">
        <v>140</v>
      </c>
      <c r="D3" s="163" t="s">
        <v>141</v>
      </c>
      <c r="E3" s="163" t="s">
        <v>140</v>
      </c>
      <c r="F3" s="163" t="s">
        <v>141</v>
      </c>
      <c r="G3" s="163" t="s">
        <v>140</v>
      </c>
      <c r="H3" s="163" t="s">
        <v>141</v>
      </c>
      <c r="I3" s="163" t="s">
        <v>140</v>
      </c>
      <c r="J3" s="163" t="s">
        <v>141</v>
      </c>
      <c r="K3" s="163" t="s">
        <v>140</v>
      </c>
      <c r="L3" s="163" t="s">
        <v>141</v>
      </c>
      <c r="M3" s="163" t="s">
        <v>140</v>
      </c>
      <c r="N3" s="163" t="s">
        <v>141</v>
      </c>
      <c r="O3" s="163" t="s">
        <v>140</v>
      </c>
      <c r="P3" s="163" t="s">
        <v>141</v>
      </c>
      <c r="Q3" s="181" t="s">
        <v>140</v>
      </c>
      <c r="R3" s="181" t="s">
        <v>141</v>
      </c>
      <c r="S3" s="163" t="s">
        <v>140</v>
      </c>
      <c r="T3" s="163" t="s">
        <v>141</v>
      </c>
      <c r="U3" s="163" t="s">
        <v>140</v>
      </c>
      <c r="V3" s="163" t="s">
        <v>141</v>
      </c>
      <c r="W3" s="163" t="s">
        <v>140</v>
      </c>
      <c r="X3" s="163" t="s">
        <v>141</v>
      </c>
      <c r="Y3" s="163" t="s">
        <v>140</v>
      </c>
      <c r="Z3" s="163" t="s">
        <v>141</v>
      </c>
      <c r="AA3" s="163" t="s">
        <v>140</v>
      </c>
      <c r="AB3" s="163" t="s">
        <v>141</v>
      </c>
    </row>
    <row r="4" spans="1:29" x14ac:dyDescent="0.25">
      <c r="A4" s="144">
        <v>1966096</v>
      </c>
      <c r="B4" s="144">
        <v>933097</v>
      </c>
      <c r="C4" s="144">
        <v>2132858</v>
      </c>
      <c r="D4" s="144">
        <v>1296485</v>
      </c>
      <c r="E4" s="144">
        <v>2213041</v>
      </c>
      <c r="F4" s="144">
        <v>1318009</v>
      </c>
      <c r="G4" s="145">
        <v>2409159</v>
      </c>
      <c r="H4" s="144">
        <v>1480631</v>
      </c>
      <c r="I4" s="145">
        <v>2459485</v>
      </c>
      <c r="J4" s="144">
        <v>1599977</v>
      </c>
      <c r="K4" s="145">
        <v>2717173.17</v>
      </c>
      <c r="L4" s="144">
        <v>1683133.8199999998</v>
      </c>
      <c r="M4" s="145">
        <v>2891407.8499999996</v>
      </c>
      <c r="N4" s="144">
        <v>1720275.61</v>
      </c>
      <c r="O4" s="145">
        <v>3107255</v>
      </c>
      <c r="P4" s="144">
        <v>1696906</v>
      </c>
      <c r="Q4" s="182">
        <v>3192727</v>
      </c>
      <c r="R4" s="183">
        <v>1932244</v>
      </c>
      <c r="S4" s="145">
        <v>3193813.1</v>
      </c>
      <c r="T4" s="144">
        <v>1973884.3</v>
      </c>
      <c r="U4" s="145">
        <v>3285508.09</v>
      </c>
      <c r="V4" s="144">
        <v>2241507.63</v>
      </c>
      <c r="W4" s="145">
        <v>3365957.6059999992</v>
      </c>
      <c r="X4" s="144">
        <v>2347456.5119999996</v>
      </c>
      <c r="Y4" s="145">
        <v>3464965.3999999994</v>
      </c>
      <c r="Z4" s="144">
        <v>2847787.3499999996</v>
      </c>
      <c r="AA4" s="208">
        <v>3838992.82</v>
      </c>
      <c r="AB4" s="208">
        <v>2862422.5199999991</v>
      </c>
    </row>
    <row r="5" spans="1:29" x14ac:dyDescent="0.25">
      <c r="A5" s="213">
        <v>2899193</v>
      </c>
      <c r="B5" s="214"/>
      <c r="C5" s="213">
        <v>3429343</v>
      </c>
      <c r="D5" s="214"/>
      <c r="E5" s="213">
        <f>SUM(E4:F4)</f>
        <v>3531050</v>
      </c>
      <c r="F5" s="214"/>
      <c r="G5" s="213">
        <f>SUM(G4:H4)</f>
        <v>3889790</v>
      </c>
      <c r="H5" s="214"/>
      <c r="I5" s="213">
        <f>SUM(I4:J4)</f>
        <v>4059462</v>
      </c>
      <c r="J5" s="214"/>
      <c r="K5" s="213">
        <v>4400309.38</v>
      </c>
      <c r="L5" s="214"/>
      <c r="M5" s="213">
        <v>4611684.4899999993</v>
      </c>
      <c r="N5" s="214"/>
      <c r="O5" s="213">
        <v>4804162</v>
      </c>
      <c r="P5" s="214"/>
      <c r="Q5" s="220">
        <v>5124974</v>
      </c>
      <c r="R5" s="221"/>
      <c r="S5" s="213">
        <v>5167697.4000000004</v>
      </c>
      <c r="T5" s="214"/>
      <c r="U5" s="213">
        <v>5527015.7199999988</v>
      </c>
      <c r="V5" s="214"/>
      <c r="W5" s="213">
        <v>5713414.1179999989</v>
      </c>
      <c r="X5" s="214"/>
      <c r="Y5" s="213">
        <v>6312752.75</v>
      </c>
      <c r="Z5" s="214"/>
      <c r="AA5" s="213">
        <f>AA4+AB4</f>
        <v>6701415.3399999989</v>
      </c>
      <c r="AB5" s="214"/>
    </row>
    <row r="6" spans="1:29" ht="35.25" customHeight="1" x14ac:dyDescent="0.25">
      <c r="A6" s="217" t="s">
        <v>131</v>
      </c>
      <c r="B6" s="216"/>
      <c r="C6" s="217" t="s">
        <v>132</v>
      </c>
      <c r="D6" s="216"/>
      <c r="E6" s="217" t="s">
        <v>144</v>
      </c>
      <c r="F6" s="216"/>
      <c r="G6" s="217" t="s">
        <v>133</v>
      </c>
      <c r="H6" s="216"/>
      <c r="I6" s="217" t="s">
        <v>145</v>
      </c>
      <c r="J6" s="216"/>
      <c r="K6" s="217" t="s">
        <v>149</v>
      </c>
      <c r="L6" s="216"/>
      <c r="M6" s="217" t="s">
        <v>150</v>
      </c>
      <c r="N6" s="216"/>
      <c r="O6" s="217" t="s">
        <v>177</v>
      </c>
      <c r="P6" s="216"/>
      <c r="Q6" s="222" t="s">
        <v>183</v>
      </c>
      <c r="R6" s="223"/>
      <c r="S6" s="217" t="s">
        <v>184</v>
      </c>
      <c r="T6" s="216"/>
      <c r="U6" s="217" t="s">
        <v>187</v>
      </c>
      <c r="V6" s="216"/>
      <c r="W6" s="217" t="s">
        <v>193</v>
      </c>
      <c r="X6" s="216"/>
      <c r="Y6" s="217" t="s">
        <v>194</v>
      </c>
      <c r="Z6" s="216"/>
      <c r="AA6" s="215" t="s">
        <v>195</v>
      </c>
      <c r="AB6" s="216"/>
      <c r="AC6" s="207"/>
    </row>
    <row r="7" spans="1:29" x14ac:dyDescent="0.25">
      <c r="I7" s="146"/>
      <c r="AA7" s="210"/>
      <c r="AB7" s="209"/>
    </row>
    <row r="8" spans="1:29" x14ac:dyDescent="0.25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66"/>
      <c r="L8" s="166"/>
      <c r="AA8" s="224"/>
      <c r="AB8" s="224"/>
    </row>
    <row r="9" spans="1:29" x14ac:dyDescent="0.25">
      <c r="A9" s="168"/>
      <c r="B9" s="141"/>
      <c r="C9" s="141"/>
      <c r="D9" s="141"/>
      <c r="E9" s="141"/>
      <c r="F9" s="141"/>
      <c r="G9" s="141"/>
      <c r="H9" s="141"/>
      <c r="I9" s="141"/>
      <c r="J9" s="141"/>
    </row>
    <row r="10" spans="1:29" x14ac:dyDescent="0.25">
      <c r="A10" s="141"/>
      <c r="B10" s="141"/>
      <c r="C10" s="141"/>
      <c r="D10" s="141"/>
      <c r="E10" s="141"/>
      <c r="F10" s="141"/>
      <c r="G10" s="141"/>
      <c r="H10" s="141"/>
      <c r="I10" s="141"/>
      <c r="J10" s="141"/>
    </row>
    <row r="11" spans="1:29" x14ac:dyDescent="0.25">
      <c r="A11" s="141"/>
      <c r="B11" s="141"/>
      <c r="C11" s="141"/>
      <c r="D11" s="141"/>
      <c r="E11" s="141"/>
      <c r="F11" s="141"/>
      <c r="G11" s="141"/>
      <c r="H11" s="141"/>
      <c r="I11" s="141"/>
      <c r="J11" s="141"/>
    </row>
    <row r="12" spans="1:29" x14ac:dyDescent="0.25">
      <c r="A12" s="141"/>
      <c r="B12" s="141"/>
      <c r="C12" s="141"/>
      <c r="D12" s="141"/>
      <c r="E12" s="141"/>
      <c r="F12" s="141"/>
      <c r="G12" s="141"/>
      <c r="H12" s="141"/>
      <c r="I12" s="141"/>
      <c r="J12" s="141"/>
    </row>
    <row r="13" spans="1:29" x14ac:dyDescent="0.25">
      <c r="A13" s="141"/>
      <c r="B13" s="141"/>
      <c r="C13" s="141"/>
      <c r="D13" s="141"/>
      <c r="E13" s="141"/>
      <c r="F13" s="141"/>
      <c r="G13" s="141"/>
      <c r="H13" s="141"/>
      <c r="I13" s="141"/>
      <c r="J13" s="141"/>
    </row>
    <row r="14" spans="1:29" x14ac:dyDescent="0.25">
      <c r="A14" s="141"/>
      <c r="B14" s="141"/>
      <c r="C14" s="141"/>
      <c r="D14" s="141"/>
      <c r="E14" s="141"/>
      <c r="F14" s="141"/>
      <c r="G14" s="141"/>
      <c r="H14" s="141"/>
      <c r="I14" s="141"/>
      <c r="J14" s="141"/>
    </row>
    <row r="15" spans="1:29" x14ac:dyDescent="0.25">
      <c r="A15" s="141"/>
      <c r="B15" s="141"/>
      <c r="C15" s="141"/>
      <c r="D15" s="141"/>
      <c r="E15" s="141"/>
      <c r="F15" s="141"/>
      <c r="G15" s="141"/>
      <c r="H15" s="141"/>
      <c r="I15" s="141"/>
      <c r="J15" s="141"/>
    </row>
    <row r="16" spans="1:29" x14ac:dyDescent="0.25">
      <c r="A16" s="141"/>
      <c r="B16" s="141"/>
      <c r="C16" s="141"/>
      <c r="D16" s="141"/>
      <c r="E16" s="141"/>
      <c r="F16" s="141"/>
      <c r="G16" s="141"/>
      <c r="H16" s="141"/>
      <c r="I16" s="141"/>
      <c r="J16" s="141"/>
    </row>
    <row r="17" spans="1:10" x14ac:dyDescent="0.25">
      <c r="A17" s="141"/>
      <c r="B17" s="141"/>
      <c r="C17" s="141"/>
      <c r="D17" s="141"/>
      <c r="E17" s="141"/>
      <c r="F17" s="141"/>
      <c r="G17" s="141"/>
      <c r="H17" s="141"/>
      <c r="I17" s="141"/>
      <c r="J17" s="141"/>
    </row>
    <row r="18" spans="1:10" x14ac:dyDescent="0.25">
      <c r="A18" s="141"/>
      <c r="B18" s="141"/>
      <c r="C18" s="141"/>
      <c r="D18" s="141"/>
      <c r="E18" s="141"/>
      <c r="F18" s="141"/>
      <c r="G18" s="141"/>
      <c r="H18" s="141"/>
      <c r="I18" s="141"/>
      <c r="J18" s="141"/>
    </row>
    <row r="19" spans="1:10" x14ac:dyDescent="0.25">
      <c r="A19" s="141"/>
      <c r="B19" s="141"/>
      <c r="C19" s="141"/>
      <c r="D19" s="141"/>
      <c r="E19" s="141"/>
      <c r="F19" s="141"/>
      <c r="G19" s="141"/>
      <c r="H19" s="141"/>
      <c r="I19" s="141"/>
      <c r="J19" s="141"/>
    </row>
    <row r="20" spans="1:10" x14ac:dyDescent="0.25">
      <c r="A20" s="141"/>
      <c r="B20" s="141"/>
      <c r="C20" s="141"/>
      <c r="D20" s="141"/>
      <c r="E20" s="141"/>
      <c r="F20" s="141"/>
      <c r="G20" s="141"/>
      <c r="H20" s="141"/>
      <c r="I20" s="141"/>
      <c r="J20" s="141"/>
    </row>
    <row r="21" spans="1:10" x14ac:dyDescent="0.25">
      <c r="A21" s="141"/>
      <c r="B21" s="141"/>
      <c r="C21" s="141"/>
      <c r="D21" s="141"/>
      <c r="E21" s="141"/>
      <c r="F21" s="141"/>
      <c r="G21" s="141"/>
      <c r="H21" s="141"/>
      <c r="I21" s="141"/>
      <c r="J21" s="141"/>
    </row>
    <row r="22" spans="1:10" x14ac:dyDescent="0.25">
      <c r="A22" s="141"/>
      <c r="B22" s="141"/>
      <c r="C22" s="141"/>
      <c r="D22" s="141"/>
      <c r="E22" s="141"/>
      <c r="F22" s="141"/>
      <c r="G22" s="141"/>
      <c r="H22" s="141"/>
      <c r="I22" s="141"/>
      <c r="J22" s="141"/>
    </row>
    <row r="23" spans="1:10" x14ac:dyDescent="0.25">
      <c r="A23" s="141"/>
      <c r="B23" s="141"/>
      <c r="C23" s="141"/>
      <c r="D23" s="141"/>
      <c r="E23" s="141"/>
      <c r="F23" s="141"/>
      <c r="G23" s="141"/>
      <c r="H23" s="141"/>
      <c r="I23" s="141"/>
      <c r="J23" s="141"/>
    </row>
    <row r="24" spans="1:10" x14ac:dyDescent="0.25">
      <c r="A24" s="141"/>
      <c r="B24" s="141"/>
      <c r="C24" s="141"/>
      <c r="D24" s="141"/>
      <c r="E24" s="141"/>
      <c r="F24" s="141"/>
      <c r="G24" s="141"/>
      <c r="H24" s="141"/>
      <c r="I24" s="141"/>
      <c r="J24" s="141"/>
    </row>
    <row r="25" spans="1:10" x14ac:dyDescent="0.25">
      <c r="A25" s="141"/>
      <c r="B25" s="141"/>
      <c r="C25" s="141"/>
      <c r="D25" s="141"/>
      <c r="E25" s="141"/>
      <c r="F25" s="141"/>
      <c r="G25" s="141"/>
      <c r="H25" s="141"/>
      <c r="I25" s="141"/>
      <c r="J25" s="141"/>
    </row>
  </sheetData>
  <mergeCells count="43">
    <mergeCell ref="AA8:AB8"/>
    <mergeCell ref="A6:B6"/>
    <mergeCell ref="A5:B5"/>
    <mergeCell ref="K2:L2"/>
    <mergeCell ref="K5:L5"/>
    <mergeCell ref="K6:L6"/>
    <mergeCell ref="A2:B2"/>
    <mergeCell ref="I2:J2"/>
    <mergeCell ref="C6:D6"/>
    <mergeCell ref="E6:F6"/>
    <mergeCell ref="C2:D2"/>
    <mergeCell ref="C5:D5"/>
    <mergeCell ref="E5:F5"/>
    <mergeCell ref="G5:H5"/>
    <mergeCell ref="E2:F2"/>
    <mergeCell ref="M2:N2"/>
    <mergeCell ref="M5:N5"/>
    <mergeCell ref="I5:J5"/>
    <mergeCell ref="I6:J6"/>
    <mergeCell ref="G2:H2"/>
    <mergeCell ref="G6:H6"/>
    <mergeCell ref="M6:N6"/>
    <mergeCell ref="S2:T2"/>
    <mergeCell ref="S5:T5"/>
    <mergeCell ref="S6:T6"/>
    <mergeCell ref="O2:P2"/>
    <mergeCell ref="O5:P5"/>
    <mergeCell ref="O6:P6"/>
    <mergeCell ref="Q2:R2"/>
    <mergeCell ref="Q5:R5"/>
    <mergeCell ref="Q6:R6"/>
    <mergeCell ref="U2:V2"/>
    <mergeCell ref="U5:V5"/>
    <mergeCell ref="U6:V6"/>
    <mergeCell ref="W2:X2"/>
    <mergeCell ref="W5:X5"/>
    <mergeCell ref="W6:X6"/>
    <mergeCell ref="AA2:AB2"/>
    <mergeCell ref="AA5:AB5"/>
    <mergeCell ref="AA6:AB6"/>
    <mergeCell ref="Y2:Z2"/>
    <mergeCell ref="Y5:Z5"/>
    <mergeCell ref="Y6:Z6"/>
  </mergeCells>
  <phoneticPr fontId="3" type="noConversion"/>
  <printOptions horizontalCentered="1"/>
  <pageMargins left="0.42" right="0.28999999999999998" top="0.42" bottom="0.98425196850393704" header="0" footer="0"/>
  <pageSetup paperSize="9" scale="71" orientation="portrait" horizontalDpi="300" verticalDpi="300" r:id="rId1"/>
  <headerFooter alignWithMargins="0"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showGridLines="0" topLeftCell="A4" zoomScaleNormal="100" workbookViewId="0">
      <selection activeCell="E18" sqref="E18"/>
    </sheetView>
  </sheetViews>
  <sheetFormatPr baseColWidth="10" defaultColWidth="11.42578125" defaultRowHeight="15" x14ac:dyDescent="0.25"/>
  <cols>
    <col min="1" max="1" width="11.42578125" style="143"/>
    <col min="2" max="2" width="13.7109375" style="143" customWidth="1"/>
    <col min="3" max="3" width="19.42578125" style="143" customWidth="1"/>
    <col min="4" max="4" width="17.140625" style="143" customWidth="1"/>
    <col min="5" max="5" width="18.85546875" style="143" customWidth="1"/>
    <col min="6" max="6" width="26.28515625" style="143" hidden="1" customWidth="1"/>
    <col min="7" max="7" width="15.42578125" style="143" hidden="1" customWidth="1"/>
    <col min="8" max="8" width="24.140625" style="143" hidden="1" customWidth="1"/>
    <col min="9" max="9" width="0" style="143" hidden="1" customWidth="1"/>
    <col min="10" max="11" width="12" style="143" bestFit="1" customWidth="1"/>
    <col min="12" max="12" width="11.42578125" style="143"/>
    <col min="13" max="13" width="14" style="143" bestFit="1" customWidth="1"/>
    <col min="14" max="16384" width="11.42578125" style="143"/>
  </cols>
  <sheetData>
    <row r="1" spans="1:13" ht="15.75" x14ac:dyDescent="0.25">
      <c r="A1" s="142" t="s">
        <v>176</v>
      </c>
    </row>
    <row r="2" spans="1:13" ht="15" customHeight="1" x14ac:dyDescent="0.25">
      <c r="A2" s="227" t="s">
        <v>135</v>
      </c>
      <c r="B2" s="225" t="s">
        <v>178</v>
      </c>
      <c r="C2" s="226"/>
      <c r="D2" s="225" t="s">
        <v>179</v>
      </c>
      <c r="E2" s="226"/>
    </row>
    <row r="3" spans="1:13" ht="45" x14ac:dyDescent="0.25">
      <c r="A3" s="228"/>
      <c r="B3" s="164" t="s">
        <v>134</v>
      </c>
      <c r="C3" s="164" t="s">
        <v>151</v>
      </c>
      <c r="D3" s="164" t="s">
        <v>134</v>
      </c>
      <c r="E3" s="164" t="s">
        <v>151</v>
      </c>
    </row>
    <row r="4" spans="1:13" x14ac:dyDescent="0.25">
      <c r="A4" s="147">
        <v>2009</v>
      </c>
      <c r="B4" s="148">
        <v>1145234</v>
      </c>
      <c r="C4" s="149">
        <v>4.1599999999999998E-2</v>
      </c>
      <c r="D4" s="148">
        <v>126819</v>
      </c>
      <c r="E4" s="149">
        <v>4.5999999999999999E-3</v>
      </c>
    </row>
    <row r="5" spans="1:13" x14ac:dyDescent="0.25">
      <c r="A5" s="147">
        <v>2010</v>
      </c>
      <c r="B5" s="148">
        <v>1274778</v>
      </c>
      <c r="C5" s="149">
        <v>6.9599999999999995E-2</v>
      </c>
      <c r="D5" s="148">
        <v>140236</v>
      </c>
      <c r="E5" s="149">
        <v>7.7000000000000002E-3</v>
      </c>
    </row>
    <row r="6" spans="1:13" x14ac:dyDescent="0.25">
      <c r="A6" s="147">
        <v>2011</v>
      </c>
      <c r="B6" s="150">
        <v>1449006.3131000001</v>
      </c>
      <c r="C6" s="149">
        <v>7.8867203725128357E-2</v>
      </c>
      <c r="D6" s="150">
        <v>146136.50999999998</v>
      </c>
      <c r="E6" s="149">
        <v>8.0000000000000002E-3</v>
      </c>
    </row>
    <row r="7" spans="1:13" x14ac:dyDescent="0.25">
      <c r="A7" s="147">
        <v>2012</v>
      </c>
      <c r="B7" s="148">
        <v>1544196.76</v>
      </c>
      <c r="C7" s="149">
        <v>8.3958226859227103E-2</v>
      </c>
      <c r="D7" s="148">
        <v>160177.01</v>
      </c>
      <c r="E7" s="149">
        <v>8.7088498639335907E-3</v>
      </c>
    </row>
    <row r="8" spans="1:13" x14ac:dyDescent="0.25">
      <c r="A8" s="147">
        <v>2013</v>
      </c>
      <c r="B8" s="150">
        <v>1666032.61</v>
      </c>
      <c r="C8" s="149">
        <v>9.0582461671043946E-2</v>
      </c>
      <c r="D8" s="150">
        <v>189341</v>
      </c>
      <c r="E8" s="149">
        <v>1.0294500703234812E-2</v>
      </c>
      <c r="F8" s="146"/>
    </row>
    <row r="9" spans="1:13" x14ac:dyDescent="0.25">
      <c r="A9" s="147">
        <v>2014</v>
      </c>
      <c r="B9" s="150">
        <v>1797020.3838</v>
      </c>
      <c r="C9" s="149">
        <v>9.7704288055711089E-2</v>
      </c>
      <c r="D9" s="150">
        <v>194093</v>
      </c>
      <c r="E9" s="149">
        <v>1.0552867709545E-2</v>
      </c>
    </row>
    <row r="10" spans="1:13" x14ac:dyDescent="0.25">
      <c r="A10" s="147">
        <v>2015</v>
      </c>
      <c r="B10" s="150">
        <v>1867040.3551</v>
      </c>
      <c r="C10" s="149">
        <v>0.10151128518675155</v>
      </c>
      <c r="D10" s="150">
        <v>235825</v>
      </c>
      <c r="E10" s="149">
        <v>1.2821843279270467E-2</v>
      </c>
    </row>
    <row r="11" spans="1:13" x14ac:dyDescent="0.25">
      <c r="A11" s="147">
        <v>2016</v>
      </c>
      <c r="B11" s="150">
        <v>1967418.4031000002</v>
      </c>
      <c r="C11" s="149">
        <v>0.10706620519782487</v>
      </c>
      <c r="D11" s="150">
        <v>238913</v>
      </c>
      <c r="E11" s="149">
        <v>1.3001559933628299E-2</v>
      </c>
    </row>
    <row r="12" spans="1:13" x14ac:dyDescent="0.25">
      <c r="A12" s="184">
        <v>2017</v>
      </c>
      <c r="B12" s="152">
        <v>2153431</v>
      </c>
      <c r="C12" s="185">
        <f>B12/G14</f>
        <v>0.1166390834967064</v>
      </c>
      <c r="D12" s="152">
        <v>271698</v>
      </c>
      <c r="E12" s="185">
        <f>D12/G14</f>
        <v>1.4716332080242244E-2</v>
      </c>
    </row>
    <row r="13" spans="1:13" x14ac:dyDescent="0.25">
      <c r="A13" s="147">
        <v>2018</v>
      </c>
      <c r="B13" s="150">
        <v>2208826.7184000006</v>
      </c>
      <c r="C13" s="149">
        <v>0.11960853718215576</v>
      </c>
      <c r="D13" s="150">
        <v>301795.99569999997</v>
      </c>
      <c r="E13" s="149">
        <v>1.6342331099316331E-2</v>
      </c>
      <c r="G13" s="178"/>
    </row>
    <row r="14" spans="1:13" x14ac:dyDescent="0.25">
      <c r="A14" s="147">
        <v>2019</v>
      </c>
      <c r="B14" s="150">
        <v>2299352</v>
      </c>
      <c r="C14" s="149">
        <v>0.12451050455695364</v>
      </c>
      <c r="D14" s="150">
        <v>334734.42</v>
      </c>
      <c r="E14" s="149">
        <v>1.8125955280783122E-2</v>
      </c>
      <c r="G14" s="180">
        <v>18462345</v>
      </c>
      <c r="H14" s="179" t="s">
        <v>182</v>
      </c>
    </row>
    <row r="15" spans="1:13" x14ac:dyDescent="0.25">
      <c r="A15" s="147">
        <v>2020</v>
      </c>
      <c r="B15" s="150">
        <v>2423362.2015</v>
      </c>
      <c r="C15" s="149">
        <v>0.13012432540550997</v>
      </c>
      <c r="D15" s="150">
        <v>361045.64</v>
      </c>
      <c r="E15" s="149">
        <v>1.9386627519617439E-2</v>
      </c>
      <c r="G15" s="193"/>
      <c r="H15" s="179"/>
    </row>
    <row r="16" spans="1:13" x14ac:dyDescent="0.25">
      <c r="A16" s="147">
        <v>2021</v>
      </c>
      <c r="B16" s="150">
        <v>2480043</v>
      </c>
      <c r="C16" s="149">
        <v>0.12868031694824661</v>
      </c>
      <c r="D16" s="150">
        <v>441164.12999999995</v>
      </c>
      <c r="E16" s="149">
        <v>2.2890385398397311E-2</v>
      </c>
      <c r="G16" s="193"/>
      <c r="H16" s="179"/>
      <c r="J16" s="200"/>
      <c r="K16" s="200"/>
      <c r="M16" s="201"/>
    </row>
    <row r="17" spans="1:13" x14ac:dyDescent="0.25">
      <c r="A17" s="147">
        <v>2022</v>
      </c>
      <c r="B17" s="150">
        <v>2689270.7670999998</v>
      </c>
      <c r="C17" s="149">
        <v>0.13980000000000001</v>
      </c>
      <c r="D17" s="150">
        <v>595790.43000000005</v>
      </c>
      <c r="E17" s="149">
        <v>3.1E-2</v>
      </c>
      <c r="G17" s="193"/>
      <c r="H17" s="179"/>
      <c r="J17" s="200"/>
      <c r="K17" s="200"/>
      <c r="M17" s="202"/>
    </row>
    <row r="18" spans="1:13" x14ac:dyDescent="0.25">
      <c r="A18" s="147">
        <v>2023</v>
      </c>
      <c r="B18" s="204">
        <v>2769489</v>
      </c>
      <c r="C18" s="149">
        <v>0.1420452587151195</v>
      </c>
      <c r="D18" s="204">
        <v>710943</v>
      </c>
      <c r="E18" s="149">
        <v>3.646379616120634E-2</v>
      </c>
      <c r="G18" s="177"/>
      <c r="K18" s="207"/>
      <c r="M18" s="203"/>
    </row>
    <row r="19" spans="1:13" x14ac:dyDescent="0.25">
      <c r="A19" s="194"/>
      <c r="B19" s="195"/>
      <c r="C19" s="196"/>
      <c r="D19" s="195"/>
      <c r="E19" s="196"/>
    </row>
  </sheetData>
  <mergeCells count="3">
    <mergeCell ref="D2:E2"/>
    <mergeCell ref="A2:A3"/>
    <mergeCell ref="B2:C2"/>
  </mergeCells>
  <phoneticPr fontId="3" type="noConversion"/>
  <pageMargins left="0.75" right="0.75" top="1" bottom="1" header="0" footer="0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8">
    <pageSetUpPr fitToPage="1"/>
  </sheetPr>
  <dimension ref="A1:I19"/>
  <sheetViews>
    <sheetView showGridLines="0" topLeftCell="A6" zoomScale="115" zoomScaleNormal="115" workbookViewId="0">
      <selection activeCell="G18" sqref="G18"/>
    </sheetView>
  </sheetViews>
  <sheetFormatPr baseColWidth="10" defaultColWidth="11.42578125" defaultRowHeight="15" x14ac:dyDescent="0.25"/>
  <cols>
    <col min="1" max="1" width="11.42578125" style="151"/>
    <col min="2" max="2" width="9.42578125" style="151" bestFit="1" customWidth="1"/>
    <col min="3" max="3" width="10" style="153" bestFit="1" customWidth="1"/>
    <col min="4" max="4" width="12.85546875" style="153" customWidth="1"/>
    <col min="5" max="5" width="9.85546875" style="153" customWidth="1"/>
    <col min="6" max="16384" width="11.42578125" style="151"/>
  </cols>
  <sheetData>
    <row r="1" spans="1:6" ht="15.75" x14ac:dyDescent="0.25">
      <c r="A1" s="142" t="s">
        <v>188</v>
      </c>
      <c r="B1" s="143"/>
      <c r="C1" s="143"/>
      <c r="D1" s="143"/>
      <c r="E1" s="143"/>
    </row>
    <row r="2" spans="1:6" x14ac:dyDescent="0.25">
      <c r="A2" s="229" t="s">
        <v>135</v>
      </c>
      <c r="B2" s="225" t="s">
        <v>164</v>
      </c>
      <c r="C2" s="225"/>
      <c r="D2" s="225"/>
      <c r="E2" s="225"/>
    </row>
    <row r="3" spans="1:6" ht="25.5" customHeight="1" x14ac:dyDescent="0.25">
      <c r="A3" s="229"/>
      <c r="B3" s="225" t="s">
        <v>2</v>
      </c>
      <c r="C3" s="225" t="s">
        <v>3</v>
      </c>
      <c r="D3" s="230" t="s">
        <v>110</v>
      </c>
      <c r="E3" s="225" t="s">
        <v>5</v>
      </c>
    </row>
    <row r="4" spans="1:6" ht="18.75" customHeight="1" x14ac:dyDescent="0.25">
      <c r="A4" s="229"/>
      <c r="B4" s="225"/>
      <c r="C4" s="225"/>
      <c r="D4" s="231"/>
      <c r="E4" s="225"/>
    </row>
    <row r="5" spans="1:6" x14ac:dyDescent="0.25">
      <c r="A5" s="169">
        <v>2009</v>
      </c>
      <c r="B5" s="150">
        <v>5318</v>
      </c>
      <c r="C5" s="150">
        <v>5038</v>
      </c>
      <c r="D5" s="150">
        <v>3754.2882766255643</v>
      </c>
      <c r="E5" s="150">
        <f>B5+C5+D5</f>
        <v>14110.288276625564</v>
      </c>
    </row>
    <row r="6" spans="1:6" x14ac:dyDescent="0.25">
      <c r="A6" s="169">
        <v>2010</v>
      </c>
      <c r="B6" s="150">
        <v>6163.9409699999997</v>
      </c>
      <c r="C6" s="150">
        <v>5787.6723299999994</v>
      </c>
      <c r="D6" s="150">
        <v>1287.8821761596864</v>
      </c>
      <c r="E6" s="150">
        <f>B6+C6+D6</f>
        <v>13239.495476159685</v>
      </c>
    </row>
    <row r="7" spans="1:6" x14ac:dyDescent="0.25">
      <c r="A7" s="169">
        <v>2011</v>
      </c>
      <c r="B7" s="150">
        <v>7115.0303599999997</v>
      </c>
      <c r="C7" s="150">
        <v>6977.6607899999999</v>
      </c>
      <c r="D7" s="150"/>
      <c r="E7" s="150">
        <f>B7+C7+D7</f>
        <v>14092.691149999999</v>
      </c>
    </row>
    <row r="8" spans="1:6" x14ac:dyDescent="0.25">
      <c r="A8" s="169">
        <v>2012</v>
      </c>
      <c r="B8" s="150">
        <v>7598.3883539999997</v>
      </c>
      <c r="C8" s="150">
        <v>6520.8608299999996</v>
      </c>
      <c r="D8" s="150"/>
      <c r="E8" s="150">
        <f>B8+C8+D8</f>
        <v>14119.249184</v>
      </c>
    </row>
    <row r="9" spans="1:6" x14ac:dyDescent="0.25">
      <c r="A9" s="169">
        <v>2013</v>
      </c>
      <c r="B9" s="150">
        <v>8378.4640479999998</v>
      </c>
      <c r="C9" s="150">
        <v>6681.3104510000003</v>
      </c>
      <c r="D9" s="150"/>
      <c r="E9" s="150">
        <v>15059.774498999999</v>
      </c>
      <c r="F9" s="146"/>
    </row>
    <row r="10" spans="1:6" x14ac:dyDescent="0.25">
      <c r="A10" s="169">
        <v>2014</v>
      </c>
      <c r="B10" s="150">
        <v>8779.452346</v>
      </c>
      <c r="C10" s="150">
        <v>6982.43786</v>
      </c>
      <c r="D10" s="150"/>
      <c r="E10" s="150">
        <v>15761.890206</v>
      </c>
    </row>
    <row r="11" spans="1:6" x14ac:dyDescent="0.25">
      <c r="A11" s="169">
        <v>2015</v>
      </c>
      <c r="B11" s="150">
        <v>9218.3960700000007</v>
      </c>
      <c r="C11" s="150">
        <v>7411.4160599999996</v>
      </c>
      <c r="D11" s="150"/>
      <c r="E11" s="150">
        <v>16629.812129999998</v>
      </c>
    </row>
    <row r="12" spans="1:6" x14ac:dyDescent="0.25">
      <c r="A12" s="169">
        <v>2016</v>
      </c>
      <c r="B12" s="150">
        <v>8134.5646200000001</v>
      </c>
      <c r="C12" s="150">
        <v>8713.2524300000005</v>
      </c>
      <c r="D12" s="150"/>
      <c r="E12" s="150">
        <v>16847.817050000001</v>
      </c>
    </row>
    <row r="13" spans="1:6" x14ac:dyDescent="0.25">
      <c r="A13" s="186">
        <v>2017</v>
      </c>
      <c r="B13" s="152">
        <v>9589</v>
      </c>
      <c r="C13" s="152">
        <v>8091</v>
      </c>
      <c r="D13" s="152"/>
      <c r="E13" s="152">
        <v>17680</v>
      </c>
    </row>
    <row r="14" spans="1:6" x14ac:dyDescent="0.25">
      <c r="A14" s="169">
        <v>2018</v>
      </c>
      <c r="B14" s="150">
        <v>10643.818302899999</v>
      </c>
      <c r="C14" s="150">
        <v>9103.5234846000003</v>
      </c>
      <c r="D14" s="150"/>
      <c r="E14" s="150">
        <v>19747.341787500001</v>
      </c>
    </row>
    <row r="15" spans="1:6" x14ac:dyDescent="0.25">
      <c r="A15" s="169">
        <v>2019</v>
      </c>
      <c r="B15" s="150">
        <v>9901.5622399999938</v>
      </c>
      <c r="C15" s="150">
        <v>8085.18</v>
      </c>
      <c r="D15" s="150"/>
      <c r="E15" s="150">
        <v>17986.742239999992</v>
      </c>
    </row>
    <row r="16" spans="1:6" x14ac:dyDescent="0.25">
      <c r="A16" s="169">
        <v>2020</v>
      </c>
      <c r="B16" s="150">
        <v>8391.5538617929215</v>
      </c>
      <c r="C16" s="150">
        <v>7544.8069809773278</v>
      </c>
      <c r="D16" s="150"/>
      <c r="E16" s="150">
        <v>15936.844332770248</v>
      </c>
    </row>
    <row r="17" spans="1:9" x14ac:dyDescent="0.25">
      <c r="A17" s="169">
        <v>2021</v>
      </c>
      <c r="B17" s="150">
        <v>10193.746729999999</v>
      </c>
      <c r="C17" s="150">
        <v>7824.1543999999994</v>
      </c>
      <c r="D17" s="150"/>
      <c r="E17" s="150">
        <v>18017.901129999998</v>
      </c>
    </row>
    <row r="18" spans="1:9" x14ac:dyDescent="0.25">
      <c r="A18" s="169">
        <v>2022</v>
      </c>
      <c r="B18" s="150">
        <v>11666</v>
      </c>
      <c r="C18" s="150">
        <v>8661</v>
      </c>
      <c r="D18" s="197"/>
      <c r="E18" s="150">
        <v>20327</v>
      </c>
      <c r="F18" s="198"/>
      <c r="G18" s="198"/>
      <c r="H18" s="199"/>
      <c r="I18" s="198"/>
    </row>
    <row r="19" spans="1:9" x14ac:dyDescent="0.25">
      <c r="A19" s="143" t="s">
        <v>142</v>
      </c>
      <c r="E19" s="143"/>
    </row>
  </sheetData>
  <mergeCells count="6">
    <mergeCell ref="A2:A4"/>
    <mergeCell ref="B2:E2"/>
    <mergeCell ref="B3:B4"/>
    <mergeCell ref="C3:C4"/>
    <mergeCell ref="D3:D4"/>
    <mergeCell ref="E3:E4"/>
  </mergeCells>
  <phoneticPr fontId="3" type="noConversion"/>
  <printOptions horizontalCentered="1"/>
  <pageMargins left="0.42" right="0.52" top="0.44" bottom="0.86" header="0" footer="0"/>
  <pageSetup paperSize="9" scale="81" orientation="portrait" horizontalDpi="300" verticalDpi="300"/>
  <headerFooter alignWithMargins="0"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S63"/>
  <sheetViews>
    <sheetView showGridLines="0" topLeftCell="A18" zoomScale="98" zoomScaleNormal="98" workbookViewId="0">
      <selection activeCell="H37" sqref="H37"/>
    </sheetView>
  </sheetViews>
  <sheetFormatPr baseColWidth="10" defaultColWidth="11.42578125" defaultRowHeight="15" x14ac:dyDescent="0.25"/>
  <cols>
    <col min="1" max="1" width="9.28515625" style="154" customWidth="1"/>
    <col min="2" max="2" width="15.140625" style="155" customWidth="1"/>
    <col min="3" max="5" width="12.28515625" style="155" bestFit="1" customWidth="1"/>
    <col min="6" max="6" width="7.85546875" style="155" bestFit="1" customWidth="1"/>
    <col min="7" max="7" width="13.7109375" style="155" bestFit="1" customWidth="1"/>
    <col min="8" max="8" width="17.28515625" style="155" bestFit="1" customWidth="1"/>
    <col min="9" max="19" width="11.42578125" style="155"/>
    <col min="20" max="16384" width="11.42578125" style="143"/>
  </cols>
  <sheetData>
    <row r="1" spans="1:19" ht="15.75" x14ac:dyDescent="0.25">
      <c r="A1" s="142" t="s">
        <v>165</v>
      </c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19" s="155" customFormat="1" x14ac:dyDescent="0.25">
      <c r="A2" s="225" t="s">
        <v>135</v>
      </c>
      <c r="B2" s="232" t="s">
        <v>146</v>
      </c>
      <c r="C2" s="232"/>
      <c r="D2" s="232"/>
      <c r="E2" s="232"/>
      <c r="F2" s="232"/>
      <c r="G2" s="232"/>
      <c r="H2" s="232"/>
    </row>
    <row r="3" spans="1:19" s="155" customFormat="1" x14ac:dyDescent="0.25">
      <c r="A3" s="233"/>
      <c r="B3" s="165" t="s">
        <v>102</v>
      </c>
      <c r="C3" s="165" t="s">
        <v>166</v>
      </c>
      <c r="D3" s="165" t="s">
        <v>167</v>
      </c>
      <c r="E3" s="165" t="s">
        <v>168</v>
      </c>
      <c r="F3" s="165" t="s">
        <v>169</v>
      </c>
      <c r="G3" s="165" t="s">
        <v>171</v>
      </c>
      <c r="H3" s="165" t="s">
        <v>172</v>
      </c>
      <c r="I3" s="156"/>
      <c r="J3" s="156"/>
      <c r="K3" s="156"/>
      <c r="L3" s="156"/>
      <c r="M3" s="156"/>
      <c r="N3" s="156"/>
    </row>
    <row r="4" spans="1:19" s="155" customFormat="1" x14ac:dyDescent="0.25">
      <c r="A4" s="233"/>
      <c r="B4" s="165" t="s">
        <v>103</v>
      </c>
      <c r="C4" s="165" t="s">
        <v>103</v>
      </c>
      <c r="D4" s="165" t="s">
        <v>103</v>
      </c>
      <c r="E4" s="165" t="s">
        <v>103</v>
      </c>
      <c r="F4" s="165" t="s">
        <v>170</v>
      </c>
      <c r="G4" s="165" t="s">
        <v>103</v>
      </c>
      <c r="H4" s="165" t="s">
        <v>104</v>
      </c>
      <c r="I4" s="156"/>
      <c r="J4" s="156"/>
      <c r="K4" s="156"/>
      <c r="L4" s="156"/>
      <c r="M4" s="156"/>
      <c r="N4" s="156"/>
    </row>
    <row r="5" spans="1:19" s="157" customFormat="1" x14ac:dyDescent="0.25">
      <c r="A5" s="158">
        <v>1990</v>
      </c>
      <c r="B5" s="159">
        <v>73802</v>
      </c>
      <c r="C5" s="160"/>
      <c r="D5" s="158"/>
      <c r="E5" s="159">
        <v>10623</v>
      </c>
      <c r="F5" s="158"/>
      <c r="G5" s="158"/>
      <c r="H5" s="158"/>
      <c r="I5" s="161"/>
      <c r="J5" s="162"/>
      <c r="L5" s="161"/>
    </row>
    <row r="6" spans="1:19" s="157" customFormat="1" x14ac:dyDescent="0.25">
      <c r="A6" s="158">
        <v>1991</v>
      </c>
      <c r="B6" s="159">
        <v>72146</v>
      </c>
      <c r="C6" s="160"/>
      <c r="D6" s="158"/>
      <c r="E6" s="159">
        <v>1759</v>
      </c>
      <c r="F6" s="158"/>
      <c r="G6" s="158"/>
      <c r="H6" s="158"/>
      <c r="I6" s="161"/>
      <c r="J6" s="162"/>
      <c r="L6" s="161"/>
    </row>
    <row r="7" spans="1:19" s="157" customFormat="1" x14ac:dyDescent="0.25">
      <c r="A7" s="158">
        <v>1992</v>
      </c>
      <c r="B7" s="159">
        <v>72090</v>
      </c>
      <c r="C7" s="160"/>
      <c r="D7" s="158"/>
      <c r="E7" s="159">
        <v>1771</v>
      </c>
      <c r="F7" s="158"/>
      <c r="G7" s="158"/>
      <c r="H7" s="158"/>
      <c r="I7" s="161"/>
      <c r="J7" s="162"/>
      <c r="L7" s="161"/>
    </row>
    <row r="8" spans="1:19" s="157" customFormat="1" x14ac:dyDescent="0.25">
      <c r="A8" s="158">
        <v>1993</v>
      </c>
      <c r="B8" s="159">
        <v>89938</v>
      </c>
      <c r="C8" s="160"/>
      <c r="D8" s="158"/>
      <c r="E8" s="159">
        <v>1662</v>
      </c>
      <c r="F8" s="158"/>
      <c r="G8" s="158"/>
      <c r="H8" s="158"/>
      <c r="I8" s="161"/>
      <c r="J8" s="162"/>
      <c r="L8" s="161"/>
    </row>
    <row r="9" spans="1:19" s="157" customFormat="1" x14ac:dyDescent="0.25">
      <c r="A9" s="158">
        <v>1994</v>
      </c>
      <c r="B9" s="159">
        <v>62797</v>
      </c>
      <c r="C9" s="160"/>
      <c r="D9" s="158"/>
      <c r="E9" s="159">
        <v>2149</v>
      </c>
      <c r="F9" s="158"/>
      <c r="G9" s="158"/>
      <c r="H9" s="158"/>
      <c r="I9" s="161"/>
      <c r="J9" s="162"/>
      <c r="L9" s="161"/>
    </row>
    <row r="10" spans="1:19" s="157" customFormat="1" x14ac:dyDescent="0.25">
      <c r="A10" s="158">
        <v>1995</v>
      </c>
      <c r="B10" s="159">
        <v>57509</v>
      </c>
      <c r="C10" s="160"/>
      <c r="D10" s="158"/>
      <c r="E10" s="159">
        <v>2226</v>
      </c>
      <c r="F10" s="158"/>
      <c r="G10" s="158"/>
      <c r="H10" s="158"/>
      <c r="I10" s="161"/>
      <c r="J10" s="162"/>
      <c r="L10" s="161"/>
    </row>
    <row r="11" spans="1:19" s="157" customFormat="1" x14ac:dyDescent="0.25">
      <c r="A11" s="158">
        <v>1996</v>
      </c>
      <c r="B11" s="159">
        <v>90025</v>
      </c>
      <c r="C11" s="160"/>
      <c r="D11" s="158"/>
      <c r="E11" s="159">
        <v>3411</v>
      </c>
      <c r="F11" s="158"/>
      <c r="G11" s="158"/>
      <c r="H11" s="158"/>
      <c r="I11" s="161"/>
      <c r="J11" s="162"/>
      <c r="L11" s="161"/>
    </row>
    <row r="12" spans="1:19" s="157" customFormat="1" x14ac:dyDescent="0.25">
      <c r="A12" s="158">
        <v>1997</v>
      </c>
      <c r="B12" s="159">
        <v>71930</v>
      </c>
      <c r="C12" s="160"/>
      <c r="D12" s="158"/>
      <c r="E12" s="159">
        <v>3575</v>
      </c>
      <c r="F12" s="158"/>
      <c r="G12" s="158"/>
      <c r="H12" s="158"/>
      <c r="I12" s="161"/>
      <c r="J12" s="162"/>
      <c r="L12" s="161"/>
    </row>
    <row r="13" spans="1:19" s="157" customFormat="1" x14ac:dyDescent="0.25">
      <c r="A13" s="158">
        <v>1998</v>
      </c>
      <c r="B13" s="159">
        <v>122257</v>
      </c>
      <c r="C13" s="160"/>
      <c r="D13" s="158"/>
      <c r="E13" s="159">
        <v>4943</v>
      </c>
      <c r="F13" s="158"/>
      <c r="G13" s="158"/>
      <c r="H13" s="158"/>
      <c r="I13" s="161"/>
      <c r="J13" s="162"/>
      <c r="L13" s="161"/>
    </row>
    <row r="14" spans="1:19" s="157" customFormat="1" x14ac:dyDescent="0.25">
      <c r="A14" s="158">
        <v>1999</v>
      </c>
      <c r="B14" s="159">
        <v>62361</v>
      </c>
      <c r="C14" s="159">
        <v>10580</v>
      </c>
      <c r="D14" s="159">
        <v>1184</v>
      </c>
      <c r="E14" s="159">
        <v>4173</v>
      </c>
      <c r="F14" s="159">
        <v>14234</v>
      </c>
      <c r="G14" s="159">
        <v>9361.3940000000002</v>
      </c>
      <c r="H14" s="158"/>
      <c r="I14" s="161"/>
      <c r="J14" s="161"/>
      <c r="K14" s="161"/>
      <c r="L14" s="161"/>
      <c r="M14" s="161"/>
      <c r="N14" s="161"/>
    </row>
    <row r="15" spans="1:19" s="157" customFormat="1" x14ac:dyDescent="0.25">
      <c r="A15" s="158">
        <v>2000</v>
      </c>
      <c r="B15" s="159">
        <v>59158</v>
      </c>
      <c r="C15" s="159">
        <v>9230</v>
      </c>
      <c r="D15" s="159">
        <v>6303</v>
      </c>
      <c r="E15" s="159">
        <v>2909</v>
      </c>
      <c r="F15" s="159">
        <v>3462</v>
      </c>
      <c r="G15" s="159">
        <v>9366.7639999999992</v>
      </c>
      <c r="H15" s="158"/>
      <c r="I15" s="161"/>
      <c r="J15" s="161"/>
      <c r="K15" s="161"/>
      <c r="L15" s="161"/>
      <c r="M15" s="161"/>
      <c r="N15" s="161"/>
    </row>
    <row r="16" spans="1:19" s="157" customFormat="1" x14ac:dyDescent="0.25">
      <c r="A16" s="158">
        <v>2001</v>
      </c>
      <c r="B16" s="159">
        <v>57581</v>
      </c>
      <c r="C16" s="159">
        <v>9510</v>
      </c>
      <c r="D16" s="159">
        <v>6722</v>
      </c>
      <c r="E16" s="159">
        <v>2663</v>
      </c>
      <c r="F16" s="159">
        <v>4202</v>
      </c>
      <c r="G16" s="159">
        <v>2968.846</v>
      </c>
      <c r="H16" s="158"/>
      <c r="I16" s="161"/>
      <c r="J16" s="161"/>
      <c r="K16" s="161"/>
      <c r="L16" s="161"/>
      <c r="M16" s="161"/>
      <c r="N16" s="161"/>
    </row>
    <row r="17" spans="1:19" s="157" customFormat="1" x14ac:dyDescent="0.25">
      <c r="A17" s="158">
        <v>2002</v>
      </c>
      <c r="B17" s="159">
        <v>58099</v>
      </c>
      <c r="C17" s="159">
        <v>9362</v>
      </c>
      <c r="D17" s="159">
        <v>5404</v>
      </c>
      <c r="E17" s="159">
        <v>2623</v>
      </c>
      <c r="F17" s="159">
        <v>10807</v>
      </c>
      <c r="G17" s="159">
        <v>2188.8290000000002</v>
      </c>
      <c r="H17" s="158"/>
      <c r="I17" s="161"/>
      <c r="J17" s="161"/>
      <c r="K17" s="161"/>
      <c r="L17" s="161"/>
      <c r="M17" s="161"/>
      <c r="N17" s="161"/>
    </row>
    <row r="18" spans="1:19" s="157" customFormat="1" x14ac:dyDescent="0.25">
      <c r="A18" s="158">
        <v>2003</v>
      </c>
      <c r="B18" s="159">
        <v>67486</v>
      </c>
      <c r="C18" s="159">
        <v>11237</v>
      </c>
      <c r="D18" s="159">
        <v>11156</v>
      </c>
      <c r="E18" s="159">
        <v>1804</v>
      </c>
      <c r="F18" s="159">
        <v>14998</v>
      </c>
      <c r="G18" s="159">
        <v>28314.698</v>
      </c>
      <c r="H18" s="158"/>
      <c r="I18" s="161"/>
      <c r="J18" s="161"/>
      <c r="K18" s="161"/>
      <c r="L18" s="161"/>
      <c r="M18" s="161"/>
      <c r="N18" s="161"/>
    </row>
    <row r="19" spans="1:19" s="157" customFormat="1" x14ac:dyDescent="0.25">
      <c r="A19" s="158">
        <v>2004</v>
      </c>
      <c r="B19" s="159">
        <v>65486</v>
      </c>
      <c r="C19" s="159">
        <v>27186.666666666664</v>
      </c>
      <c r="D19" s="159">
        <v>11219</v>
      </c>
      <c r="E19" s="158">
        <v>1720</v>
      </c>
      <c r="F19" s="159">
        <v>13969</v>
      </c>
      <c r="G19" s="159">
        <v>22792.337</v>
      </c>
      <c r="H19" s="158"/>
      <c r="M19" s="161"/>
      <c r="N19" s="161"/>
    </row>
    <row r="20" spans="1:19" s="157" customFormat="1" x14ac:dyDescent="0.25">
      <c r="A20" s="158">
        <v>2005</v>
      </c>
      <c r="B20" s="159">
        <v>63486</v>
      </c>
      <c r="C20" s="159">
        <v>43136.333333333328</v>
      </c>
      <c r="D20" s="159">
        <v>11282</v>
      </c>
      <c r="E20" s="159">
        <v>1636</v>
      </c>
      <c r="F20" s="159">
        <v>12940</v>
      </c>
      <c r="G20" s="159">
        <v>17269.975999999999</v>
      </c>
      <c r="H20" s="158"/>
      <c r="L20" s="161"/>
      <c r="M20" s="161"/>
      <c r="N20" s="161"/>
    </row>
    <row r="21" spans="1:19" s="157" customFormat="1" x14ac:dyDescent="0.25">
      <c r="A21" s="158">
        <v>2006</v>
      </c>
      <c r="B21" s="159">
        <v>61504</v>
      </c>
      <c r="C21" s="159">
        <v>59086</v>
      </c>
      <c r="D21" s="159">
        <v>11345</v>
      </c>
      <c r="E21" s="159">
        <v>1705</v>
      </c>
      <c r="F21" s="159">
        <v>18124</v>
      </c>
      <c r="G21" s="159">
        <v>3722.6149999999998</v>
      </c>
      <c r="H21" s="159">
        <v>5995451.1699999999</v>
      </c>
      <c r="I21" s="161"/>
      <c r="J21" s="161"/>
      <c r="K21" s="161"/>
      <c r="L21" s="161"/>
      <c r="M21" s="161"/>
      <c r="N21" s="161"/>
    </row>
    <row r="22" spans="1:19" s="157" customFormat="1" x14ac:dyDescent="0.25">
      <c r="A22" s="158">
        <v>2007</v>
      </c>
      <c r="B22" s="159">
        <v>60727.9</v>
      </c>
      <c r="C22" s="159">
        <v>57280</v>
      </c>
      <c r="D22" s="159">
        <v>13535</v>
      </c>
      <c r="E22" s="159">
        <v>1560</v>
      </c>
      <c r="F22" s="159">
        <v>10298</v>
      </c>
      <c r="G22" s="159">
        <v>4371.0649999999996</v>
      </c>
      <c r="H22" s="159">
        <v>8225395</v>
      </c>
      <c r="I22" s="161"/>
      <c r="J22" s="161"/>
      <c r="K22" s="161"/>
      <c r="L22" s="161"/>
      <c r="M22" s="161"/>
      <c r="N22" s="161"/>
    </row>
    <row r="23" spans="1:19" s="157" customFormat="1" x14ac:dyDescent="0.25">
      <c r="A23" s="158">
        <v>2008</v>
      </c>
      <c r="B23" s="159">
        <v>62393</v>
      </c>
      <c r="C23" s="159">
        <v>44575.3</v>
      </c>
      <c r="D23" s="159">
        <v>7304.18</v>
      </c>
      <c r="E23" s="159">
        <v>1443</v>
      </c>
      <c r="F23" s="159">
        <v>12726</v>
      </c>
      <c r="G23" s="159">
        <v>10597.898999999999</v>
      </c>
      <c r="H23" s="159">
        <v>8257727.8693096954</v>
      </c>
      <c r="I23" s="161"/>
      <c r="J23" s="161"/>
      <c r="K23" s="161"/>
      <c r="L23" s="161"/>
      <c r="M23" s="161"/>
      <c r="N23" s="161"/>
    </row>
    <row r="24" spans="1:19" s="157" customFormat="1" x14ac:dyDescent="0.25">
      <c r="A24" s="158">
        <v>2009</v>
      </c>
      <c r="B24" s="159">
        <v>50164.375</v>
      </c>
      <c r="C24" s="159">
        <v>48908.88</v>
      </c>
      <c r="D24" s="159">
        <v>2657.47</v>
      </c>
      <c r="E24" s="159">
        <v>1401.58</v>
      </c>
      <c r="F24" s="159">
        <v>8644.8113159362583</v>
      </c>
      <c r="G24" s="159">
        <v>1030.2832672274201</v>
      </c>
      <c r="H24" s="159">
        <v>4508564.963147887</v>
      </c>
      <c r="I24" s="161"/>
      <c r="J24" s="161"/>
      <c r="K24" s="161"/>
      <c r="L24" s="161"/>
      <c r="M24" s="161"/>
      <c r="N24" s="161"/>
    </row>
    <row r="25" spans="1:19" s="157" customFormat="1" x14ac:dyDescent="0.25">
      <c r="A25" s="158">
        <v>2010</v>
      </c>
      <c r="B25" s="159">
        <v>60736.065000000002</v>
      </c>
      <c r="C25" s="159">
        <v>55164.160000000003</v>
      </c>
      <c r="D25" s="159">
        <v>4485.1499999999996</v>
      </c>
      <c r="E25" s="159">
        <v>1821.05</v>
      </c>
      <c r="F25" s="159">
        <v>6148.6786199999997</v>
      </c>
      <c r="G25" s="159">
        <v>10368.84467</v>
      </c>
      <c r="H25" s="159">
        <v>5519944.5824854719</v>
      </c>
      <c r="I25" s="161"/>
      <c r="J25" s="161"/>
      <c r="K25" s="161"/>
      <c r="L25" s="161"/>
      <c r="M25" s="161"/>
      <c r="N25" s="161"/>
    </row>
    <row r="26" spans="1:19" s="157" customFormat="1" x14ac:dyDescent="0.25">
      <c r="A26" s="158">
        <v>2011</v>
      </c>
      <c r="B26" s="159">
        <v>55904.853999999992</v>
      </c>
      <c r="C26" s="159">
        <v>28142.95</v>
      </c>
      <c r="D26" s="159">
        <v>8004.0369999999966</v>
      </c>
      <c r="E26" s="159">
        <v>3959.2244999999998</v>
      </c>
      <c r="F26" s="159">
        <v>2463.1891999999998</v>
      </c>
      <c r="G26" s="159">
        <v>9850.0088500000002</v>
      </c>
      <c r="H26" s="159">
        <v>3295667.4623693964</v>
      </c>
      <c r="I26" s="161"/>
      <c r="J26" s="161"/>
      <c r="K26" s="161"/>
      <c r="L26" s="161"/>
      <c r="M26" s="161"/>
      <c r="N26" s="161"/>
    </row>
    <row r="27" spans="1:19" s="157" customFormat="1" x14ac:dyDescent="0.25">
      <c r="A27" s="158">
        <v>2012</v>
      </c>
      <c r="B27" s="159">
        <v>49133.4</v>
      </c>
      <c r="C27" s="159">
        <v>19071.150000000001</v>
      </c>
      <c r="D27" s="159">
        <v>6878.1685500000003</v>
      </c>
      <c r="E27" s="159">
        <v>6967.74</v>
      </c>
      <c r="F27" s="159">
        <v>2067.1070553453155</v>
      </c>
      <c r="G27" s="159">
        <v>14599.240645</v>
      </c>
      <c r="H27" s="159"/>
      <c r="I27" s="161"/>
      <c r="J27" s="161"/>
      <c r="K27" s="161"/>
      <c r="L27" s="161"/>
      <c r="M27" s="161"/>
      <c r="N27" s="161"/>
    </row>
    <row r="28" spans="1:19" s="157" customFormat="1" x14ac:dyDescent="0.25">
      <c r="A28" s="158">
        <v>2013</v>
      </c>
      <c r="B28" s="159">
        <v>69865.843999999997</v>
      </c>
      <c r="C28" s="159">
        <v>21464.63</v>
      </c>
      <c r="D28" s="187">
        <v>12480.787599999996</v>
      </c>
      <c r="E28" s="159">
        <v>9817.1720000000005</v>
      </c>
      <c r="F28" s="159">
        <v>4457.8923500000001</v>
      </c>
      <c r="G28" s="159">
        <v>6983</v>
      </c>
      <c r="H28" s="159"/>
      <c r="I28" s="146"/>
      <c r="J28" s="161"/>
      <c r="K28" s="161"/>
      <c r="L28" s="161"/>
      <c r="M28" s="161"/>
      <c r="N28" s="161"/>
    </row>
    <row r="29" spans="1:19" x14ac:dyDescent="0.25">
      <c r="A29" s="158">
        <v>2014</v>
      </c>
      <c r="B29" s="159">
        <v>54828.162333333341</v>
      </c>
      <c r="C29" s="159">
        <v>16851.5</v>
      </c>
      <c r="D29" s="159">
        <v>1453.7300000000002</v>
      </c>
      <c r="E29" s="159">
        <v>10629.809999999998</v>
      </c>
      <c r="F29" s="159">
        <v>10013.211324376411</v>
      </c>
      <c r="G29" s="159">
        <v>25596.12959</v>
      </c>
      <c r="H29" s="159"/>
      <c r="O29" s="143"/>
      <c r="P29" s="143"/>
      <c r="Q29" s="143"/>
      <c r="R29" s="143"/>
      <c r="S29" s="143"/>
    </row>
    <row r="30" spans="1:19" x14ac:dyDescent="0.25">
      <c r="A30" s="158">
        <v>2015</v>
      </c>
      <c r="B30" s="159">
        <v>55033.36</v>
      </c>
      <c r="C30" s="159">
        <v>31137.200000000001</v>
      </c>
      <c r="D30" s="159">
        <v>1079.6799999999998</v>
      </c>
      <c r="E30" s="159">
        <v>12183.160000000002</v>
      </c>
      <c r="F30" s="159">
        <v>4127.6545399999995</v>
      </c>
      <c r="G30" s="159">
        <v>11767.302765</v>
      </c>
      <c r="H30" s="159"/>
    </row>
    <row r="31" spans="1:19" x14ac:dyDescent="0.25">
      <c r="A31" s="158">
        <v>2016</v>
      </c>
      <c r="B31" s="159">
        <v>60431.509999999987</v>
      </c>
      <c r="C31" s="159">
        <v>19262.75</v>
      </c>
      <c r="D31" s="159">
        <v>1921.4099999999996</v>
      </c>
      <c r="E31" s="159">
        <v>12231.669999999998</v>
      </c>
      <c r="F31" s="159">
        <v>7416.9422597244302</v>
      </c>
      <c r="G31" s="159">
        <v>14457.760838387287</v>
      </c>
      <c r="H31" s="159"/>
    </row>
    <row r="32" spans="1:19" x14ac:dyDescent="0.25">
      <c r="A32" s="158">
        <v>2017</v>
      </c>
      <c r="B32" s="159">
        <v>53375.798000000003</v>
      </c>
      <c r="C32" s="159">
        <v>10517</v>
      </c>
      <c r="D32" s="159">
        <v>2075</v>
      </c>
      <c r="E32" s="159">
        <v>13001</v>
      </c>
      <c r="F32" s="159">
        <v>6832</v>
      </c>
      <c r="G32" s="159">
        <v>10416</v>
      </c>
      <c r="H32" s="159"/>
      <c r="I32" s="143"/>
    </row>
    <row r="33" spans="1:15" x14ac:dyDescent="0.25">
      <c r="A33" s="158">
        <v>2018</v>
      </c>
      <c r="B33" s="159">
        <v>46223.158000000003</v>
      </c>
      <c r="C33" s="159">
        <v>10504.93</v>
      </c>
      <c r="D33" s="159">
        <v>860.74000000000012</v>
      </c>
      <c r="E33" s="159">
        <v>12245.841208791207</v>
      </c>
      <c r="F33" s="159">
        <v>12056.447679999999</v>
      </c>
      <c r="G33" s="159">
        <v>21969.865627349947</v>
      </c>
      <c r="H33" s="159"/>
    </row>
    <row r="34" spans="1:15" x14ac:dyDescent="0.25">
      <c r="A34" s="158">
        <v>2019</v>
      </c>
      <c r="B34" s="159">
        <v>44475.34</v>
      </c>
      <c r="C34" s="159">
        <v>11065</v>
      </c>
      <c r="D34" s="159">
        <v>1400.96</v>
      </c>
      <c r="E34" s="159">
        <v>10768.509999999998</v>
      </c>
      <c r="F34" s="159">
        <v>8054.9579999999996</v>
      </c>
      <c r="G34" s="159">
        <v>11134.552614298773</v>
      </c>
      <c r="H34" s="159"/>
    </row>
    <row r="35" spans="1:15" x14ac:dyDescent="0.25">
      <c r="A35" s="158">
        <v>2020</v>
      </c>
      <c r="B35" s="159">
        <v>39165.57</v>
      </c>
      <c r="C35" s="159">
        <v>12410.9</v>
      </c>
      <c r="D35" s="159">
        <v>431.28000000000003</v>
      </c>
      <c r="E35" s="159">
        <v>11505.710000000001</v>
      </c>
      <c r="F35" s="159">
        <v>9063.5643917293237</v>
      </c>
      <c r="G35" s="159">
        <v>11013.165310942048</v>
      </c>
      <c r="H35" s="159"/>
    </row>
    <row r="36" spans="1:15" x14ac:dyDescent="0.25">
      <c r="A36" s="158">
        <v>2021</v>
      </c>
      <c r="B36" s="159">
        <v>45185.72</v>
      </c>
      <c r="C36" s="159">
        <v>10653.9</v>
      </c>
      <c r="D36" s="159">
        <v>647.56000000000017</v>
      </c>
      <c r="E36" s="159">
        <v>10191.430000000002</v>
      </c>
      <c r="F36" s="159">
        <v>9114.596315789473</v>
      </c>
      <c r="G36" s="159">
        <v>11942.403916195712</v>
      </c>
      <c r="H36" s="159"/>
    </row>
    <row r="37" spans="1:15" x14ac:dyDescent="0.25">
      <c r="A37" s="158">
        <v>2022</v>
      </c>
      <c r="B37" s="159">
        <v>53405</v>
      </c>
      <c r="C37" s="159">
        <v>10128</v>
      </c>
      <c r="D37" s="159">
        <v>1990</v>
      </c>
      <c r="E37" s="159">
        <v>8758</v>
      </c>
      <c r="F37" s="159">
        <v>4097.7</v>
      </c>
      <c r="G37" s="159">
        <v>10529</v>
      </c>
      <c r="H37" s="159">
        <v>4593997</v>
      </c>
      <c r="I37" s="205"/>
      <c r="J37" s="205"/>
      <c r="K37" s="205"/>
      <c r="L37" s="205"/>
      <c r="M37" s="206"/>
      <c r="N37" s="205"/>
      <c r="O37" s="205"/>
    </row>
    <row r="38" spans="1:15" x14ac:dyDescent="0.25">
      <c r="A38" s="155"/>
    </row>
    <row r="39" spans="1:15" x14ac:dyDescent="0.25">
      <c r="A39" s="154" t="s">
        <v>186</v>
      </c>
    </row>
    <row r="49" spans="1:15" x14ac:dyDescent="0.25"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</row>
    <row r="50" spans="1:15" x14ac:dyDescent="0.25"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</row>
    <row r="51" spans="1:15" s="155" customFormat="1" x14ac:dyDescent="0.25">
      <c r="A51" s="154"/>
      <c r="C51" s="155" t="s">
        <v>143</v>
      </c>
    </row>
    <row r="52" spans="1:15" x14ac:dyDescent="0.25">
      <c r="B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</row>
    <row r="53" spans="1:15" x14ac:dyDescent="0.25">
      <c r="A53" s="143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</row>
    <row r="54" spans="1:15" x14ac:dyDescent="0.25">
      <c r="A54" s="143"/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</row>
    <row r="55" spans="1:15" x14ac:dyDescent="0.25">
      <c r="A55" s="143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</row>
    <row r="56" spans="1:15" x14ac:dyDescent="0.25">
      <c r="A56" s="143"/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</row>
    <row r="57" spans="1:15" x14ac:dyDescent="0.25">
      <c r="A57" s="143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</row>
    <row r="58" spans="1:15" x14ac:dyDescent="0.25">
      <c r="A58" s="143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</row>
    <row r="59" spans="1:15" x14ac:dyDescent="0.25">
      <c r="A59" s="143"/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</row>
    <row r="60" spans="1:15" x14ac:dyDescent="0.25">
      <c r="A60" s="143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</row>
    <row r="61" spans="1:15" x14ac:dyDescent="0.25">
      <c r="A61" s="143"/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</row>
    <row r="62" spans="1:15" x14ac:dyDescent="0.25">
      <c r="A62" s="143"/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</row>
    <row r="63" spans="1:15" x14ac:dyDescent="0.25">
      <c r="A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</row>
  </sheetData>
  <mergeCells count="2">
    <mergeCell ref="B2:H2"/>
    <mergeCell ref="A2:A4"/>
  </mergeCells>
  <phoneticPr fontId="3" type="noConversion"/>
  <pageMargins left="0.75" right="0.75" top="1" bottom="1" header="0" footer="0"/>
  <pageSetup paperSize="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E8FA-8C82-4126-A4F4-2589BE5C543B}">
  <sheetPr>
    <pageSetUpPr fitToPage="1"/>
  </sheetPr>
  <dimension ref="A1:H86"/>
  <sheetViews>
    <sheetView tabSelected="1" topLeftCell="A48" zoomScale="85" zoomScaleNormal="85" workbookViewId="0">
      <selection activeCell="H36" sqref="H36:H42"/>
    </sheetView>
  </sheetViews>
  <sheetFormatPr baseColWidth="10" defaultColWidth="11.42578125" defaultRowHeight="15" x14ac:dyDescent="0.25"/>
  <cols>
    <col min="1" max="1" width="16" style="141" customWidth="1"/>
    <col min="2" max="2" width="20.42578125" style="141" customWidth="1"/>
    <col min="3" max="3" width="35.140625" style="141" customWidth="1"/>
    <col min="4" max="5" width="11.42578125" style="141"/>
    <col min="6" max="6" width="22.7109375" style="141" customWidth="1"/>
    <col min="7" max="7" width="17.7109375" style="141" customWidth="1"/>
    <col min="8" max="8" width="39.85546875" style="141" customWidth="1"/>
    <col min="9" max="16384" width="11.42578125" style="141"/>
  </cols>
  <sheetData>
    <row r="1" spans="1:7" ht="15.75" x14ac:dyDescent="0.25">
      <c r="A1" s="142" t="s">
        <v>173</v>
      </c>
    </row>
    <row r="2" spans="1:7" x14ac:dyDescent="0.25">
      <c r="A2" s="165" t="s">
        <v>135</v>
      </c>
      <c r="B2" s="165" t="s">
        <v>174</v>
      </c>
      <c r="D2" s="225" t="s">
        <v>135</v>
      </c>
      <c r="E2" s="234" t="s">
        <v>148</v>
      </c>
      <c r="F2" s="234"/>
      <c r="G2" s="234"/>
    </row>
    <row r="3" spans="1:7" x14ac:dyDescent="0.25">
      <c r="A3" s="165">
        <v>1946</v>
      </c>
      <c r="B3" s="160">
        <v>47916.02</v>
      </c>
      <c r="D3" s="225"/>
      <c r="E3" s="225" t="s">
        <v>49</v>
      </c>
      <c r="F3" s="225" t="s">
        <v>180</v>
      </c>
      <c r="G3" s="225" t="s">
        <v>181</v>
      </c>
    </row>
    <row r="4" spans="1:7" x14ac:dyDescent="0.25">
      <c r="A4" s="165">
        <v>1947</v>
      </c>
      <c r="B4" s="160">
        <v>33551.370000000003</v>
      </c>
      <c r="D4" s="225"/>
      <c r="E4" s="225"/>
      <c r="F4" s="225"/>
      <c r="G4" s="225"/>
    </row>
    <row r="5" spans="1:7" x14ac:dyDescent="0.25">
      <c r="A5" s="165">
        <v>1948</v>
      </c>
      <c r="B5" s="160">
        <v>33342.94</v>
      </c>
      <c r="D5" s="225"/>
      <c r="E5" s="225"/>
      <c r="F5" s="225"/>
      <c r="G5" s="225"/>
    </row>
    <row r="6" spans="1:7" x14ac:dyDescent="0.25">
      <c r="A6" s="165">
        <v>1949</v>
      </c>
      <c r="B6" s="160">
        <v>34130.43</v>
      </c>
      <c r="D6" s="170">
        <v>1992</v>
      </c>
      <c r="E6" s="171"/>
      <c r="F6" s="159">
        <v>38036</v>
      </c>
      <c r="G6" s="159">
        <v>24068</v>
      </c>
    </row>
    <row r="7" spans="1:7" x14ac:dyDescent="0.25">
      <c r="A7" s="165">
        <v>1950</v>
      </c>
      <c r="B7" s="160">
        <v>30300.28</v>
      </c>
      <c r="D7" s="170">
        <v>1993</v>
      </c>
      <c r="E7" s="171"/>
      <c r="F7" s="159">
        <v>46849</v>
      </c>
      <c r="G7" s="159">
        <v>33617</v>
      </c>
    </row>
    <row r="8" spans="1:7" x14ac:dyDescent="0.25">
      <c r="A8" s="165">
        <v>1951</v>
      </c>
      <c r="B8" s="160">
        <v>34728</v>
      </c>
      <c r="D8" s="170">
        <v>1994</v>
      </c>
      <c r="E8" s="172">
        <v>57046</v>
      </c>
      <c r="F8" s="159">
        <v>35751</v>
      </c>
      <c r="G8" s="159">
        <v>28910</v>
      </c>
    </row>
    <row r="9" spans="1:7" x14ac:dyDescent="0.25">
      <c r="A9" s="165">
        <v>1952</v>
      </c>
      <c r="B9" s="160">
        <v>63518.38</v>
      </c>
      <c r="D9" s="170">
        <v>1995</v>
      </c>
      <c r="E9" s="172">
        <v>79394</v>
      </c>
      <c r="F9" s="159">
        <v>69461</v>
      </c>
      <c r="G9" s="159">
        <v>53693</v>
      </c>
    </row>
    <row r="10" spans="1:7" x14ac:dyDescent="0.25">
      <c r="A10" s="165">
        <v>1953</v>
      </c>
      <c r="B10" s="160">
        <v>99835</v>
      </c>
      <c r="D10" s="170">
        <v>1996</v>
      </c>
      <c r="E10" s="172">
        <v>96584</v>
      </c>
      <c r="F10" s="159">
        <v>101633</v>
      </c>
      <c r="G10" s="159">
        <v>24207</v>
      </c>
    </row>
    <row r="11" spans="1:7" x14ac:dyDescent="0.25">
      <c r="A11" s="165">
        <v>1954</v>
      </c>
      <c r="B11" s="160">
        <v>85225</v>
      </c>
      <c r="D11" s="170">
        <v>1997</v>
      </c>
      <c r="E11" s="172">
        <v>89122</v>
      </c>
      <c r="F11" s="159">
        <v>100957</v>
      </c>
      <c r="G11" s="159">
        <v>27241</v>
      </c>
    </row>
    <row r="12" spans="1:7" x14ac:dyDescent="0.25">
      <c r="A12" s="165">
        <v>1955</v>
      </c>
      <c r="B12" s="160">
        <v>115118</v>
      </c>
      <c r="D12" s="170">
        <v>1998</v>
      </c>
      <c r="E12" s="172">
        <v>83669</v>
      </c>
      <c r="F12" s="159">
        <v>67015</v>
      </c>
      <c r="G12" s="159">
        <v>27223</v>
      </c>
    </row>
    <row r="13" spans="1:7" x14ac:dyDescent="0.25">
      <c r="A13" s="165">
        <v>1956</v>
      </c>
      <c r="B13" s="160">
        <v>103305</v>
      </c>
      <c r="D13" s="170">
        <v>1999</v>
      </c>
      <c r="E13" s="172">
        <v>54389</v>
      </c>
      <c r="F13" s="159">
        <v>62017</v>
      </c>
      <c r="G13" s="159">
        <v>15334</v>
      </c>
    </row>
    <row r="14" spans="1:7" x14ac:dyDescent="0.25">
      <c r="A14" s="165">
        <v>1957</v>
      </c>
      <c r="B14" s="160">
        <v>110820.3</v>
      </c>
      <c r="D14" s="170">
        <v>2000</v>
      </c>
      <c r="E14" s="172">
        <v>62125</v>
      </c>
      <c r="F14" s="159">
        <v>46952</v>
      </c>
      <c r="G14" s="159">
        <v>15500</v>
      </c>
    </row>
    <row r="15" spans="1:7" x14ac:dyDescent="0.25">
      <c r="A15" s="165">
        <v>1958</v>
      </c>
      <c r="B15" s="160">
        <v>67537</v>
      </c>
      <c r="D15" s="170">
        <v>2001</v>
      </c>
      <c r="E15" s="172">
        <v>37230</v>
      </c>
      <c r="F15" s="159">
        <v>28150</v>
      </c>
      <c r="G15" s="159">
        <v>14323</v>
      </c>
    </row>
    <row r="16" spans="1:7" x14ac:dyDescent="0.25">
      <c r="A16" s="165">
        <v>1959</v>
      </c>
      <c r="B16" s="160">
        <v>105461.34</v>
      </c>
      <c r="D16" s="170">
        <v>2002</v>
      </c>
      <c r="E16" s="172">
        <v>21739</v>
      </c>
      <c r="F16" s="159">
        <v>37934</v>
      </c>
      <c r="G16" s="159">
        <v>17876</v>
      </c>
    </row>
    <row r="17" spans="1:8" x14ac:dyDescent="0.25">
      <c r="A17" s="165">
        <v>1960</v>
      </c>
      <c r="B17" s="160">
        <v>80226.41</v>
      </c>
      <c r="D17" s="170">
        <v>2003</v>
      </c>
      <c r="E17" s="173" t="s">
        <v>147</v>
      </c>
      <c r="F17" s="174" t="s">
        <v>147</v>
      </c>
      <c r="G17" s="174" t="s">
        <v>147</v>
      </c>
    </row>
    <row r="18" spans="1:8" x14ac:dyDescent="0.25">
      <c r="A18" s="165">
        <v>1961</v>
      </c>
      <c r="B18" s="160">
        <v>100212</v>
      </c>
      <c r="D18" s="170">
        <v>2004</v>
      </c>
      <c r="E18" s="173" t="s">
        <v>147</v>
      </c>
      <c r="F18" s="174" t="s">
        <v>147</v>
      </c>
      <c r="G18" s="174" t="s">
        <v>147</v>
      </c>
    </row>
    <row r="19" spans="1:8" x14ac:dyDescent="0.25">
      <c r="A19" s="165">
        <v>1962</v>
      </c>
      <c r="B19" s="160">
        <v>86385</v>
      </c>
      <c r="D19" s="170">
        <v>2005</v>
      </c>
      <c r="E19" s="172">
        <v>20682</v>
      </c>
      <c r="F19" s="159">
        <v>24837</v>
      </c>
      <c r="G19" s="159">
        <v>4514</v>
      </c>
    </row>
    <row r="20" spans="1:8" x14ac:dyDescent="0.25">
      <c r="A20" s="165">
        <v>1963</v>
      </c>
      <c r="B20" s="160">
        <v>79047</v>
      </c>
      <c r="D20" s="170">
        <v>2006</v>
      </c>
      <c r="E20" s="172">
        <v>22077</v>
      </c>
      <c r="F20" s="159">
        <v>39155</v>
      </c>
      <c r="G20" s="159">
        <v>11399</v>
      </c>
    </row>
    <row r="21" spans="1:8" x14ac:dyDescent="0.25">
      <c r="A21" s="165">
        <v>1964</v>
      </c>
      <c r="B21" s="160">
        <v>82288</v>
      </c>
      <c r="D21" s="170">
        <v>2007</v>
      </c>
      <c r="E21" s="172">
        <v>16966</v>
      </c>
      <c r="F21" s="159">
        <v>24364</v>
      </c>
      <c r="G21" s="159">
        <v>12678</v>
      </c>
    </row>
    <row r="22" spans="1:8" x14ac:dyDescent="0.25">
      <c r="A22" s="165">
        <v>1965</v>
      </c>
      <c r="B22" s="160">
        <v>72293</v>
      </c>
      <c r="D22" s="170">
        <v>2008</v>
      </c>
      <c r="E22" s="172">
        <v>16087</v>
      </c>
      <c r="F22" s="159">
        <v>24005</v>
      </c>
      <c r="G22" s="159">
        <v>3580</v>
      </c>
    </row>
    <row r="23" spans="1:8" x14ac:dyDescent="0.25">
      <c r="A23" s="165">
        <v>1966</v>
      </c>
      <c r="B23" s="160">
        <v>65738.720000000001</v>
      </c>
      <c r="D23" s="170">
        <v>2009</v>
      </c>
      <c r="E23" s="172">
        <v>13623</v>
      </c>
      <c r="F23" s="172">
        <v>17207.54</v>
      </c>
      <c r="G23" s="172">
        <v>2098.12</v>
      </c>
    </row>
    <row r="24" spans="1:8" x14ac:dyDescent="0.25">
      <c r="A24" s="165">
        <v>1967</v>
      </c>
      <c r="B24" s="160">
        <v>58328</v>
      </c>
      <c r="D24" s="170">
        <v>2010</v>
      </c>
      <c r="E24" s="172">
        <v>11337.77940000001</v>
      </c>
      <c r="F24" s="172">
        <v>7040.2190000000001</v>
      </c>
      <c r="G24" s="172">
        <v>2168.4299999999998</v>
      </c>
    </row>
    <row r="25" spans="1:8" x14ac:dyDescent="0.25">
      <c r="A25" s="165">
        <v>1968</v>
      </c>
      <c r="B25" s="160">
        <v>54932</v>
      </c>
      <c r="D25" s="170">
        <v>2011</v>
      </c>
      <c r="E25" s="172">
        <v>10787.155600000002</v>
      </c>
      <c r="F25" s="172">
        <v>7549.8</v>
      </c>
      <c r="G25" s="172">
        <v>3058.8</v>
      </c>
    </row>
    <row r="26" spans="1:8" x14ac:dyDescent="0.25">
      <c r="A26" s="165">
        <v>1969</v>
      </c>
      <c r="B26" s="160">
        <v>59994</v>
      </c>
      <c r="D26" s="170">
        <v>2012</v>
      </c>
      <c r="E26" s="172">
        <v>9277.2976999999992</v>
      </c>
      <c r="F26" s="172">
        <v>3312.2442410000003</v>
      </c>
      <c r="G26" s="172">
        <v>2738.23</v>
      </c>
    </row>
    <row r="27" spans="1:8" x14ac:dyDescent="0.25">
      <c r="A27" s="165">
        <v>1970</v>
      </c>
      <c r="B27" s="160">
        <v>70096</v>
      </c>
      <c r="D27" s="170">
        <v>2013</v>
      </c>
      <c r="E27" s="152">
        <v>3727.7063999999991</v>
      </c>
      <c r="F27" s="152">
        <v>5209.7631500000016</v>
      </c>
      <c r="G27" s="152">
        <v>4571.33</v>
      </c>
      <c r="H27" s="146"/>
    </row>
    <row r="28" spans="1:8" x14ac:dyDescent="0.25">
      <c r="A28" s="165">
        <v>1971</v>
      </c>
      <c r="B28" s="160">
        <v>68149</v>
      </c>
      <c r="D28" s="170">
        <v>2014</v>
      </c>
      <c r="E28" s="152">
        <v>252.23000000000008</v>
      </c>
      <c r="F28" s="152">
        <v>2350.4100000000003</v>
      </c>
      <c r="G28" s="152">
        <v>6906.0199999999995</v>
      </c>
    </row>
    <row r="29" spans="1:8" x14ac:dyDescent="0.25">
      <c r="A29" s="165">
        <v>1972</v>
      </c>
      <c r="B29" s="160">
        <v>70067</v>
      </c>
      <c r="D29" s="170">
        <v>2015</v>
      </c>
      <c r="E29" s="152">
        <v>139.68</v>
      </c>
      <c r="F29" s="152">
        <v>2865.3100000000004</v>
      </c>
      <c r="G29" s="152">
        <v>5844.8600000000006</v>
      </c>
    </row>
    <row r="30" spans="1:8" x14ac:dyDescent="0.25">
      <c r="A30" s="165">
        <v>1973</v>
      </c>
      <c r="B30" s="160">
        <v>55738</v>
      </c>
      <c r="D30" s="170">
        <v>2016</v>
      </c>
      <c r="E30" s="152">
        <v>52.96</v>
      </c>
      <c r="F30" s="152">
        <v>2458.7899999999995</v>
      </c>
      <c r="G30" s="152">
        <v>4209.7299999999996</v>
      </c>
    </row>
    <row r="31" spans="1:8" x14ac:dyDescent="0.25">
      <c r="A31" s="165">
        <v>1974</v>
      </c>
      <c r="B31" s="160">
        <v>90599</v>
      </c>
      <c r="D31" s="170">
        <v>2017</v>
      </c>
      <c r="E31" s="152">
        <v>1839</v>
      </c>
      <c r="F31" s="152">
        <v>2176</v>
      </c>
      <c r="G31" s="152">
        <v>8060</v>
      </c>
    </row>
    <row r="32" spans="1:8" x14ac:dyDescent="0.25">
      <c r="A32" s="165">
        <v>1975</v>
      </c>
      <c r="B32" s="160">
        <v>48349</v>
      </c>
      <c r="D32" s="170">
        <v>2018</v>
      </c>
      <c r="E32" s="152">
        <v>855.7600000000001</v>
      </c>
      <c r="F32" s="152">
        <v>3762.3900000000003</v>
      </c>
      <c r="G32" s="152">
        <v>5558.3600000000006</v>
      </c>
    </row>
    <row r="33" spans="1:8" x14ac:dyDescent="0.25">
      <c r="A33" s="165">
        <v>1976</v>
      </c>
      <c r="B33" s="160">
        <v>69455</v>
      </c>
      <c r="D33" s="170">
        <v>2019</v>
      </c>
      <c r="E33" s="152">
        <v>2858.8900000000012</v>
      </c>
      <c r="F33" s="152">
        <v>3313.2799999999993</v>
      </c>
      <c r="G33" s="150">
        <v>7305.0700000000006</v>
      </c>
    </row>
    <row r="34" spans="1:8" x14ac:dyDescent="0.25">
      <c r="A34" s="165">
        <v>1977</v>
      </c>
      <c r="B34" s="160">
        <v>69574</v>
      </c>
      <c r="D34" s="170">
        <v>2020</v>
      </c>
      <c r="E34" s="152">
        <v>2678.4799999999991</v>
      </c>
      <c r="F34" s="152">
        <v>7741.93</v>
      </c>
      <c r="G34" s="150">
        <v>7805.5150000000012</v>
      </c>
    </row>
    <row r="35" spans="1:8" x14ac:dyDescent="0.25">
      <c r="A35" s="165">
        <v>1978</v>
      </c>
      <c r="B35" s="160">
        <v>43196</v>
      </c>
      <c r="D35" s="170">
        <v>2021</v>
      </c>
      <c r="E35" s="152">
        <v>2912.75</v>
      </c>
      <c r="F35" s="152">
        <v>4603.74</v>
      </c>
      <c r="G35" s="150">
        <v>8259.380000000001</v>
      </c>
    </row>
    <row r="36" spans="1:8" ht="15.6" customHeight="1" x14ac:dyDescent="0.25">
      <c r="A36" s="165">
        <v>1979</v>
      </c>
      <c r="B36" s="160">
        <v>80315</v>
      </c>
      <c r="D36" s="170">
        <v>2022</v>
      </c>
      <c r="E36" s="152">
        <v>1668.09</v>
      </c>
      <c r="F36" s="152">
        <v>3839.1800000000003</v>
      </c>
      <c r="G36" s="152">
        <v>6162.93</v>
      </c>
      <c r="H36" s="265" t="s">
        <v>197</v>
      </c>
    </row>
    <row r="37" spans="1:8" x14ac:dyDescent="0.25">
      <c r="A37" s="165">
        <v>1982</v>
      </c>
      <c r="B37" s="160">
        <v>12879</v>
      </c>
      <c r="H37" s="265"/>
    </row>
    <row r="38" spans="1:8" x14ac:dyDescent="0.25">
      <c r="A38" s="165">
        <v>1983</v>
      </c>
      <c r="B38" s="160">
        <v>68238</v>
      </c>
      <c r="H38" s="265"/>
    </row>
    <row r="39" spans="1:8" x14ac:dyDescent="0.25">
      <c r="A39" s="165">
        <v>1984</v>
      </c>
      <c r="B39" s="160">
        <v>52560</v>
      </c>
      <c r="H39" s="265"/>
    </row>
    <row r="40" spans="1:8" x14ac:dyDescent="0.25">
      <c r="A40" s="165">
        <v>1985</v>
      </c>
      <c r="B40" s="160">
        <v>45303</v>
      </c>
      <c r="H40" s="265"/>
    </row>
    <row r="41" spans="1:8" x14ac:dyDescent="0.25">
      <c r="A41" s="165">
        <v>1986</v>
      </c>
      <c r="B41" s="160">
        <v>39579</v>
      </c>
      <c r="H41" s="265"/>
    </row>
    <row r="42" spans="1:8" x14ac:dyDescent="0.25">
      <c r="A42" s="165">
        <v>1987</v>
      </c>
      <c r="B42" s="160">
        <v>31576</v>
      </c>
      <c r="H42" s="265"/>
    </row>
    <row r="43" spans="1:8" x14ac:dyDescent="0.25">
      <c r="A43" s="165">
        <v>1988</v>
      </c>
      <c r="B43" s="160">
        <v>0</v>
      </c>
    </row>
    <row r="44" spans="1:8" x14ac:dyDescent="0.25">
      <c r="A44" s="165">
        <v>1989</v>
      </c>
      <c r="B44" s="160">
        <v>0</v>
      </c>
    </row>
    <row r="45" spans="1:8" x14ac:dyDescent="0.25">
      <c r="A45" s="165">
        <v>1990</v>
      </c>
      <c r="B45" s="160">
        <v>0</v>
      </c>
    </row>
    <row r="46" spans="1:8" x14ac:dyDescent="0.25">
      <c r="A46" s="165">
        <v>1991</v>
      </c>
      <c r="B46" s="160">
        <v>0</v>
      </c>
    </row>
    <row r="47" spans="1:8" x14ac:dyDescent="0.25">
      <c r="A47" s="165">
        <v>1992</v>
      </c>
      <c r="B47" s="160">
        <v>60950</v>
      </c>
    </row>
    <row r="48" spans="1:8" x14ac:dyDescent="0.25">
      <c r="A48" s="165">
        <v>1993</v>
      </c>
      <c r="B48" s="160">
        <v>79277</v>
      </c>
    </row>
    <row r="49" spans="1:2" x14ac:dyDescent="0.25">
      <c r="A49" s="165">
        <v>1994</v>
      </c>
      <c r="B49" s="160">
        <v>63522</v>
      </c>
    </row>
    <row r="50" spans="1:2" x14ac:dyDescent="0.25">
      <c r="A50" s="165">
        <v>1995</v>
      </c>
      <c r="B50" s="160">
        <v>122068</v>
      </c>
    </row>
    <row r="51" spans="1:2" x14ac:dyDescent="0.25">
      <c r="A51" s="165">
        <v>1996</v>
      </c>
      <c r="B51" s="160">
        <v>125387</v>
      </c>
    </row>
    <row r="52" spans="1:2" x14ac:dyDescent="0.25">
      <c r="A52" s="165">
        <v>1997</v>
      </c>
      <c r="B52" s="160">
        <v>128198</v>
      </c>
    </row>
    <row r="53" spans="1:2" x14ac:dyDescent="0.25">
      <c r="A53" s="165">
        <v>1998</v>
      </c>
      <c r="B53" s="160">
        <v>92666</v>
      </c>
    </row>
    <row r="54" spans="1:2" x14ac:dyDescent="0.25">
      <c r="A54" s="165">
        <v>1999</v>
      </c>
      <c r="B54" s="160">
        <v>75509</v>
      </c>
    </row>
    <row r="55" spans="1:2" x14ac:dyDescent="0.25">
      <c r="A55" s="165">
        <v>2000</v>
      </c>
      <c r="B55" s="160">
        <v>61785.326300000008</v>
      </c>
    </row>
    <row r="56" spans="1:2" x14ac:dyDescent="0.25">
      <c r="A56" s="165">
        <v>2001</v>
      </c>
      <c r="B56" s="160">
        <v>42473.521000000001</v>
      </c>
    </row>
    <row r="57" spans="1:2" x14ac:dyDescent="0.25">
      <c r="A57" s="165">
        <v>2002</v>
      </c>
      <c r="B57" s="160">
        <v>46556.078000000001</v>
      </c>
    </row>
    <row r="58" spans="1:2" x14ac:dyDescent="0.25">
      <c r="A58" s="165">
        <v>2003</v>
      </c>
      <c r="B58" s="160">
        <v>40545.2382</v>
      </c>
    </row>
    <row r="59" spans="1:2" x14ac:dyDescent="0.25">
      <c r="A59" s="165">
        <v>2004</v>
      </c>
      <c r="B59" s="160">
        <v>39872.349316376087</v>
      </c>
    </row>
    <row r="60" spans="1:2" x14ac:dyDescent="0.25">
      <c r="A60" s="165">
        <v>2005</v>
      </c>
      <c r="B60" s="160">
        <v>49591.207999999999</v>
      </c>
    </row>
    <row r="61" spans="1:2" x14ac:dyDescent="0.25">
      <c r="A61" s="165">
        <v>2006</v>
      </c>
      <c r="B61" s="160">
        <v>72632.763999999981</v>
      </c>
    </row>
    <row r="62" spans="1:2" x14ac:dyDescent="0.25">
      <c r="A62" s="165">
        <v>2007</v>
      </c>
      <c r="B62" s="160">
        <v>54007.969900000004</v>
      </c>
    </row>
    <row r="63" spans="1:2" x14ac:dyDescent="0.25">
      <c r="A63" s="165">
        <v>2008</v>
      </c>
      <c r="B63" s="160">
        <v>43672.52</v>
      </c>
    </row>
    <row r="64" spans="1:2" x14ac:dyDescent="0.25">
      <c r="A64" s="165">
        <v>2009</v>
      </c>
      <c r="B64" s="160">
        <v>32929</v>
      </c>
    </row>
    <row r="65" spans="1:4" x14ac:dyDescent="0.25">
      <c r="A65" s="165">
        <v>2010</v>
      </c>
      <c r="B65" s="160">
        <v>20546.428400000008</v>
      </c>
    </row>
    <row r="66" spans="1:4" x14ac:dyDescent="0.25">
      <c r="A66" s="165">
        <v>2011</v>
      </c>
      <c r="B66" s="160">
        <v>21395.755600000004</v>
      </c>
    </row>
    <row r="67" spans="1:4" x14ac:dyDescent="0.25">
      <c r="A67" s="165">
        <v>2012</v>
      </c>
      <c r="B67" s="160">
        <v>15327.771940999999</v>
      </c>
    </row>
    <row r="68" spans="1:4" x14ac:dyDescent="0.25">
      <c r="A68" s="165">
        <v>2013</v>
      </c>
      <c r="B68" s="176">
        <v>13508.79955</v>
      </c>
    </row>
    <row r="69" spans="1:4" x14ac:dyDescent="0.25">
      <c r="A69" s="165">
        <v>2014</v>
      </c>
      <c r="B69" s="176">
        <v>9508.659999999998</v>
      </c>
    </row>
    <row r="70" spans="1:4" x14ac:dyDescent="0.25">
      <c r="A70" s="165">
        <v>2015</v>
      </c>
      <c r="B70" s="176">
        <v>8849.85</v>
      </c>
    </row>
    <row r="71" spans="1:4" x14ac:dyDescent="0.25">
      <c r="A71" s="165">
        <v>2016</v>
      </c>
      <c r="B71" s="176">
        <v>6721.48</v>
      </c>
    </row>
    <row r="72" spans="1:4" x14ac:dyDescent="0.25">
      <c r="A72" s="165">
        <v>2017</v>
      </c>
      <c r="B72" s="176">
        <v>12075.679999999998</v>
      </c>
      <c r="D72" s="143"/>
    </row>
    <row r="73" spans="1:4" x14ac:dyDescent="0.25">
      <c r="A73" s="165">
        <v>2018</v>
      </c>
      <c r="B73" s="176">
        <v>10176.51</v>
      </c>
      <c r="D73" s="143"/>
    </row>
    <row r="74" spans="1:4" x14ac:dyDescent="0.25">
      <c r="A74" s="165">
        <v>2019</v>
      </c>
      <c r="B74" s="160">
        <v>13477.220000000001</v>
      </c>
      <c r="D74" s="143"/>
    </row>
    <row r="75" spans="1:4" x14ac:dyDescent="0.25">
      <c r="A75" s="165">
        <v>2020</v>
      </c>
      <c r="B75" s="160">
        <v>18225.924999999999</v>
      </c>
      <c r="D75" s="143"/>
    </row>
    <row r="76" spans="1:4" x14ac:dyDescent="0.25">
      <c r="A76" s="165">
        <v>2021</v>
      </c>
      <c r="B76" s="160">
        <v>15775.870000000004</v>
      </c>
      <c r="D76" s="143"/>
    </row>
    <row r="77" spans="1:4" ht="16.899999999999999" customHeight="1" x14ac:dyDescent="0.25">
      <c r="A77" s="165">
        <v>2022</v>
      </c>
      <c r="B77" s="160">
        <v>11670.2</v>
      </c>
      <c r="C77" s="265" t="s">
        <v>198</v>
      </c>
      <c r="D77" s="143"/>
    </row>
    <row r="78" spans="1:4" ht="13.15" customHeight="1" x14ac:dyDescent="0.25">
      <c r="A78" s="175" t="s">
        <v>4</v>
      </c>
      <c r="B78" s="266">
        <f>SUM(B3:B77)</f>
        <v>4028809.3152073771</v>
      </c>
      <c r="C78" s="265"/>
    </row>
    <row r="79" spans="1:4" x14ac:dyDescent="0.25">
      <c r="C79" s="265"/>
    </row>
    <row r="80" spans="1:4" x14ac:dyDescent="0.25">
      <c r="C80" s="265"/>
    </row>
    <row r="81" spans="3:3" x14ac:dyDescent="0.25">
      <c r="C81" s="265"/>
    </row>
    <row r="82" spans="3:3" x14ac:dyDescent="0.25">
      <c r="C82" s="265"/>
    </row>
    <row r="83" spans="3:3" x14ac:dyDescent="0.25">
      <c r="C83" s="265"/>
    </row>
    <row r="84" spans="3:3" x14ac:dyDescent="0.25">
      <c r="C84" s="265"/>
    </row>
    <row r="85" spans="3:3" x14ac:dyDescent="0.25">
      <c r="C85" s="265"/>
    </row>
    <row r="86" spans="3:3" x14ac:dyDescent="0.25">
      <c r="C86" s="267"/>
    </row>
  </sheetData>
  <mergeCells count="7">
    <mergeCell ref="C77:C85"/>
    <mergeCell ref="D2:D5"/>
    <mergeCell ref="E2:G2"/>
    <mergeCell ref="E3:E5"/>
    <mergeCell ref="F3:F5"/>
    <mergeCell ref="G3:G5"/>
    <mergeCell ref="H36:H42"/>
  </mergeCells>
  <printOptions horizontalCentered="1"/>
  <pageMargins left="0.56000000000000005" right="0.45" top="0.37" bottom="0.53" header="0" footer="0"/>
  <pageSetup paperSize="9" scale="81" orientation="portrait" horizontalDpi="300" verticalDpi="300" r:id="rId1"/>
  <headerFooter alignWithMargins="0">
    <oddFooter>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0">
    <tabColor theme="0"/>
    <pageSetUpPr fitToPage="1"/>
  </sheetPr>
  <dimension ref="A1:E26"/>
  <sheetViews>
    <sheetView topLeftCell="A7" zoomScale="130" zoomScaleNormal="130" workbookViewId="0">
      <selection activeCell="B30" sqref="B30"/>
    </sheetView>
  </sheetViews>
  <sheetFormatPr baseColWidth="10" defaultColWidth="10" defaultRowHeight="12.75" x14ac:dyDescent="0.2"/>
  <cols>
    <col min="1" max="2" width="10" style="29" customWidth="1"/>
    <col min="3" max="3" width="16.140625" style="29" customWidth="1"/>
    <col min="4" max="4" width="16.85546875" style="29" customWidth="1"/>
    <col min="5" max="5" width="15.85546875" style="29" customWidth="1"/>
    <col min="6" max="16384" width="10" style="29"/>
  </cols>
  <sheetData>
    <row r="1" spans="1:5" s="27" customFormat="1" x14ac:dyDescent="0.2">
      <c r="A1" s="22" t="s">
        <v>73</v>
      </c>
    </row>
    <row r="2" spans="1:5" s="27" customFormat="1" ht="13.5" thickBot="1" x14ac:dyDescent="0.25"/>
    <row r="3" spans="1:5" s="28" customFormat="1" x14ac:dyDescent="0.2">
      <c r="A3" s="27"/>
      <c r="B3" s="235" t="s">
        <v>6</v>
      </c>
      <c r="C3" s="238" t="s">
        <v>49</v>
      </c>
      <c r="D3" s="238" t="s">
        <v>50</v>
      </c>
      <c r="E3" s="238" t="s">
        <v>51</v>
      </c>
    </row>
    <row r="4" spans="1:5" s="28" customFormat="1" x14ac:dyDescent="0.2">
      <c r="B4" s="236"/>
      <c r="C4" s="239"/>
      <c r="D4" s="239"/>
      <c r="E4" s="239"/>
    </row>
    <row r="5" spans="1:5" s="28" customFormat="1" ht="13.5" thickBot="1" x14ac:dyDescent="0.25">
      <c r="B5" s="237"/>
      <c r="C5" s="240"/>
      <c r="D5" s="240"/>
      <c r="E5" s="240"/>
    </row>
    <row r="6" spans="1:5" ht="13.5" thickBot="1" x14ac:dyDescent="0.25">
      <c r="A6" s="28"/>
      <c r="B6" s="30">
        <v>1992</v>
      </c>
      <c r="C6" s="91"/>
      <c r="D6" s="92">
        <v>38036</v>
      </c>
      <c r="E6" s="92">
        <v>24068</v>
      </c>
    </row>
    <row r="7" spans="1:5" ht="13.5" thickBot="1" x14ac:dyDescent="0.25">
      <c r="B7" s="30">
        <v>1993</v>
      </c>
      <c r="C7" s="91"/>
      <c r="D7" s="92">
        <v>46849</v>
      </c>
      <c r="E7" s="92">
        <v>33617</v>
      </c>
    </row>
    <row r="8" spans="1:5" ht="13.5" thickBot="1" x14ac:dyDescent="0.25">
      <c r="B8" s="30">
        <v>1994</v>
      </c>
      <c r="C8" s="93">
        <v>57046</v>
      </c>
      <c r="D8" s="92">
        <v>35751</v>
      </c>
      <c r="E8" s="92">
        <v>28910</v>
      </c>
    </row>
    <row r="9" spans="1:5" ht="13.5" thickBot="1" x14ac:dyDescent="0.25">
      <c r="B9" s="30">
        <v>1995</v>
      </c>
      <c r="C9" s="93">
        <v>79394</v>
      </c>
      <c r="D9" s="92">
        <v>69461</v>
      </c>
      <c r="E9" s="92">
        <v>53693</v>
      </c>
    </row>
    <row r="10" spans="1:5" ht="13.5" thickBot="1" x14ac:dyDescent="0.25">
      <c r="B10" s="30">
        <v>1996</v>
      </c>
      <c r="C10" s="93">
        <v>96584</v>
      </c>
      <c r="D10" s="92">
        <v>101633</v>
      </c>
      <c r="E10" s="92">
        <v>24207</v>
      </c>
    </row>
    <row r="11" spans="1:5" ht="13.5" thickBot="1" x14ac:dyDescent="0.25">
      <c r="B11" s="30">
        <v>1997</v>
      </c>
      <c r="C11" s="93">
        <v>89122</v>
      </c>
      <c r="D11" s="92">
        <v>100957</v>
      </c>
      <c r="E11" s="92">
        <v>27241</v>
      </c>
    </row>
    <row r="12" spans="1:5" ht="13.5" thickBot="1" x14ac:dyDescent="0.25">
      <c r="B12" s="30">
        <v>1998</v>
      </c>
      <c r="C12" s="93">
        <v>83669</v>
      </c>
      <c r="D12" s="92">
        <v>67015</v>
      </c>
      <c r="E12" s="92">
        <v>27223</v>
      </c>
    </row>
    <row r="13" spans="1:5" ht="13.5" thickBot="1" x14ac:dyDescent="0.25">
      <c r="B13" s="30">
        <v>1999</v>
      </c>
      <c r="C13" s="93">
        <v>54389</v>
      </c>
      <c r="D13" s="92">
        <v>62017</v>
      </c>
      <c r="E13" s="92">
        <v>15334</v>
      </c>
    </row>
    <row r="14" spans="1:5" ht="13.5" thickBot="1" x14ac:dyDescent="0.25">
      <c r="B14" s="30">
        <v>2000</v>
      </c>
      <c r="C14" s="93">
        <v>62125</v>
      </c>
      <c r="D14" s="92">
        <v>46952</v>
      </c>
      <c r="E14" s="92">
        <v>15500</v>
      </c>
    </row>
    <row r="15" spans="1:5" ht="13.5" thickBot="1" x14ac:dyDescent="0.25">
      <c r="B15" s="30">
        <v>2001</v>
      </c>
      <c r="C15" s="93">
        <v>37230</v>
      </c>
      <c r="D15" s="92">
        <v>28150</v>
      </c>
      <c r="E15" s="92">
        <v>14323</v>
      </c>
    </row>
    <row r="16" spans="1:5" ht="13.5" thickBot="1" x14ac:dyDescent="0.25">
      <c r="B16" s="30">
        <v>2002</v>
      </c>
      <c r="C16" s="93">
        <v>21739</v>
      </c>
      <c r="D16" s="92">
        <v>37934</v>
      </c>
      <c r="E16" s="92">
        <v>17876</v>
      </c>
    </row>
    <row r="17" spans="2:5" ht="13.5" thickBot="1" x14ac:dyDescent="0.25">
      <c r="B17" s="30">
        <v>2003</v>
      </c>
      <c r="C17" s="93"/>
      <c r="D17" s="94"/>
      <c r="E17" s="92"/>
    </row>
    <row r="18" spans="2:5" ht="13.5" thickBot="1" x14ac:dyDescent="0.25">
      <c r="B18" s="30">
        <v>2004</v>
      </c>
      <c r="C18" s="93"/>
      <c r="D18" s="94"/>
      <c r="E18" s="92"/>
    </row>
    <row r="19" spans="2:5" ht="13.5" thickBot="1" x14ac:dyDescent="0.25">
      <c r="B19" s="30">
        <v>2005</v>
      </c>
      <c r="C19" s="93">
        <v>20682</v>
      </c>
      <c r="D19" s="92">
        <v>24837</v>
      </c>
      <c r="E19" s="92">
        <v>4514</v>
      </c>
    </row>
    <row r="20" spans="2:5" ht="13.5" thickBot="1" x14ac:dyDescent="0.25">
      <c r="B20" s="30">
        <v>2006</v>
      </c>
      <c r="C20" s="93">
        <v>22077</v>
      </c>
      <c r="D20" s="92">
        <v>39155</v>
      </c>
      <c r="E20" s="92">
        <v>11399</v>
      </c>
    </row>
    <row r="21" spans="2:5" ht="13.5" thickBot="1" x14ac:dyDescent="0.25">
      <c r="B21" s="30">
        <v>2007</v>
      </c>
      <c r="C21" s="93">
        <v>16966</v>
      </c>
      <c r="D21" s="92">
        <v>24364</v>
      </c>
      <c r="E21" s="92">
        <v>12678</v>
      </c>
    </row>
    <row r="22" spans="2:5" ht="13.5" thickBot="1" x14ac:dyDescent="0.25">
      <c r="B22" s="31">
        <v>2008</v>
      </c>
      <c r="C22" s="95">
        <v>16087</v>
      </c>
      <c r="D22" s="96">
        <v>24005</v>
      </c>
      <c r="E22" s="96">
        <v>3580</v>
      </c>
    </row>
    <row r="23" spans="2:5" ht="13.5" thickBot="1" x14ac:dyDescent="0.25">
      <c r="B23" s="31">
        <v>2009</v>
      </c>
      <c r="C23" s="95">
        <v>13623</v>
      </c>
      <c r="D23" s="95">
        <v>17207.54</v>
      </c>
      <c r="E23" s="95">
        <v>2098.12</v>
      </c>
    </row>
    <row r="24" spans="2:5" ht="13.5" thickBot="1" x14ac:dyDescent="0.25">
      <c r="B24" s="31">
        <v>2010</v>
      </c>
      <c r="C24" s="95">
        <v>11337.77940000001</v>
      </c>
      <c r="D24" s="95">
        <v>7040.2190000000001</v>
      </c>
      <c r="E24" s="95">
        <v>2168.4299999999998</v>
      </c>
    </row>
    <row r="25" spans="2:5" ht="13.5" thickBot="1" x14ac:dyDescent="0.25">
      <c r="B25" s="31">
        <v>2011</v>
      </c>
      <c r="C25" s="95">
        <v>10787.155600000002</v>
      </c>
      <c r="D25" s="95">
        <v>7549.8</v>
      </c>
      <c r="E25" s="95">
        <v>3058.8</v>
      </c>
    </row>
    <row r="26" spans="2:5" ht="13.5" thickBot="1" x14ac:dyDescent="0.25">
      <c r="B26" s="31">
        <v>2012</v>
      </c>
      <c r="C26" s="95">
        <v>9277.2976999999992</v>
      </c>
      <c r="D26" s="95">
        <v>3312.2442410000003</v>
      </c>
      <c r="E26" s="95">
        <v>2738.23</v>
      </c>
    </row>
  </sheetData>
  <mergeCells count="4">
    <mergeCell ref="B3:B5"/>
    <mergeCell ref="C3:C5"/>
    <mergeCell ref="D3:D5"/>
    <mergeCell ref="E3:E5"/>
  </mergeCells>
  <phoneticPr fontId="3" type="noConversion"/>
  <printOptions horizontalCentered="1"/>
  <pageMargins left="0.56000000000000005" right="0.45" top="0.37" bottom="0.53" header="0" footer="0"/>
  <pageSetup paperSize="9" scale="81" orientation="portrait" horizontalDpi="300" verticalDpi="300"/>
  <headerFooter alignWithMargins="0">
    <oddFooter>&amp;A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2"/>
  <dimension ref="A1:O43"/>
  <sheetViews>
    <sheetView zoomScale="25" zoomScaleNormal="25" workbookViewId="0">
      <selection activeCell="D3" sqref="D3"/>
    </sheetView>
  </sheetViews>
  <sheetFormatPr baseColWidth="10" defaultColWidth="11.42578125" defaultRowHeight="12.75" x14ac:dyDescent="0.2"/>
  <cols>
    <col min="1" max="1" width="11.42578125" style="1" customWidth="1"/>
    <col min="2" max="2" width="61.85546875" style="2" customWidth="1"/>
    <col min="3" max="3" width="19.42578125" style="2" customWidth="1"/>
    <col min="4" max="4" width="19.85546875" style="2" customWidth="1"/>
    <col min="5" max="5" width="16.42578125" style="2" customWidth="1"/>
    <col min="6" max="6" width="30.28515625" style="2" customWidth="1"/>
    <col min="7" max="7" width="15.140625" style="2" customWidth="1"/>
    <col min="8" max="16384" width="11.42578125" style="2"/>
  </cols>
  <sheetData>
    <row r="1" spans="1:15" x14ac:dyDescent="0.2">
      <c r="A1" s="47" t="s">
        <v>127</v>
      </c>
    </row>
    <row r="2" spans="1:15" ht="13.5" thickBot="1" x14ac:dyDescent="0.25">
      <c r="B2" s="1"/>
      <c r="C2" s="1"/>
    </row>
    <row r="3" spans="1:15" s="7" customFormat="1" ht="50.25" customHeight="1" x14ac:dyDescent="0.2">
      <c r="A3" s="4"/>
      <c r="B3" s="53" t="s">
        <v>48</v>
      </c>
      <c r="C3" s="24" t="s">
        <v>54</v>
      </c>
      <c r="D3" s="24" t="s">
        <v>53</v>
      </c>
      <c r="E3" s="24" t="s">
        <v>93</v>
      </c>
      <c r="F3" s="24" t="s">
        <v>112</v>
      </c>
      <c r="G3" s="24" t="s">
        <v>122</v>
      </c>
      <c r="H3" s="25" t="s">
        <v>52</v>
      </c>
      <c r="I3" s="6"/>
    </row>
    <row r="4" spans="1:15" s="7" customFormat="1" ht="13.5" customHeight="1" x14ac:dyDescent="0.2">
      <c r="A4" s="4"/>
      <c r="B4" s="54" t="s">
        <v>2</v>
      </c>
      <c r="C4" s="128">
        <v>6501290</v>
      </c>
      <c r="D4" s="97">
        <f>SUM(D5:D12)</f>
        <v>5318205.1099999994</v>
      </c>
      <c r="E4" s="97">
        <v>6163940.9699999997</v>
      </c>
      <c r="F4" s="132">
        <v>7598388.3539999984</v>
      </c>
      <c r="G4" s="132">
        <v>7598388.3539999984</v>
      </c>
      <c r="H4" s="98">
        <f>G4/G25</f>
        <v>0.53815810281261489</v>
      </c>
      <c r="I4" s="8"/>
    </row>
    <row r="5" spans="1:15" s="7" customFormat="1" ht="12.75" customHeight="1" x14ac:dyDescent="0.2">
      <c r="A5" s="241"/>
      <c r="B5" s="52" t="s">
        <v>24</v>
      </c>
      <c r="C5" s="48">
        <v>153150</v>
      </c>
      <c r="D5" s="34">
        <v>166894.42000000001</v>
      </c>
      <c r="E5" s="34">
        <v>238371.43</v>
      </c>
      <c r="F5" s="133">
        <v>424397.69</v>
      </c>
      <c r="G5" s="133">
        <v>424397.69</v>
      </c>
      <c r="H5" s="98">
        <f>G5/G4</f>
        <v>5.5853645566376654E-2</v>
      </c>
      <c r="I5" s="8"/>
      <c r="J5" s="9"/>
      <c r="K5" s="9"/>
      <c r="L5" s="9"/>
      <c r="M5" s="9"/>
      <c r="N5" s="9"/>
      <c r="O5" s="9"/>
    </row>
    <row r="6" spans="1:15" s="7" customFormat="1" ht="12.75" customHeight="1" x14ac:dyDescent="0.2">
      <c r="A6" s="241"/>
      <c r="B6" s="52" t="s">
        <v>21</v>
      </c>
      <c r="C6" s="48">
        <v>469190</v>
      </c>
      <c r="D6" s="34">
        <v>404679.36</v>
      </c>
      <c r="E6" s="34">
        <v>363777.28000000003</v>
      </c>
      <c r="F6" s="133">
        <v>362635.65</v>
      </c>
      <c r="G6" s="133">
        <v>362635.65</v>
      </c>
      <c r="H6" s="98">
        <f>G6/G4</f>
        <v>4.7725337677574579E-2</v>
      </c>
      <c r="I6" s="8"/>
      <c r="J6" s="9"/>
      <c r="K6" s="9"/>
      <c r="L6" s="9"/>
      <c r="M6" s="9"/>
      <c r="N6" s="9"/>
      <c r="O6" s="9"/>
    </row>
    <row r="7" spans="1:15" s="7" customFormat="1" ht="12.75" customHeight="1" x14ac:dyDescent="0.2">
      <c r="A7" s="241"/>
      <c r="B7" s="52" t="s">
        <v>22</v>
      </c>
      <c r="C7" s="48">
        <v>3308629</v>
      </c>
      <c r="D7" s="34">
        <v>2870360.44</v>
      </c>
      <c r="E7" s="34">
        <v>3171485.35</v>
      </c>
      <c r="F7" s="133">
        <v>3700119.9</v>
      </c>
      <c r="G7" s="133">
        <v>3700119.9</v>
      </c>
      <c r="H7" s="98">
        <f>G7/G4</f>
        <v>0.48696114591881268</v>
      </c>
      <c r="I7" s="8"/>
      <c r="J7" s="9"/>
      <c r="K7" s="9"/>
      <c r="L7" s="9"/>
      <c r="M7" s="9"/>
      <c r="N7" s="9"/>
      <c r="O7" s="9"/>
    </row>
    <row r="8" spans="1:15" s="7" customFormat="1" ht="12.75" customHeight="1" x14ac:dyDescent="0.2">
      <c r="A8" s="241"/>
      <c r="B8" s="52" t="s">
        <v>23</v>
      </c>
      <c r="C8" s="48">
        <v>212919</v>
      </c>
      <c r="D8" s="34">
        <v>130125.41</v>
      </c>
      <c r="E8" s="34">
        <v>80953.25</v>
      </c>
      <c r="F8" s="133">
        <v>179369.47799999997</v>
      </c>
      <c r="G8" s="133">
        <v>179369.47799999997</v>
      </c>
      <c r="H8" s="98">
        <f>G8/G4</f>
        <v>2.3606253016216917E-2</v>
      </c>
      <c r="I8" s="8"/>
      <c r="J8" s="9"/>
      <c r="K8" s="9"/>
      <c r="L8" s="9"/>
      <c r="M8" s="9"/>
      <c r="N8" s="9"/>
      <c r="O8" s="9"/>
    </row>
    <row r="9" spans="1:15" s="7" customFormat="1" ht="12.75" customHeight="1" x14ac:dyDescent="0.2">
      <c r="A9" s="241"/>
      <c r="B9" s="52" t="s">
        <v>25</v>
      </c>
      <c r="C9" s="48">
        <v>1367758</v>
      </c>
      <c r="D9" s="34">
        <v>1012262.96</v>
      </c>
      <c r="E9" s="34">
        <v>1552850.33</v>
      </c>
      <c r="F9" s="133">
        <v>1814668.02</v>
      </c>
      <c r="G9" s="133">
        <v>1814668.02</v>
      </c>
      <c r="H9" s="98">
        <f>G9/G4</f>
        <v>0.23882275233335623</v>
      </c>
      <c r="I9" s="8"/>
      <c r="J9" s="9"/>
      <c r="K9" s="9"/>
      <c r="L9" s="9"/>
      <c r="M9" s="9"/>
      <c r="N9" s="9"/>
      <c r="O9" s="9"/>
    </row>
    <row r="10" spans="1:15" s="7" customFormat="1" ht="12.75" customHeight="1" x14ac:dyDescent="0.2">
      <c r="A10" s="241"/>
      <c r="B10" s="52" t="s">
        <v>20</v>
      </c>
      <c r="C10" s="48">
        <v>880203</v>
      </c>
      <c r="D10" s="34">
        <v>597845.14</v>
      </c>
      <c r="E10" s="34">
        <v>646742.42000000004</v>
      </c>
      <c r="F10" s="133">
        <v>876663.57</v>
      </c>
      <c r="G10" s="133">
        <v>876663.57</v>
      </c>
      <c r="H10" s="98">
        <f>G10/G4</f>
        <v>0.11537493599395987</v>
      </c>
      <c r="I10" s="8"/>
      <c r="J10" s="9"/>
      <c r="K10" s="9"/>
      <c r="L10" s="9"/>
      <c r="M10" s="9"/>
      <c r="N10" s="9"/>
      <c r="O10" s="9"/>
    </row>
    <row r="11" spans="1:15" s="7" customFormat="1" ht="12.75" customHeight="1" x14ac:dyDescent="0.2">
      <c r="A11" s="241"/>
      <c r="B11" s="52" t="s">
        <v>77</v>
      </c>
      <c r="C11" s="49">
        <v>34784</v>
      </c>
      <c r="D11" s="34">
        <v>31941.599999999999</v>
      </c>
      <c r="E11" s="34">
        <v>29135.87</v>
      </c>
      <c r="F11" s="133">
        <v>64494.37</v>
      </c>
      <c r="G11" s="133">
        <v>64494.37</v>
      </c>
      <c r="H11" s="98">
        <f>G11/G4</f>
        <v>8.4879012489600392E-3</v>
      </c>
      <c r="I11" s="8"/>
      <c r="J11" s="9"/>
      <c r="K11" s="9"/>
      <c r="L11" s="9"/>
      <c r="M11" s="9"/>
      <c r="N11" s="9"/>
      <c r="O11" s="9"/>
    </row>
    <row r="12" spans="1:15" s="7" customFormat="1" ht="12.75" customHeight="1" x14ac:dyDescent="0.2">
      <c r="A12" s="241"/>
      <c r="B12" s="52" t="s">
        <v>26</v>
      </c>
      <c r="C12" s="48">
        <v>55180</v>
      </c>
      <c r="D12" s="34">
        <v>104095.78000000061</v>
      </c>
      <c r="E12" s="34">
        <v>80625.039999999106</v>
      </c>
      <c r="F12" s="133">
        <v>176039.67599999858</v>
      </c>
      <c r="G12" s="133">
        <v>176039.67599999858</v>
      </c>
      <c r="H12" s="98">
        <f>G12/G4</f>
        <v>2.3168028244743046E-2</v>
      </c>
      <c r="I12" s="8"/>
      <c r="J12" s="9"/>
      <c r="K12" s="9"/>
      <c r="L12" s="9"/>
      <c r="M12" s="9"/>
      <c r="N12" s="9"/>
      <c r="O12" s="9"/>
    </row>
    <row r="13" spans="1:15" x14ac:dyDescent="0.2">
      <c r="A13" s="5"/>
      <c r="B13" s="54" t="s">
        <v>3</v>
      </c>
      <c r="C13" s="97">
        <v>5787587</v>
      </c>
      <c r="D13" s="97">
        <f>SUM(D14:D24)</f>
        <v>5123221.95</v>
      </c>
      <c r="E13" s="97">
        <v>5787672.3300000001</v>
      </c>
      <c r="F13" s="132">
        <v>6977660.79</v>
      </c>
      <c r="G13" s="132">
        <v>6520860.8299999991</v>
      </c>
      <c r="H13" s="98">
        <f>G13/G25</f>
        <v>0.46184189718738522</v>
      </c>
      <c r="I13" s="8"/>
    </row>
    <row r="14" spans="1:15" x14ac:dyDescent="0.2">
      <c r="A14" s="242"/>
      <c r="B14" s="52" t="s">
        <v>78</v>
      </c>
      <c r="C14" s="50">
        <v>90701</v>
      </c>
      <c r="D14" s="34">
        <v>50476.78</v>
      </c>
      <c r="E14" s="34">
        <v>48936.28</v>
      </c>
      <c r="F14" s="133">
        <v>55934.06</v>
      </c>
      <c r="G14" s="133">
        <v>55718.47</v>
      </c>
      <c r="H14" s="98">
        <f>G14/G13</f>
        <v>8.5446494646321119E-3</v>
      </c>
      <c r="I14" s="8"/>
    </row>
    <row r="15" spans="1:15" x14ac:dyDescent="0.2">
      <c r="A15" s="242"/>
      <c r="B15" s="52" t="s">
        <v>28</v>
      </c>
      <c r="C15" s="50">
        <v>109285</v>
      </c>
      <c r="D15" s="34">
        <v>72225.56</v>
      </c>
      <c r="E15" s="34">
        <v>76543.350000000006</v>
      </c>
      <c r="F15" s="133">
        <v>58090.37</v>
      </c>
      <c r="G15" s="133">
        <v>70555.350000000006</v>
      </c>
      <c r="H15" s="98">
        <f>G15/G13</f>
        <v>1.0819944151453393E-2</v>
      </c>
      <c r="I15" s="8"/>
    </row>
    <row r="16" spans="1:15" x14ac:dyDescent="0.2">
      <c r="A16" s="242"/>
      <c r="B16" s="52" t="s">
        <v>79</v>
      </c>
      <c r="C16" s="50">
        <v>4579954</v>
      </c>
      <c r="D16" s="34">
        <v>4033495.41</v>
      </c>
      <c r="E16" s="34">
        <v>4760900.22</v>
      </c>
      <c r="F16" s="133">
        <v>5987828.0600000005</v>
      </c>
      <c r="G16" s="133">
        <v>5504470</v>
      </c>
      <c r="H16" s="98">
        <f>G16/G13</f>
        <v>0.84413241495295044</v>
      </c>
      <c r="I16" s="8"/>
    </row>
    <row r="17" spans="1:9" x14ac:dyDescent="0.2">
      <c r="A17" s="242"/>
      <c r="B17" s="52" t="s">
        <v>41</v>
      </c>
      <c r="C17" s="50">
        <v>65750</v>
      </c>
      <c r="D17" s="34">
        <v>84785.73</v>
      </c>
      <c r="E17" s="34">
        <v>95500.58</v>
      </c>
      <c r="F17" s="133">
        <v>128100.76</v>
      </c>
      <c r="G17" s="133">
        <v>104327.61</v>
      </c>
      <c r="H17" s="98">
        <f>G17/G13</f>
        <v>1.5999054836445575E-2</v>
      </c>
      <c r="I17" s="8"/>
    </row>
    <row r="18" spans="1:9" x14ac:dyDescent="0.2">
      <c r="A18" s="242"/>
      <c r="B18" s="52" t="s">
        <v>27</v>
      </c>
      <c r="C18" s="50">
        <v>572701</v>
      </c>
      <c r="D18" s="34">
        <v>556274.25</v>
      </c>
      <c r="E18" s="34">
        <v>537307.37</v>
      </c>
      <c r="F18" s="133">
        <v>511521.86</v>
      </c>
      <c r="G18" s="133">
        <v>482002.96</v>
      </c>
      <c r="H18" s="98">
        <f>G18/G13</f>
        <v>7.3917075147883524E-2</v>
      </c>
      <c r="I18" s="8"/>
    </row>
    <row r="19" spans="1:9" x14ac:dyDescent="0.2">
      <c r="A19" s="242"/>
      <c r="B19" s="52" t="s">
        <v>37</v>
      </c>
      <c r="C19" s="50"/>
      <c r="D19" s="34">
        <v>35121.279999999999</v>
      </c>
      <c r="E19" s="34">
        <v>32912.97</v>
      </c>
      <c r="F19" s="133"/>
      <c r="G19" s="133">
        <v>56231.29</v>
      </c>
      <c r="H19" s="98">
        <f>G19/G13</f>
        <v>8.6232924556986761E-3</v>
      </c>
      <c r="I19" s="8"/>
    </row>
    <row r="20" spans="1:9" x14ac:dyDescent="0.2">
      <c r="A20" s="242"/>
      <c r="B20" s="52" t="s">
        <v>38</v>
      </c>
      <c r="C20" s="50"/>
      <c r="D20" s="34">
        <v>38386.85</v>
      </c>
      <c r="E20" s="34">
        <v>31351.33</v>
      </c>
      <c r="F20" s="133"/>
      <c r="G20" s="133"/>
      <c r="H20" s="98"/>
      <c r="I20" s="10"/>
    </row>
    <row r="21" spans="1:9" x14ac:dyDescent="0.2">
      <c r="A21" s="242"/>
      <c r="B21" s="52" t="s">
        <v>80</v>
      </c>
      <c r="C21" s="50">
        <v>228508</v>
      </c>
      <c r="D21" s="34">
        <v>72600.12</v>
      </c>
      <c r="E21" s="34">
        <v>121297</v>
      </c>
      <c r="F21" s="133">
        <v>132709.32999999999</v>
      </c>
      <c r="G21" s="133">
        <v>126978</v>
      </c>
      <c r="H21" s="98">
        <f>G21/G13</f>
        <v>1.9472582425900359E-2</v>
      </c>
    </row>
    <row r="22" spans="1:9" x14ac:dyDescent="0.2">
      <c r="A22" s="242"/>
      <c r="B22" s="131" t="s">
        <v>111</v>
      </c>
      <c r="C22" s="50">
        <v>103780</v>
      </c>
      <c r="D22" s="34">
        <v>12946.49</v>
      </c>
      <c r="E22" s="34">
        <v>30119.01</v>
      </c>
      <c r="F22" s="133">
        <v>44891.61</v>
      </c>
      <c r="G22" s="133">
        <v>38522.76</v>
      </c>
      <c r="H22" s="98">
        <f>G22/G13</f>
        <v>5.9076187951706384E-3</v>
      </c>
    </row>
    <row r="23" spans="1:9" x14ac:dyDescent="0.2">
      <c r="A23" s="242"/>
      <c r="B23" s="52" t="s">
        <v>39</v>
      </c>
      <c r="C23" s="129"/>
      <c r="D23" s="34">
        <v>11254.53</v>
      </c>
      <c r="E23" s="34">
        <v>14489.01</v>
      </c>
      <c r="F23" s="133">
        <v>5002.25</v>
      </c>
      <c r="G23" s="133">
        <v>13937.68</v>
      </c>
      <c r="H23" s="98">
        <f>G23/G13</f>
        <v>2.1373987826696192E-3</v>
      </c>
    </row>
    <row r="24" spans="1:9" x14ac:dyDescent="0.2">
      <c r="B24" s="52" t="s">
        <v>40</v>
      </c>
      <c r="C24" s="129"/>
      <c r="D24" s="34">
        <v>155654.94999999911</v>
      </c>
      <c r="E24" s="34">
        <v>38315.21</v>
      </c>
      <c r="F24" s="133">
        <f>F13-F16-F17-F18-F21-F22-F23-F15-F14</f>
        <v>53582.489999999525</v>
      </c>
      <c r="G24" s="133">
        <v>68116.709999998711</v>
      </c>
      <c r="H24" s="98">
        <f>G24/G13</f>
        <v>1.0445968987195624E-2</v>
      </c>
    </row>
    <row r="25" spans="1:9" ht="13.5" thickBot="1" x14ac:dyDescent="0.25">
      <c r="B25" s="55"/>
      <c r="C25" s="99">
        <v>12288877</v>
      </c>
      <c r="D25" s="99">
        <f>D4+D13</f>
        <v>10441427.059999999</v>
      </c>
      <c r="E25" s="99">
        <f>E4+E13</f>
        <v>11951613.300000001</v>
      </c>
      <c r="F25" s="99">
        <f>F4+F13</f>
        <v>14576049.143999998</v>
      </c>
      <c r="G25" s="99">
        <f>G4+G13</f>
        <v>14119249.183999997</v>
      </c>
      <c r="H25" s="100"/>
    </row>
    <row r="27" spans="1:9" x14ac:dyDescent="0.2">
      <c r="B27" s="1"/>
    </row>
    <row r="28" spans="1:9" x14ac:dyDescent="0.2">
      <c r="B28" s="46" t="s">
        <v>45</v>
      </c>
      <c r="C28" s="11"/>
    </row>
    <row r="29" spans="1:9" x14ac:dyDescent="0.2">
      <c r="B29" s="13" t="s">
        <v>47</v>
      </c>
      <c r="C29" s="15">
        <v>0.53820000000000001</v>
      </c>
    </row>
    <row r="30" spans="1:9" x14ac:dyDescent="0.2">
      <c r="B30" s="14" t="s">
        <v>60</v>
      </c>
      <c r="C30" s="15">
        <v>0.46179999999999999</v>
      </c>
    </row>
    <row r="31" spans="1:9" x14ac:dyDescent="0.2">
      <c r="B31" s="16" t="s">
        <v>62</v>
      </c>
      <c r="C31" s="20">
        <v>0.24729999999999999</v>
      </c>
    </row>
    <row r="32" spans="1:9" x14ac:dyDescent="0.2">
      <c r="B32" s="17" t="s">
        <v>109</v>
      </c>
      <c r="C32" s="19">
        <v>0.75270000000000004</v>
      </c>
    </row>
    <row r="33" spans="2:3" x14ac:dyDescent="0.2">
      <c r="B33" s="1"/>
      <c r="C33" s="1"/>
    </row>
    <row r="34" spans="2:3" x14ac:dyDescent="0.2">
      <c r="B34" s="18" t="s">
        <v>46</v>
      </c>
      <c r="C34" s="11"/>
    </row>
    <row r="35" spans="2:3" x14ac:dyDescent="0.2">
      <c r="B35" s="13" t="s">
        <v>47</v>
      </c>
      <c r="C35" s="15">
        <v>0.46179999999999999</v>
      </c>
    </row>
    <row r="36" spans="2:3" x14ac:dyDescent="0.2">
      <c r="B36" s="14" t="s">
        <v>60</v>
      </c>
      <c r="C36" s="15">
        <v>0.53820000000000001</v>
      </c>
    </row>
    <row r="37" spans="2:3" x14ac:dyDescent="0.2">
      <c r="B37" s="16" t="s">
        <v>61</v>
      </c>
      <c r="C37" s="20">
        <v>0.84650000000000003</v>
      </c>
    </row>
    <row r="38" spans="2:3" x14ac:dyDescent="0.2">
      <c r="B38" s="17" t="s">
        <v>109</v>
      </c>
      <c r="C38" s="19">
        <v>0.15349999999999997</v>
      </c>
    </row>
    <row r="39" spans="2:3" x14ac:dyDescent="0.2">
      <c r="B39" s="12"/>
      <c r="C39" s="1"/>
    </row>
    <row r="40" spans="2:3" x14ac:dyDescent="0.2">
      <c r="B40" s="1"/>
      <c r="C40" s="1"/>
    </row>
    <row r="41" spans="2:3" x14ac:dyDescent="0.2">
      <c r="B41" s="1"/>
      <c r="C41" s="1"/>
    </row>
    <row r="42" spans="2:3" x14ac:dyDescent="0.2">
      <c r="B42" s="1"/>
      <c r="C42" s="1"/>
    </row>
    <row r="43" spans="2:3" x14ac:dyDescent="0.2">
      <c r="B43" s="1"/>
      <c r="C43" s="1"/>
    </row>
  </sheetData>
  <mergeCells count="2">
    <mergeCell ref="A5:A12"/>
    <mergeCell ref="A14:A23"/>
  </mergeCells>
  <phoneticPr fontId="3" type="noConversion"/>
  <printOptions horizontalCentered="1"/>
  <pageMargins left="0.63" right="0.56999999999999995" top="0.59055118110236227" bottom="0.98425196850393704" header="0" footer="0"/>
  <pageSetup paperSize="9" scale="75" orientation="portrait" horizontalDpi="300" verticalDpi="300"/>
  <headerFooter alignWithMargins="0">
    <oddFooter>&amp;A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1">
    <pageSetUpPr fitToPage="1"/>
  </sheetPr>
  <dimension ref="A1:W61"/>
  <sheetViews>
    <sheetView topLeftCell="A22" zoomScale="85" zoomScaleNormal="75" workbookViewId="0"/>
  </sheetViews>
  <sheetFormatPr baseColWidth="10" defaultColWidth="11.42578125" defaultRowHeight="12.75" x14ac:dyDescent="0.2"/>
  <cols>
    <col min="1" max="1" width="6.85546875" style="2" customWidth="1"/>
    <col min="2" max="2" width="18.42578125" style="2" customWidth="1"/>
    <col min="3" max="3" width="21.7109375" style="2" customWidth="1"/>
    <col min="4" max="4" width="19.28515625" style="2" customWidth="1"/>
    <col min="5" max="5" width="19.7109375" style="2" customWidth="1"/>
    <col min="6" max="6" width="25.7109375" style="2" customWidth="1"/>
    <col min="7" max="9" width="15.85546875" style="2" customWidth="1"/>
    <col min="10" max="10" width="40.140625" style="2" bestFit="1" customWidth="1"/>
    <col min="11" max="14" width="15.85546875" style="2" customWidth="1"/>
    <col min="15" max="16384" width="11.42578125" style="2"/>
  </cols>
  <sheetData>
    <row r="1" spans="1:23" x14ac:dyDescent="0.2">
      <c r="A1" s="38" t="s">
        <v>128</v>
      </c>
    </row>
    <row r="3" spans="1:23" ht="13.5" customHeight="1" thickBot="1" x14ac:dyDescent="0.3">
      <c r="B3" s="56"/>
      <c r="C3" s="56"/>
      <c r="D3" s="56"/>
      <c r="E3" s="56"/>
      <c r="F3" s="56"/>
      <c r="G3" s="56"/>
      <c r="H3" s="56"/>
      <c r="I3" s="56"/>
      <c r="J3" s="1"/>
      <c r="K3" s="1"/>
      <c r="L3" s="1"/>
      <c r="M3" s="1"/>
      <c r="N3" s="1"/>
    </row>
    <row r="4" spans="1:23" s="7" customFormat="1" ht="12.75" customHeight="1" x14ac:dyDescent="0.2">
      <c r="B4" s="243" t="s">
        <v>7</v>
      </c>
      <c r="C4" s="247" t="s">
        <v>8</v>
      </c>
      <c r="D4" s="247"/>
      <c r="E4" s="247"/>
      <c r="F4" s="247"/>
      <c r="G4" s="247"/>
      <c r="H4" s="245" t="s">
        <v>0</v>
      </c>
      <c r="I4" s="3"/>
      <c r="K4" s="3"/>
      <c r="L4" s="3"/>
      <c r="M4" s="3"/>
    </row>
    <row r="5" spans="1:23" s="7" customFormat="1" ht="60" customHeight="1" thickBot="1" x14ac:dyDescent="0.25">
      <c r="B5" s="244"/>
      <c r="C5" s="26" t="s">
        <v>42</v>
      </c>
      <c r="D5" s="26" t="s">
        <v>44</v>
      </c>
      <c r="E5" s="26" t="s">
        <v>43</v>
      </c>
      <c r="F5" s="26" t="s">
        <v>13</v>
      </c>
      <c r="G5" s="26" t="s">
        <v>14</v>
      </c>
      <c r="H5" s="246"/>
      <c r="I5" s="3"/>
      <c r="J5" s="3"/>
      <c r="K5" s="3"/>
      <c r="L5" s="3"/>
      <c r="M5" s="3"/>
    </row>
    <row r="6" spans="1:23" s="7" customFormat="1" x14ac:dyDescent="0.2">
      <c r="B6" s="64" t="s">
        <v>2</v>
      </c>
      <c r="C6" s="34">
        <v>174535.639</v>
      </c>
      <c r="D6" s="34">
        <v>20381.97</v>
      </c>
      <c r="E6" s="34">
        <v>1797316.73</v>
      </c>
      <c r="F6" s="34">
        <v>172780.28900000002</v>
      </c>
      <c r="G6" s="34">
        <v>163070.74799999999</v>
      </c>
      <c r="H6" s="35">
        <v>2328085.3760000002</v>
      </c>
      <c r="I6" s="3"/>
      <c r="J6" s="67" t="s">
        <v>65</v>
      </c>
      <c r="K6" s="61">
        <f>H9</f>
        <v>2968841.3760000002</v>
      </c>
      <c r="L6" s="248" t="s">
        <v>81</v>
      </c>
      <c r="M6" s="3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s="7" customFormat="1" ht="12.95" customHeight="1" x14ac:dyDescent="0.2">
      <c r="B7" s="64" t="s">
        <v>3</v>
      </c>
      <c r="C7" s="34">
        <v>129429.42</v>
      </c>
      <c r="D7" s="34">
        <v>16.36</v>
      </c>
      <c r="E7" s="34">
        <v>369201.91</v>
      </c>
      <c r="F7" s="34">
        <v>45821.55</v>
      </c>
      <c r="G7" s="34">
        <v>96286.76</v>
      </c>
      <c r="H7" s="35">
        <v>640756</v>
      </c>
      <c r="I7" s="3"/>
      <c r="J7" s="68" t="s">
        <v>66</v>
      </c>
      <c r="K7" s="62">
        <f>G17</f>
        <v>11150407.808</v>
      </c>
      <c r="L7" s="248"/>
      <c r="M7" s="3"/>
      <c r="N7" s="9"/>
      <c r="O7" s="9"/>
      <c r="P7" s="9"/>
      <c r="Q7" s="9"/>
      <c r="R7" s="9"/>
      <c r="S7" s="9"/>
      <c r="T7" s="9"/>
      <c r="U7" s="9"/>
      <c r="V7" s="9"/>
      <c r="W7" s="9"/>
    </row>
    <row r="8" spans="1:23" x14ac:dyDescent="0.2">
      <c r="B8" s="64"/>
      <c r="C8" s="34"/>
      <c r="D8" s="34"/>
      <c r="E8" s="34"/>
      <c r="F8" s="34"/>
      <c r="G8" s="34"/>
      <c r="H8" s="35"/>
      <c r="I8" s="3"/>
      <c r="J8" s="68"/>
      <c r="K8" s="33"/>
      <c r="L8" s="3"/>
      <c r="M8" s="3"/>
    </row>
    <row r="9" spans="1:23" ht="13.5" thickBot="1" x14ac:dyDescent="0.25">
      <c r="B9" s="23" t="s">
        <v>5</v>
      </c>
      <c r="C9" s="36">
        <v>303965.05900000001</v>
      </c>
      <c r="D9" s="36">
        <v>20398.330000000002</v>
      </c>
      <c r="E9" s="36">
        <v>2166518.64</v>
      </c>
      <c r="F9" s="36">
        <v>218601.83900000004</v>
      </c>
      <c r="G9" s="36">
        <v>259357.50799999997</v>
      </c>
      <c r="H9" s="63">
        <v>2968841.3760000002</v>
      </c>
      <c r="I9" s="3"/>
      <c r="J9" s="68" t="s">
        <v>63</v>
      </c>
      <c r="K9" s="62">
        <v>517763.86100000003</v>
      </c>
      <c r="L9" s="249" t="s">
        <v>82</v>
      </c>
      <c r="M9" s="3"/>
    </row>
    <row r="10" spans="1:23" ht="13.5" thickBot="1" x14ac:dyDescent="0.25">
      <c r="B10" s="57"/>
      <c r="C10" s="58"/>
      <c r="D10" s="58"/>
      <c r="E10" s="58"/>
      <c r="F10" s="58"/>
      <c r="G10" s="58"/>
      <c r="H10" s="58"/>
      <c r="I10" s="58"/>
      <c r="J10" s="55" t="s">
        <v>64</v>
      </c>
      <c r="K10" s="37">
        <v>1024010.46</v>
      </c>
      <c r="L10" s="249"/>
      <c r="M10" s="58"/>
    </row>
    <row r="11" spans="1:23" ht="13.5" thickBot="1" x14ac:dyDescent="0.25"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</row>
    <row r="12" spans="1:23" x14ac:dyDescent="0.2">
      <c r="B12" s="243" t="s">
        <v>7</v>
      </c>
      <c r="C12" s="247" t="s">
        <v>9</v>
      </c>
      <c r="D12" s="247"/>
      <c r="E12" s="247"/>
      <c r="F12" s="247"/>
      <c r="G12" s="245" t="s">
        <v>1</v>
      </c>
      <c r="H12" s="58"/>
      <c r="I12" s="58"/>
      <c r="J12" s="58"/>
      <c r="K12" s="58"/>
      <c r="L12" s="58"/>
    </row>
    <row r="13" spans="1:23" ht="43.5" customHeight="1" x14ac:dyDescent="0.2">
      <c r="B13" s="244"/>
      <c r="C13" s="26" t="s">
        <v>34</v>
      </c>
      <c r="D13" s="26" t="s">
        <v>35</v>
      </c>
      <c r="E13" s="66" t="s">
        <v>19</v>
      </c>
      <c r="F13" s="26" t="s">
        <v>95</v>
      </c>
      <c r="G13" s="246"/>
      <c r="H13" s="58"/>
      <c r="I13" s="58"/>
      <c r="J13" s="58"/>
      <c r="K13" s="58"/>
      <c r="L13" s="58"/>
    </row>
    <row r="14" spans="1:23" x14ac:dyDescent="0.2">
      <c r="B14" s="64" t="s">
        <v>2</v>
      </c>
      <c r="C14" s="34">
        <v>39109.86</v>
      </c>
      <c r="D14" s="34">
        <v>4252017.0599999996</v>
      </c>
      <c r="E14" s="34">
        <v>974541</v>
      </c>
      <c r="F14" s="34">
        <v>4635.058</v>
      </c>
      <c r="G14" s="35">
        <v>5270302.9780000001</v>
      </c>
      <c r="H14" s="58"/>
      <c r="I14" s="58"/>
      <c r="J14" s="58"/>
      <c r="K14" s="58"/>
      <c r="L14" s="58"/>
    </row>
    <row r="15" spans="1:23" x14ac:dyDescent="0.2">
      <c r="B15" s="64" t="s">
        <v>3</v>
      </c>
      <c r="C15" s="34">
        <v>3668.35</v>
      </c>
      <c r="D15" s="34">
        <v>5561328.4800000004</v>
      </c>
      <c r="E15" s="34">
        <v>315108</v>
      </c>
      <c r="F15" s="34"/>
      <c r="G15" s="35">
        <v>5880104.8300000001</v>
      </c>
      <c r="H15" s="58"/>
      <c r="I15" s="58"/>
      <c r="J15" s="58"/>
      <c r="K15" s="58"/>
      <c r="L15" s="58"/>
    </row>
    <row r="16" spans="1:23" x14ac:dyDescent="0.2">
      <c r="B16" s="64"/>
      <c r="C16" s="34"/>
      <c r="D16" s="34"/>
      <c r="E16" s="34"/>
      <c r="F16" s="34"/>
      <c r="G16" s="35"/>
      <c r="H16" s="58"/>
      <c r="I16" s="58"/>
      <c r="J16" s="58"/>
      <c r="K16" s="58"/>
      <c r="L16" s="58"/>
    </row>
    <row r="17" spans="2:13" ht="13.5" thickBot="1" x14ac:dyDescent="0.25">
      <c r="B17" s="23" t="s">
        <v>5</v>
      </c>
      <c r="C17" s="36">
        <v>42778.21</v>
      </c>
      <c r="D17" s="36">
        <v>9813345.5399999991</v>
      </c>
      <c r="E17" s="36">
        <v>1289649</v>
      </c>
      <c r="F17" s="36">
        <v>4635.058</v>
      </c>
      <c r="G17" s="63">
        <v>11150407.808</v>
      </c>
      <c r="H17" s="58"/>
      <c r="I17" s="58"/>
      <c r="J17" s="58"/>
      <c r="K17" s="58"/>
      <c r="L17" s="58"/>
    </row>
    <row r="18" spans="2:13" x14ac:dyDescent="0.2"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</row>
    <row r="19" spans="2:13" ht="13.5" thickBot="1" x14ac:dyDescent="0.25"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</row>
    <row r="20" spans="2:13" ht="12.75" customHeight="1" x14ac:dyDescent="0.2">
      <c r="B20" s="243" t="s">
        <v>7</v>
      </c>
      <c r="C20" s="250" t="s">
        <v>8</v>
      </c>
      <c r="D20" s="251"/>
      <c r="E20" s="251"/>
      <c r="F20" s="252"/>
      <c r="G20" s="250" t="s">
        <v>9</v>
      </c>
      <c r="H20" s="251"/>
      <c r="I20" s="252"/>
      <c r="J20" s="245" t="s">
        <v>4</v>
      </c>
      <c r="K20" s="58"/>
    </row>
    <row r="21" spans="2:13" ht="51" x14ac:dyDescent="0.2">
      <c r="B21" s="244"/>
      <c r="C21" s="26" t="s">
        <v>42</v>
      </c>
      <c r="D21" s="26" t="s">
        <v>43</v>
      </c>
      <c r="E21" s="26" t="s">
        <v>13</v>
      </c>
      <c r="F21" s="26" t="s">
        <v>14</v>
      </c>
      <c r="G21" s="26" t="s">
        <v>34</v>
      </c>
      <c r="H21" s="26" t="s">
        <v>35</v>
      </c>
      <c r="I21" s="26" t="s">
        <v>36</v>
      </c>
      <c r="J21" s="246"/>
      <c r="K21" s="58"/>
    </row>
    <row r="22" spans="2:13" x14ac:dyDescent="0.2">
      <c r="B22" s="64" t="s">
        <v>2</v>
      </c>
      <c r="C22" s="34">
        <v>45559.354999999996</v>
      </c>
      <c r="D22" s="34">
        <v>50097.35</v>
      </c>
      <c r="E22" s="34">
        <v>7182.62</v>
      </c>
      <c r="F22" s="34">
        <v>19244.45</v>
      </c>
      <c r="G22" s="34">
        <v>10534.42</v>
      </c>
      <c r="H22" s="34">
        <v>63926.06</v>
      </c>
      <c r="I22" s="34">
        <v>67497.100000000006</v>
      </c>
      <c r="J22" s="35">
        <f>SUM(C22:I22)</f>
        <v>264041.35499999998</v>
      </c>
      <c r="K22" s="58"/>
    </row>
    <row r="23" spans="2:13" x14ac:dyDescent="0.2">
      <c r="B23" s="64" t="s">
        <v>3</v>
      </c>
      <c r="C23" s="34">
        <v>122742.82</v>
      </c>
      <c r="D23" s="34">
        <v>200410.64</v>
      </c>
      <c r="E23" s="34">
        <v>43802.48</v>
      </c>
      <c r="F23" s="34">
        <v>28724.146000000001</v>
      </c>
      <c r="G23" s="65">
        <v>23151.87</v>
      </c>
      <c r="H23" s="34">
        <v>566804.61</v>
      </c>
      <c r="I23" s="34">
        <v>292096.40000000002</v>
      </c>
      <c r="J23" s="35">
        <f>SUM(C23:I23)</f>
        <v>1277732.966</v>
      </c>
      <c r="K23" s="58"/>
    </row>
    <row r="24" spans="2:13" x14ac:dyDescent="0.2">
      <c r="B24" s="64"/>
      <c r="C24" s="34"/>
      <c r="D24" s="34"/>
      <c r="E24" s="34"/>
      <c r="F24" s="34"/>
      <c r="G24" s="34"/>
      <c r="H24" s="34"/>
      <c r="I24" s="34"/>
      <c r="J24" s="35"/>
      <c r="K24" s="58"/>
    </row>
    <row r="25" spans="2:13" ht="13.5" thickBot="1" x14ac:dyDescent="0.25">
      <c r="B25" s="23" t="s">
        <v>5</v>
      </c>
      <c r="C25" s="36">
        <f>SUM(C22:C24)</f>
        <v>168302.17499999999</v>
      </c>
      <c r="D25" s="36">
        <f t="shared" ref="D25:I25" si="0">SUM(D22:D24)</f>
        <v>250507.99000000002</v>
      </c>
      <c r="E25" s="36">
        <f t="shared" si="0"/>
        <v>50985.100000000006</v>
      </c>
      <c r="F25" s="36">
        <f t="shared" si="0"/>
        <v>47968.596000000005</v>
      </c>
      <c r="G25" s="36">
        <f t="shared" si="0"/>
        <v>33686.29</v>
      </c>
      <c r="H25" s="36">
        <f t="shared" si="0"/>
        <v>630730.66999999993</v>
      </c>
      <c r="I25" s="36">
        <f t="shared" si="0"/>
        <v>359593.5</v>
      </c>
      <c r="J25" s="63">
        <f>SUM(J22:J24)</f>
        <v>1541774.321</v>
      </c>
      <c r="K25" s="58"/>
    </row>
    <row r="26" spans="2:13" x14ac:dyDescent="0.2">
      <c r="B26" s="57"/>
      <c r="C26" s="58"/>
      <c r="D26" s="58"/>
      <c r="E26" s="58"/>
      <c r="F26" s="58">
        <f>C25+D25+E25+F25</f>
        <v>517763.86100000003</v>
      </c>
      <c r="G26" s="58"/>
      <c r="H26" s="58"/>
      <c r="I26" s="58">
        <f>G25+H25+I25</f>
        <v>1024010.46</v>
      </c>
      <c r="J26" s="58"/>
      <c r="K26" s="58"/>
      <c r="L26" s="58"/>
      <c r="M26" s="58"/>
    </row>
    <row r="27" spans="2:13" ht="16.5" customHeight="1" x14ac:dyDescent="0.2"/>
    <row r="52" spans="3:6" ht="18" customHeight="1" x14ac:dyDescent="0.2">
      <c r="C52" s="59" t="s">
        <v>10</v>
      </c>
      <c r="D52" s="59">
        <f>+C9</f>
        <v>303965.05900000001</v>
      </c>
      <c r="E52" s="60"/>
      <c r="F52" s="60"/>
    </row>
    <row r="53" spans="3:6" ht="18" customHeight="1" x14ac:dyDescent="0.2">
      <c r="C53" s="59" t="s">
        <v>11</v>
      </c>
      <c r="D53" s="59">
        <f>+D9</f>
        <v>20398.330000000002</v>
      </c>
      <c r="E53" s="60"/>
      <c r="F53" s="60"/>
    </row>
    <row r="54" spans="3:6" ht="18" customHeight="1" x14ac:dyDescent="0.2">
      <c r="C54" s="59" t="s">
        <v>12</v>
      </c>
      <c r="D54" s="59">
        <f>+E9</f>
        <v>2166518.64</v>
      </c>
      <c r="E54" s="60"/>
      <c r="F54" s="60"/>
    </row>
    <row r="55" spans="3:6" ht="18" customHeight="1" x14ac:dyDescent="0.2">
      <c r="C55" s="59" t="s">
        <v>13</v>
      </c>
      <c r="D55" s="59">
        <f>+F9</f>
        <v>218601.83900000004</v>
      </c>
      <c r="E55" s="60"/>
      <c r="F55" s="60"/>
    </row>
    <row r="56" spans="3:6" ht="18" customHeight="1" x14ac:dyDescent="0.2">
      <c r="C56" s="59" t="s">
        <v>14</v>
      </c>
      <c r="D56" s="59">
        <f>+G9</f>
        <v>259357.50799999997</v>
      </c>
      <c r="E56" s="60"/>
      <c r="F56" s="60"/>
    </row>
    <row r="57" spans="3:6" ht="18" customHeight="1" x14ac:dyDescent="0.2">
      <c r="C57" s="59" t="s">
        <v>15</v>
      </c>
      <c r="D57" s="59">
        <f>+C17</f>
        <v>42778.21</v>
      </c>
      <c r="E57" s="60"/>
      <c r="F57" s="60"/>
    </row>
    <row r="58" spans="3:6" ht="18" customHeight="1" x14ac:dyDescent="0.2">
      <c r="C58" s="59" t="s">
        <v>16</v>
      </c>
      <c r="D58" s="59">
        <f>+D17</f>
        <v>9813345.5399999991</v>
      </c>
      <c r="E58" s="60"/>
      <c r="F58" s="60"/>
    </row>
    <row r="59" spans="3:6" ht="18" customHeight="1" x14ac:dyDescent="0.2">
      <c r="C59" s="59" t="s">
        <v>17</v>
      </c>
      <c r="D59" s="59">
        <f>+E17</f>
        <v>1289649</v>
      </c>
      <c r="E59" s="60"/>
      <c r="F59" s="60"/>
    </row>
    <row r="60" spans="3:6" ht="18" customHeight="1" x14ac:dyDescent="0.2">
      <c r="C60" s="59" t="s">
        <v>18</v>
      </c>
      <c r="D60" s="59">
        <f>+F17</f>
        <v>4635.058</v>
      </c>
      <c r="E60" s="60"/>
      <c r="F60" s="60"/>
    </row>
    <row r="61" spans="3:6" ht="18" customHeight="1" x14ac:dyDescent="0.2">
      <c r="C61" s="59" t="s">
        <v>19</v>
      </c>
      <c r="D61" s="59" t="e">
        <f>+#REF!</f>
        <v>#REF!</v>
      </c>
      <c r="E61" s="60"/>
      <c r="F61" s="60"/>
    </row>
  </sheetData>
  <mergeCells count="12">
    <mergeCell ref="B20:B21"/>
    <mergeCell ref="J20:J21"/>
    <mergeCell ref="B12:B13"/>
    <mergeCell ref="C12:F12"/>
    <mergeCell ref="G20:I20"/>
    <mergeCell ref="C20:F20"/>
    <mergeCell ref="B4:B5"/>
    <mergeCell ref="H4:H5"/>
    <mergeCell ref="G12:G13"/>
    <mergeCell ref="C4:G4"/>
    <mergeCell ref="L6:L7"/>
    <mergeCell ref="L9:L10"/>
  </mergeCells>
  <phoneticPr fontId="3" type="noConversion"/>
  <printOptions horizontalCentered="1"/>
  <pageMargins left="0.47" right="0.33" top="0.59055118110236227" bottom="0.98425196850393704" header="0" footer="0"/>
  <pageSetup paperSize="9" scale="75" orientation="portrait" horizontalDpi="300" verticalDpi="300"/>
  <headerFooter alignWithMargins="0">
    <oddFooter>&amp;A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3</vt:i4>
      </vt:variant>
    </vt:vector>
  </HeadingPairs>
  <TitlesOfParts>
    <vt:vector size="17" baseType="lpstr">
      <vt:lpstr>Metadatos</vt:lpstr>
      <vt:lpstr>Indicador 29</vt:lpstr>
      <vt:lpstr>Indicador 30</vt:lpstr>
      <vt:lpstr>Indicador 31</vt:lpstr>
      <vt:lpstr>Indicador 32</vt:lpstr>
      <vt:lpstr>Indicador 33</vt:lpstr>
      <vt:lpstr>Figura 4</vt:lpstr>
      <vt:lpstr>Figura 10</vt:lpstr>
      <vt:lpstr>Figura 11</vt:lpstr>
      <vt:lpstr>Figura 13</vt:lpstr>
      <vt:lpstr>Tabla 1</vt:lpstr>
      <vt:lpstr>Tabla 3</vt:lpstr>
      <vt:lpstr>Tabla 5</vt:lpstr>
      <vt:lpstr>Hoja1</vt:lpstr>
      <vt:lpstr>'Figura 10'!Área_de_impresión</vt:lpstr>
      <vt:lpstr>'Figura 11'!Área_de_impresión</vt:lpstr>
      <vt:lpstr>'Figura 13'!Área_de_impresión</vt:lpstr>
    </vt:vector>
  </TitlesOfParts>
  <Company>Tragsatec - Grupo 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ldp</dc:creator>
  <cp:lastModifiedBy>CSM</cp:lastModifiedBy>
  <cp:lastPrinted>2011-07-19T08:57:46Z</cp:lastPrinted>
  <dcterms:created xsi:type="dcterms:W3CDTF">2009-06-03T07:28:13Z</dcterms:created>
  <dcterms:modified xsi:type="dcterms:W3CDTF">2024-10-08T07:44:57Z</dcterms:modified>
</cp:coreProperties>
</file>