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bbgb48969885-my.sharepoint.com/personal/mbajos_bbg_es/Documents/OGMP inicio julio 2020/21_RY2025_REPORT 2025 &amp; IMPLEMT PLAN May2026/"/>
    </mc:Choice>
  </mc:AlternateContent>
  <xr:revisionPtr revIDLastSave="147" documentId="8_{6310F9A3-E335-4599-99C5-97A5A419A041}" xr6:coauthVersionLast="47" xr6:coauthVersionMax="47" xr10:uidLastSave="{61F1F0B1-BDD6-42CF-973D-A5C2D90EFCFE}"/>
  <bookViews>
    <workbookView xWindow="28680" yWindow="-120" windowWidth="29040" windowHeight="15720" xr2:uid="{286D5D60-0E9E-46BA-BCE0-B7E3B5D7A634}"/>
  </bookViews>
  <sheets>
    <sheet name="LNG Regasification" sheetId="7" r:id="rId1"/>
    <sheet name="List of Excluded Entities" sheetId="13" r:id="rId2"/>
    <sheet name="version" sheetId="14" r:id="rId3"/>
    <sheet name="ListofCountries" sheetId="1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5" i="7" l="1"/>
  <c r="H34" i="7"/>
  <c r="H37" i="7"/>
  <c r="H21" i="7"/>
  <c r="H30" i="7"/>
  <c r="H29" i="7" l="1"/>
  <c r="H19" i="7"/>
  <c r="H20" i="7" l="1"/>
  <c r="H17" i="7"/>
  <c r="H16" i="7"/>
  <c r="H15" i="7"/>
  <c r="H42" i="7" l="1"/>
  <c r="E40" i="7"/>
  <c r="E41" i="7"/>
  <c r="H41" i="7" s="1"/>
  <c r="H40" i="7"/>
  <c r="H28" i="7" l="1"/>
  <c r="H22" i="7"/>
  <c r="H14" i="7" l="1"/>
  <c r="H39" i="7" l="1"/>
  <c r="H38" i="7" l="1"/>
  <c r="H13"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Marta Bajos</author>
  </authors>
  <commentList>
    <comment ref="B17" authorId="0" shapeId="0" xr:uid="{170CE3BA-B26B-4D39-BDA9-BC2EF66DCA20}">
      <text>
        <r>
          <rPr>
            <b/>
            <sz val="9"/>
            <color indexed="81"/>
            <rFont val="Tahoma"/>
            <family val="2"/>
          </rPr>
          <t>PSV Pressure Safety Valve</t>
        </r>
      </text>
    </comment>
    <comment ref="B19" authorId="0" shapeId="0" xr:uid="{3D487380-82DE-48C9-8DE6-887E012658B2}">
      <text>
        <r>
          <rPr>
            <b/>
            <sz val="9"/>
            <color indexed="81"/>
            <rFont val="Tahoma"/>
            <family val="2"/>
          </rPr>
          <t xml:space="preserve">OPEN EXIT
</t>
        </r>
        <r>
          <rPr>
            <sz val="9"/>
            <color indexed="81"/>
            <rFont val="Tahoma"/>
            <family val="2"/>
          </rPr>
          <t>subtracting the emission of the chromatographs that is included in "Gas analyzers"</t>
        </r>
      </text>
    </comment>
    <comment ref="B20" authorId="0" shapeId="0" xr:uid="{A3FB198B-7940-4055-9269-43032C123A0E}">
      <text>
        <r>
          <rPr>
            <b/>
            <sz val="9"/>
            <color indexed="81"/>
            <rFont val="Tahoma"/>
            <family val="2"/>
          </rPr>
          <t>FLANGES
SEAL PUMPS</t>
        </r>
      </text>
    </comment>
    <comment ref="B29" authorId="1" shapeId="0" xr:uid="{B520462B-1A1F-4C47-A7B7-2F73EE5887A8}">
      <text>
        <r>
          <rPr>
            <b/>
            <sz val="9"/>
            <color indexed="81"/>
            <rFont val="Tahoma"/>
            <charset val="1"/>
          </rPr>
          <t>Marta Bajos:</t>
        </r>
        <r>
          <rPr>
            <sz val="9"/>
            <color indexed="81"/>
            <rFont val="Tahoma"/>
            <charset val="1"/>
          </rPr>
          <t xml:space="preserve">
LEARNING RECONCILIATION // </t>
        </r>
        <r>
          <rPr>
            <b/>
            <sz val="9"/>
            <color indexed="81"/>
            <rFont val="Tahoma"/>
            <family val="2"/>
          </rPr>
          <t xml:space="preserve">Site-level that have been incorporated = 6.055 kg/h = 53,041.80 Kg/year </t>
        </r>
        <r>
          <rPr>
            <sz val="9"/>
            <color indexed="81"/>
            <rFont val="Tahoma"/>
            <charset val="1"/>
          </rPr>
          <t xml:space="preserve">
(= value for L5 minus source level value in areas: tank 102 + S tanks + Flare + Jetty)
BOG compressors = 2.91 Kg/h: The source-level is taken in this area as it is considered more accurate
Tank 102 = 2.22 Kg/h: An average value is taken between the source-level and the site-level. On the one hand, it is considered that the source-level may not have incorporated some non-accessible sources. On the other hand, it is considered that the site-level may have doubled emissions from other areas.
S tanks = 1.99 Kg/h: The site-level is taken as it is considered more accurate
Flare = 2.83 Kg/h: Torch learning is incorporated. This source will continue to be investigated in the future
Jetty = 1.84 Kg/h: The site-level is taken as it is more accurate, there are leaks in the inaccessible arms that could not be quantified at the source level
</t>
        </r>
        <r>
          <rPr>
            <b/>
            <sz val="9"/>
            <color indexed="81"/>
            <rFont val="Tahoma"/>
            <family val="2"/>
          </rPr>
          <t>The value of the "Learning from Reconciliation" is reported in cell H29 (OTHER VENTS), since BBG is in the process of analyzing the origin of these emissions in order to mitigate them.</t>
        </r>
      </text>
    </comment>
    <comment ref="B33" authorId="1" shapeId="0" xr:uid="{7334D6E8-48DC-4188-9B46-F08002D93AE2}">
      <text>
        <r>
          <rPr>
            <b/>
            <sz val="9"/>
            <color indexed="81"/>
            <rFont val="Tahoma"/>
            <family val="2"/>
          </rPr>
          <t>Marta Bajos:</t>
        </r>
        <r>
          <rPr>
            <sz val="9"/>
            <color indexed="81"/>
            <rFont val="Tahoma"/>
            <family val="2"/>
          </rPr>
          <t xml:space="preserve">
tank loading station
</t>
        </r>
      </text>
    </comment>
    <comment ref="I37" authorId="1" shapeId="0" xr:uid="{E2078E3E-EA8E-44D4-800B-25C21D9D9776}">
      <text>
        <r>
          <rPr>
            <b/>
            <sz val="9"/>
            <color indexed="81"/>
            <rFont val="Tahoma"/>
            <family val="2"/>
          </rPr>
          <t>Marta Bajos:</t>
        </r>
        <r>
          <rPr>
            <sz val="9"/>
            <color indexed="81"/>
            <rFont val="Tahoma"/>
            <family val="2"/>
          </rPr>
          <t xml:space="preserve">
Based on available information. The estimate took into account BBG flow rates and the uncertainty does not include the error of that component.</t>
        </r>
      </text>
    </comment>
    <comment ref="I38" authorId="1" shapeId="0" xr:uid="{8A8EDCB3-9EE9-42F2-BDEB-5972BB6AFC0E}">
      <text>
        <r>
          <rPr>
            <b/>
            <sz val="9"/>
            <color indexed="81"/>
            <rFont val="Tahoma"/>
            <family val="2"/>
          </rPr>
          <t>Marta Bajos:</t>
        </r>
        <r>
          <rPr>
            <sz val="9"/>
            <color indexed="81"/>
            <rFont val="Tahoma"/>
            <family val="2"/>
          </rPr>
          <t xml:space="preserve">
Based on available information. The estimate took into account BBG flow rates and the uncertainty does not include the error of that component.</t>
        </r>
      </text>
    </comment>
    <comment ref="I39" authorId="1" shapeId="0" xr:uid="{28114CCF-790E-4EA5-ABE0-5D593870E16A}">
      <text>
        <r>
          <rPr>
            <b/>
            <sz val="9"/>
            <color indexed="81"/>
            <rFont val="Tahoma"/>
            <family val="2"/>
          </rPr>
          <t>Marta Bajos:</t>
        </r>
        <r>
          <rPr>
            <sz val="9"/>
            <color indexed="81"/>
            <rFont val="Tahoma"/>
            <family val="2"/>
          </rPr>
          <t xml:space="preserve">
Based on available information. The estimate took into account BBG flow rates and the uncertainty does not include the error of that component.</t>
        </r>
      </text>
    </comment>
    <comment ref="B40" authorId="0" shapeId="0" xr:uid="{7F237BA6-FF72-4537-AC06-124FA21E2B25}">
      <text>
        <r>
          <rPr>
            <b/>
            <sz val="9"/>
            <color indexed="81"/>
            <rFont val="Tahoma"/>
            <family val="2"/>
          </rPr>
          <t>Autor:</t>
        </r>
        <r>
          <rPr>
            <sz val="9"/>
            <color indexed="81"/>
            <rFont val="Tahoma"/>
            <family val="2"/>
          </rPr>
          <t xml:space="preserve">
PILOT BURNERS</t>
        </r>
      </text>
    </comment>
    <comment ref="E40" authorId="1" shapeId="0" xr:uid="{3A9D9DD6-84DB-4A55-A911-1D52CAF1BE9F}">
      <text>
        <r>
          <rPr>
            <b/>
            <sz val="9"/>
            <color indexed="81"/>
            <rFont val="Tahoma"/>
            <family val="2"/>
          </rPr>
          <t xml:space="preserve">Marta Bajos:
</t>
        </r>
        <r>
          <rPr>
            <sz val="9"/>
            <color indexed="81"/>
            <rFont val="Tahoma"/>
            <family val="2"/>
          </rPr>
          <t xml:space="preserve">
</t>
        </r>
        <r>
          <rPr>
            <b/>
            <sz val="9"/>
            <color indexed="81"/>
            <rFont val="Tahoma"/>
            <family val="2"/>
          </rPr>
          <t xml:space="preserve">PILOT BURNERS
</t>
        </r>
        <r>
          <rPr>
            <sz val="9"/>
            <color indexed="81"/>
            <rFont val="Tahoma"/>
            <family val="2"/>
          </rPr>
          <t xml:space="preserve">
</t>
        </r>
        <r>
          <rPr>
            <b/>
            <sz val="9"/>
            <color indexed="81"/>
            <rFont val="Tahoma"/>
            <family val="2"/>
          </rPr>
          <t xml:space="preserve">Methodological approach
</t>
        </r>
        <r>
          <rPr>
            <sz val="9"/>
            <color indexed="81"/>
            <rFont val="Tahoma"/>
            <family val="2"/>
          </rPr>
          <t>The methane emissions associated with the pilots and auxiliary burners have been calculated by applying an emission factor per unit of energy, in accordance with the greenhouse gas inventory methodologies for stationary combustion of natural gas.
This approach is consistent with international guidelines and is suitable for stable and continuous combustion equipment, where the methane emitted corresponds primarily to the residual methane in the flue gases.</t>
        </r>
        <r>
          <rPr>
            <b/>
            <sz val="9"/>
            <color indexed="81"/>
            <rFont val="Tahoma"/>
            <family val="2"/>
          </rPr>
          <t xml:space="preserve">
Emission factor applied
</t>
        </r>
        <r>
          <rPr>
            <sz val="9"/>
            <color indexed="81"/>
            <rFont val="Tahoma"/>
            <family val="2"/>
          </rPr>
          <t>The methane emission factor for stationary combustion of natural gas published by the US Environmental Protection Agency (EPA) has been used:
 1,0 g CH₄ / mmBtu
This value has been converted to inventory units:
1 mmBtu=293,071 kWh
FE_pilotos=1.0/293.071=0.003412 g CH_4/kWh</t>
        </r>
        <r>
          <rPr>
            <b/>
            <sz val="9"/>
            <color indexed="81"/>
            <rFont val="Tahoma"/>
            <family val="2"/>
          </rPr>
          <t xml:space="preserve">
Emissions calculation
</t>
        </r>
        <r>
          <rPr>
            <sz val="9"/>
            <color indexed="81"/>
            <rFont val="Tahoma"/>
            <family val="2"/>
          </rPr>
          <t>Methane emissions have been calculated using the following expression:
E_(CH_4, pilots)=Consumo_kWh×FE_pilotos</t>
        </r>
        <r>
          <rPr>
            <b/>
            <sz val="9"/>
            <color indexed="81"/>
            <rFont val="Tahoma"/>
            <family val="2"/>
          </rPr>
          <t xml:space="preserve">
Applying the annual consumption of the pilots and auxiliary burners, 3.49 kg of CH₄ are obtained.
</t>
        </r>
        <r>
          <rPr>
            <sz val="9"/>
            <color indexed="81"/>
            <rFont val="Tahoma"/>
            <family val="2"/>
          </rPr>
          <t xml:space="preserve">
</t>
        </r>
      </text>
    </comment>
    <comment ref="E41" authorId="1" shapeId="0" xr:uid="{6F25CEB3-9AB5-40D1-AD12-47CCD943A148}">
      <text>
        <r>
          <rPr>
            <b/>
            <sz val="9"/>
            <color indexed="81"/>
            <rFont val="Tahoma"/>
            <family val="2"/>
          </rPr>
          <t xml:space="preserve">Marta Bajos:
FLARING
Methodological principle
</t>
        </r>
        <r>
          <rPr>
            <sz val="9"/>
            <color indexed="81"/>
            <rFont val="Tahoma"/>
            <family val="2"/>
          </rPr>
          <t>The methane emissions associated with the flare have been estimated from the methane not destroyed during the combustion process, rather than applying a generic factor.
The calculation is based on the destruction and disposal efficiency (DRE) of the flare, determined by specific measurement at the facility, which allows a more representative estimate with less uncertainty.</t>
        </r>
        <r>
          <rPr>
            <b/>
            <sz val="9"/>
            <color indexed="81"/>
            <rFont val="Tahoma"/>
            <family val="2"/>
          </rPr>
          <t xml:space="preserve">
Torch destruction efficiency
</t>
        </r>
        <r>
          <rPr>
            <sz val="9"/>
            <color indexed="81"/>
            <rFont val="Tahoma"/>
            <family val="2"/>
          </rPr>
          <t>The destruction efficiency of the torch has been measured by means of specific instrumentation, obtaining the following result:
 DRE = 99.11%
The fraction of undestroyed methane is calculated as:
Undestroyed fraction=1-DRE=0.0089</t>
        </r>
        <r>
          <rPr>
            <b/>
            <sz val="9"/>
            <color indexed="81"/>
            <rFont val="Tahoma"/>
            <family val="2"/>
          </rPr>
          <t xml:space="preserve">
Calculating the torch emission factor
</t>
        </r>
        <r>
          <rPr>
            <sz val="9"/>
            <color indexed="81"/>
            <rFont val="Tahoma"/>
            <family val="2"/>
          </rPr>
          <t>The methane emission factor from the flare has been obtained by combining:
• The fraction of undestroyed methane.
• The ratio of energy to mass of natural gas (on PCS basis).
• The actual fraction of methane in natural gas.
The expression used is:
FE_antorcha=(1-DRE)×kg gas/kWh×x_(CH_4 )×1000
Substituting the values:
FE_antorcha=0,0089×0,06526×0,956017×1000
Resulting:
FE_ANTORCHA = 0.555 g CH₄/kWh (PCS)</t>
        </r>
        <r>
          <rPr>
            <b/>
            <sz val="9"/>
            <color indexed="81"/>
            <rFont val="Tahoma"/>
            <family val="2"/>
          </rPr>
          <t xml:space="preserve">
Emissions calculation
</t>
        </r>
        <r>
          <rPr>
            <sz val="9"/>
            <color indexed="81"/>
            <rFont val="Tahoma"/>
            <family val="2"/>
          </rPr>
          <t>The methane emissions associated with the flare have been calculated as:
E_(CH_4, antorcha)=230,194 kWh×0.555 g/kWh</t>
        </r>
        <r>
          <rPr>
            <b/>
            <sz val="9"/>
            <color indexed="81"/>
            <rFont val="Tahoma"/>
            <family val="2"/>
          </rPr>
          <t xml:space="preserve">
A value of 127.82 kg of CH₄ was obtained.
</t>
        </r>
        <r>
          <rPr>
            <sz val="9"/>
            <color indexed="81"/>
            <rFont val="Tahoma"/>
            <family val="2"/>
          </rPr>
          <t xml:space="preserve">
</t>
        </r>
      </text>
    </comment>
  </commentList>
</comments>
</file>

<file path=xl/sharedStrings.xml><?xml version="1.0" encoding="utf-8"?>
<sst xmlns="http://schemas.openxmlformats.org/spreadsheetml/2006/main" count="618" uniqueCount="500">
  <si>
    <t>Asset Name</t>
  </si>
  <si>
    <t>Asset id</t>
  </si>
  <si>
    <t>Asset Type</t>
  </si>
  <si>
    <t>Country</t>
  </si>
  <si>
    <t>Latitude</t>
  </si>
  <si>
    <t>Longitude</t>
  </si>
  <si>
    <t>Operated?</t>
  </si>
  <si>
    <t>Operator</t>
  </si>
  <si>
    <t>% Equity</t>
  </si>
  <si>
    <t>Description of the Asset</t>
  </si>
  <si>
    <t>Activity Factors</t>
  </si>
  <si>
    <t>Emission Factors</t>
  </si>
  <si>
    <t>Levels 1, 2, 3, 4</t>
  </si>
  <si>
    <t>Methane</t>
  </si>
  <si>
    <t>Uncertainty</t>
  </si>
  <si>
    <t>Level</t>
  </si>
  <si>
    <t>Comments</t>
  </si>
  <si>
    <t>Source for own data (please include one or more "X")</t>
  </si>
  <si>
    <t xml:space="preserve">Data </t>
  </si>
  <si>
    <t>Unit</t>
  </si>
  <si>
    <t>Data</t>
  </si>
  <si>
    <t>Please indicate the Level of the data: 
1 / 2 /3 / 4</t>
  </si>
  <si>
    <t>L4 method</t>
  </si>
  <si>
    <t>Please feel free to provide any additional information (e.g.- Investments/divestments of facilities in the asset)</t>
  </si>
  <si>
    <t>Measurements</t>
  </si>
  <si>
    <t>EF Measurements</t>
  </si>
  <si>
    <t>EF Literature</t>
  </si>
  <si>
    <t>Calculation</t>
  </si>
  <si>
    <t>Modelling</t>
  </si>
  <si>
    <t>Estimation</t>
  </si>
  <si>
    <t xml:space="preserve">ASSET - TOTAL EMISSIONS </t>
  </si>
  <si>
    <t>Fugitive Emissions</t>
  </si>
  <si>
    <t xml:space="preserve">Connections (flanges, seals, joints) </t>
  </si>
  <si>
    <t>Valves and control valves</t>
  </si>
  <si>
    <t>Pressure relief valves</t>
  </si>
  <si>
    <t>BD-OEL (blow-down open ended line)</t>
  </si>
  <si>
    <t>OEL</t>
  </si>
  <si>
    <t>Others</t>
  </si>
  <si>
    <t>Vents</t>
  </si>
  <si>
    <t>Purging &amp; venting (maintenance, process, commissioning&amp;decommissioning)</t>
  </si>
  <si>
    <t>Pneumatic devices</t>
  </si>
  <si>
    <t>Gas analysers</t>
  </si>
  <si>
    <t>Seals of the compressor units</t>
  </si>
  <si>
    <t>Reciprocating compressor rod packing</t>
  </si>
  <si>
    <t>Incident / Emergency vents</t>
  </si>
  <si>
    <t>Start/stop vents</t>
  </si>
  <si>
    <t>Total emission caused by starts</t>
  </si>
  <si>
    <t>Total emission caused by stops</t>
  </si>
  <si>
    <t>Vents associated to additional services</t>
  </si>
  <si>
    <t>Incomplete combustion</t>
  </si>
  <si>
    <t>Gas combustion devices</t>
  </si>
  <si>
    <t>Turbines</t>
  </si>
  <si>
    <t>Engines</t>
  </si>
  <si>
    <t>Heaters/pre-heating system/boilers, gas dehydration unit/etc</t>
  </si>
  <si>
    <t>SCV</t>
  </si>
  <si>
    <t>Flaring</t>
  </si>
  <si>
    <t>Level5</t>
  </si>
  <si>
    <t>ASSET - TOTAL EMISSIONS L5</t>
  </si>
  <si>
    <t>Level 5</t>
  </si>
  <si>
    <t>LNG Regasification</t>
  </si>
  <si>
    <t>3.1.a</t>
  </si>
  <si>
    <t>3.1.a.1</t>
  </si>
  <si>
    <t>3.1.a.2</t>
  </si>
  <si>
    <t>3.1.a.3</t>
  </si>
  <si>
    <t>3.1.a.4</t>
  </si>
  <si>
    <t>3.1.a.5</t>
  </si>
  <si>
    <t>3.1.a.6</t>
  </si>
  <si>
    <t>3.1.b</t>
  </si>
  <si>
    <t>3.1.b.1</t>
  </si>
  <si>
    <t>3.1.b.2.a</t>
  </si>
  <si>
    <t>3.1.b.2.b</t>
  </si>
  <si>
    <t>3.1.b.2.c</t>
  </si>
  <si>
    <t>3.1.b.2.d</t>
  </si>
  <si>
    <t>3.1.b.2.e</t>
  </si>
  <si>
    <t>3.1.b.3</t>
  </si>
  <si>
    <t>3.1.b.4</t>
  </si>
  <si>
    <t>3.1.b.5</t>
  </si>
  <si>
    <t>3.1.b.5.a</t>
  </si>
  <si>
    <t>3.1.b.5.b</t>
  </si>
  <si>
    <t>3.1.b.6</t>
  </si>
  <si>
    <t>3.1.c</t>
  </si>
  <si>
    <t>3.1.c.1</t>
  </si>
  <si>
    <t>3.1.c.1.a</t>
  </si>
  <si>
    <t>3.1.c.1.b</t>
  </si>
  <si>
    <t>3.1.c.1.c</t>
  </si>
  <si>
    <t>3.1.c.1.d</t>
  </si>
  <si>
    <t>3.1.c.1.e</t>
  </si>
  <si>
    <t>3.1.c.2</t>
  </si>
  <si>
    <r>
      <t xml:space="preserve">LIST ASSETS/ VENTURES </t>
    </r>
    <r>
      <rPr>
        <b/>
        <sz val="14"/>
        <color rgb="FFFF0000"/>
        <rFont val="Calibri"/>
        <family val="2"/>
        <scheme val="minor"/>
      </rPr>
      <t xml:space="preserve">EXCLUDED </t>
    </r>
    <r>
      <rPr>
        <b/>
        <sz val="14"/>
        <rFont val="Calibri"/>
        <family val="2"/>
        <scheme val="minor"/>
      </rPr>
      <t>FROM THE SUBMISSION</t>
    </r>
  </si>
  <si>
    <t>Asset/ Venture  Name</t>
  </si>
  <si>
    <t>Reason for exclusion</t>
  </si>
  <si>
    <t>Reported by another OGMP 2.0 Member?</t>
  </si>
  <si>
    <r>
      <t xml:space="preserve">% Equity </t>
    </r>
    <r>
      <rPr>
        <b/>
        <sz val="8"/>
        <color theme="0"/>
        <rFont val="Calibri"/>
        <family val="2"/>
        <scheme val="minor"/>
      </rPr>
      <t>(Note- Ownership of emissions)</t>
    </r>
  </si>
  <si>
    <t>(Divested assets) Please indicate month/year when the asset was divested</t>
  </si>
  <si>
    <t>(Divested assets) Was the asset divested to an OGMP2.0 member? (Y/N)</t>
  </si>
  <si>
    <t>Bahia de Bizkaia Gas, S.L. (BBG)</t>
  </si>
  <si>
    <t>Spain</t>
  </si>
  <si>
    <t>BBG</t>
  </si>
  <si>
    <t>f9df9a40-9177-4962-8c39-d8ccc483f8d4</t>
  </si>
  <si>
    <t>Yes</t>
  </si>
  <si>
    <t>BAHÍA DE BIZKAIA GAS (BBG) is the owner of a Liquefied Natural Gas (LNG) Regasification Plant in the port of Bilbao. Our storage capacity amounts to 450,000m3 in three tanks (150,000m3 each), while our send out rate is 800,000Nm3/h.</t>
  </si>
  <si>
    <t>N/A</t>
  </si>
  <si>
    <t>kg/y</t>
  </si>
  <si>
    <t>kWh</t>
  </si>
  <si>
    <t>kg CH4/kWh</t>
  </si>
  <si>
    <t>Measurement based emission factor</t>
  </si>
  <si>
    <t>Detailed engineering calculations</t>
  </si>
  <si>
    <t>Level 4</t>
  </si>
  <si>
    <t>Level 3</t>
  </si>
  <si>
    <t>Technical specifications of BOG compressors sent to OGMP (T. Meixus)</t>
  </si>
  <si>
    <t>Measurement of unburned equipment carried out in 2023</t>
  </si>
  <si>
    <t>X</t>
  </si>
  <si>
    <t>version</t>
  </si>
  <si>
    <t>MidandDownstream_ReportingTemplate_2025_v2</t>
  </si>
  <si>
    <t>Côte d'Ivoire</t>
  </si>
  <si>
    <t>2iRete</t>
  </si>
  <si>
    <t>Distribution-Compressors</t>
  </si>
  <si>
    <t>Democratic People's Republic of Korea</t>
  </si>
  <si>
    <t>Abu Dhabi National Oil Company (ADNOC)</t>
  </si>
  <si>
    <t>Distribution Grid</t>
  </si>
  <si>
    <t>Lao People's Democratic Republic</t>
  </si>
  <si>
    <t>Adrigas SpA</t>
  </si>
  <si>
    <t>Distribution LNG Satellite</t>
  </si>
  <si>
    <t>Afghanistan</t>
  </si>
  <si>
    <t>Aker BP</t>
  </si>
  <si>
    <t>LNG Liquefaction</t>
  </si>
  <si>
    <t>Albania</t>
  </si>
  <si>
    <t>Amber Grid</t>
  </si>
  <si>
    <t>Algeria</t>
  </si>
  <si>
    <t>APA Corporation</t>
  </si>
  <si>
    <t>LNG Transport</t>
  </si>
  <si>
    <t>Andorra</t>
  </si>
  <si>
    <t>AS GASO</t>
  </si>
  <si>
    <t>Shipping</t>
  </si>
  <si>
    <t>Angola</t>
  </si>
  <si>
    <t>Asharami Energy</t>
  </si>
  <si>
    <t>Transmission Compressor Station</t>
  </si>
  <si>
    <t>Antigua and Barbuda</t>
  </si>
  <si>
    <t>Atlantic LNG</t>
  </si>
  <si>
    <t>Transmission LNG Peak Shaving</t>
  </si>
  <si>
    <t>Argentina</t>
  </si>
  <si>
    <t>Azule Energy Angola</t>
  </si>
  <si>
    <t>Transmission Pipelines</t>
  </si>
  <si>
    <t>Armenia</t>
  </si>
  <si>
    <t>Transmission Stations</t>
  </si>
  <si>
    <t>Australia</t>
  </si>
  <si>
    <t>Bapco Energies</t>
  </si>
  <si>
    <t>UGS</t>
  </si>
  <si>
    <t>Austria</t>
  </si>
  <si>
    <t>bp</t>
  </si>
  <si>
    <t>Gathering and boosting facilities</t>
  </si>
  <si>
    <t>Azerbaijan</t>
  </si>
  <si>
    <t>Cairn Oil &amp; Gas Vedanta Limited</t>
  </si>
  <si>
    <t>Abandoned wells</t>
  </si>
  <si>
    <t>Bahamas</t>
  </si>
  <si>
    <t>Cheniere</t>
  </si>
  <si>
    <t>Exploration</t>
  </si>
  <si>
    <t>Bahrain</t>
  </si>
  <si>
    <t>Chesapeake</t>
  </si>
  <si>
    <t>Gas Processing Unit</t>
  </si>
  <si>
    <t>Bangladesh</t>
  </si>
  <si>
    <t>Chevron Corporation</t>
  </si>
  <si>
    <t>Production Offshore</t>
  </si>
  <si>
    <t>Barbados</t>
  </si>
  <si>
    <t>China Gas Holdings Limited</t>
  </si>
  <si>
    <t>Production per region/basin: Onshore – Conventional</t>
  </si>
  <si>
    <t>Belarus</t>
  </si>
  <si>
    <t>Civitas Resources</t>
  </si>
  <si>
    <t>Production per region/basin: Onshore – Unconventional</t>
  </si>
  <si>
    <t>Belgium</t>
  </si>
  <si>
    <t>Conoco Phillips</t>
  </si>
  <si>
    <t>Tank batteries</t>
  </si>
  <si>
    <t>Belize</t>
  </si>
  <si>
    <t>Coteq Netbeheer B.V.</t>
  </si>
  <si>
    <t>Benin</t>
  </si>
  <si>
    <t>Coterra</t>
  </si>
  <si>
    <t>Bhutan</t>
  </si>
  <si>
    <t>Crescent Energy</t>
  </si>
  <si>
    <t>Bolivia (Plurinational State of)</t>
  </si>
  <si>
    <t>Depomures</t>
  </si>
  <si>
    <t>Bosnia and Herzegovina</t>
  </si>
  <si>
    <t>Devon Energy</t>
  </si>
  <si>
    <t>Botswana</t>
  </si>
  <si>
    <t>Diamondback Energy</t>
  </si>
  <si>
    <t>Brazil</t>
  </si>
  <si>
    <t>Distrigaz Sud Retele</t>
  </si>
  <si>
    <t>Brunei Darussalam</t>
  </si>
  <si>
    <t>Diversified Energy</t>
  </si>
  <si>
    <t>Bulgaria</t>
  </si>
  <si>
    <t>Dugan Production Corporation</t>
  </si>
  <si>
    <t>Burkina Faso</t>
  </si>
  <si>
    <t>Ecopetrol</t>
  </si>
  <si>
    <t>Burundi</t>
  </si>
  <si>
    <t>Enagás</t>
  </si>
  <si>
    <t>Cabo Verde</t>
  </si>
  <si>
    <t>Enaon</t>
  </si>
  <si>
    <t>Cambodia</t>
  </si>
  <si>
    <t>Encino Energy</t>
  </si>
  <si>
    <t>Cameroon</t>
  </si>
  <si>
    <t>Energienetze Bayern GmbH &amp; Co.KG</t>
  </si>
  <si>
    <t>Canada</t>
  </si>
  <si>
    <t>Energinet</t>
  </si>
  <si>
    <t>Central African Republic</t>
  </si>
  <si>
    <t>Enexis</t>
  </si>
  <si>
    <t>Chad</t>
  </si>
  <si>
    <t>Engie Mexico</t>
  </si>
  <si>
    <t>Chile</t>
  </si>
  <si>
    <t>Engie Stream Solutions Chile</t>
  </si>
  <si>
    <t>China</t>
  </si>
  <si>
    <t>Eni</t>
  </si>
  <si>
    <t>Colombia</t>
  </si>
  <si>
    <t>EOG Resources</t>
  </si>
  <si>
    <t>Comoros</t>
  </si>
  <si>
    <t>EP Petroecuador</t>
  </si>
  <si>
    <t>Congo</t>
  </si>
  <si>
    <t>EQT Corporation</t>
  </si>
  <si>
    <t>Costa Rica</t>
  </si>
  <si>
    <t>Equinor</t>
  </si>
  <si>
    <t>Croatia</t>
  </si>
  <si>
    <t>Eustream, a.s.</t>
  </si>
  <si>
    <t>Cuba</t>
  </si>
  <si>
    <t>EWE GASSPEICHER GmbH</t>
  </si>
  <si>
    <t>Cyprus</t>
  </si>
  <si>
    <t>EWE NETZ GmbH</t>
  </si>
  <si>
    <t>Czechia</t>
  </si>
  <si>
    <t>Expert Petroleum</t>
  </si>
  <si>
    <t>Democratic Republic of the Congo</t>
  </si>
  <si>
    <t>ExxonMobil</t>
  </si>
  <si>
    <t>Denmark</t>
  </si>
  <si>
    <t>FGSZ Hungary</t>
  </si>
  <si>
    <t>Djibouti</t>
  </si>
  <si>
    <t>Floene</t>
  </si>
  <si>
    <t>Dominica</t>
  </si>
  <si>
    <t>Fluvius</t>
  </si>
  <si>
    <t>Dominican Republic</t>
  </si>
  <si>
    <t>Fluxys Belgium</t>
  </si>
  <si>
    <t>Ecuador</t>
  </si>
  <si>
    <t>Gas Connect Austria</t>
  </si>
  <si>
    <t>Egypt</t>
  </si>
  <si>
    <t>Gas Storage Denmark</t>
  </si>
  <si>
    <t>El Salvador</t>
  </si>
  <si>
    <t>GASCADE Gastransport GmbH</t>
  </si>
  <si>
    <t>Equatorial Guinea</t>
  </si>
  <si>
    <t>GasNet</t>
  </si>
  <si>
    <t>Eritrea</t>
  </si>
  <si>
    <t>Gasunie Deutschland Transport Services GmbH</t>
  </si>
  <si>
    <t>Estonia</t>
  </si>
  <si>
    <t>Gate Terminal</t>
  </si>
  <si>
    <t>Eswatini</t>
  </si>
  <si>
    <t>Gaz System S.A</t>
  </si>
  <si>
    <t>Ethiopia</t>
  </si>
  <si>
    <t>GEI SPA</t>
  </si>
  <si>
    <t>Fiji</t>
  </si>
  <si>
    <t>GNL Mejillones</t>
  </si>
  <si>
    <t>Finland</t>
  </si>
  <si>
    <t>GNL Quintero</t>
  </si>
  <si>
    <t>France</t>
  </si>
  <si>
    <t>GRDF</t>
  </si>
  <si>
    <t>Gabon</t>
  </si>
  <si>
    <t>GRTgaz</t>
  </si>
  <si>
    <t>Gambia</t>
  </si>
  <si>
    <t>GRTgaz Deutschland GmbH</t>
  </si>
  <si>
    <t>Georgia</t>
  </si>
  <si>
    <t>Harbour Energy</t>
  </si>
  <si>
    <t>Germany</t>
  </si>
  <si>
    <t>Hellenic Gas Transmission System Operator (DESFA) S.A.</t>
  </si>
  <si>
    <t>Ghana</t>
  </si>
  <si>
    <t>Heritage Petroleum</t>
  </si>
  <si>
    <t>Greece</t>
  </si>
  <si>
    <t>Inpex Corporation</t>
  </si>
  <si>
    <t>Grenada</t>
  </si>
  <si>
    <t>Italgas</t>
  </si>
  <si>
    <t>Guatemala</t>
  </si>
  <si>
    <t>Ithaca Energy</t>
  </si>
  <si>
    <t>Guinea</t>
  </si>
  <si>
    <t>Jonah Energy LLC</t>
  </si>
  <si>
    <t>Guinea-Bissau</t>
  </si>
  <si>
    <t>KazMunayGas</t>
  </si>
  <si>
    <t>Guyana</t>
  </si>
  <si>
    <t>Kiwetinohk</t>
  </si>
  <si>
    <t>Haiti</t>
  </si>
  <si>
    <t>KPO - Karachaganak Petroleum Operating</t>
  </si>
  <si>
    <t>Honduras</t>
  </si>
  <si>
    <t>LD RETI</t>
  </si>
  <si>
    <t>Hungary</t>
  </si>
  <si>
    <t>Liander N.V.</t>
  </si>
  <si>
    <t>Iceland</t>
  </si>
  <si>
    <t>Madrilena Red de Gas</t>
  </si>
  <si>
    <t>India</t>
  </si>
  <si>
    <t>MEDGAZ, S.A.</t>
  </si>
  <si>
    <t>Indonesia</t>
  </si>
  <si>
    <t>Metrogas</t>
  </si>
  <si>
    <t>Iran (Islamic Republic of)</t>
  </si>
  <si>
    <t>Moldovagaz</t>
  </si>
  <si>
    <t>Iraq</t>
  </si>
  <si>
    <t>N.V. RENDO</t>
  </si>
  <si>
    <t>Ireland</t>
  </si>
  <si>
    <t>Nafta</t>
  </si>
  <si>
    <t>Israel</t>
  </si>
  <si>
    <t>Naftogaz</t>
  </si>
  <si>
    <t>Italy</t>
  </si>
  <si>
    <t>NEDGIA (Naturgy Group)</t>
  </si>
  <si>
    <t>Jamaica</t>
  </si>
  <si>
    <t>NEL GasTransport GmbH</t>
  </si>
  <si>
    <t>Japan</t>
  </si>
  <si>
    <t>Neptune Energy</t>
  </si>
  <si>
    <t>Jordan</t>
  </si>
  <si>
    <t>Netze-Gesellschaft Sudwest mbH (NGS)</t>
  </si>
  <si>
    <t>Kazakhstan</t>
  </si>
  <si>
    <t>Nigeria LNG</t>
  </si>
  <si>
    <t>Kenya</t>
  </si>
  <si>
    <t>NNPC</t>
  </si>
  <si>
    <t>Kiribati</t>
  </si>
  <si>
    <t>North Caspian Operating Company (NCOC)</t>
  </si>
  <si>
    <t>Kuwait</t>
  </si>
  <si>
    <t>Nowega GmbH</t>
  </si>
  <si>
    <t>Kyrgyzstan</t>
  </si>
  <si>
    <t>NTS Brazil</t>
  </si>
  <si>
    <t>Latvia</t>
  </si>
  <si>
    <t>NV Nederlandse Gasunie</t>
  </si>
  <si>
    <t>Lebanon</t>
  </si>
  <si>
    <t>Oman LNG</t>
  </si>
  <si>
    <t>Lesotho</t>
  </si>
  <si>
    <t>OMV AG</t>
  </si>
  <si>
    <t>Liberia</t>
  </si>
  <si>
    <t>ONE-Dyas</t>
  </si>
  <si>
    <t>Libya</t>
  </si>
  <si>
    <t>ONTRAS Gastransport GmbH</t>
  </si>
  <si>
    <t>Liechtenstein</t>
  </si>
  <si>
    <t>Open Grid Europe (OGE)</t>
  </si>
  <si>
    <t>Lithuania</t>
  </si>
  <si>
    <t>Oxy</t>
  </si>
  <si>
    <t>Luxembourg</t>
  </si>
  <si>
    <t>Pertamina</t>
  </si>
  <si>
    <t>Madagascar</t>
  </si>
  <si>
    <t>Petrobras</t>
  </si>
  <si>
    <t>Malawi</t>
  </si>
  <si>
    <t>Petroleum Development Oman (PDO)</t>
  </si>
  <si>
    <t>Malaysia</t>
  </si>
  <si>
    <t>Petronas</t>
  </si>
  <si>
    <t>Maldives</t>
  </si>
  <si>
    <t>Pioneer Natural Resources</t>
  </si>
  <si>
    <t>Mali</t>
  </si>
  <si>
    <t>PLANTA DE REGASIFICACIÓN DE SAGUNTO, S.A. (Saggas)</t>
  </si>
  <si>
    <t>Malta</t>
  </si>
  <si>
    <t>Presidio Petroleum</t>
  </si>
  <si>
    <t>Marshall Islands</t>
  </si>
  <si>
    <t>PTTEP</t>
  </si>
  <si>
    <t>Mauritania</t>
  </si>
  <si>
    <t>PureWest</t>
  </si>
  <si>
    <t>Mauritius</t>
  </si>
  <si>
    <t>Qatar Energy</t>
  </si>
  <si>
    <t>Mexico</t>
  </si>
  <si>
    <t>QB Energy</t>
  </si>
  <si>
    <t>Micronesia (Federated States of)</t>
  </si>
  <si>
    <t>REN</t>
  </si>
  <si>
    <t>Moldova</t>
  </si>
  <si>
    <t>REN Portgás</t>
  </si>
  <si>
    <t>Monaco</t>
  </si>
  <si>
    <t>Repsol</t>
  </si>
  <si>
    <t>Mongolia</t>
  </si>
  <si>
    <t>RetiPiu</t>
  </si>
  <si>
    <t>Montenegro</t>
  </si>
  <si>
    <t>Retragas</t>
  </si>
  <si>
    <t>Morocco</t>
  </si>
  <si>
    <t>Rheinische NETZGesellschaft mbH</t>
  </si>
  <si>
    <t>Mozambique</t>
  </si>
  <si>
    <t>Romgaz</t>
  </si>
  <si>
    <t>Myanmar</t>
  </si>
  <si>
    <t>schwaben netz gmbh</t>
  </si>
  <si>
    <t>Namibia</t>
  </si>
  <si>
    <t>Seapeak</t>
  </si>
  <si>
    <t>Nauru</t>
  </si>
  <si>
    <t>Serica Energy</t>
  </si>
  <si>
    <t>Nepal</t>
  </si>
  <si>
    <t>Shell</t>
  </si>
  <si>
    <t>Netherlands</t>
  </si>
  <si>
    <t>SierraCol</t>
  </si>
  <si>
    <t>New Zealand</t>
  </si>
  <si>
    <t>SNAM S.p.A.</t>
  </si>
  <si>
    <t>Nicaragua</t>
  </si>
  <si>
    <t>SOCAR</t>
  </si>
  <si>
    <t>Niger</t>
  </si>
  <si>
    <t>Stedin Netbeheer B.V.</t>
  </si>
  <si>
    <t>Nigeria</t>
  </si>
  <si>
    <t>Storengy Deutschland GmbH</t>
  </si>
  <si>
    <t>North Macedonia</t>
  </si>
  <si>
    <t>Storengy France</t>
  </si>
  <si>
    <t>Norway</t>
  </si>
  <si>
    <t>Storengy UK</t>
  </si>
  <si>
    <t>Oman</t>
  </si>
  <si>
    <t>TAG Brazil</t>
  </si>
  <si>
    <t>Other</t>
  </si>
  <si>
    <t>TeReGa</t>
  </si>
  <si>
    <t>Pakistan</t>
  </si>
  <si>
    <t>Terminal de LNG de Altamira</t>
  </si>
  <si>
    <t>Palau</t>
  </si>
  <si>
    <t>Terminale GNL Adriatico</t>
  </si>
  <si>
    <t>Panama</t>
  </si>
  <si>
    <t>terranets bw</t>
  </si>
  <si>
    <t>Papua New Guinea</t>
  </si>
  <si>
    <t>The National Gas Company of Trinidad and Tobago Limited (NGC)</t>
  </si>
  <si>
    <t>Paraguay</t>
  </si>
  <si>
    <t>Thüga Energienetze GmbH</t>
  </si>
  <si>
    <t>Peru</t>
  </si>
  <si>
    <t>Thyssengas</t>
  </si>
  <si>
    <t>Philippines</t>
  </si>
  <si>
    <t>TotalEnergies</t>
  </si>
  <si>
    <t>Poland</t>
  </si>
  <si>
    <t>Trans Adriatic Pipeline (TAP)</t>
  </si>
  <si>
    <t>Portugal</t>
  </si>
  <si>
    <t>Trans Austria Gasleitung GmbH (TAG)</t>
  </si>
  <si>
    <t>Qatar</t>
  </si>
  <si>
    <t>Triple Crown Resources</t>
  </si>
  <si>
    <t>Republic of Korea</t>
  </si>
  <si>
    <t>TRP Energy</t>
  </si>
  <si>
    <t>Romania</t>
  </si>
  <si>
    <t>Unareti</t>
  </si>
  <si>
    <t>Russian Federation</t>
  </si>
  <si>
    <t>Uniper Energy Storage GmbH</t>
  </si>
  <si>
    <t>Rwanda</t>
  </si>
  <si>
    <t>Var Energi</t>
  </si>
  <si>
    <t>Saint Kitts and Nevis</t>
  </si>
  <si>
    <t>Vital Energy</t>
  </si>
  <si>
    <t>Saint Lucia</t>
  </si>
  <si>
    <t>VNG Gasspeicher GmbH</t>
  </si>
  <si>
    <t>Saint Vincent and the Grenadines</t>
  </si>
  <si>
    <t>Wapiti Energy</t>
  </si>
  <si>
    <t>Samoa</t>
  </si>
  <si>
    <t>Westland Infra Netbeheer B.V.</t>
  </si>
  <si>
    <t>San Marino</t>
  </si>
  <si>
    <t>Williams</t>
  </si>
  <si>
    <t>Sao Tome and Principe</t>
  </si>
  <si>
    <t>Wintershall Dea</t>
  </si>
  <si>
    <t>Saudi Arabia</t>
  </si>
  <si>
    <t>Woodside Energy</t>
  </si>
  <si>
    <t>Senegal</t>
  </si>
  <si>
    <t>Serbia</t>
  </si>
  <si>
    <t>Seychelles</t>
  </si>
  <si>
    <t>Sierra Leone</t>
  </si>
  <si>
    <t>Singapore</t>
  </si>
  <si>
    <t>Slovakia</t>
  </si>
  <si>
    <t>Slovenia</t>
  </si>
  <si>
    <t>Solomon Islands</t>
  </si>
  <si>
    <t>Somalia</t>
  </si>
  <si>
    <t>South Africa</t>
  </si>
  <si>
    <t>South Sudan</t>
  </si>
  <si>
    <t>Sri Lanka</t>
  </si>
  <si>
    <t>Sudan</t>
  </si>
  <si>
    <t>Suriname</t>
  </si>
  <si>
    <t>Sweden</t>
  </si>
  <si>
    <t>Switzerland</t>
  </si>
  <si>
    <t>Syrian Arab Republic</t>
  </si>
  <si>
    <t>Tajikistan</t>
  </si>
  <si>
    <t>Thailand</t>
  </si>
  <si>
    <t>Timor-Leste</t>
  </si>
  <si>
    <t>Togo</t>
  </si>
  <si>
    <t>Tonga</t>
  </si>
  <si>
    <t>Trinidad and Tobago</t>
  </si>
  <si>
    <t>Tunisia</t>
  </si>
  <si>
    <t>Turkmenistan</t>
  </si>
  <si>
    <t>Tuvalu</t>
  </si>
  <si>
    <t>Türkiye</t>
  </si>
  <si>
    <t>Uganda</t>
  </si>
  <si>
    <t>Ukraine</t>
  </si>
  <si>
    <t>United Arab Emirates</t>
  </si>
  <si>
    <t>United Kingdom of Great Britain &amp; Northern Ireland</t>
  </si>
  <si>
    <t>United Republic of Tanzania</t>
  </si>
  <si>
    <t>United States of America</t>
  </si>
  <si>
    <t>Uruguay</t>
  </si>
  <si>
    <t>Uzbekistan</t>
  </si>
  <si>
    <t>Vanuatu</t>
  </si>
  <si>
    <t>Venezuela</t>
  </si>
  <si>
    <t>Viet Nam</t>
  </si>
  <si>
    <t>Yemen</t>
  </si>
  <si>
    <t>Zambia</t>
  </si>
  <si>
    <t>Zimbabwe</t>
  </si>
  <si>
    <t>See the note in cell E40</t>
  </si>
  <si>
    <t>See the note in cell E41</t>
  </si>
  <si>
    <t>EHS Report  241718 LDAR 2nd-Type 2-2025 (flange and connector leaks) - ANNEX 16</t>
  </si>
  <si>
    <t>EHS Report  241718 LDAR 2nd-Type 2-2025 - ANNEX 16</t>
  </si>
  <si>
    <t>EHS Report  241718 LDAR 2nd-Type 2-2025 (VSV leaks) - ANNEX 16</t>
  </si>
  <si>
    <t>EHS Report  241718 LDAR 2nd-Type 2-2025 (OEL subtracting chromatographs leaks) - ANNEX 16</t>
  </si>
  <si>
    <t>EHS Report  241718 LDAR  2nd-Type 2-2025 ("Others" leaks) - ANNEX 16</t>
  </si>
  <si>
    <t>Incident statements issued by BBG in its management system - ANNEX 11</t>
  </si>
  <si>
    <t>Technical specifications of chromatographs sent to OGMP (T. Meixus) - ANNEX 10</t>
  </si>
  <si>
    <t>Emissions calculations using historical leaks from the tanker loading arms - ANNEX 12</t>
  </si>
  <si>
    <t>± 2.297,9</t>
  </si>
  <si>
    <t>± 1.008,2</t>
  </si>
  <si>
    <t>± 4.033,9</t>
  </si>
  <si>
    <t>± 1.813,7</t>
  </si>
  <si>
    <t>± 908,2</t>
  </si>
  <si>
    <t>unknown</t>
  </si>
  <si>
    <t>± 25,208</t>
  </si>
  <si>
    <t>± 0,4962</t>
  </si>
  <si>
    <t>± 0,03828</t>
  </si>
  <si>
    <t>± 17,445</t>
  </si>
  <si>
    <t>± 7,33</t>
  </si>
  <si>
    <t xml:space="preserve"> EHS “241718-3_BBG_Reconciliation Report_2025 - V2.rev_26-1020e” - ANNEX 23
AEROMON REPORT "25-2699e_SO1592_Aeromon_BBG_Bilbao_oct2025_V1_1" - ANNEX 22</t>
  </si>
  <si>
    <t>AEROMON REPORT "25-2699e_SO1592_Aeromon_BBG_Bilbao_oct2025_V1_1" - ANNEX 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</si>
</sst>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00%"/>
    <numFmt numFmtId="165" formatCode="#,##0.0000"/>
    <numFmt numFmtId="166" formatCode="0.0%"/>
    <numFmt numFmtId="167" formatCode="[$-409]#,##0.00"/>
    <numFmt numFmtId="168" formatCode="[$-409]#,##0.000000000"/>
    <numFmt numFmtId="169" formatCode="[$-409]#,##0.0000"/>
  </numFmts>
  <fonts count="35" x14ac:knownFonts="1">
    <font>
      <sz val="11"/>
      <color theme="1"/>
      <name val="Calibri"/>
      <family val="2"/>
      <scheme val="minor"/>
    </font>
    <font>
      <sz val="11"/>
      <color theme="1"/>
      <name val="Calibri"/>
      <family val="2"/>
      <scheme val="minor"/>
    </font>
    <font>
      <b/>
      <sz val="10"/>
      <name val="Arial"/>
      <family val="2"/>
    </font>
    <font>
      <sz val="10"/>
      <name val="Arial"/>
      <family val="2"/>
    </font>
    <font>
      <sz val="10"/>
      <name val="Arial"/>
      <family val="2"/>
    </font>
    <font>
      <sz val="11"/>
      <name val="Arial"/>
      <family val="2"/>
    </font>
    <font>
      <b/>
      <sz val="12"/>
      <name val="Arial"/>
      <family val="2"/>
    </font>
    <font>
      <sz val="9"/>
      <name val="Arial"/>
      <family val="2"/>
    </font>
    <font>
      <b/>
      <sz val="11"/>
      <color rgb="FFFFFFFF"/>
      <name val="Verdana"/>
      <family val="2"/>
    </font>
    <font>
      <b/>
      <sz val="11"/>
      <name val="Verdana"/>
      <family val="2"/>
    </font>
    <font>
      <sz val="11"/>
      <name val="Calibri"/>
      <family val="2"/>
      <scheme val="minor"/>
    </font>
    <font>
      <b/>
      <u/>
      <sz val="10"/>
      <name val="Arial"/>
      <family val="2"/>
    </font>
    <font>
      <b/>
      <sz val="10"/>
      <color rgb="FFFFFFFF"/>
      <name val="Verdana"/>
      <family val="2"/>
    </font>
    <font>
      <b/>
      <sz val="10"/>
      <name val="Verdana"/>
      <family val="2"/>
    </font>
    <font>
      <sz val="10"/>
      <name val="Verdana"/>
      <family val="2"/>
    </font>
    <font>
      <b/>
      <sz val="10"/>
      <color theme="1"/>
      <name val="Arial"/>
      <family val="2"/>
    </font>
    <font>
      <b/>
      <sz val="11"/>
      <color theme="1"/>
      <name val="Verdana"/>
      <family val="2"/>
    </font>
    <font>
      <b/>
      <sz val="14"/>
      <color theme="1"/>
      <name val="Calibri"/>
      <family val="2"/>
      <scheme val="minor"/>
    </font>
    <font>
      <b/>
      <sz val="14"/>
      <color rgb="FFFF0000"/>
      <name val="Calibri"/>
      <family val="2"/>
      <scheme val="minor"/>
    </font>
    <font>
      <b/>
      <sz val="14"/>
      <name val="Calibri"/>
      <family val="2"/>
      <scheme val="minor"/>
    </font>
    <font>
      <b/>
      <sz val="8"/>
      <color theme="0"/>
      <name val="Calibri"/>
      <family val="2"/>
      <scheme val="minor"/>
    </font>
    <font>
      <b/>
      <sz val="11"/>
      <color theme="0"/>
      <name val="Calibri"/>
      <family val="2"/>
      <scheme val="minor"/>
    </font>
    <font>
      <b/>
      <sz val="9"/>
      <color indexed="81"/>
      <name val="Tahoma"/>
      <family val="2"/>
    </font>
    <font>
      <sz val="9"/>
      <color indexed="81"/>
      <name val="Tahoma"/>
      <family val="2"/>
    </font>
    <font>
      <sz val="10"/>
      <color rgb="FF000000"/>
      <name val="Arial"/>
      <family val="2"/>
    </font>
    <font>
      <sz val="6"/>
      <name val="Calibri"/>
      <family val="2"/>
      <scheme val="minor"/>
    </font>
    <font>
      <sz val="8"/>
      <name val="Calibri"/>
      <family val="2"/>
      <scheme val="minor"/>
    </font>
    <font>
      <b/>
      <sz val="10"/>
      <color rgb="FF000000"/>
      <name val="Arial"/>
      <family val="2"/>
    </font>
    <font>
      <b/>
      <u/>
      <sz val="10"/>
      <color rgb="FFFF0000"/>
      <name val="Arial"/>
      <family val="2"/>
    </font>
    <font>
      <b/>
      <sz val="10"/>
      <color rgb="FFFF0000"/>
      <name val="Arial"/>
      <family val="2"/>
    </font>
    <font>
      <sz val="8"/>
      <name val="Arial"/>
      <family val="2"/>
    </font>
    <font>
      <sz val="6"/>
      <color rgb="FFFF0000"/>
      <name val="Calibri"/>
      <family val="2"/>
      <scheme val="minor"/>
    </font>
    <font>
      <sz val="9"/>
      <color indexed="81"/>
      <name val="Tahoma"/>
      <charset val="1"/>
    </font>
    <font>
      <b/>
      <sz val="9"/>
      <color indexed="81"/>
      <name val="Tahoma"/>
      <charset val="1"/>
    </font>
    <font>
      <b/>
      <sz val="10"/>
      <color theme="4"/>
      <name val="Symbol"/>
      <family val="1"/>
      <charset val="2"/>
    </font>
  </fonts>
  <fills count="1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indexed="22"/>
        <bgColor indexed="64"/>
      </patternFill>
    </fill>
    <fill>
      <patternFill patternType="solid">
        <fgColor theme="0" tint="-0.499984740745262"/>
        <bgColor indexed="64"/>
      </patternFill>
    </fill>
    <fill>
      <patternFill patternType="solid">
        <fgColor theme="2" tint="-0.249977111117893"/>
        <bgColor indexed="64"/>
      </patternFill>
    </fill>
    <fill>
      <patternFill patternType="solid">
        <fgColor rgb="FF0070C0"/>
        <bgColor indexed="64"/>
      </patternFill>
    </fill>
    <fill>
      <patternFill patternType="solid">
        <fgColor theme="4" tint="0.39997558519241921"/>
        <bgColor indexed="64"/>
      </patternFill>
    </fill>
    <fill>
      <patternFill patternType="solid">
        <fgColor rgb="FF9BBB59"/>
        <bgColor indexed="64"/>
      </patternFill>
    </fill>
    <fill>
      <patternFill patternType="solid">
        <fgColor theme="9" tint="0.59999389629810485"/>
        <bgColor indexed="64"/>
      </patternFill>
    </fill>
    <fill>
      <patternFill patternType="solid">
        <fgColor rgb="FFD8E4BC"/>
        <bgColor indexed="64"/>
      </patternFill>
    </fill>
    <fill>
      <patternFill patternType="solid">
        <fgColor rgb="FFFFC000"/>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rgb="FFD8E4BC"/>
      </patternFill>
    </fill>
    <fill>
      <patternFill patternType="solid">
        <fgColor rgb="FFD9D9D9"/>
      </patternFill>
    </fill>
  </fills>
  <borders count="57">
    <border>
      <left/>
      <right/>
      <top/>
      <bottom/>
      <diagonal/>
    </border>
    <border>
      <left style="medium">
        <color indexed="64"/>
      </left>
      <right style="thin">
        <color theme="0"/>
      </right>
      <top style="medium">
        <color indexed="64"/>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medium">
        <color indexed="64"/>
      </left>
      <right style="thin">
        <color theme="0"/>
      </right>
      <top style="thin">
        <color theme="0"/>
      </top>
      <bottom style="thin">
        <color theme="0"/>
      </bottom>
      <diagonal/>
    </border>
    <border>
      <left/>
      <right/>
      <top style="thin">
        <color theme="0"/>
      </top>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theme="0"/>
      </left>
      <right style="thin">
        <color theme="0"/>
      </right>
      <top style="medium">
        <color indexed="64"/>
      </top>
      <bottom style="thin">
        <color theme="0"/>
      </bottom>
      <diagonal/>
    </border>
    <border>
      <left style="thick">
        <color rgb="FF00B050"/>
      </left>
      <right/>
      <top style="thick">
        <color rgb="FF00B050"/>
      </top>
      <bottom style="thick">
        <color rgb="FF00B050"/>
      </bottom>
      <diagonal/>
    </border>
    <border>
      <left style="medium">
        <color rgb="FF7030A0"/>
      </left>
      <right style="medium">
        <color rgb="FF7030A0"/>
      </right>
      <top style="medium">
        <color rgb="FF7030A0"/>
      </top>
      <bottom style="medium">
        <color rgb="FF7030A0"/>
      </bottom>
      <diagonal/>
    </border>
    <border>
      <left style="thick">
        <color rgb="FF00B050"/>
      </left>
      <right style="thick">
        <color rgb="FF00B050"/>
      </right>
      <top style="thin">
        <color theme="0"/>
      </top>
      <bottom style="thick">
        <color rgb="FF00B050"/>
      </bottom>
      <diagonal/>
    </border>
    <border>
      <left style="thin">
        <color theme="0"/>
      </left>
      <right/>
      <top style="thin">
        <color theme="0"/>
      </top>
      <bottom style="thin">
        <color theme="0"/>
      </bottom>
      <diagonal/>
    </border>
    <border>
      <left style="thick">
        <color rgb="FF00B050"/>
      </left>
      <right style="thick">
        <color rgb="FF00B050"/>
      </right>
      <top style="thick">
        <color rgb="FF00B050"/>
      </top>
      <bottom style="thick">
        <color rgb="FF00B050"/>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ck">
        <color rgb="FF00B050"/>
      </left>
      <right/>
      <top/>
      <bottom style="thick">
        <color rgb="FF00B050"/>
      </bottom>
      <diagonal/>
    </border>
    <border>
      <left style="thin">
        <color indexed="64"/>
      </left>
      <right/>
      <top style="medium">
        <color indexed="64"/>
      </top>
      <bottom/>
      <diagonal/>
    </border>
    <border>
      <left style="thin">
        <color auto="1"/>
      </left>
      <right/>
      <top/>
      <bottom style="thin">
        <color auto="1"/>
      </bottom>
      <diagonal/>
    </border>
    <border>
      <left/>
      <right style="medium">
        <color indexed="64"/>
      </right>
      <top/>
      <bottom style="thin">
        <color indexed="64"/>
      </bottom>
      <diagonal/>
    </border>
    <border>
      <left/>
      <right/>
      <top style="medium">
        <color indexed="64"/>
      </top>
      <bottom/>
      <diagonal/>
    </border>
    <border>
      <left/>
      <right/>
      <top/>
      <bottom style="medium">
        <color indexed="64"/>
      </bottom>
      <diagonal/>
    </border>
    <border>
      <left style="medium">
        <color rgb="FF000000"/>
      </left>
      <right/>
      <top style="medium">
        <color rgb="FF000000"/>
      </top>
      <bottom style="thin">
        <color theme="0"/>
      </bottom>
      <diagonal/>
    </border>
    <border>
      <left/>
      <right/>
      <top style="medium">
        <color rgb="FF000000"/>
      </top>
      <bottom style="thin">
        <color theme="0"/>
      </bottom>
      <diagonal/>
    </border>
    <border>
      <left/>
      <right style="medium">
        <color rgb="FF000000"/>
      </right>
      <top style="medium">
        <color rgb="FF000000"/>
      </top>
      <bottom style="thin">
        <color theme="0"/>
      </bottom>
      <diagonal/>
    </border>
    <border>
      <left style="medium">
        <color rgb="FF000000"/>
      </left>
      <right/>
      <top style="thin">
        <color theme="0"/>
      </top>
      <bottom/>
      <diagonal/>
    </border>
    <border>
      <left/>
      <right style="medium">
        <color rgb="FF000000"/>
      </right>
      <top style="thin">
        <color theme="0"/>
      </top>
      <bottom/>
      <diagonal/>
    </border>
    <border>
      <left style="medium">
        <color rgb="FF000000"/>
      </left>
      <right style="thin">
        <color theme="0"/>
      </right>
      <top/>
      <bottom style="medium">
        <color rgb="FF000000"/>
      </bottom>
      <diagonal/>
    </border>
    <border>
      <left/>
      <right style="thin">
        <color theme="0"/>
      </right>
      <top/>
      <bottom style="medium">
        <color rgb="FF000000"/>
      </bottom>
      <diagonal/>
    </border>
    <border>
      <left style="thin">
        <color theme="0"/>
      </left>
      <right style="thin">
        <color theme="0"/>
      </right>
      <top/>
      <bottom style="medium">
        <color rgb="FF000000"/>
      </bottom>
      <diagonal/>
    </border>
    <border>
      <left style="thin">
        <color theme="0"/>
      </left>
      <right style="medium">
        <color rgb="FF000000"/>
      </right>
      <top/>
      <bottom style="medium">
        <color rgb="FF000000"/>
      </bottom>
      <diagonal/>
    </border>
    <border>
      <left style="thin">
        <color theme="0"/>
      </left>
      <right style="thin">
        <color theme="0"/>
      </right>
      <top/>
      <bottom/>
      <diagonal/>
    </border>
    <border>
      <left style="medium">
        <color rgb="FF7030A0"/>
      </left>
      <right style="medium">
        <color rgb="FF7030A0"/>
      </right>
      <top/>
      <bottom style="medium">
        <color rgb="FF7030A0"/>
      </bottom>
      <diagonal/>
    </border>
    <border>
      <left/>
      <right style="thin">
        <color theme="0"/>
      </right>
      <top/>
      <bottom style="thin">
        <color theme="0"/>
      </bottom>
      <diagonal/>
    </border>
    <border>
      <left style="medium">
        <color rgb="FF000000"/>
      </left>
      <right style="thin">
        <color theme="0"/>
      </right>
      <top style="medium">
        <color rgb="FF000000"/>
      </top>
      <bottom style="thin">
        <color theme="0"/>
      </bottom>
      <diagonal/>
    </border>
    <border>
      <left style="thin">
        <color theme="0"/>
      </left>
      <right style="medium">
        <color rgb="FF000000"/>
      </right>
      <top style="medium">
        <color rgb="FF000000"/>
      </top>
      <bottom style="thin">
        <color theme="0"/>
      </bottom>
      <diagonal/>
    </border>
    <border>
      <left style="medium">
        <color rgb="FF000000"/>
      </left>
      <right style="thin">
        <color theme="0"/>
      </right>
      <top/>
      <bottom style="thin">
        <color theme="0"/>
      </bottom>
      <diagonal/>
    </border>
    <border>
      <left style="thin">
        <color theme="0"/>
      </left>
      <right style="medium">
        <color rgb="FF000000"/>
      </right>
      <top/>
      <bottom style="thin">
        <color theme="0"/>
      </bottom>
      <diagonal/>
    </border>
    <border>
      <left style="medium">
        <color rgb="FF000000"/>
      </left>
      <right style="thin">
        <color theme="0"/>
      </right>
      <top style="thin">
        <color theme="0"/>
      </top>
      <bottom style="thin">
        <color theme="0"/>
      </bottom>
      <diagonal/>
    </border>
    <border>
      <left style="thin">
        <color theme="0"/>
      </left>
      <right style="medium">
        <color rgb="FF000000"/>
      </right>
      <top style="thin">
        <color theme="0"/>
      </top>
      <bottom style="thin">
        <color theme="0"/>
      </bottom>
      <diagonal/>
    </border>
    <border>
      <left style="medium">
        <color rgb="FF000000"/>
      </left>
      <right style="thin">
        <color theme="0"/>
      </right>
      <top style="thin">
        <color theme="0"/>
      </top>
      <bottom style="medium">
        <color rgb="FF000000"/>
      </bottom>
      <diagonal/>
    </border>
    <border>
      <left style="thin">
        <color theme="0"/>
      </left>
      <right style="medium">
        <color rgb="FF000000"/>
      </right>
      <top style="thin">
        <color theme="0"/>
      </top>
      <bottom style="medium">
        <color rgb="FF000000"/>
      </bottom>
      <diagonal/>
    </border>
    <border>
      <left/>
      <right/>
      <top style="medium">
        <color rgb="FF000000"/>
      </top>
      <bottom style="thin">
        <color theme="4" tint="0.39997558519241921"/>
      </bottom>
      <diagonal/>
    </border>
    <border>
      <left style="thick">
        <color rgb="FF00B050"/>
      </left>
      <right style="thick">
        <color rgb="FF00B050"/>
      </right>
      <top/>
      <bottom style="thick">
        <color rgb="FF00B050"/>
      </bottom>
      <diagonal/>
    </border>
    <border>
      <left/>
      <right/>
      <top style="thin">
        <color theme="4" tint="0.39997558519241921"/>
      </top>
      <bottom style="thin">
        <color theme="4" tint="0.39997558519241921"/>
      </bottom>
      <diagonal/>
    </border>
    <border>
      <left/>
      <right style="thin">
        <color rgb="FFFFFFFF"/>
      </right>
      <top/>
      <bottom style="thin">
        <color rgb="FFFFFFFF"/>
      </bottom>
      <diagonal/>
    </border>
    <border>
      <left style="thin">
        <color rgb="FFFFFFFF"/>
      </left>
      <right/>
      <top/>
      <bottom style="thin">
        <color rgb="FFFFFFFF"/>
      </bottom>
      <diagonal/>
    </border>
  </borders>
  <cellStyleXfs count="17">
    <xf numFmtId="0" fontId="0" fillId="0" borderId="0"/>
    <xf numFmtId="0" fontId="1" fillId="0" borderId="0"/>
    <xf numFmtId="0" fontId="3" fillId="0" borderId="0"/>
    <xf numFmtId="0" fontId="1" fillId="0" borderId="0"/>
    <xf numFmtId="0" fontId="1" fillId="0" borderId="0"/>
    <xf numFmtId="0" fontId="4" fillId="0" borderId="0"/>
    <xf numFmtId="0" fontId="4" fillId="0" borderId="0"/>
    <xf numFmtId="0" fontId="4" fillId="0" borderId="0"/>
    <xf numFmtId="0" fontId="1" fillId="0" borderId="0"/>
    <xf numFmtId="0" fontId="1" fillId="0" borderId="0"/>
    <xf numFmtId="0" fontId="1" fillId="0" borderId="0"/>
    <xf numFmtId="9" fontId="1" fillId="0" borderId="0" applyFont="0" applyFill="0" applyBorder="0" applyAlignment="0" applyProtection="0"/>
    <xf numFmtId="0" fontId="3" fillId="0" borderId="0"/>
    <xf numFmtId="0" fontId="3" fillId="0" borderId="0"/>
    <xf numFmtId="0" fontId="3" fillId="0" borderId="0"/>
    <xf numFmtId="43" fontId="1" fillId="0" borderId="0" applyFont="0" applyFill="0" applyBorder="0" applyAlignment="0" applyProtection="0"/>
    <xf numFmtId="43" fontId="1" fillId="0" borderId="0" applyFont="0" applyFill="0" applyBorder="0" applyAlignment="0" applyProtection="0"/>
  </cellStyleXfs>
  <cellXfs count="127">
    <xf numFmtId="0" fontId="0" fillId="0" borderId="0" xfId="0"/>
    <xf numFmtId="0" fontId="1" fillId="0" borderId="3" xfId="3" applyBorder="1"/>
    <xf numFmtId="0" fontId="5" fillId="3" borderId="3" xfId="2" applyFont="1" applyFill="1" applyBorder="1"/>
    <xf numFmtId="0" fontId="8" fillId="6" borderId="13" xfId="7" applyFont="1" applyFill="1" applyBorder="1" applyAlignment="1">
      <alignment horizontal="left" vertical="center" wrapText="1"/>
    </xf>
    <xf numFmtId="0" fontId="2" fillId="7" borderId="13" xfId="7" applyFont="1" applyFill="1" applyBorder="1" applyAlignment="1">
      <alignment horizontal="left" vertical="center" wrapText="1"/>
    </xf>
    <xf numFmtId="0" fontId="9" fillId="7" borderId="13" xfId="7" applyFont="1" applyFill="1" applyBorder="1" applyAlignment="1">
      <alignment horizontal="left" vertical="center" wrapText="1"/>
    </xf>
    <xf numFmtId="0" fontId="10" fillId="0" borderId="3" xfId="3" applyFont="1" applyBorder="1"/>
    <xf numFmtId="0" fontId="12" fillId="8" borderId="3" xfId="7" applyFont="1" applyFill="1" applyBorder="1" applyAlignment="1">
      <alignment horizontal="left" vertical="center" wrapText="1"/>
    </xf>
    <xf numFmtId="0" fontId="13" fillId="9" borderId="3" xfId="7" applyFont="1" applyFill="1" applyBorder="1" applyAlignment="1">
      <alignment horizontal="left" vertical="center" wrapText="1"/>
    </xf>
    <xf numFmtId="0" fontId="12" fillId="10" borderId="3" xfId="7" applyFont="1" applyFill="1" applyBorder="1" applyAlignment="1">
      <alignment horizontal="left" vertical="center" wrapText="1"/>
    </xf>
    <xf numFmtId="0" fontId="14" fillId="12" borderId="3" xfId="7" applyFont="1" applyFill="1" applyBorder="1" applyAlignment="1">
      <alignment horizontal="left" vertical="center" wrapText="1"/>
    </xf>
    <xf numFmtId="0" fontId="4" fillId="11" borderId="17" xfId="6" applyFill="1" applyBorder="1" applyAlignment="1">
      <alignment horizontal="center" vertical="top"/>
    </xf>
    <xf numFmtId="0" fontId="15" fillId="13" borderId="1" xfId="6" quotePrefix="1" applyFont="1" applyFill="1" applyBorder="1" applyAlignment="1">
      <alignment horizontal="left" vertical="top" wrapText="1"/>
    </xf>
    <xf numFmtId="0" fontId="16" fillId="13" borderId="13" xfId="7" applyFont="1" applyFill="1" applyBorder="1" applyAlignment="1">
      <alignment horizontal="left" vertical="center" wrapText="1"/>
    </xf>
    <xf numFmtId="0" fontId="2" fillId="4" borderId="13" xfId="7" applyFont="1" applyFill="1" applyBorder="1" applyAlignment="1">
      <alignment horizontal="left" vertical="center" wrapText="1"/>
    </xf>
    <xf numFmtId="0" fontId="2" fillId="5" borderId="5" xfId="0" quotePrefix="1" applyFont="1" applyFill="1" applyBorder="1"/>
    <xf numFmtId="0" fontId="2" fillId="5" borderId="5" xfId="0" quotePrefix="1" applyFont="1" applyFill="1" applyBorder="1" applyAlignment="1">
      <alignment vertical="top" wrapText="1"/>
    </xf>
    <xf numFmtId="0" fontId="2" fillId="6" borderId="1" xfId="0" quotePrefix="1" applyFont="1" applyFill="1" applyBorder="1" applyAlignment="1">
      <alignment horizontal="left" vertical="top" wrapText="1"/>
    </xf>
    <xf numFmtId="0" fontId="1" fillId="0" borderId="0" xfId="10"/>
    <xf numFmtId="0" fontId="1" fillId="0" borderId="0" xfId="10" applyAlignment="1">
      <alignment horizontal="center" vertical="center" wrapText="1"/>
    </xf>
    <xf numFmtId="2" fontId="1" fillId="0" borderId="0" xfId="10" applyNumberFormat="1" applyAlignment="1">
      <alignment horizontal="center" vertical="center" wrapText="1"/>
    </xf>
    <xf numFmtId="0" fontId="1" fillId="0" borderId="0" xfId="10" applyAlignment="1">
      <alignment horizontal="center"/>
    </xf>
    <xf numFmtId="0" fontId="1" fillId="0" borderId="0" xfId="10" applyAlignment="1">
      <alignment horizontal="left" wrapText="1"/>
    </xf>
    <xf numFmtId="9" fontId="1" fillId="0" borderId="0" xfId="10" applyNumberFormat="1" applyAlignment="1">
      <alignment horizontal="center"/>
    </xf>
    <xf numFmtId="0" fontId="1" fillId="0" borderId="17" xfId="3" applyBorder="1"/>
    <xf numFmtId="3" fontId="3" fillId="0" borderId="2" xfId="2" applyNumberFormat="1" applyBorder="1"/>
    <xf numFmtId="3" fontId="3" fillId="0" borderId="3" xfId="2" applyNumberFormat="1" applyBorder="1"/>
    <xf numFmtId="3" fontId="3" fillId="0" borderId="4" xfId="2" applyNumberFormat="1" applyBorder="1"/>
    <xf numFmtId="3" fontId="3" fillId="0" borderId="2" xfId="0" applyNumberFormat="1" applyFont="1" applyBorder="1"/>
    <xf numFmtId="3" fontId="3" fillId="0" borderId="3" xfId="0" applyNumberFormat="1" applyFont="1" applyBorder="1"/>
    <xf numFmtId="3" fontId="3" fillId="0" borderId="4" xfId="0" applyNumberFormat="1" applyFont="1" applyBorder="1"/>
    <xf numFmtId="3" fontId="3" fillId="0" borderId="8" xfId="0" applyNumberFormat="1" applyFont="1" applyBorder="1"/>
    <xf numFmtId="3" fontId="3" fillId="0" borderId="41" xfId="0" applyNumberFormat="1" applyFont="1" applyBorder="1"/>
    <xf numFmtId="3" fontId="3" fillId="4" borderId="35" xfId="0" applyNumberFormat="1" applyFont="1" applyFill="1" applyBorder="1" applyAlignment="1">
      <alignment horizontal="center" vertical="center"/>
    </xf>
    <xf numFmtId="3" fontId="3" fillId="4" borderId="6" xfId="0" applyNumberFormat="1" applyFont="1" applyFill="1" applyBorder="1" applyAlignment="1">
      <alignment horizontal="center" vertical="center"/>
    </xf>
    <xf numFmtId="3" fontId="3" fillId="4" borderId="7" xfId="0" applyNumberFormat="1" applyFont="1" applyFill="1" applyBorder="1" applyAlignment="1">
      <alignment horizontal="center" vertical="center"/>
    </xf>
    <xf numFmtId="3" fontId="3" fillId="4" borderId="8" xfId="0" applyNumberFormat="1" applyFont="1" applyFill="1" applyBorder="1" applyAlignment="1">
      <alignment horizontal="center" vertical="center"/>
    </xf>
    <xf numFmtId="0" fontId="3" fillId="0" borderId="10" xfId="0" applyFont="1" applyBorder="1" applyAlignment="1">
      <alignment horizontal="center" vertical="center" wrapText="1"/>
    </xf>
    <xf numFmtId="0" fontId="3" fillId="0" borderId="12" xfId="0" applyFont="1" applyBorder="1" applyAlignment="1">
      <alignment horizontal="center" vertical="center"/>
    </xf>
    <xf numFmtId="4" fontId="3" fillId="3" borderId="12" xfId="0" applyNumberFormat="1" applyFont="1" applyFill="1" applyBorder="1" applyAlignment="1">
      <alignment horizontal="center" vertical="center" wrapText="1"/>
    </xf>
    <xf numFmtId="0" fontId="3" fillId="0" borderId="11" xfId="0" applyFont="1" applyBorder="1" applyAlignment="1">
      <alignment horizontal="center" vertical="center"/>
    </xf>
    <xf numFmtId="3" fontId="3" fillId="0" borderId="37" xfId="0" applyNumberFormat="1" applyFont="1" applyBorder="1" applyAlignment="1">
      <alignment horizontal="center" vertical="center"/>
    </xf>
    <xf numFmtId="3" fontId="3" fillId="0" borderId="38" xfId="0" applyNumberFormat="1" applyFont="1" applyBorder="1" applyAlignment="1">
      <alignment horizontal="center" vertical="center"/>
    </xf>
    <xf numFmtId="3" fontId="3" fillId="0" borderId="39" xfId="0" applyNumberFormat="1" applyFont="1" applyBorder="1" applyAlignment="1">
      <alignment horizontal="center" vertical="center" wrapText="1"/>
    </xf>
    <xf numFmtId="0" fontId="3" fillId="0" borderId="39" xfId="0" applyFont="1" applyBorder="1" applyAlignment="1">
      <alignment horizontal="center" textRotation="90"/>
    </xf>
    <xf numFmtId="0" fontId="3" fillId="0" borderId="40" xfId="0" applyFont="1" applyBorder="1" applyAlignment="1">
      <alignment horizontal="center" textRotation="90"/>
    </xf>
    <xf numFmtId="0" fontId="3" fillId="11" borderId="17" xfId="0" applyFont="1" applyFill="1" applyBorder="1" applyAlignment="1">
      <alignment horizontal="center" vertical="top"/>
    </xf>
    <xf numFmtId="0" fontId="2" fillId="2" borderId="44" xfId="1" applyFont="1" applyFill="1" applyBorder="1" applyAlignment="1">
      <alignment horizontal="left"/>
    </xf>
    <xf numFmtId="0" fontId="2" fillId="2" borderId="45" xfId="1" applyFont="1" applyFill="1" applyBorder="1"/>
    <xf numFmtId="0" fontId="2" fillId="2" borderId="46" xfId="1" applyFont="1" applyFill="1" applyBorder="1" applyAlignment="1">
      <alignment horizontal="left"/>
    </xf>
    <xf numFmtId="0" fontId="2" fillId="2" borderId="47" xfId="1" applyFont="1" applyFill="1" applyBorder="1"/>
    <xf numFmtId="0" fontId="2" fillId="2" borderId="47" xfId="4" applyFont="1" applyFill="1" applyBorder="1"/>
    <xf numFmtId="0" fontId="2" fillId="2" borderId="48" xfId="1" applyFont="1" applyFill="1" applyBorder="1" applyAlignment="1">
      <alignment horizontal="left"/>
    </xf>
    <xf numFmtId="0" fontId="2" fillId="2" borderId="49" xfId="1" applyFont="1" applyFill="1" applyBorder="1"/>
    <xf numFmtId="0" fontId="2" fillId="2" borderId="49" xfId="5" applyFont="1" applyFill="1" applyBorder="1"/>
    <xf numFmtId="0" fontId="2" fillId="2" borderId="50" xfId="1" applyFont="1" applyFill="1" applyBorder="1" applyAlignment="1">
      <alignment horizontal="left"/>
    </xf>
    <xf numFmtId="0" fontId="2" fillId="2" borderId="51" xfId="1" applyFont="1" applyFill="1" applyBorder="1"/>
    <xf numFmtId="0" fontId="2" fillId="2" borderId="49" xfId="4" applyFont="1" applyFill="1" applyBorder="1"/>
    <xf numFmtId="164" fontId="2" fillId="2" borderId="49" xfId="11" applyNumberFormat="1" applyFont="1" applyFill="1" applyBorder="1"/>
    <xf numFmtId="9" fontId="1" fillId="0" borderId="0" xfId="11" applyAlignment="1">
      <alignment horizontal="center"/>
    </xf>
    <xf numFmtId="9" fontId="1" fillId="0" borderId="0" xfId="11"/>
    <xf numFmtId="0" fontId="21" fillId="14" borderId="52" xfId="0" applyFont="1" applyFill="1" applyBorder="1" applyAlignment="1">
      <alignment horizontal="center" vertical="center" wrapText="1"/>
    </xf>
    <xf numFmtId="0" fontId="0" fillId="15" borderId="54" xfId="0" applyFill="1" applyBorder="1" applyAlignment="1">
      <alignment horizontal="center"/>
    </xf>
    <xf numFmtId="0" fontId="0" fillId="0" borderId="54" xfId="0" applyBorder="1" applyAlignment="1">
      <alignment horizontal="center"/>
    </xf>
    <xf numFmtId="0" fontId="14" fillId="12" borderId="3" xfId="14" applyFont="1" applyFill="1" applyBorder="1" applyAlignment="1">
      <alignment horizontal="left" vertical="center" wrapText="1"/>
    </xf>
    <xf numFmtId="0" fontId="3" fillId="11" borderId="17" xfId="0" applyFont="1" applyFill="1" applyBorder="1" applyAlignment="1">
      <alignment horizontal="center" vertical="center"/>
    </xf>
    <xf numFmtId="0" fontId="24" fillId="16" borderId="55" xfId="0" applyFont="1" applyFill="1" applyBorder="1"/>
    <xf numFmtId="166" fontId="25" fillId="0" borderId="3" xfId="11" applyNumberFormat="1" applyFont="1" applyFill="1" applyBorder="1"/>
    <xf numFmtId="0" fontId="27" fillId="17" borderId="0" xfId="0" applyFont="1" applyFill="1"/>
    <xf numFmtId="0" fontId="24" fillId="0" borderId="0" xfId="0" applyFont="1"/>
    <xf numFmtId="3" fontId="28" fillId="7" borderId="26" xfId="0" applyNumberFormat="1" applyFont="1" applyFill="1" applyBorder="1" applyAlignment="1">
      <alignment horizontal="center"/>
    </xf>
    <xf numFmtId="3" fontId="29" fillId="9" borderId="16" xfId="0" applyNumberFormat="1" applyFont="1" applyFill="1" applyBorder="1" applyAlignment="1">
      <alignment horizontal="center"/>
    </xf>
    <xf numFmtId="0" fontId="30" fillId="5" borderId="2" xfId="6" applyFont="1" applyFill="1" applyBorder="1"/>
    <xf numFmtId="0" fontId="3" fillId="5" borderId="3" xfId="6" applyFont="1" applyFill="1" applyBorder="1" applyAlignment="1">
      <alignment horizontal="center"/>
    </xf>
    <xf numFmtId="0" fontId="3" fillId="5" borderId="2" xfId="6" applyFont="1" applyFill="1" applyBorder="1" applyAlignment="1">
      <alignment horizontal="center"/>
    </xf>
    <xf numFmtId="0" fontId="31" fillId="0" borderId="0" xfId="0" applyFont="1"/>
    <xf numFmtId="3" fontId="11" fillId="7" borderId="42" xfId="5" applyNumberFormat="1" applyFont="1" applyFill="1" applyBorder="1" applyAlignment="1">
      <alignment horizontal="center"/>
    </xf>
    <xf numFmtId="3" fontId="11" fillId="7" borderId="15" xfId="5" applyNumberFormat="1" applyFont="1" applyFill="1" applyBorder="1" applyAlignment="1">
      <alignment horizontal="center"/>
    </xf>
    <xf numFmtId="3" fontId="11" fillId="13" borderId="15" xfId="6" applyNumberFormat="1" applyFont="1" applyFill="1" applyBorder="1" applyAlignment="1">
      <alignment horizontal="center"/>
    </xf>
    <xf numFmtId="0" fontId="3" fillId="7" borderId="2" xfId="6" applyFont="1" applyFill="1" applyBorder="1" applyAlignment="1">
      <alignment horizontal="center"/>
    </xf>
    <xf numFmtId="0" fontId="3" fillId="7" borderId="3" xfId="6" applyFont="1" applyFill="1" applyBorder="1" applyAlignment="1">
      <alignment horizontal="center"/>
    </xf>
    <xf numFmtId="167" fontId="3" fillId="11" borderId="17" xfId="15" applyNumberFormat="1" applyFont="1" applyFill="1" applyBorder="1" applyAlignment="1">
      <alignment horizontal="right" vertical="center"/>
    </xf>
    <xf numFmtId="168" fontId="3" fillId="11" borderId="17" xfId="0" applyNumberFormat="1" applyFont="1" applyFill="1" applyBorder="1" applyAlignment="1">
      <alignment horizontal="right" vertical="center"/>
    </xf>
    <xf numFmtId="169" fontId="11" fillId="7" borderId="26" xfId="0" applyNumberFormat="1" applyFont="1" applyFill="1" applyBorder="1" applyAlignment="1">
      <alignment horizontal="center"/>
    </xf>
    <xf numFmtId="169" fontId="2" fillId="9" borderId="16" xfId="0" applyNumberFormat="1" applyFont="1" applyFill="1" applyBorder="1" applyAlignment="1">
      <alignment horizontal="center"/>
    </xf>
    <xf numFmtId="169" fontId="3" fillId="11" borderId="18" xfId="0" applyNumberFormat="1" applyFont="1" applyFill="1" applyBorder="1" applyAlignment="1">
      <alignment horizontal="center"/>
    </xf>
    <xf numFmtId="169" fontId="3" fillId="11" borderId="18" xfId="6" applyNumberFormat="1" applyFont="1" applyFill="1" applyBorder="1" applyAlignment="1">
      <alignment horizontal="center"/>
    </xf>
    <xf numFmtId="169" fontId="3" fillId="11" borderId="53" xfId="6" applyNumberFormat="1" applyFont="1" applyFill="1" applyBorder="1" applyAlignment="1">
      <alignment horizontal="center"/>
    </xf>
    <xf numFmtId="169" fontId="11" fillId="7" borderId="14" xfId="6" applyNumberFormat="1" applyFont="1" applyFill="1" applyBorder="1" applyAlignment="1">
      <alignment horizontal="center"/>
    </xf>
    <xf numFmtId="0" fontId="30" fillId="7" borderId="43" xfId="0" applyFont="1" applyFill="1" applyBorder="1"/>
    <xf numFmtId="0" fontId="3" fillId="7" borderId="2" xfId="6" applyFont="1" applyFill="1" applyBorder="1"/>
    <xf numFmtId="0" fontId="3" fillId="7" borderId="4" xfId="0" applyFont="1" applyFill="1" applyBorder="1"/>
    <xf numFmtId="3" fontId="3" fillId="11" borderId="18" xfId="0" applyNumberFormat="1" applyFont="1" applyFill="1" applyBorder="1" applyAlignment="1">
      <alignment horizontal="left" indent="1"/>
    </xf>
    <xf numFmtId="165" fontId="3" fillId="11" borderId="18" xfId="0" applyNumberFormat="1" applyFont="1" applyFill="1" applyBorder="1" applyAlignment="1">
      <alignment horizontal="left" indent="1"/>
    </xf>
    <xf numFmtId="49" fontId="34" fillId="11" borderId="18" xfId="0" applyNumberFormat="1" applyFont="1" applyFill="1" applyBorder="1" applyAlignment="1">
      <alignment horizontal="center"/>
    </xf>
    <xf numFmtId="169" fontId="3" fillId="11" borderId="18" xfId="0" applyNumberFormat="1" applyFont="1" applyFill="1" applyBorder="1" applyAlignment="1">
      <alignment horizontal="left" indent="1"/>
    </xf>
    <xf numFmtId="0" fontId="30" fillId="5" borderId="2" xfId="0" applyFont="1" applyFill="1" applyBorder="1"/>
    <xf numFmtId="0" fontId="3" fillId="5" borderId="2" xfId="0" applyFont="1" applyFill="1" applyBorder="1"/>
    <xf numFmtId="0" fontId="3" fillId="5" borderId="2" xfId="0" applyFont="1" applyFill="1" applyBorder="1" applyAlignment="1">
      <alignment horizontal="center"/>
    </xf>
    <xf numFmtId="0" fontId="3" fillId="5" borderId="3" xfId="0" applyFont="1" applyFill="1" applyBorder="1" applyAlignment="1">
      <alignment horizontal="center"/>
    </xf>
    <xf numFmtId="3" fontId="3" fillId="11" borderId="18" xfId="0" applyNumberFormat="1" applyFont="1" applyFill="1" applyBorder="1" applyAlignment="1">
      <alignment horizontal="center"/>
    </xf>
    <xf numFmtId="0" fontId="30" fillId="4" borderId="56" xfId="0" applyFont="1" applyFill="1" applyBorder="1" applyAlignment="1">
      <alignment wrapText="1"/>
    </xf>
    <xf numFmtId="0" fontId="3" fillId="7" borderId="43" xfId="0" applyFont="1" applyFill="1" applyBorder="1"/>
    <xf numFmtId="169" fontId="3" fillId="11" borderId="18" xfId="6" applyNumberFormat="1" applyFont="1" applyFill="1" applyBorder="1" applyAlignment="1">
      <alignment horizontal="left" indent="1"/>
    </xf>
    <xf numFmtId="165" fontId="34" fillId="7" borderId="14" xfId="6" applyNumberFormat="1" applyFont="1" applyFill="1" applyBorder="1" applyAlignment="1">
      <alignment horizontal="center"/>
    </xf>
    <xf numFmtId="2" fontId="0" fillId="0" borderId="0" xfId="0" applyNumberFormat="1"/>
    <xf numFmtId="0" fontId="30" fillId="7" borderId="2" xfId="6" applyFont="1" applyFill="1" applyBorder="1" applyAlignment="1">
      <alignment wrapText="1"/>
    </xf>
    <xf numFmtId="0" fontId="2" fillId="4" borderId="30" xfId="0" applyFont="1" applyFill="1" applyBorder="1" applyAlignment="1">
      <alignment horizontal="center" vertical="center"/>
    </xf>
    <xf numFmtId="0" fontId="2" fillId="4" borderId="21" xfId="0" applyFont="1" applyFill="1" applyBorder="1" applyAlignment="1">
      <alignment horizontal="center" vertical="center"/>
    </xf>
    <xf numFmtId="0" fontId="2" fillId="4" borderId="22" xfId="0" applyFont="1" applyFill="1" applyBorder="1" applyAlignment="1">
      <alignment horizontal="center" vertical="center"/>
    </xf>
    <xf numFmtId="0" fontId="2" fillId="4" borderId="23" xfId="0" applyFont="1" applyFill="1" applyBorder="1" applyAlignment="1">
      <alignment horizontal="center" vertical="center"/>
    </xf>
    <xf numFmtId="0" fontId="2" fillId="4" borderId="27" xfId="0" applyFont="1" applyFill="1" applyBorder="1" applyAlignment="1">
      <alignment horizontal="center" vertical="center"/>
    </xf>
    <xf numFmtId="0" fontId="2" fillId="4" borderId="20" xfId="0" applyFont="1" applyFill="1" applyBorder="1" applyAlignment="1">
      <alignment horizontal="center" vertical="center"/>
    </xf>
    <xf numFmtId="0" fontId="2" fillId="4" borderId="28" xfId="0" applyFont="1" applyFill="1" applyBorder="1" applyAlignment="1">
      <alignment horizontal="center" vertical="center"/>
    </xf>
    <xf numFmtId="0" fontId="2" fillId="4" borderId="29" xfId="0" applyFont="1" applyFill="1" applyBorder="1" applyAlignment="1">
      <alignment horizontal="center" vertical="center"/>
    </xf>
    <xf numFmtId="3" fontId="6" fillId="5" borderId="32" xfId="0" applyNumberFormat="1" applyFont="1" applyFill="1" applyBorder="1" applyAlignment="1">
      <alignment horizontal="center" vertical="center"/>
    </xf>
    <xf numFmtId="3" fontId="6" fillId="5" borderId="33" xfId="0" applyNumberFormat="1" applyFont="1" applyFill="1" applyBorder="1" applyAlignment="1">
      <alignment horizontal="center" vertical="center"/>
    </xf>
    <xf numFmtId="3" fontId="6" fillId="5" borderId="34" xfId="0" applyNumberFormat="1" applyFont="1" applyFill="1" applyBorder="1" applyAlignment="1">
      <alignment horizontal="center" vertical="center"/>
    </xf>
    <xf numFmtId="0" fontId="7" fillId="4" borderId="9"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36" xfId="0" applyFont="1" applyFill="1" applyBorder="1" applyAlignment="1">
      <alignment horizontal="center" vertical="center" wrapText="1"/>
    </xf>
    <xf numFmtId="0" fontId="17" fillId="0" borderId="19" xfId="10" applyFont="1" applyBorder="1" applyAlignment="1">
      <alignment horizontal="center" vertical="center"/>
    </xf>
    <xf numFmtId="0" fontId="17" fillId="0" borderId="30" xfId="10" applyFont="1" applyBorder="1" applyAlignment="1">
      <alignment horizontal="center" vertical="center"/>
    </xf>
    <xf numFmtId="0" fontId="17" fillId="0" borderId="20" xfId="10" applyFont="1" applyBorder="1" applyAlignment="1">
      <alignment horizontal="center" vertical="center"/>
    </xf>
    <xf numFmtId="0" fontId="17" fillId="0" borderId="24" xfId="10" applyFont="1" applyBorder="1" applyAlignment="1">
      <alignment horizontal="center" vertical="center"/>
    </xf>
    <xf numFmtId="0" fontId="17" fillId="0" borderId="31" xfId="10" applyFont="1" applyBorder="1" applyAlignment="1">
      <alignment horizontal="center" vertical="center"/>
    </xf>
    <xf numFmtId="0" fontId="17" fillId="0" borderId="25" xfId="10" applyFont="1" applyBorder="1" applyAlignment="1">
      <alignment horizontal="center" vertical="center"/>
    </xf>
  </cellXfs>
  <cellStyles count="17">
    <cellStyle name="Millares" xfId="15" builtinId="3"/>
    <cellStyle name="Millares 2" xfId="16" xr:uid="{B554E30F-EEF6-4563-9D1D-00EFAE31A359}"/>
    <cellStyle name="Normal" xfId="0" builtinId="0"/>
    <cellStyle name="Normal 2" xfId="2" xr:uid="{DCB9FDC5-A707-40A1-AB6B-4281433AE36D}"/>
    <cellStyle name="Normal 2 2" xfId="5" xr:uid="{D9C60776-757D-4D7E-B5CF-BEBEBF0B7088}"/>
    <cellStyle name="Normal 2 2 2" xfId="13" xr:uid="{F0D2B368-AF08-48A4-B6EB-53132D31DAE3}"/>
    <cellStyle name="Normal 3" xfId="3" xr:uid="{CF4DAF1F-915A-4951-9611-F341EDB4FA29}"/>
    <cellStyle name="Normal 3 3" xfId="8" xr:uid="{82D8A1F4-6F08-47A7-9E33-C9D99F358EBA}"/>
    <cellStyle name="Normal 3 4" xfId="9" xr:uid="{A82B24CF-7E02-4E92-BB53-48D4FE76B66C}"/>
    <cellStyle name="Normal 7" xfId="6" xr:uid="{87DFD3F1-3796-4E3B-AA06-AD451D7A64AC}"/>
    <cellStyle name="Normal 7 2" xfId="12" xr:uid="{C209A821-F73E-4897-B7D9-1457FB7429F9}"/>
    <cellStyle name="Normal 8" xfId="1" xr:uid="{114FCA1A-B3C7-4E70-B65C-DA21F908BD75}"/>
    <cellStyle name="Normal 8 2" xfId="4" xr:uid="{A823FCAF-D499-45DA-9467-7D7A5FE50548}"/>
    <cellStyle name="Normal 9" xfId="10" xr:uid="{E1D12F48-5166-4E5B-BFCE-DAD24CCB620B}"/>
    <cellStyle name="Normale 2" xfId="7" xr:uid="{51480B5F-B056-4296-A516-F3315CE1527A}"/>
    <cellStyle name="Normale 2 2" xfId="14" xr:uid="{A24F2FEB-B7B9-436F-B6F8-D9E88C380BE5}"/>
    <cellStyle name="Porcentaje" xfId="11" builtinId="5"/>
  </cellStyles>
  <dxfs count="7">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border diagonalUp="0" diagonalDown="0">
        <left/>
        <right/>
        <top style="thin">
          <color theme="4" tint="0.39997558519241921"/>
        </top>
        <bottom style="thin">
          <color theme="4" tint="0.39997558519241921"/>
        </bottom>
        <vertical/>
        <horizontal/>
      </border>
    </dxf>
    <dxf>
      <alignment horizontal="center" vertical="bottom" textRotation="0" wrapText="0" indent="0" justifyLastLine="0" shrinkToFit="0" readingOrder="0"/>
    </dxf>
    <dxf>
      <border outline="0">
        <top style="medium">
          <color rgb="FF000000"/>
        </top>
      </border>
    </dxf>
    <dxf>
      <alignment horizontal="center" vertical="center" textRotation="0" wrapText="1" indent="0" justifyLastLine="0" shrinkToFit="0" readingOrder="0"/>
    </dxf>
  </dxfs>
  <tableStyles count="0" defaultTableStyle="TableStyleMedium2" defaultPivotStyle="PivotStyleLight16"/>
  <colors>
    <mruColors>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8C02BA6-8D10-4939-9A5D-913D2D9D808F}" name="Table13" displayName="Table13" ref="A3:N49" totalsRowShown="0" headerRowDxfId="6" tableBorderDxfId="5">
  <autoFilter ref="A3:N49" xr:uid="{00000000-0009-0000-0100-000002000000}"/>
  <tableColumns count="14">
    <tableColumn id="1" xr3:uid="{15E14FD3-5B6C-46D8-A578-958737DD23C5}" name="Asset/ Venture  Name"/>
    <tableColumn id="6" xr3:uid="{124E8E7D-AC78-43C2-953D-E9E45371CDD0}" name="Asset id" dataCellStyle="Normal 9"/>
    <tableColumn id="11" xr3:uid="{854A9B13-D7A7-48CC-942C-618F6FF36218}" name="Asset Type" dataDxfId="4" dataCellStyle="Normal 9"/>
    <tableColumn id="10" xr3:uid="{05C813F5-3FDA-4A10-A26F-152497ABFC8A}" name="Reason for exclusion" dataDxfId="3"/>
    <tableColumn id="2" xr3:uid="{C7BBF6EE-C81D-400B-BF74-359EE803CECF}" name="Country"/>
    <tableColumn id="8" xr3:uid="{511A1055-73F4-4E99-ACF3-8B50A4C32683}" name="Latitude" dataDxfId="2" dataCellStyle="Normal 9"/>
    <tableColumn id="9" xr3:uid="{7CDC5B0E-22F8-423F-BF00-3D85A87462A2}" name="Longitude" dataDxfId="1" dataCellStyle="Normal 9"/>
    <tableColumn id="7" xr3:uid="{057F0D4A-466B-45F4-ACA3-5CB61E151667}" name="Operated?" dataDxfId="0" dataCellStyle="Normal 9"/>
    <tableColumn id="3" xr3:uid="{2529CD18-D9D3-45E0-9C4A-C5AD2CF76126}" name="Operator"/>
    <tableColumn id="12" xr3:uid="{9C03990C-FBD4-42C1-BD85-971CEC39769A}" name="Reported by another OGMP 2.0 Member?"/>
    <tableColumn id="4" xr3:uid="{36C63AC6-771B-4818-8EF9-0E021E3E56FD}" name="% Equity (Note- Ownership of emissions)"/>
    <tableColumn id="14" xr3:uid="{D10F4C80-3C38-4E21-AE00-C8A06C23DF09}" name="(Divested assets) Please indicate month/year when the asset was divested" dataCellStyle="Normal 9"/>
    <tableColumn id="13" xr3:uid="{F9CF7784-638A-4039-8441-7F28CAD43F04}" name="(Divested assets) Was the asset divested to an OGMP2.0 member? (Y/N)" dataCellStyle="Normal 9"/>
    <tableColumn id="5" xr3:uid="{22D7D9AA-9567-443A-8CB4-6FD99A9D0D64}" name="Comments"/>
  </tableColumns>
  <tableStyleInfo name="TableStyleMedium2"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DC3EC-6829-45AA-ACB4-3C5B04F9259B}">
  <sheetPr>
    <pageSetUpPr fitToPage="1"/>
  </sheetPr>
  <dimension ref="A1:R45"/>
  <sheetViews>
    <sheetView showGridLines="0" tabSelected="1" topLeftCell="A12" zoomScale="85" zoomScaleNormal="85" workbookViewId="0">
      <selection activeCell="Q29" sqref="Q29"/>
    </sheetView>
  </sheetViews>
  <sheetFormatPr baseColWidth="10" defaultColWidth="8.7109375" defaultRowHeight="15" outlineLevelRow="2" outlineLevelCol="1" x14ac:dyDescent="0.25"/>
  <cols>
    <col min="1" max="1" width="24.28515625" customWidth="1"/>
    <col min="2" max="2" width="59.85546875" customWidth="1"/>
    <col min="3" max="3" width="13.7109375" customWidth="1" outlineLevel="1"/>
    <col min="4" max="4" width="9.85546875" customWidth="1" outlineLevel="1"/>
    <col min="5" max="6" width="11.85546875" customWidth="1" outlineLevel="1"/>
    <col min="7" max="7" width="3.5703125" customWidth="1" outlineLevel="1"/>
    <col min="8" max="9" width="15.42578125" customWidth="1"/>
    <col min="10" max="10" width="17.42578125" customWidth="1"/>
    <col min="11" max="11" width="33" bestFit="1" customWidth="1"/>
    <col min="12" max="12" width="67.5703125" customWidth="1"/>
    <col min="13" max="14" width="3.140625" customWidth="1"/>
    <col min="15" max="18" width="2.42578125" customWidth="1"/>
  </cols>
  <sheetData>
    <row r="1" spans="1:18" x14ac:dyDescent="0.25">
      <c r="A1" s="47" t="s">
        <v>0</v>
      </c>
      <c r="B1" s="48" t="s">
        <v>97</v>
      </c>
      <c r="C1" s="28"/>
      <c r="D1" s="29"/>
      <c r="E1" s="29"/>
      <c r="F1" s="29"/>
      <c r="G1" s="1"/>
      <c r="H1" s="29"/>
      <c r="I1" s="30"/>
      <c r="J1" s="30"/>
      <c r="K1" s="30"/>
      <c r="L1" s="30"/>
      <c r="M1" s="29"/>
      <c r="N1" s="29"/>
      <c r="O1" s="29"/>
      <c r="P1" s="29"/>
      <c r="Q1" s="29"/>
      <c r="R1" s="29"/>
    </row>
    <row r="2" spans="1:18" x14ac:dyDescent="0.25">
      <c r="A2" s="49" t="s">
        <v>1</v>
      </c>
      <c r="B2" s="50" t="s">
        <v>98</v>
      </c>
      <c r="C2" s="25"/>
      <c r="D2" s="26"/>
      <c r="E2" s="26"/>
      <c r="F2" s="26"/>
      <c r="G2" s="1"/>
      <c r="H2" s="26"/>
      <c r="I2" s="27"/>
      <c r="J2" s="27"/>
      <c r="K2" s="27"/>
      <c r="L2" s="2"/>
      <c r="M2" s="26"/>
      <c r="N2" s="26"/>
      <c r="O2" s="26"/>
      <c r="P2" s="26"/>
      <c r="Q2" s="26"/>
      <c r="R2" s="26"/>
    </row>
    <row r="3" spans="1:18" x14ac:dyDescent="0.25">
      <c r="A3" s="49" t="s">
        <v>2</v>
      </c>
      <c r="B3" s="51" t="s">
        <v>59</v>
      </c>
      <c r="C3" s="28"/>
      <c r="D3" s="29"/>
      <c r="E3" s="29"/>
      <c r="F3" s="29"/>
      <c r="G3" s="1"/>
      <c r="H3" s="29"/>
      <c r="I3" s="30"/>
      <c r="J3" s="30"/>
      <c r="K3" s="30"/>
      <c r="L3" s="30"/>
      <c r="M3" s="29"/>
      <c r="N3" s="29"/>
      <c r="O3" s="29"/>
      <c r="P3" s="29"/>
      <c r="Q3" s="29"/>
      <c r="R3" s="29"/>
    </row>
    <row r="4" spans="1:18" x14ac:dyDescent="0.25">
      <c r="A4" s="52" t="s">
        <v>3</v>
      </c>
      <c r="B4" s="53" t="s">
        <v>96</v>
      </c>
      <c r="C4" s="28"/>
      <c r="D4" s="29"/>
      <c r="E4" s="29"/>
      <c r="F4" s="29"/>
      <c r="G4" s="1"/>
      <c r="H4" s="29"/>
      <c r="I4" s="30"/>
      <c r="J4" s="30"/>
      <c r="K4" s="30"/>
      <c r="L4" s="30"/>
      <c r="M4" s="29"/>
      <c r="N4" s="29"/>
      <c r="O4" s="29"/>
      <c r="P4" s="29"/>
      <c r="Q4" s="29"/>
      <c r="R4" s="29"/>
    </row>
    <row r="5" spans="1:18" x14ac:dyDescent="0.25">
      <c r="A5" s="52" t="s">
        <v>4</v>
      </c>
      <c r="B5" s="53">
        <v>43.361350999999999</v>
      </c>
      <c r="C5" s="28"/>
      <c r="D5" s="29"/>
      <c r="E5" s="29"/>
      <c r="F5" s="29"/>
      <c r="G5" s="1"/>
      <c r="H5" s="29"/>
      <c r="I5" s="30"/>
      <c r="J5" s="30"/>
      <c r="K5" s="30"/>
      <c r="L5" s="30"/>
      <c r="M5" s="29"/>
      <c r="N5" s="29"/>
      <c r="O5" s="29"/>
      <c r="P5" s="29"/>
      <c r="Q5" s="29"/>
      <c r="R5" s="29"/>
    </row>
    <row r="6" spans="1:18" x14ac:dyDescent="0.25">
      <c r="A6" s="52" t="s">
        <v>5</v>
      </c>
      <c r="B6" s="53">
        <v>3.098767</v>
      </c>
      <c r="C6" s="28"/>
      <c r="D6" s="29"/>
      <c r="E6" s="29"/>
      <c r="F6" s="29"/>
      <c r="G6" s="1"/>
      <c r="H6" s="29"/>
      <c r="I6" s="30"/>
      <c r="J6" s="30"/>
      <c r="K6" s="30"/>
      <c r="L6" s="30"/>
      <c r="M6" s="29"/>
      <c r="N6" s="29"/>
      <c r="O6" s="29"/>
      <c r="P6" s="29"/>
      <c r="Q6" s="29"/>
      <c r="R6" s="29"/>
    </row>
    <row r="7" spans="1:18" x14ac:dyDescent="0.25">
      <c r="A7" s="52" t="s">
        <v>6</v>
      </c>
      <c r="B7" s="54" t="s">
        <v>99</v>
      </c>
      <c r="C7" s="28"/>
      <c r="D7" s="29"/>
      <c r="E7" s="29"/>
      <c r="F7" s="29"/>
      <c r="G7" s="1"/>
      <c r="H7" s="29"/>
      <c r="I7" s="30"/>
      <c r="J7" s="30"/>
      <c r="K7" s="30"/>
      <c r="L7" s="30"/>
      <c r="M7" s="29"/>
      <c r="N7" s="29"/>
      <c r="O7" s="29"/>
      <c r="P7" s="29"/>
      <c r="Q7" s="29"/>
      <c r="R7" s="29"/>
    </row>
    <row r="8" spans="1:18" x14ac:dyDescent="0.25">
      <c r="A8" s="52" t="s">
        <v>7</v>
      </c>
      <c r="B8" s="57" t="s">
        <v>95</v>
      </c>
      <c r="C8" s="28"/>
      <c r="D8" s="29"/>
      <c r="E8" s="29"/>
      <c r="F8" s="29"/>
      <c r="G8" s="1"/>
      <c r="H8" s="29"/>
      <c r="I8" s="30"/>
      <c r="J8" s="30"/>
      <c r="K8" s="30"/>
      <c r="L8" s="30"/>
      <c r="M8" s="29"/>
      <c r="N8" s="29"/>
      <c r="O8" s="29"/>
      <c r="P8" s="29"/>
      <c r="Q8" s="29"/>
      <c r="R8" s="29"/>
    </row>
    <row r="9" spans="1:18" ht="15.75" thickBot="1" x14ac:dyDescent="0.3">
      <c r="A9" s="52" t="s">
        <v>8</v>
      </c>
      <c r="B9" s="58">
        <v>1</v>
      </c>
      <c r="C9" s="28"/>
      <c r="D9" s="29"/>
      <c r="E9" s="29"/>
      <c r="F9" s="29"/>
      <c r="G9" s="1"/>
      <c r="H9" s="31"/>
      <c r="I9" s="32"/>
      <c r="J9" s="32"/>
      <c r="K9" s="32"/>
      <c r="L9" s="32"/>
      <c r="M9" s="31"/>
      <c r="N9" s="31"/>
      <c r="O9" s="31"/>
      <c r="P9" s="31"/>
      <c r="Q9" s="31"/>
      <c r="R9" s="31"/>
    </row>
    <row r="10" spans="1:18" ht="16.5" thickBot="1" x14ac:dyDescent="0.3">
      <c r="A10" s="55" t="s">
        <v>9</v>
      </c>
      <c r="B10" s="56" t="s">
        <v>100</v>
      </c>
      <c r="C10" s="107" t="s">
        <v>10</v>
      </c>
      <c r="D10" s="108"/>
      <c r="E10" s="111" t="s">
        <v>11</v>
      </c>
      <c r="F10" s="112"/>
      <c r="G10" s="24"/>
      <c r="H10" s="115" t="s">
        <v>12</v>
      </c>
      <c r="I10" s="116"/>
      <c r="J10" s="116"/>
      <c r="K10" s="116"/>
      <c r="L10" s="116"/>
      <c r="M10" s="116"/>
      <c r="N10" s="116"/>
      <c r="O10" s="116"/>
      <c r="P10" s="116"/>
      <c r="Q10" s="116"/>
      <c r="R10" s="117"/>
    </row>
    <row r="11" spans="1:18" ht="39" customHeight="1" x14ac:dyDescent="0.25">
      <c r="A11" s="30"/>
      <c r="B11" s="30"/>
      <c r="C11" s="109"/>
      <c r="D11" s="110"/>
      <c r="E11" s="113"/>
      <c r="F11" s="114"/>
      <c r="G11" s="24"/>
      <c r="H11" s="33" t="s">
        <v>13</v>
      </c>
      <c r="I11" s="34" t="s">
        <v>14</v>
      </c>
      <c r="J11" s="35" t="s">
        <v>15</v>
      </c>
      <c r="K11" s="36" t="s">
        <v>16</v>
      </c>
      <c r="L11" s="36" t="s">
        <v>16</v>
      </c>
      <c r="M11" s="118" t="s">
        <v>17</v>
      </c>
      <c r="N11" s="119"/>
      <c r="O11" s="119"/>
      <c r="P11" s="119"/>
      <c r="Q11" s="119"/>
      <c r="R11" s="120"/>
    </row>
    <row r="12" spans="1:18" ht="87" thickBot="1" x14ac:dyDescent="0.3">
      <c r="A12" s="29"/>
      <c r="B12" s="29"/>
      <c r="C12" s="37" t="s">
        <v>18</v>
      </c>
      <c r="D12" s="38" t="s">
        <v>19</v>
      </c>
      <c r="E12" s="39" t="s">
        <v>20</v>
      </c>
      <c r="F12" s="40" t="s">
        <v>19</v>
      </c>
      <c r="G12" s="24"/>
      <c r="H12" s="41" t="s">
        <v>102</v>
      </c>
      <c r="I12" s="42"/>
      <c r="J12" s="43" t="s">
        <v>21</v>
      </c>
      <c r="K12" s="43" t="s">
        <v>22</v>
      </c>
      <c r="L12" s="43" t="s">
        <v>23</v>
      </c>
      <c r="M12" s="44" t="s">
        <v>24</v>
      </c>
      <c r="N12" s="44" t="s">
        <v>25</v>
      </c>
      <c r="O12" s="44" t="s">
        <v>26</v>
      </c>
      <c r="P12" s="44" t="s">
        <v>27</v>
      </c>
      <c r="Q12" s="44" t="s">
        <v>28</v>
      </c>
      <c r="R12" s="45" t="s">
        <v>29</v>
      </c>
    </row>
    <row r="13" spans="1:18" ht="15.75" thickBot="1" x14ac:dyDescent="0.3">
      <c r="A13" s="17">
        <v>3</v>
      </c>
      <c r="B13" s="3" t="s">
        <v>30</v>
      </c>
      <c r="C13" s="4"/>
      <c r="D13" s="4"/>
      <c r="E13" s="5"/>
      <c r="F13" s="5"/>
      <c r="G13" s="6"/>
      <c r="H13" s="83">
        <f>H14+H21+H34</f>
        <v>115780.90198943367</v>
      </c>
      <c r="I13" s="70"/>
      <c r="J13" s="76"/>
      <c r="K13" s="102"/>
      <c r="L13" s="89"/>
      <c r="M13" s="102"/>
      <c r="N13" s="102"/>
      <c r="O13" s="91"/>
      <c r="P13" s="91"/>
      <c r="Q13" s="91"/>
      <c r="R13" s="91"/>
    </row>
    <row r="14" spans="1:18" ht="16.5" outlineLevel="1" thickTop="1" thickBot="1" x14ac:dyDescent="0.3">
      <c r="A14" s="15" t="s">
        <v>60</v>
      </c>
      <c r="B14" s="7" t="s">
        <v>31</v>
      </c>
      <c r="C14" s="8"/>
      <c r="D14" s="8"/>
      <c r="E14" s="8"/>
      <c r="F14" s="8"/>
      <c r="G14" s="6"/>
      <c r="H14" s="84">
        <f>SUM(H15:H20)</f>
        <v>48411.11</v>
      </c>
      <c r="I14" s="71"/>
      <c r="J14" s="77"/>
      <c r="K14" s="97"/>
      <c r="L14" s="96"/>
      <c r="M14" s="98"/>
      <c r="N14" s="98"/>
      <c r="O14" s="99"/>
      <c r="P14" s="99"/>
      <c r="Q14" s="99"/>
      <c r="R14" s="99"/>
    </row>
    <row r="15" spans="1:18" ht="16.5" outlineLevel="2" thickTop="1" thickBot="1" x14ac:dyDescent="0.3">
      <c r="A15" s="15" t="s">
        <v>61</v>
      </c>
      <c r="B15" s="10" t="s">
        <v>32</v>
      </c>
      <c r="C15" s="46"/>
      <c r="D15" s="46"/>
      <c r="E15" s="46"/>
      <c r="F15" s="46"/>
      <c r="G15" s="6"/>
      <c r="H15" s="85">
        <f>(12.89+4.48)*1000</f>
        <v>17370</v>
      </c>
      <c r="I15" s="94" t="s">
        <v>487</v>
      </c>
      <c r="J15" s="77" t="s">
        <v>107</v>
      </c>
      <c r="K15" s="97" t="s">
        <v>105</v>
      </c>
      <c r="L15" s="96" t="s">
        <v>479</v>
      </c>
      <c r="M15" s="98" t="s">
        <v>111</v>
      </c>
      <c r="N15" s="98"/>
      <c r="O15" s="99" t="s">
        <v>111</v>
      </c>
      <c r="P15" s="99"/>
      <c r="Q15" s="99"/>
      <c r="R15" s="99"/>
    </row>
    <row r="16" spans="1:18" ht="16.5" outlineLevel="2" thickTop="1" thickBot="1" x14ac:dyDescent="0.3">
      <c r="A16" s="15" t="s">
        <v>62</v>
      </c>
      <c r="B16" s="10" t="s">
        <v>33</v>
      </c>
      <c r="C16" s="46"/>
      <c r="D16" s="46"/>
      <c r="E16" s="46"/>
      <c r="F16" s="46"/>
      <c r="G16" s="6"/>
      <c r="H16" s="85">
        <f>4.46*1000</f>
        <v>4460</v>
      </c>
      <c r="I16" s="94" t="s">
        <v>488</v>
      </c>
      <c r="J16" s="77" t="s">
        <v>107</v>
      </c>
      <c r="K16" s="97" t="s">
        <v>105</v>
      </c>
      <c r="L16" s="96" t="s">
        <v>480</v>
      </c>
      <c r="M16" s="98" t="s">
        <v>111</v>
      </c>
      <c r="N16" s="98"/>
      <c r="O16" s="99" t="s">
        <v>111</v>
      </c>
      <c r="P16" s="99"/>
      <c r="Q16" s="99"/>
      <c r="R16" s="99"/>
    </row>
    <row r="17" spans="1:18" ht="16.5" outlineLevel="2" thickTop="1" thickBot="1" x14ac:dyDescent="0.3">
      <c r="A17" s="15" t="s">
        <v>63</v>
      </c>
      <c r="B17" s="64" t="s">
        <v>34</v>
      </c>
      <c r="C17" s="46"/>
      <c r="D17" s="46"/>
      <c r="E17" s="46"/>
      <c r="F17" s="46"/>
      <c r="G17" s="6"/>
      <c r="H17" s="85">
        <f>14.09*1000</f>
        <v>14090</v>
      </c>
      <c r="I17" s="94" t="s">
        <v>489</v>
      </c>
      <c r="J17" s="77" t="s">
        <v>107</v>
      </c>
      <c r="K17" s="97" t="s">
        <v>105</v>
      </c>
      <c r="L17" s="96" t="s">
        <v>481</v>
      </c>
      <c r="M17" s="98" t="s">
        <v>111</v>
      </c>
      <c r="N17" s="98"/>
      <c r="O17" s="99" t="s">
        <v>111</v>
      </c>
      <c r="P17" s="99"/>
      <c r="Q17" s="99"/>
      <c r="R17" s="99"/>
    </row>
    <row r="18" spans="1:18" ht="16.5" outlineLevel="2" thickTop="1" thickBot="1" x14ac:dyDescent="0.3">
      <c r="A18" s="15" t="s">
        <v>64</v>
      </c>
      <c r="B18" s="64" t="s">
        <v>35</v>
      </c>
      <c r="C18" s="46"/>
      <c r="D18" s="46"/>
      <c r="E18" s="46"/>
      <c r="F18" s="46"/>
      <c r="G18" s="6"/>
      <c r="H18" s="95" t="s">
        <v>101</v>
      </c>
      <c r="I18" s="92" t="s">
        <v>101</v>
      </c>
      <c r="J18" s="77"/>
      <c r="K18" s="97"/>
      <c r="L18" s="96"/>
      <c r="M18" s="98"/>
      <c r="N18" s="98"/>
      <c r="O18" s="99"/>
      <c r="P18" s="99"/>
      <c r="Q18" s="99"/>
      <c r="R18" s="99"/>
    </row>
    <row r="19" spans="1:18" ht="16.5" outlineLevel="2" thickTop="1" thickBot="1" x14ac:dyDescent="0.3">
      <c r="A19" s="15" t="s">
        <v>65</v>
      </c>
      <c r="B19" s="64" t="s">
        <v>36</v>
      </c>
      <c r="C19" s="46"/>
      <c r="D19" s="46"/>
      <c r="E19" s="46"/>
      <c r="F19" s="46"/>
      <c r="G19" s="6"/>
      <c r="H19" s="85">
        <f>(10.57*1000)-H24</f>
        <v>10251.11</v>
      </c>
      <c r="I19" s="94" t="s">
        <v>490</v>
      </c>
      <c r="J19" s="77" t="s">
        <v>107</v>
      </c>
      <c r="K19" s="97" t="s">
        <v>105</v>
      </c>
      <c r="L19" s="96" t="s">
        <v>482</v>
      </c>
      <c r="M19" s="98" t="s">
        <v>111</v>
      </c>
      <c r="N19" s="98"/>
      <c r="O19" s="99" t="s">
        <v>111</v>
      </c>
      <c r="P19" s="99"/>
      <c r="Q19" s="99"/>
      <c r="R19" s="99"/>
    </row>
    <row r="20" spans="1:18" ht="16.5" outlineLevel="2" thickTop="1" thickBot="1" x14ac:dyDescent="0.3">
      <c r="A20" s="15" t="s">
        <v>66</v>
      </c>
      <c r="B20" s="64" t="s">
        <v>37</v>
      </c>
      <c r="C20" s="46"/>
      <c r="D20" s="46"/>
      <c r="E20" s="46"/>
      <c r="F20" s="46"/>
      <c r="G20" s="6"/>
      <c r="H20" s="85">
        <f>2.24*1000</f>
        <v>2240</v>
      </c>
      <c r="I20" s="94" t="s">
        <v>491</v>
      </c>
      <c r="J20" s="77" t="s">
        <v>107</v>
      </c>
      <c r="K20" s="97" t="s">
        <v>105</v>
      </c>
      <c r="L20" s="96" t="s">
        <v>483</v>
      </c>
      <c r="M20" s="98" t="s">
        <v>111</v>
      </c>
      <c r="N20" s="98"/>
      <c r="O20" s="99" t="s">
        <v>111</v>
      </c>
      <c r="P20" s="99"/>
      <c r="Q20" s="99"/>
      <c r="R20" s="99"/>
    </row>
    <row r="21" spans="1:18" ht="16.5" outlineLevel="1" thickTop="1" thickBot="1" x14ac:dyDescent="0.3">
      <c r="A21" s="16" t="s">
        <v>67</v>
      </c>
      <c r="B21" s="7" t="s">
        <v>38</v>
      </c>
      <c r="C21" s="8"/>
      <c r="D21" s="8"/>
      <c r="E21" s="8"/>
      <c r="F21" s="8"/>
      <c r="G21" s="6"/>
      <c r="H21" s="84">
        <f>SUM(H22:H30)+H33</f>
        <v>67122.4644521757</v>
      </c>
      <c r="I21" s="71"/>
      <c r="J21" s="77"/>
      <c r="K21" s="97"/>
      <c r="L21" s="96"/>
      <c r="M21" s="98"/>
      <c r="N21" s="98"/>
      <c r="O21" s="99"/>
      <c r="P21" s="99"/>
      <c r="Q21" s="99"/>
      <c r="R21" s="99"/>
    </row>
    <row r="22" spans="1:18" ht="27" outlineLevel="2" thickTop="1" thickBot="1" x14ac:dyDescent="0.3">
      <c r="A22" s="16" t="s">
        <v>68</v>
      </c>
      <c r="B22" s="9" t="s">
        <v>39</v>
      </c>
      <c r="C22" s="46"/>
      <c r="D22" s="46"/>
      <c r="E22" s="46"/>
      <c r="F22" s="46"/>
      <c r="G22" s="6"/>
      <c r="H22" s="85">
        <f>0.08719494+0.08719495+4.3597475</f>
        <v>4.5341373899999997</v>
      </c>
      <c r="I22" s="100" t="s">
        <v>492</v>
      </c>
      <c r="J22" s="77" t="s">
        <v>107</v>
      </c>
      <c r="K22" s="97" t="s">
        <v>106</v>
      </c>
      <c r="L22" s="96" t="s">
        <v>484</v>
      </c>
      <c r="M22" s="98"/>
      <c r="N22" s="98"/>
      <c r="O22" s="99" t="s">
        <v>111</v>
      </c>
      <c r="P22" s="99"/>
      <c r="Q22" s="99"/>
      <c r="R22" s="99" t="s">
        <v>111</v>
      </c>
    </row>
    <row r="23" spans="1:18" ht="16.5" outlineLevel="2" thickTop="1" thickBot="1" x14ac:dyDescent="0.3">
      <c r="A23" s="16" t="s">
        <v>69</v>
      </c>
      <c r="B23" s="9" t="s">
        <v>40</v>
      </c>
      <c r="C23" s="46"/>
      <c r="D23" s="46"/>
      <c r="E23" s="46"/>
      <c r="F23" s="46"/>
      <c r="G23" s="6"/>
      <c r="H23" s="95" t="s">
        <v>101</v>
      </c>
      <c r="I23" s="92" t="s">
        <v>101</v>
      </c>
      <c r="J23" s="77"/>
      <c r="K23" s="97"/>
      <c r="L23" s="96"/>
      <c r="M23" s="98"/>
      <c r="N23" s="98"/>
      <c r="O23" s="99"/>
      <c r="P23" s="99"/>
      <c r="Q23" s="99"/>
      <c r="R23" s="99"/>
    </row>
    <row r="24" spans="1:18" ht="16.5" outlineLevel="2" thickTop="1" thickBot="1" x14ac:dyDescent="0.3">
      <c r="A24" s="16" t="s">
        <v>70</v>
      </c>
      <c r="B24" s="9" t="s">
        <v>41</v>
      </c>
      <c r="C24" s="46"/>
      <c r="D24" s="46"/>
      <c r="E24" s="46"/>
      <c r="F24" s="46"/>
      <c r="G24" s="6"/>
      <c r="H24" s="85">
        <v>318.89</v>
      </c>
      <c r="I24" s="100" t="s">
        <v>492</v>
      </c>
      <c r="J24" s="77" t="s">
        <v>107</v>
      </c>
      <c r="K24" s="97" t="s">
        <v>106</v>
      </c>
      <c r="L24" s="96" t="s">
        <v>485</v>
      </c>
      <c r="M24" s="98"/>
      <c r="N24" s="98"/>
      <c r="O24" s="99" t="s">
        <v>111</v>
      </c>
      <c r="P24" s="99"/>
      <c r="Q24" s="99"/>
      <c r="R24" s="99" t="s">
        <v>111</v>
      </c>
    </row>
    <row r="25" spans="1:18" ht="16.5" outlineLevel="2" thickTop="1" thickBot="1" x14ac:dyDescent="0.3">
      <c r="A25" s="16" t="s">
        <v>71</v>
      </c>
      <c r="B25" s="9" t="s">
        <v>42</v>
      </c>
      <c r="C25" s="11"/>
      <c r="D25" s="11"/>
      <c r="E25" s="46"/>
      <c r="F25" s="11"/>
      <c r="G25" s="6"/>
      <c r="H25" s="86">
        <v>0</v>
      </c>
      <c r="I25" s="92" t="s">
        <v>101</v>
      </c>
      <c r="J25" s="77" t="s">
        <v>107</v>
      </c>
      <c r="K25" s="97" t="s">
        <v>106</v>
      </c>
      <c r="L25" s="96" t="s">
        <v>109</v>
      </c>
      <c r="M25" s="73"/>
      <c r="N25" s="73"/>
      <c r="O25" s="73" t="s">
        <v>111</v>
      </c>
      <c r="P25" s="73"/>
      <c r="Q25" s="73"/>
      <c r="R25" s="73"/>
    </row>
    <row r="26" spans="1:18" ht="16.5" outlineLevel="2" thickTop="1" thickBot="1" x14ac:dyDescent="0.3">
      <c r="A26" s="16" t="s">
        <v>72</v>
      </c>
      <c r="B26" s="9" t="s">
        <v>37</v>
      </c>
      <c r="C26" s="46"/>
      <c r="D26" s="46"/>
      <c r="E26" s="46"/>
      <c r="F26" s="46"/>
      <c r="G26" s="6"/>
      <c r="H26" s="95" t="s">
        <v>101</v>
      </c>
      <c r="I26" s="92" t="s">
        <v>101</v>
      </c>
      <c r="J26" s="77"/>
      <c r="K26" s="97"/>
      <c r="L26" s="96"/>
      <c r="M26" s="98"/>
      <c r="N26" s="98"/>
      <c r="O26" s="99"/>
      <c r="P26" s="99"/>
      <c r="Q26" s="99"/>
      <c r="R26" s="99"/>
    </row>
    <row r="27" spans="1:18" ht="16.5" outlineLevel="2" thickTop="1" thickBot="1" x14ac:dyDescent="0.3">
      <c r="A27" s="16" t="s">
        <v>73</v>
      </c>
      <c r="B27" s="9" t="s">
        <v>43</v>
      </c>
      <c r="C27" s="46"/>
      <c r="D27" s="46"/>
      <c r="E27" s="46"/>
      <c r="F27" s="46"/>
      <c r="G27" s="6"/>
      <c r="H27" s="85">
        <v>0</v>
      </c>
      <c r="I27" s="92" t="s">
        <v>101</v>
      </c>
      <c r="J27" s="77" t="s">
        <v>107</v>
      </c>
      <c r="K27" s="97" t="s">
        <v>106</v>
      </c>
      <c r="L27" s="96" t="s">
        <v>109</v>
      </c>
      <c r="M27" s="98"/>
      <c r="N27" s="98"/>
      <c r="O27" s="99" t="s">
        <v>111</v>
      </c>
      <c r="P27" s="99"/>
      <c r="Q27" s="99"/>
      <c r="R27" s="99"/>
    </row>
    <row r="28" spans="1:18" ht="16.5" outlineLevel="2" thickTop="1" thickBot="1" x14ac:dyDescent="0.3">
      <c r="A28" s="16" t="s">
        <v>74</v>
      </c>
      <c r="B28" s="9" t="s">
        <v>44</v>
      </c>
      <c r="C28" s="46"/>
      <c r="D28" s="46"/>
      <c r="E28" s="46"/>
      <c r="F28" s="46"/>
      <c r="G28" s="6"/>
      <c r="H28" s="85">
        <f>1197.43+1879.95</f>
        <v>3077.38</v>
      </c>
      <c r="I28" s="100" t="s">
        <v>492</v>
      </c>
      <c r="J28" s="77" t="s">
        <v>107</v>
      </c>
      <c r="K28" s="97" t="s">
        <v>106</v>
      </c>
      <c r="L28" s="96" t="s">
        <v>484</v>
      </c>
      <c r="M28" s="98"/>
      <c r="N28" s="98"/>
      <c r="O28" s="99" t="s">
        <v>111</v>
      </c>
      <c r="P28" s="99"/>
      <c r="Q28" s="99"/>
      <c r="R28" s="99" t="s">
        <v>111</v>
      </c>
    </row>
    <row r="29" spans="1:18" ht="16.5" outlineLevel="2" thickTop="1" thickBot="1" x14ac:dyDescent="0.3">
      <c r="A29" s="16" t="s">
        <v>75</v>
      </c>
      <c r="B29" s="9" t="s">
        <v>37</v>
      </c>
      <c r="C29" s="46"/>
      <c r="D29" s="46"/>
      <c r="E29" s="46"/>
      <c r="F29" s="46"/>
      <c r="G29" s="6"/>
      <c r="H29" s="85">
        <f>(((((0.87+3.57)/2)-0.87)+(1.99-1.61)+(2.83-0.015)+(1.84-0.33))*24*365)</f>
        <v>53041.799999999996</v>
      </c>
      <c r="I29" s="100" t="s">
        <v>492</v>
      </c>
      <c r="J29" s="77" t="s">
        <v>107</v>
      </c>
      <c r="K29" s="97" t="s">
        <v>105</v>
      </c>
      <c r="L29" s="96" t="s">
        <v>499</v>
      </c>
      <c r="M29" s="98" t="s">
        <v>111</v>
      </c>
      <c r="N29" s="98"/>
      <c r="O29" s="99" t="s">
        <v>111</v>
      </c>
      <c r="P29" s="99" t="s">
        <v>111</v>
      </c>
      <c r="Q29" s="99" t="s">
        <v>111</v>
      </c>
      <c r="R29" s="99"/>
    </row>
    <row r="30" spans="1:18" ht="16.5" outlineLevel="2" thickTop="1" thickBot="1" x14ac:dyDescent="0.3">
      <c r="A30" s="16" t="s">
        <v>76</v>
      </c>
      <c r="B30" s="9" t="s">
        <v>45</v>
      </c>
      <c r="C30" s="11"/>
      <c r="D30" s="11"/>
      <c r="E30" s="46"/>
      <c r="F30" s="11"/>
      <c r="G30" s="6"/>
      <c r="H30" s="103">
        <f>SUM(H31:H32)</f>
        <v>10243.84</v>
      </c>
      <c r="I30" s="92" t="s">
        <v>101</v>
      </c>
      <c r="J30" s="77"/>
      <c r="K30" s="97"/>
      <c r="L30" s="72"/>
      <c r="M30" s="73"/>
      <c r="N30" s="73"/>
      <c r="O30" s="73"/>
      <c r="P30" s="73"/>
      <c r="Q30" s="73"/>
      <c r="R30" s="73"/>
    </row>
    <row r="31" spans="1:18" ht="16.5" outlineLevel="2" thickTop="1" thickBot="1" x14ac:dyDescent="0.3">
      <c r="A31" s="16" t="s">
        <v>77</v>
      </c>
      <c r="B31" s="10" t="s">
        <v>46</v>
      </c>
      <c r="C31" s="11"/>
      <c r="D31" s="11"/>
      <c r="E31" s="46"/>
      <c r="F31" s="11"/>
      <c r="G31" s="6"/>
      <c r="H31" s="103" t="s">
        <v>101</v>
      </c>
      <c r="I31" s="92" t="s">
        <v>101</v>
      </c>
      <c r="J31" s="77"/>
      <c r="K31" s="97"/>
      <c r="L31" s="72"/>
      <c r="M31" s="73"/>
      <c r="N31" s="73"/>
      <c r="O31" s="73"/>
      <c r="P31" s="73"/>
      <c r="Q31" s="73"/>
      <c r="R31" s="73"/>
    </row>
    <row r="32" spans="1:18" ht="16.5" outlineLevel="2" thickTop="1" thickBot="1" x14ac:dyDescent="0.3">
      <c r="A32" s="16" t="s">
        <v>78</v>
      </c>
      <c r="B32" s="10" t="s">
        <v>47</v>
      </c>
      <c r="C32" s="11"/>
      <c r="D32" s="11"/>
      <c r="E32" s="46"/>
      <c r="F32" s="11"/>
      <c r="G32" s="6"/>
      <c r="H32" s="85">
        <v>10243.84</v>
      </c>
      <c r="I32" s="100" t="s">
        <v>492</v>
      </c>
      <c r="J32" s="77" t="s">
        <v>107</v>
      </c>
      <c r="K32" s="97" t="s">
        <v>106</v>
      </c>
      <c r="L32" s="96" t="s">
        <v>484</v>
      </c>
      <c r="M32" s="98"/>
      <c r="N32" s="98"/>
      <c r="O32" s="99" t="s">
        <v>111</v>
      </c>
      <c r="P32" s="99"/>
      <c r="Q32" s="99"/>
      <c r="R32" s="99" t="s">
        <v>111</v>
      </c>
    </row>
    <row r="33" spans="1:18" ht="16.5" outlineLevel="2" thickTop="1" thickBot="1" x14ac:dyDescent="0.3">
      <c r="A33" s="16" t="s">
        <v>79</v>
      </c>
      <c r="B33" s="9" t="s">
        <v>48</v>
      </c>
      <c r="C33" s="11"/>
      <c r="D33" s="11"/>
      <c r="E33" s="46"/>
      <c r="F33" s="11"/>
      <c r="G33" s="6"/>
      <c r="H33" s="87">
        <v>436.02031478571433</v>
      </c>
      <c r="I33" s="100" t="s">
        <v>492</v>
      </c>
      <c r="J33" s="77" t="s">
        <v>107</v>
      </c>
      <c r="K33" s="97" t="s">
        <v>106</v>
      </c>
      <c r="L33" s="72" t="s">
        <v>486</v>
      </c>
      <c r="M33" s="74"/>
      <c r="N33" s="74"/>
      <c r="O33" s="73" t="s">
        <v>111</v>
      </c>
      <c r="P33" s="73"/>
      <c r="Q33" s="73"/>
      <c r="R33" s="73" t="s">
        <v>111</v>
      </c>
    </row>
    <row r="34" spans="1:18" ht="16.5" outlineLevel="1" thickTop="1" thickBot="1" x14ac:dyDescent="0.3">
      <c r="A34" s="16" t="s">
        <v>80</v>
      </c>
      <c r="B34" s="7" t="s">
        <v>49</v>
      </c>
      <c r="C34" s="8"/>
      <c r="D34" s="8"/>
      <c r="E34" s="8"/>
      <c r="F34" s="8"/>
      <c r="G34" s="6"/>
      <c r="H34" s="84">
        <f>SUM(H35+H41)</f>
        <v>247.32753725796056</v>
      </c>
      <c r="I34" s="71"/>
      <c r="J34" s="77"/>
      <c r="K34" s="97"/>
      <c r="L34" s="72"/>
      <c r="M34" s="98"/>
      <c r="N34" s="98"/>
      <c r="O34" s="99"/>
      <c r="P34" s="99"/>
      <c r="Q34" s="99"/>
      <c r="R34" s="99"/>
    </row>
    <row r="35" spans="1:18" ht="16.5" outlineLevel="1" thickTop="1" thickBot="1" x14ac:dyDescent="0.3">
      <c r="A35" s="16" t="s">
        <v>81</v>
      </c>
      <c r="B35" s="9" t="s">
        <v>50</v>
      </c>
      <c r="C35" s="46"/>
      <c r="D35" s="46"/>
      <c r="E35" s="46"/>
      <c r="F35" s="46"/>
      <c r="G35" s="6"/>
      <c r="H35" s="85">
        <f>H37+H38+H39+H40</f>
        <v>119.50816195199998</v>
      </c>
      <c r="I35" s="94" t="s">
        <v>493</v>
      </c>
      <c r="J35" s="77" t="s">
        <v>107</v>
      </c>
      <c r="K35" s="97" t="s">
        <v>105</v>
      </c>
      <c r="L35" s="72" t="s">
        <v>110</v>
      </c>
      <c r="M35" s="98" t="s">
        <v>111</v>
      </c>
      <c r="N35" s="98"/>
      <c r="O35" s="99" t="s">
        <v>111</v>
      </c>
      <c r="P35" s="99"/>
      <c r="Q35" s="99"/>
      <c r="R35" s="99"/>
    </row>
    <row r="36" spans="1:18" ht="16.5" outlineLevel="1" thickTop="1" thickBot="1" x14ac:dyDescent="0.3">
      <c r="A36" s="16" t="s">
        <v>82</v>
      </c>
      <c r="B36" s="10" t="s">
        <v>51</v>
      </c>
      <c r="C36" s="46"/>
      <c r="D36" s="46"/>
      <c r="E36" s="46"/>
      <c r="F36" s="46"/>
      <c r="G36" s="6"/>
      <c r="H36" s="95" t="s">
        <v>101</v>
      </c>
      <c r="I36" s="93" t="s">
        <v>101</v>
      </c>
      <c r="J36" s="77"/>
      <c r="K36" s="97"/>
      <c r="L36" s="96"/>
      <c r="M36" s="98"/>
      <c r="N36" s="98"/>
      <c r="O36" s="99"/>
      <c r="P36" s="99"/>
      <c r="Q36" s="99"/>
      <c r="R36" s="99"/>
    </row>
    <row r="37" spans="1:18" ht="16.5" outlineLevel="1" thickTop="1" thickBot="1" x14ac:dyDescent="0.3">
      <c r="A37" s="16" t="s">
        <v>83</v>
      </c>
      <c r="B37" s="10" t="s">
        <v>52</v>
      </c>
      <c r="C37" s="46"/>
      <c r="D37" s="46"/>
      <c r="E37" s="46"/>
      <c r="F37" s="46"/>
      <c r="G37" s="6"/>
      <c r="H37" s="85">
        <f>(0.79+0.39+2.19)*95%</f>
        <v>3.2014999999999998</v>
      </c>
      <c r="I37" s="94" t="s">
        <v>494</v>
      </c>
      <c r="J37" s="77" t="s">
        <v>107</v>
      </c>
      <c r="K37" s="97" t="s">
        <v>105</v>
      </c>
      <c r="L37" s="72" t="s">
        <v>110</v>
      </c>
      <c r="M37" s="98" t="s">
        <v>111</v>
      </c>
      <c r="N37" s="98"/>
      <c r="O37" s="99" t="s">
        <v>111</v>
      </c>
      <c r="P37" s="99"/>
      <c r="Q37" s="99"/>
      <c r="R37" s="99"/>
    </row>
    <row r="38" spans="1:18" ht="16.5" customHeight="1" outlineLevel="1" thickTop="1" thickBot="1" x14ac:dyDescent="0.3">
      <c r="A38" s="16" t="s">
        <v>84</v>
      </c>
      <c r="B38" s="10" t="s">
        <v>53</v>
      </c>
      <c r="C38" s="46"/>
      <c r="D38" s="46"/>
      <c r="E38" s="46"/>
      <c r="F38" s="46"/>
      <c r="G38" s="6"/>
      <c r="H38" s="85">
        <f>(0.13+0.13)*95%</f>
        <v>0.247</v>
      </c>
      <c r="I38" s="94" t="s">
        <v>495</v>
      </c>
      <c r="J38" s="77" t="s">
        <v>107</v>
      </c>
      <c r="K38" s="97" t="s">
        <v>105</v>
      </c>
      <c r="L38" s="72" t="s">
        <v>110</v>
      </c>
      <c r="M38" s="98" t="s">
        <v>111</v>
      </c>
      <c r="N38" s="98"/>
      <c r="O38" s="99" t="s">
        <v>111</v>
      </c>
      <c r="P38" s="99"/>
      <c r="Q38" s="99"/>
      <c r="R38" s="99"/>
    </row>
    <row r="39" spans="1:18" ht="16.5" outlineLevel="1" thickTop="1" thickBot="1" x14ac:dyDescent="0.3">
      <c r="A39" s="16" t="s">
        <v>85</v>
      </c>
      <c r="B39" s="10" t="s">
        <v>54</v>
      </c>
      <c r="C39" s="46"/>
      <c r="D39" s="46"/>
      <c r="E39" s="46"/>
      <c r="F39" s="46"/>
      <c r="G39" s="6"/>
      <c r="H39" s="85">
        <f>(118.5)*95%</f>
        <v>112.57499999999999</v>
      </c>
      <c r="I39" s="94" t="s">
        <v>496</v>
      </c>
      <c r="J39" s="77" t="s">
        <v>107</v>
      </c>
      <c r="K39" s="97" t="s">
        <v>105</v>
      </c>
      <c r="L39" s="72" t="s">
        <v>110</v>
      </c>
      <c r="M39" s="98" t="s">
        <v>111</v>
      </c>
      <c r="N39" s="98"/>
      <c r="O39" s="99" t="s">
        <v>111</v>
      </c>
      <c r="P39" s="99"/>
      <c r="Q39" s="99"/>
      <c r="R39" s="99"/>
    </row>
    <row r="40" spans="1:18" ht="16.5" customHeight="1" outlineLevel="1" thickTop="1" thickBot="1" x14ac:dyDescent="0.3">
      <c r="A40" s="16" t="s">
        <v>86</v>
      </c>
      <c r="B40" s="66" t="s">
        <v>37</v>
      </c>
      <c r="C40" s="81">
        <v>1021296</v>
      </c>
      <c r="D40" s="65" t="s">
        <v>103</v>
      </c>
      <c r="E40" s="82">
        <f>0.003412/1000</f>
        <v>3.4120000000000001E-6</v>
      </c>
      <c r="F40" s="65" t="s">
        <v>104</v>
      </c>
      <c r="G40" s="67"/>
      <c r="H40" s="85">
        <f>C40*E40</f>
        <v>3.4846619520000002</v>
      </c>
      <c r="I40" s="100" t="s">
        <v>492</v>
      </c>
      <c r="J40" s="77" t="s">
        <v>108</v>
      </c>
      <c r="K40" s="97" t="s">
        <v>106</v>
      </c>
      <c r="L40" s="101" t="s">
        <v>477</v>
      </c>
      <c r="M40" s="99"/>
      <c r="N40" s="98"/>
      <c r="O40" s="99" t="s">
        <v>111</v>
      </c>
      <c r="P40" s="99" t="s">
        <v>111</v>
      </c>
      <c r="Q40" s="99"/>
      <c r="R40" s="99"/>
    </row>
    <row r="41" spans="1:18" ht="17.100000000000001" customHeight="1" outlineLevel="1" thickTop="1" thickBot="1" x14ac:dyDescent="0.3">
      <c r="A41" s="16" t="s">
        <v>87</v>
      </c>
      <c r="B41" s="9" t="s">
        <v>55</v>
      </c>
      <c r="C41" s="81">
        <v>230194</v>
      </c>
      <c r="D41" s="65" t="s">
        <v>103</v>
      </c>
      <c r="E41" s="82">
        <f>0.0089*0.06526*0.956017</f>
        <v>5.5526805783800005E-4</v>
      </c>
      <c r="F41" s="65" t="s">
        <v>104</v>
      </c>
      <c r="G41" s="67"/>
      <c r="H41" s="85">
        <f>C41*E41</f>
        <v>127.81937530596059</v>
      </c>
      <c r="I41" s="100" t="s">
        <v>492</v>
      </c>
      <c r="J41" s="77" t="s">
        <v>107</v>
      </c>
      <c r="K41" s="97" t="s">
        <v>106</v>
      </c>
      <c r="L41" s="101" t="s">
        <v>478</v>
      </c>
      <c r="M41" s="99"/>
      <c r="N41" s="98"/>
      <c r="O41" s="99" t="s">
        <v>111</v>
      </c>
      <c r="P41" s="99" t="s">
        <v>111</v>
      </c>
      <c r="Q41" s="99"/>
      <c r="R41" s="99"/>
    </row>
    <row r="42" spans="1:18" ht="24.75" thickTop="1" thickBot="1" x14ac:dyDescent="0.3">
      <c r="A42" s="12" t="s">
        <v>56</v>
      </c>
      <c r="B42" s="13" t="s">
        <v>57</v>
      </c>
      <c r="C42" s="4"/>
      <c r="D42" s="4"/>
      <c r="E42" s="14"/>
      <c r="F42" s="5"/>
      <c r="G42" s="6"/>
      <c r="H42" s="88">
        <f>H14+H21+H34</f>
        <v>115780.90198943367</v>
      </c>
      <c r="I42" s="104" t="s">
        <v>497</v>
      </c>
      <c r="J42" s="78" t="s">
        <v>58</v>
      </c>
      <c r="K42" s="90"/>
      <c r="L42" s="106" t="s">
        <v>498</v>
      </c>
      <c r="M42" s="79" t="s">
        <v>111</v>
      </c>
      <c r="N42" s="79"/>
      <c r="O42" s="80" t="s">
        <v>111</v>
      </c>
      <c r="P42" s="80" t="s">
        <v>111</v>
      </c>
      <c r="Q42" s="80" t="s">
        <v>111</v>
      </c>
      <c r="R42" s="80"/>
    </row>
    <row r="43" spans="1:18" ht="15.75" thickTop="1" x14ac:dyDescent="0.25">
      <c r="G43" s="6"/>
      <c r="H43" s="75"/>
      <c r="I43" s="75"/>
    </row>
    <row r="44" spans="1:18" x14ac:dyDescent="0.25">
      <c r="G44" s="6"/>
      <c r="H44" s="105"/>
    </row>
    <row r="45" spans="1:18" x14ac:dyDescent="0.25">
      <c r="G45" s="6"/>
    </row>
  </sheetData>
  <mergeCells count="4">
    <mergeCell ref="C10:D11"/>
    <mergeCell ref="E10:F11"/>
    <mergeCell ref="H10:R10"/>
    <mergeCell ref="M11:R11"/>
  </mergeCells>
  <phoneticPr fontId="26" type="noConversion"/>
  <dataValidations count="9">
    <dataValidation type="list" allowBlank="1" showInputMessage="1" showErrorMessage="1" sqref="B7" xr:uid="{3D57FB15-8A15-45C5-B439-66EFB1A226A8}">
      <formula1>"Yes,No"</formula1>
    </dataValidation>
    <dataValidation type="list" allowBlank="1" showInputMessage="1" showErrorMessage="1" sqref="B3" xr:uid="{6465F2B9-D527-4B4E-BC78-6283354BA6B3}">
      <formula1>"LNG Liquefaction, Shipping, LNG Regasification, LNG Transport, UGS, Distribution Grid, Distribution-Compressors, Distribution LNG Satellite, Transmission Pipelines, Transmission Compressor Station, Transmission Stations, Transmission LNG Peak Shaving"</formula1>
    </dataValidation>
    <dataValidation type="decimal" allowBlank="1" showInputMessage="1" showErrorMessage="1" sqref="B6" xr:uid="{C143C1A0-CAAE-4948-B628-29B6B2BE972F}">
      <formula1>-180</formula1>
      <formula2>180</formula2>
    </dataValidation>
    <dataValidation type="decimal" allowBlank="1" showInputMessage="1" showErrorMessage="1" sqref="B5" xr:uid="{CBE71707-CA4E-4BCB-93CA-62CA69C9C023}">
      <formula1>-90</formula1>
      <formula2>90</formula2>
    </dataValidation>
    <dataValidation type="list" showInputMessage="1" showErrorMessage="1" sqref="J13:J41" xr:uid="{65323672-BA6D-48DE-B3F4-8843FDFCDFE3}">
      <formula1>"Level 1, Level 2, Level 3, Level 4"</formula1>
    </dataValidation>
    <dataValidation type="list" allowBlank="1" showInputMessage="1" showErrorMessage="1" sqref="K14:K41" xr:uid="{EA7A3114-8444-4AF8-82FF-032DFE433D9B}">
      <formula1>"Measurement based emission factor, Detailed engineering calculations, Simulation tool, Continuous measurements, Others"</formula1>
    </dataValidation>
    <dataValidation type="decimal" allowBlank="1" showInputMessage="1" showErrorMessage="1" sqref="B9" xr:uid="{52603109-872C-4653-B9E5-62E65F5950F2}">
      <formula1>0</formula1>
      <formula2>1</formula2>
    </dataValidation>
    <dataValidation type="list" allowBlank="1" showInputMessage="1" showErrorMessage="1" sqref="B4" xr:uid="{EBB5986C-C302-441B-82B7-AAF4F1D326EC}">
      <formula1>#REF!</formula1>
    </dataValidation>
    <dataValidation type="list" allowBlank="1" showInputMessage="1" sqref="B8" xr:uid="{4EAD1179-E508-4D93-8216-00F28347378F}">
      <formula1>#REF!</formula1>
    </dataValidation>
  </dataValidations>
  <pageMargins left="0.25" right="0.25" top="0.75" bottom="0.75" header="0.3" footer="0.3"/>
  <pageSetup paperSize="9" scale="47"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B98F0-5429-4571-8E50-E0992F4D5499}">
  <dimension ref="A1:N49"/>
  <sheetViews>
    <sheetView topLeftCell="D4" zoomScaleNormal="100" workbookViewId="0">
      <selection activeCell="D4" sqref="D4"/>
    </sheetView>
  </sheetViews>
  <sheetFormatPr baseColWidth="10" defaultColWidth="8.42578125" defaultRowHeight="15" x14ac:dyDescent="0.25"/>
  <cols>
    <col min="1" max="4" width="23.140625" style="18" customWidth="1"/>
    <col min="5" max="8" width="15.140625" style="18" customWidth="1"/>
    <col min="9" max="9" width="17.7109375" style="18" customWidth="1"/>
    <col min="10" max="10" width="20.7109375" style="18" customWidth="1"/>
    <col min="11" max="11" width="20.140625" style="18" customWidth="1"/>
    <col min="12" max="12" width="40.85546875" style="18" customWidth="1"/>
    <col min="13" max="13" width="39.140625" style="18" customWidth="1"/>
    <col min="14" max="14" width="34.42578125" style="18" customWidth="1"/>
    <col min="15" max="16384" width="8.42578125" style="18"/>
  </cols>
  <sheetData>
    <row r="1" spans="1:14" ht="14.65" customHeight="1" x14ac:dyDescent="0.25">
      <c r="A1" s="121" t="s">
        <v>88</v>
      </c>
      <c r="B1" s="122"/>
      <c r="C1" s="122"/>
      <c r="D1" s="122"/>
      <c r="E1" s="122"/>
      <c r="F1" s="122"/>
      <c r="G1" s="122"/>
      <c r="H1" s="122"/>
      <c r="I1" s="122"/>
      <c r="J1" s="122"/>
      <c r="K1" s="122"/>
      <c r="L1" s="122"/>
      <c r="M1" s="122"/>
      <c r="N1" s="123"/>
    </row>
    <row r="2" spans="1:14" ht="14.65" customHeight="1" x14ac:dyDescent="0.25">
      <c r="A2" s="124"/>
      <c r="B2" s="125"/>
      <c r="C2" s="125"/>
      <c r="D2" s="125"/>
      <c r="E2" s="125"/>
      <c r="F2" s="125"/>
      <c r="G2" s="125"/>
      <c r="H2" s="125"/>
      <c r="I2" s="125"/>
      <c r="J2" s="125"/>
      <c r="K2" s="125"/>
      <c r="L2" s="125"/>
      <c r="M2" s="125"/>
      <c r="N2" s="126"/>
    </row>
    <row r="3" spans="1:14" s="19" customFormat="1" ht="47.1" customHeight="1" x14ac:dyDescent="0.25">
      <c r="A3" s="19" t="s">
        <v>89</v>
      </c>
      <c r="B3" s="19" t="s">
        <v>1</v>
      </c>
      <c r="C3" s="19" t="s">
        <v>2</v>
      </c>
      <c r="D3" s="61" t="s">
        <v>90</v>
      </c>
      <c r="E3" s="19" t="s">
        <v>3</v>
      </c>
      <c r="F3" s="19" t="s">
        <v>4</v>
      </c>
      <c r="G3" s="19" t="s">
        <v>5</v>
      </c>
      <c r="H3" s="19" t="s">
        <v>6</v>
      </c>
      <c r="I3" s="19" t="s">
        <v>7</v>
      </c>
      <c r="J3" s="19" t="s">
        <v>91</v>
      </c>
      <c r="K3" s="20" t="s">
        <v>92</v>
      </c>
      <c r="L3" s="19" t="s">
        <v>93</v>
      </c>
      <c r="M3" s="19" t="s">
        <v>94</v>
      </c>
      <c r="N3" s="19" t="s">
        <v>16</v>
      </c>
    </row>
    <row r="4" spans="1:14" x14ac:dyDescent="0.25">
      <c r="A4" s="21"/>
      <c r="B4" s="21"/>
      <c r="C4" s="21"/>
      <c r="D4" s="62"/>
      <c r="E4" s="21"/>
      <c r="F4" s="21"/>
      <c r="G4" s="21"/>
      <c r="H4" s="21"/>
      <c r="I4" s="21"/>
      <c r="J4" s="21"/>
      <c r="K4" s="59"/>
      <c r="L4" s="21"/>
      <c r="M4" s="21"/>
      <c r="N4" s="22"/>
    </row>
    <row r="5" spans="1:14" x14ac:dyDescent="0.25">
      <c r="A5" s="21"/>
      <c r="B5" s="21"/>
      <c r="C5" s="21"/>
      <c r="D5" s="63"/>
      <c r="E5" s="21"/>
      <c r="F5" s="21"/>
      <c r="G5" s="21"/>
      <c r="H5" s="21"/>
      <c r="I5" s="21"/>
      <c r="J5" s="21"/>
      <c r="K5" s="59"/>
      <c r="L5" s="23"/>
      <c r="M5" s="21"/>
      <c r="N5" s="22"/>
    </row>
    <row r="6" spans="1:14" x14ac:dyDescent="0.25">
      <c r="A6" s="21"/>
      <c r="B6" s="21"/>
      <c r="C6" s="21"/>
      <c r="D6" s="62"/>
      <c r="E6" s="21"/>
      <c r="F6" s="21"/>
      <c r="G6" s="21"/>
      <c r="H6" s="21"/>
      <c r="I6" s="21"/>
      <c r="J6" s="21"/>
      <c r="K6" s="59"/>
      <c r="L6" s="21"/>
      <c r="M6" s="21"/>
      <c r="N6" s="21"/>
    </row>
    <row r="7" spans="1:14" x14ac:dyDescent="0.25">
      <c r="A7" s="21"/>
      <c r="B7" s="21"/>
      <c r="C7" s="21"/>
      <c r="D7" s="63"/>
      <c r="E7" s="21"/>
      <c r="F7" s="21"/>
      <c r="G7" s="21"/>
      <c r="H7" s="21"/>
      <c r="I7" s="21"/>
      <c r="J7" s="21"/>
      <c r="K7" s="59"/>
      <c r="L7" s="21"/>
      <c r="M7" s="21"/>
      <c r="N7" s="21"/>
    </row>
    <row r="8" spans="1:14" x14ac:dyDescent="0.25">
      <c r="A8" s="21"/>
      <c r="B8" s="21"/>
      <c r="C8" s="21"/>
      <c r="D8" s="62"/>
      <c r="E8" s="21"/>
      <c r="F8" s="21"/>
      <c r="G8" s="21"/>
      <c r="H8" s="21"/>
      <c r="I8" s="21"/>
      <c r="J8" s="21"/>
      <c r="K8" s="59"/>
      <c r="L8" s="21"/>
      <c r="M8" s="21"/>
      <c r="N8" s="21"/>
    </row>
    <row r="9" spans="1:14" x14ac:dyDescent="0.25">
      <c r="A9" s="21"/>
      <c r="B9" s="21"/>
      <c r="C9" s="21"/>
      <c r="D9" s="63"/>
      <c r="E9" s="21"/>
      <c r="F9" s="21"/>
      <c r="G9" s="21"/>
      <c r="H9" s="21"/>
      <c r="I9" s="21"/>
      <c r="J9" s="21"/>
      <c r="K9" s="59"/>
      <c r="L9" s="21"/>
      <c r="M9" s="21"/>
      <c r="N9" s="21"/>
    </row>
    <row r="10" spans="1:14" x14ac:dyDescent="0.25">
      <c r="A10" s="21"/>
      <c r="B10" s="21"/>
      <c r="C10" s="21"/>
      <c r="D10" s="62"/>
      <c r="E10" s="21"/>
      <c r="F10" s="21"/>
      <c r="G10" s="21"/>
      <c r="H10" s="21"/>
      <c r="I10" s="21"/>
      <c r="J10" s="21"/>
      <c r="K10" s="59"/>
      <c r="L10" s="21"/>
      <c r="M10" s="21"/>
      <c r="N10" s="21"/>
    </row>
    <row r="11" spans="1:14" x14ac:dyDescent="0.25">
      <c r="A11" s="21"/>
      <c r="B11" s="21"/>
      <c r="C11" s="21"/>
      <c r="D11" s="63"/>
      <c r="E11" s="21"/>
      <c r="F11" s="21"/>
      <c r="G11" s="21"/>
      <c r="H11" s="21"/>
      <c r="I11" s="21"/>
      <c r="J11" s="21"/>
      <c r="K11" s="59"/>
      <c r="L11" s="21"/>
      <c r="M11" s="21"/>
      <c r="N11" s="21"/>
    </row>
    <row r="12" spans="1:14" x14ac:dyDescent="0.25">
      <c r="A12" s="21"/>
      <c r="B12" s="21"/>
      <c r="C12" s="21"/>
      <c r="D12" s="62"/>
      <c r="E12" s="21"/>
      <c r="F12" s="21"/>
      <c r="G12" s="21"/>
      <c r="H12" s="21"/>
      <c r="I12" s="21"/>
      <c r="J12" s="21"/>
      <c r="K12" s="59"/>
      <c r="L12" s="21"/>
      <c r="M12" s="21"/>
      <c r="N12" s="21"/>
    </row>
    <row r="13" spans="1:14" x14ac:dyDescent="0.25">
      <c r="A13" s="21"/>
      <c r="B13" s="21"/>
      <c r="C13" s="21"/>
      <c r="D13" s="63"/>
      <c r="E13" s="21"/>
      <c r="F13" s="21"/>
      <c r="G13" s="21"/>
      <c r="H13" s="21"/>
      <c r="I13" s="21"/>
      <c r="J13" s="21"/>
      <c r="K13" s="59"/>
      <c r="L13" s="21"/>
      <c r="M13" s="21"/>
      <c r="N13" s="21"/>
    </row>
    <row r="14" spans="1:14" x14ac:dyDescent="0.25">
      <c r="A14" s="21"/>
      <c r="B14" s="21"/>
      <c r="C14" s="21"/>
      <c r="D14" s="62"/>
      <c r="E14" s="21"/>
      <c r="F14" s="21"/>
      <c r="G14" s="21"/>
      <c r="H14" s="21"/>
      <c r="I14" s="21"/>
      <c r="J14" s="21"/>
      <c r="K14" s="59"/>
      <c r="L14" s="21"/>
      <c r="M14" s="21"/>
      <c r="N14" s="21"/>
    </row>
    <row r="15" spans="1:14" x14ac:dyDescent="0.25">
      <c r="A15" s="21"/>
      <c r="B15" s="21"/>
      <c r="C15" s="21"/>
      <c r="D15" s="63"/>
      <c r="E15" s="21"/>
      <c r="F15" s="21"/>
      <c r="G15" s="21"/>
      <c r="H15" s="21"/>
      <c r="I15" s="21"/>
      <c r="J15" s="21"/>
      <c r="K15" s="59"/>
      <c r="L15" s="21"/>
      <c r="M15" s="21"/>
      <c r="N15" s="21"/>
    </row>
    <row r="16" spans="1:14" x14ac:dyDescent="0.25">
      <c r="A16" s="21"/>
      <c r="B16" s="21"/>
      <c r="C16" s="21"/>
      <c r="D16" s="62"/>
      <c r="E16" s="21"/>
      <c r="F16" s="21"/>
      <c r="G16" s="21"/>
      <c r="H16" s="21"/>
      <c r="I16" s="21"/>
      <c r="J16" s="21"/>
      <c r="K16" s="59"/>
      <c r="L16" s="21"/>
      <c r="M16" s="21"/>
      <c r="N16" s="21"/>
    </row>
    <row r="17" spans="1:14" x14ac:dyDescent="0.25">
      <c r="A17" s="21"/>
      <c r="B17" s="21"/>
      <c r="C17" s="21"/>
      <c r="D17" s="63"/>
      <c r="E17" s="21"/>
      <c r="F17" s="21"/>
      <c r="G17" s="21"/>
      <c r="H17" s="21"/>
      <c r="I17" s="21"/>
      <c r="J17" s="21"/>
      <c r="K17" s="59"/>
      <c r="L17" s="21"/>
      <c r="M17" s="21"/>
      <c r="N17" s="21"/>
    </row>
    <row r="18" spans="1:14" x14ac:dyDescent="0.25">
      <c r="A18" s="21"/>
      <c r="B18" s="21"/>
      <c r="C18" s="21"/>
      <c r="D18" s="62"/>
      <c r="E18" s="21"/>
      <c r="F18" s="21"/>
      <c r="G18" s="21"/>
      <c r="H18" s="21"/>
      <c r="I18" s="21"/>
      <c r="J18" s="21"/>
      <c r="K18" s="59"/>
      <c r="L18" s="21"/>
      <c r="M18" s="21"/>
      <c r="N18" s="21"/>
    </row>
    <row r="19" spans="1:14" x14ac:dyDescent="0.25">
      <c r="A19" s="21"/>
      <c r="B19" s="21"/>
      <c r="C19" s="21"/>
      <c r="D19" s="63"/>
      <c r="E19" s="21"/>
      <c r="F19" s="21"/>
      <c r="G19" s="21"/>
      <c r="H19" s="21"/>
      <c r="I19" s="21"/>
      <c r="J19" s="21"/>
      <c r="K19" s="59"/>
      <c r="L19" s="21"/>
      <c r="M19" s="21"/>
      <c r="N19" s="21"/>
    </row>
    <row r="20" spans="1:14" x14ac:dyDescent="0.25">
      <c r="A20" s="21"/>
      <c r="B20" s="21"/>
      <c r="C20" s="21"/>
      <c r="D20" s="62"/>
      <c r="E20" s="21"/>
      <c r="F20" s="21"/>
      <c r="G20" s="21"/>
      <c r="H20" s="21"/>
      <c r="I20" s="21"/>
      <c r="J20" s="21"/>
      <c r="K20" s="59"/>
      <c r="L20" s="21"/>
      <c r="M20" s="21"/>
      <c r="N20" s="21"/>
    </row>
    <row r="21" spans="1:14" x14ac:dyDescent="0.25">
      <c r="A21" s="21"/>
      <c r="B21" s="21"/>
      <c r="C21" s="21"/>
      <c r="D21" s="63"/>
      <c r="E21" s="21"/>
      <c r="F21" s="21"/>
      <c r="G21" s="21"/>
      <c r="H21" s="21"/>
      <c r="I21" s="21"/>
      <c r="J21" s="21"/>
      <c r="K21" s="59"/>
      <c r="L21" s="21"/>
      <c r="M21" s="21"/>
      <c r="N21" s="21"/>
    </row>
    <row r="22" spans="1:14" x14ac:dyDescent="0.25">
      <c r="A22" s="21"/>
      <c r="B22" s="21"/>
      <c r="C22" s="21"/>
      <c r="D22" s="62"/>
      <c r="E22" s="21"/>
      <c r="F22" s="21"/>
      <c r="G22" s="21"/>
      <c r="H22" s="21"/>
      <c r="I22" s="21"/>
      <c r="J22" s="21"/>
      <c r="K22" s="59"/>
      <c r="L22" s="21"/>
      <c r="M22" s="21"/>
      <c r="N22" s="21"/>
    </row>
    <row r="23" spans="1:14" x14ac:dyDescent="0.25">
      <c r="A23" s="21"/>
      <c r="B23" s="21"/>
      <c r="C23" s="21"/>
      <c r="D23" s="63"/>
      <c r="E23" s="21"/>
      <c r="F23" s="21"/>
      <c r="G23" s="21"/>
      <c r="H23" s="21"/>
      <c r="I23" s="21"/>
      <c r="J23" s="21"/>
      <c r="K23" s="59"/>
      <c r="L23" s="21"/>
      <c r="M23" s="21"/>
      <c r="N23" s="21"/>
    </row>
    <row r="24" spans="1:14" x14ac:dyDescent="0.25">
      <c r="A24" s="21"/>
      <c r="B24" s="21"/>
      <c r="C24" s="21"/>
      <c r="D24" s="62"/>
      <c r="E24" s="21"/>
      <c r="F24" s="21"/>
      <c r="G24" s="21"/>
      <c r="H24" s="21"/>
      <c r="I24" s="21"/>
      <c r="J24" s="21"/>
      <c r="K24" s="59"/>
      <c r="L24" s="21"/>
      <c r="M24" s="21"/>
      <c r="N24" s="21"/>
    </row>
    <row r="25" spans="1:14" x14ac:dyDescent="0.25">
      <c r="A25" s="21"/>
      <c r="B25" s="21"/>
      <c r="C25" s="21"/>
      <c r="D25" s="63"/>
      <c r="E25" s="21"/>
      <c r="F25" s="21"/>
      <c r="G25" s="21"/>
      <c r="H25" s="21"/>
      <c r="I25" s="21"/>
      <c r="J25" s="21"/>
      <c r="K25" s="59"/>
      <c r="L25" s="21"/>
      <c r="M25" s="21"/>
      <c r="N25" s="21"/>
    </row>
    <row r="26" spans="1:14" x14ac:dyDescent="0.25">
      <c r="A26" s="21"/>
      <c r="B26" s="21"/>
      <c r="C26" s="21"/>
      <c r="D26" s="62"/>
      <c r="E26" s="21"/>
      <c r="F26" s="21"/>
      <c r="G26" s="21"/>
      <c r="H26" s="21"/>
      <c r="I26" s="21"/>
      <c r="J26" s="21"/>
      <c r="K26" s="59"/>
      <c r="L26" s="21"/>
      <c r="M26" s="21"/>
      <c r="N26" s="21"/>
    </row>
    <row r="27" spans="1:14" x14ac:dyDescent="0.25">
      <c r="A27" s="21"/>
      <c r="B27" s="21"/>
      <c r="C27" s="21"/>
      <c r="D27" s="63"/>
      <c r="E27" s="21"/>
      <c r="F27" s="21"/>
      <c r="G27" s="21"/>
      <c r="H27" s="21"/>
      <c r="I27" s="21"/>
      <c r="J27" s="21"/>
      <c r="K27" s="59"/>
      <c r="L27" s="21"/>
      <c r="M27" s="21"/>
      <c r="N27" s="21"/>
    </row>
    <row r="28" spans="1:14" x14ac:dyDescent="0.25">
      <c r="A28" s="21"/>
      <c r="B28" s="21"/>
      <c r="C28" s="21"/>
      <c r="D28" s="62"/>
      <c r="E28" s="21"/>
      <c r="F28" s="21"/>
      <c r="G28" s="21"/>
      <c r="H28" s="21"/>
      <c r="I28" s="21"/>
      <c r="J28" s="21"/>
      <c r="K28" s="59"/>
      <c r="L28" s="21"/>
      <c r="M28" s="21"/>
      <c r="N28" s="21"/>
    </row>
    <row r="29" spans="1:14" x14ac:dyDescent="0.25">
      <c r="A29" s="21"/>
      <c r="B29" s="21"/>
      <c r="C29" s="21"/>
      <c r="D29" s="63"/>
      <c r="E29" s="21"/>
      <c r="F29" s="21"/>
      <c r="G29" s="21"/>
      <c r="H29" s="21"/>
      <c r="I29" s="21"/>
      <c r="J29" s="21"/>
      <c r="K29" s="59"/>
      <c r="L29" s="21"/>
      <c r="M29" s="21"/>
      <c r="N29" s="21"/>
    </row>
    <row r="30" spans="1:14" x14ac:dyDescent="0.25">
      <c r="A30" s="21"/>
      <c r="B30" s="21"/>
      <c r="C30" s="21"/>
      <c r="D30" s="62"/>
      <c r="E30" s="21"/>
      <c r="F30" s="21"/>
      <c r="G30" s="21"/>
      <c r="H30" s="21"/>
      <c r="I30" s="21"/>
      <c r="J30" s="21"/>
      <c r="K30" s="59"/>
      <c r="L30" s="21"/>
      <c r="M30" s="21"/>
      <c r="N30" s="21"/>
    </row>
    <row r="31" spans="1:14" x14ac:dyDescent="0.25">
      <c r="A31" s="21"/>
      <c r="B31" s="21"/>
      <c r="C31" s="21"/>
      <c r="D31" s="63"/>
      <c r="E31" s="21"/>
      <c r="F31" s="21"/>
      <c r="G31" s="21"/>
      <c r="H31" s="21"/>
      <c r="I31" s="21"/>
      <c r="J31" s="21"/>
      <c r="K31" s="59"/>
      <c r="L31" s="21"/>
      <c r="M31" s="21"/>
      <c r="N31" s="21"/>
    </row>
    <row r="32" spans="1:14" x14ac:dyDescent="0.25">
      <c r="A32" s="21"/>
      <c r="B32" s="21"/>
      <c r="C32" s="21"/>
      <c r="D32" s="62"/>
      <c r="E32" s="21"/>
      <c r="F32" s="21"/>
      <c r="G32" s="21"/>
      <c r="H32" s="21"/>
      <c r="I32" s="21"/>
      <c r="J32" s="21"/>
      <c r="K32" s="59"/>
      <c r="L32" s="21"/>
      <c r="M32" s="21"/>
      <c r="N32" s="21"/>
    </row>
    <row r="33" spans="1:14" x14ac:dyDescent="0.25">
      <c r="A33" s="21"/>
      <c r="B33" s="21"/>
      <c r="C33" s="21"/>
      <c r="D33" s="63"/>
      <c r="E33" s="21"/>
      <c r="F33" s="21"/>
      <c r="G33" s="21"/>
      <c r="H33" s="21"/>
      <c r="I33" s="21"/>
      <c r="J33" s="21"/>
      <c r="K33" s="59"/>
      <c r="L33" s="21"/>
      <c r="M33" s="21"/>
      <c r="N33" s="21"/>
    </row>
    <row r="34" spans="1:14" x14ac:dyDescent="0.25">
      <c r="A34" s="21"/>
      <c r="B34" s="21"/>
      <c r="C34" s="21"/>
      <c r="D34" s="62"/>
      <c r="E34" s="21"/>
      <c r="F34" s="21"/>
      <c r="G34" s="21"/>
      <c r="H34" s="21"/>
      <c r="I34" s="21"/>
      <c r="J34" s="21"/>
      <c r="K34" s="59"/>
      <c r="L34" s="21"/>
      <c r="M34" s="21"/>
      <c r="N34" s="21"/>
    </row>
    <row r="35" spans="1:14" x14ac:dyDescent="0.25">
      <c r="C35" s="21"/>
      <c r="D35" s="63"/>
      <c r="E35" s="21"/>
      <c r="F35" s="21"/>
      <c r="G35" s="21"/>
      <c r="H35" s="21"/>
      <c r="I35" s="21"/>
      <c r="J35" s="21"/>
      <c r="K35" s="60"/>
      <c r="M35" s="21"/>
    </row>
    <row r="36" spans="1:14" x14ac:dyDescent="0.25">
      <c r="C36" s="21"/>
      <c r="D36" s="62"/>
      <c r="E36" s="21"/>
      <c r="F36" s="21"/>
      <c r="G36" s="21"/>
      <c r="H36" s="21"/>
      <c r="I36" s="21"/>
      <c r="J36" s="21"/>
      <c r="K36" s="60"/>
      <c r="M36" s="21"/>
    </row>
    <row r="37" spans="1:14" x14ac:dyDescent="0.25">
      <c r="C37" s="21"/>
      <c r="D37" s="63"/>
      <c r="E37" s="21"/>
      <c r="F37" s="21"/>
      <c r="G37" s="21"/>
      <c r="H37" s="21"/>
      <c r="I37" s="21"/>
      <c r="J37" s="21"/>
      <c r="K37" s="60"/>
      <c r="M37" s="21"/>
    </row>
    <row r="38" spans="1:14" x14ac:dyDescent="0.25">
      <c r="C38" s="21"/>
      <c r="D38" s="62"/>
      <c r="E38" s="21"/>
      <c r="F38" s="21"/>
      <c r="G38" s="21"/>
      <c r="H38" s="21"/>
      <c r="I38" s="21"/>
      <c r="J38" s="21"/>
      <c r="K38" s="60"/>
      <c r="M38" s="21"/>
    </row>
    <row r="39" spans="1:14" x14ac:dyDescent="0.25">
      <c r="C39" s="21"/>
      <c r="D39" s="63"/>
      <c r="E39" s="21"/>
      <c r="F39" s="21"/>
      <c r="G39" s="21"/>
      <c r="H39" s="21"/>
      <c r="I39" s="21"/>
      <c r="J39" s="21"/>
      <c r="K39" s="60"/>
      <c r="M39" s="21"/>
    </row>
    <row r="40" spans="1:14" x14ac:dyDescent="0.25">
      <c r="C40" s="21"/>
      <c r="D40" s="62"/>
      <c r="E40" s="21"/>
      <c r="F40" s="21"/>
      <c r="G40" s="21"/>
      <c r="H40" s="21"/>
      <c r="I40" s="21"/>
      <c r="J40" s="21"/>
      <c r="K40" s="60"/>
      <c r="M40" s="21"/>
    </row>
    <row r="41" spans="1:14" x14ac:dyDescent="0.25">
      <c r="C41" s="21"/>
      <c r="D41" s="63"/>
      <c r="E41" s="21"/>
      <c r="F41" s="21"/>
      <c r="G41" s="21"/>
      <c r="H41" s="21"/>
      <c r="I41" s="21"/>
      <c r="J41" s="21"/>
      <c r="K41" s="60"/>
      <c r="M41" s="21"/>
    </row>
    <row r="42" spans="1:14" x14ac:dyDescent="0.25">
      <c r="C42" s="21"/>
      <c r="D42" s="62"/>
      <c r="E42" s="21"/>
      <c r="F42" s="21"/>
      <c r="G42" s="21"/>
      <c r="H42" s="21"/>
      <c r="I42" s="21"/>
      <c r="J42" s="21"/>
      <c r="K42" s="60"/>
      <c r="M42" s="21"/>
    </row>
    <row r="43" spans="1:14" x14ac:dyDescent="0.25">
      <c r="C43" s="21"/>
      <c r="D43" s="63"/>
      <c r="E43" s="21"/>
      <c r="F43" s="21"/>
      <c r="G43" s="21"/>
      <c r="H43" s="21"/>
      <c r="I43" s="21"/>
      <c r="J43" s="21"/>
      <c r="K43" s="60"/>
      <c r="M43" s="21"/>
    </row>
    <row r="44" spans="1:14" x14ac:dyDescent="0.25">
      <c r="C44" s="21"/>
      <c r="D44" s="62"/>
      <c r="E44" s="21"/>
      <c r="F44" s="21"/>
      <c r="G44" s="21"/>
      <c r="H44" s="21"/>
      <c r="I44" s="21"/>
      <c r="J44" s="21"/>
      <c r="K44" s="60"/>
      <c r="M44" s="21"/>
    </row>
    <row r="45" spans="1:14" x14ac:dyDescent="0.25">
      <c r="C45" s="21"/>
      <c r="D45" s="63"/>
      <c r="E45" s="21"/>
      <c r="F45" s="21"/>
      <c r="G45" s="21"/>
      <c r="H45" s="21"/>
      <c r="I45" s="21"/>
      <c r="J45" s="21"/>
      <c r="K45" s="60"/>
      <c r="M45" s="21"/>
    </row>
    <row r="46" spans="1:14" x14ac:dyDescent="0.25">
      <c r="C46" s="21"/>
      <c r="D46" s="62"/>
      <c r="E46" s="21"/>
      <c r="F46" s="21"/>
      <c r="G46" s="21"/>
      <c r="H46" s="21"/>
      <c r="I46" s="21"/>
      <c r="J46" s="21"/>
      <c r="K46" s="60"/>
      <c r="M46" s="21"/>
    </row>
    <row r="47" spans="1:14" x14ac:dyDescent="0.25">
      <c r="C47" s="21"/>
      <c r="D47" s="63"/>
      <c r="E47" s="21"/>
      <c r="F47" s="21"/>
      <c r="G47" s="21"/>
      <c r="H47" s="21"/>
      <c r="I47" s="21"/>
      <c r="J47" s="21"/>
      <c r="K47" s="60"/>
      <c r="M47" s="21"/>
    </row>
    <row r="48" spans="1:14" x14ac:dyDescent="0.25">
      <c r="C48" s="21"/>
      <c r="D48" s="62"/>
      <c r="E48" s="21"/>
      <c r="F48" s="21"/>
      <c r="G48" s="21"/>
      <c r="H48" s="21"/>
      <c r="I48" s="21"/>
      <c r="J48" s="21"/>
      <c r="K48" s="60"/>
      <c r="M48" s="21"/>
    </row>
    <row r="49" spans="3:13" x14ac:dyDescent="0.25">
      <c r="C49" s="21"/>
      <c r="D49" s="63"/>
      <c r="E49" s="21"/>
      <c r="F49" s="21"/>
      <c r="G49" s="21"/>
      <c r="H49" s="21"/>
      <c r="I49" s="21"/>
      <c r="J49" s="21"/>
      <c r="K49" s="60"/>
      <c r="M49" s="21"/>
    </row>
  </sheetData>
  <mergeCells count="1">
    <mergeCell ref="A1:N2"/>
  </mergeCells>
  <dataValidations count="8">
    <dataValidation type="list" allowBlank="1" showInputMessage="1" showErrorMessage="1" sqref="M4:M49 J4:J49 H4:H49" xr:uid="{649675FF-8CBB-4590-9503-E7325BF6E23F}">
      <formula1>"Yes,No"</formula1>
    </dataValidation>
    <dataValidation type="decimal" allowBlank="1" showInputMessage="1" showErrorMessage="1" sqref="G4:G49" xr:uid="{70EE3F30-97C9-46D8-BA97-C1F519C33FF8}">
      <formula1>-180</formula1>
      <formula2>180</formula2>
    </dataValidation>
    <dataValidation type="decimal" allowBlank="1" showInputMessage="1" showErrorMessage="1" sqref="F4:F49" xr:uid="{E1213AF7-16D9-4804-9D73-7DFFF5F8D694}">
      <formula1>-90</formula1>
      <formula2>90</formula2>
    </dataValidation>
    <dataValidation type="decimal" allowBlank="1" showInputMessage="1" showErrorMessage="1" sqref="K4:K49" xr:uid="{85F89900-0D7A-431C-BF96-3473CEC4C1A6}">
      <formula1>0</formula1>
      <formula2>1</formula2>
    </dataValidation>
    <dataValidation type="list" allowBlank="1" showInputMessage="1" showErrorMessage="1" sqref="C4:C49" xr:uid="{430497FC-391F-46B7-90D8-437E5470830A}">
      <formula1>"LNG Liquefaction, LNG Regasification, UGS, Distribution Grid, Distribution-Compressors, Distribution LNG Satellite, Transmission Pipelines, Transmission Compressor Station, Transmission Station, Company"</formula1>
    </dataValidation>
    <dataValidation type="list" allowBlank="1" showInputMessage="1" showErrorMessage="1" sqref="D4:D49" xr:uid="{4DE13D9D-7038-4D65-8B2D-4E273CE8A89C}">
      <formula1>"Reported by another OGMP 2.0 Member, Materiality Rule, Divested, Non-producing / Non-operational, No permission to report, Subsea tieback, Other"</formula1>
    </dataValidation>
    <dataValidation type="list" allowBlank="1" showInputMessage="1" sqref="I4:I49" xr:uid="{0B5ECF16-9A3C-4FB8-A718-B873B8FCC93A}">
      <formula1>#REF!</formula1>
    </dataValidation>
    <dataValidation type="list" allowBlank="1" showInputMessage="1" showErrorMessage="1" sqref="E4:E49" xr:uid="{DF20ACE6-6BDC-4982-BBE5-69BD71EB9D30}">
      <formula1>#REF!</formula1>
    </dataValidation>
  </dataValidations>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55F53-1D8E-481C-A23F-2EF4FFCA9C82}">
  <dimension ref="A1:B1"/>
  <sheetViews>
    <sheetView workbookViewId="0">
      <selection activeCell="F5" sqref="F5"/>
    </sheetView>
  </sheetViews>
  <sheetFormatPr baseColWidth="10" defaultColWidth="9.140625" defaultRowHeight="15" x14ac:dyDescent="0.25"/>
  <cols>
    <col min="1" max="1" width="16" customWidth="1"/>
    <col min="2" max="2" width="42" customWidth="1"/>
  </cols>
  <sheetData>
    <row r="1" spans="1:2" x14ac:dyDescent="0.25">
      <c r="A1" s="68" t="s">
        <v>112</v>
      </c>
      <c r="B1" s="68" t="s">
        <v>113</v>
      </c>
    </row>
  </sheetData>
  <pageMargins left="0.7" right="0.7" top="0.75" bottom="0.75" header="0.3" footer="0.3"/>
  <pageSetup orientation="portrait" horizontalDpi="4294967295" verticalDpi="429496729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A74D8-5EDA-4F79-A187-429B0E52486B}">
  <dimension ref="A1:C194"/>
  <sheetViews>
    <sheetView workbookViewId="0"/>
  </sheetViews>
  <sheetFormatPr baseColWidth="10" defaultColWidth="9.140625" defaultRowHeight="15" x14ac:dyDescent="0.25"/>
  <cols>
    <col min="1" max="1" width="50" customWidth="1"/>
    <col min="2" max="2" width="61" customWidth="1"/>
    <col min="3" max="3" width="53" customWidth="1"/>
  </cols>
  <sheetData>
    <row r="1" spans="1:3" x14ac:dyDescent="0.25">
      <c r="A1" s="69" t="s">
        <v>114</v>
      </c>
      <c r="B1" s="69" t="s">
        <v>115</v>
      </c>
      <c r="C1" s="69" t="s">
        <v>116</v>
      </c>
    </row>
    <row r="2" spans="1:3" x14ac:dyDescent="0.25">
      <c r="A2" s="69" t="s">
        <v>117</v>
      </c>
      <c r="B2" s="69" t="s">
        <v>118</v>
      </c>
      <c r="C2" s="69" t="s">
        <v>119</v>
      </c>
    </row>
    <row r="3" spans="1:3" x14ac:dyDescent="0.25">
      <c r="A3" s="69" t="s">
        <v>120</v>
      </c>
      <c r="B3" s="69" t="s">
        <v>121</v>
      </c>
      <c r="C3" s="69" t="s">
        <v>122</v>
      </c>
    </row>
    <row r="4" spans="1:3" x14ac:dyDescent="0.25">
      <c r="A4" s="69" t="s">
        <v>123</v>
      </c>
      <c r="B4" s="69" t="s">
        <v>124</v>
      </c>
      <c r="C4" s="69" t="s">
        <v>125</v>
      </c>
    </row>
    <row r="5" spans="1:3" x14ac:dyDescent="0.25">
      <c r="A5" s="69" t="s">
        <v>126</v>
      </c>
      <c r="B5" s="69" t="s">
        <v>127</v>
      </c>
      <c r="C5" s="69" t="s">
        <v>59</v>
      </c>
    </row>
    <row r="6" spans="1:3" x14ac:dyDescent="0.25">
      <c r="A6" s="69" t="s">
        <v>128</v>
      </c>
      <c r="B6" s="69" t="s">
        <v>129</v>
      </c>
      <c r="C6" s="69" t="s">
        <v>130</v>
      </c>
    </row>
    <row r="7" spans="1:3" x14ac:dyDescent="0.25">
      <c r="A7" s="69" t="s">
        <v>131</v>
      </c>
      <c r="B7" s="69" t="s">
        <v>132</v>
      </c>
      <c r="C7" s="69" t="s">
        <v>133</v>
      </c>
    </row>
    <row r="8" spans="1:3" x14ac:dyDescent="0.25">
      <c r="A8" s="69" t="s">
        <v>134</v>
      </c>
      <c r="B8" s="69" t="s">
        <v>135</v>
      </c>
      <c r="C8" s="69" t="s">
        <v>136</v>
      </c>
    </row>
    <row r="9" spans="1:3" x14ac:dyDescent="0.25">
      <c r="A9" s="69" t="s">
        <v>137</v>
      </c>
      <c r="B9" s="69" t="s">
        <v>138</v>
      </c>
      <c r="C9" s="69" t="s">
        <v>139</v>
      </c>
    </row>
    <row r="10" spans="1:3" x14ac:dyDescent="0.25">
      <c r="A10" s="69" t="s">
        <v>140</v>
      </c>
      <c r="B10" s="69" t="s">
        <v>141</v>
      </c>
      <c r="C10" s="69" t="s">
        <v>142</v>
      </c>
    </row>
    <row r="11" spans="1:3" x14ac:dyDescent="0.25">
      <c r="A11" s="69" t="s">
        <v>143</v>
      </c>
      <c r="B11" s="69" t="s">
        <v>95</v>
      </c>
      <c r="C11" s="69" t="s">
        <v>144</v>
      </c>
    </row>
    <row r="12" spans="1:3" x14ac:dyDescent="0.25">
      <c r="A12" s="69" t="s">
        <v>145</v>
      </c>
      <c r="B12" s="69" t="s">
        <v>146</v>
      </c>
      <c r="C12" s="69" t="s">
        <v>147</v>
      </c>
    </row>
    <row r="13" spans="1:3" x14ac:dyDescent="0.25">
      <c r="A13" s="69" t="s">
        <v>148</v>
      </c>
      <c r="B13" s="69" t="s">
        <v>149</v>
      </c>
      <c r="C13" s="69" t="s">
        <v>150</v>
      </c>
    </row>
    <row r="14" spans="1:3" x14ac:dyDescent="0.25">
      <c r="A14" s="69" t="s">
        <v>151</v>
      </c>
      <c r="B14" s="69" t="s">
        <v>152</v>
      </c>
      <c r="C14" s="69" t="s">
        <v>153</v>
      </c>
    </row>
    <row r="15" spans="1:3" x14ac:dyDescent="0.25">
      <c r="A15" s="69" t="s">
        <v>154</v>
      </c>
      <c r="B15" s="69" t="s">
        <v>155</v>
      </c>
      <c r="C15" s="69" t="s">
        <v>156</v>
      </c>
    </row>
    <row r="16" spans="1:3" x14ac:dyDescent="0.25">
      <c r="A16" s="69" t="s">
        <v>157</v>
      </c>
      <c r="B16" s="69" t="s">
        <v>158</v>
      </c>
      <c r="C16" s="69" t="s">
        <v>159</v>
      </c>
    </row>
    <row r="17" spans="1:3" x14ac:dyDescent="0.25">
      <c r="A17" s="69" t="s">
        <v>160</v>
      </c>
      <c r="B17" s="69" t="s">
        <v>161</v>
      </c>
      <c r="C17" s="69" t="s">
        <v>162</v>
      </c>
    </row>
    <row r="18" spans="1:3" x14ac:dyDescent="0.25">
      <c r="A18" s="69" t="s">
        <v>163</v>
      </c>
      <c r="B18" s="69" t="s">
        <v>164</v>
      </c>
      <c r="C18" s="69" t="s">
        <v>165</v>
      </c>
    </row>
    <row r="19" spans="1:3" x14ac:dyDescent="0.25">
      <c r="A19" s="69" t="s">
        <v>166</v>
      </c>
      <c r="B19" s="69" t="s">
        <v>167</v>
      </c>
      <c r="C19" s="69" t="s">
        <v>168</v>
      </c>
    </row>
    <row r="20" spans="1:3" x14ac:dyDescent="0.25">
      <c r="A20" s="69" t="s">
        <v>169</v>
      </c>
      <c r="B20" s="69" t="s">
        <v>170</v>
      </c>
      <c r="C20" s="69" t="s">
        <v>171</v>
      </c>
    </row>
    <row r="21" spans="1:3" x14ac:dyDescent="0.25">
      <c r="A21" s="69" t="s">
        <v>172</v>
      </c>
      <c r="B21" s="69" t="s">
        <v>173</v>
      </c>
    </row>
    <row r="22" spans="1:3" x14ac:dyDescent="0.25">
      <c r="A22" s="69" t="s">
        <v>174</v>
      </c>
      <c r="B22" s="69" t="s">
        <v>175</v>
      </c>
    </row>
    <row r="23" spans="1:3" x14ac:dyDescent="0.25">
      <c r="A23" s="69" t="s">
        <v>176</v>
      </c>
      <c r="B23" s="69" t="s">
        <v>177</v>
      </c>
    </row>
    <row r="24" spans="1:3" x14ac:dyDescent="0.25">
      <c r="A24" s="69" t="s">
        <v>178</v>
      </c>
      <c r="B24" s="69" t="s">
        <v>179</v>
      </c>
    </row>
    <row r="25" spans="1:3" x14ac:dyDescent="0.25">
      <c r="A25" s="69" t="s">
        <v>180</v>
      </c>
      <c r="B25" s="69" t="s">
        <v>181</v>
      </c>
    </row>
    <row r="26" spans="1:3" x14ac:dyDescent="0.25">
      <c r="A26" s="69" t="s">
        <v>182</v>
      </c>
      <c r="B26" s="69" t="s">
        <v>183</v>
      </c>
    </row>
    <row r="27" spans="1:3" x14ac:dyDescent="0.25">
      <c r="A27" s="69" t="s">
        <v>184</v>
      </c>
      <c r="B27" s="69" t="s">
        <v>185</v>
      </c>
    </row>
    <row r="28" spans="1:3" x14ac:dyDescent="0.25">
      <c r="A28" s="69" t="s">
        <v>186</v>
      </c>
      <c r="B28" s="69" t="s">
        <v>187</v>
      </c>
    </row>
    <row r="29" spans="1:3" x14ac:dyDescent="0.25">
      <c r="A29" s="69" t="s">
        <v>188</v>
      </c>
      <c r="B29" s="69" t="s">
        <v>189</v>
      </c>
    </row>
    <row r="30" spans="1:3" x14ac:dyDescent="0.25">
      <c r="A30" s="69" t="s">
        <v>190</v>
      </c>
      <c r="B30" s="69" t="s">
        <v>191</v>
      </c>
    </row>
    <row r="31" spans="1:3" x14ac:dyDescent="0.25">
      <c r="A31" s="69" t="s">
        <v>192</v>
      </c>
      <c r="B31" s="69" t="s">
        <v>193</v>
      </c>
    </row>
    <row r="32" spans="1:3" x14ac:dyDescent="0.25">
      <c r="A32" s="69" t="s">
        <v>194</v>
      </c>
      <c r="B32" s="69" t="s">
        <v>195</v>
      </c>
    </row>
    <row r="33" spans="1:2" x14ac:dyDescent="0.25">
      <c r="A33" s="69" t="s">
        <v>196</v>
      </c>
      <c r="B33" s="69" t="s">
        <v>197</v>
      </c>
    </row>
    <row r="34" spans="1:2" x14ac:dyDescent="0.25">
      <c r="A34" s="69" t="s">
        <v>198</v>
      </c>
      <c r="B34" s="69" t="s">
        <v>199</v>
      </c>
    </row>
    <row r="35" spans="1:2" x14ac:dyDescent="0.25">
      <c r="A35" s="69" t="s">
        <v>200</v>
      </c>
      <c r="B35" s="69" t="s">
        <v>201</v>
      </c>
    </row>
    <row r="36" spans="1:2" x14ac:dyDescent="0.25">
      <c r="A36" s="69" t="s">
        <v>202</v>
      </c>
      <c r="B36" s="69" t="s">
        <v>203</v>
      </c>
    </row>
    <row r="37" spans="1:2" x14ac:dyDescent="0.25">
      <c r="A37" s="69" t="s">
        <v>204</v>
      </c>
      <c r="B37" s="69" t="s">
        <v>205</v>
      </c>
    </row>
    <row r="38" spans="1:2" x14ac:dyDescent="0.25">
      <c r="A38" s="69" t="s">
        <v>206</v>
      </c>
      <c r="B38" s="69" t="s">
        <v>207</v>
      </c>
    </row>
    <row r="39" spans="1:2" x14ac:dyDescent="0.25">
      <c r="A39" s="69" t="s">
        <v>208</v>
      </c>
      <c r="B39" s="69" t="s">
        <v>209</v>
      </c>
    </row>
    <row r="40" spans="1:2" x14ac:dyDescent="0.25">
      <c r="A40" s="69" t="s">
        <v>210</v>
      </c>
      <c r="B40" s="69" t="s">
        <v>211</v>
      </c>
    </row>
    <row r="41" spans="1:2" x14ac:dyDescent="0.25">
      <c r="A41" s="69" t="s">
        <v>212</v>
      </c>
      <c r="B41" s="69" t="s">
        <v>213</v>
      </c>
    </row>
    <row r="42" spans="1:2" x14ac:dyDescent="0.25">
      <c r="A42" s="69" t="s">
        <v>214</v>
      </c>
      <c r="B42" s="69" t="s">
        <v>215</v>
      </c>
    </row>
    <row r="43" spans="1:2" x14ac:dyDescent="0.25">
      <c r="A43" s="69" t="s">
        <v>216</v>
      </c>
      <c r="B43" s="69" t="s">
        <v>217</v>
      </c>
    </row>
    <row r="44" spans="1:2" x14ac:dyDescent="0.25">
      <c r="A44" s="69" t="s">
        <v>218</v>
      </c>
      <c r="B44" s="69" t="s">
        <v>219</v>
      </c>
    </row>
    <row r="45" spans="1:2" x14ac:dyDescent="0.25">
      <c r="A45" s="69" t="s">
        <v>220</v>
      </c>
      <c r="B45" s="69" t="s">
        <v>221</v>
      </c>
    </row>
    <row r="46" spans="1:2" x14ac:dyDescent="0.25">
      <c r="A46" s="69" t="s">
        <v>222</v>
      </c>
      <c r="B46" s="69" t="s">
        <v>223</v>
      </c>
    </row>
    <row r="47" spans="1:2" x14ac:dyDescent="0.25">
      <c r="A47" s="69" t="s">
        <v>224</v>
      </c>
      <c r="B47" s="69" t="s">
        <v>225</v>
      </c>
    </row>
    <row r="48" spans="1:2" x14ac:dyDescent="0.25">
      <c r="A48" s="69" t="s">
        <v>226</v>
      </c>
      <c r="B48" s="69" t="s">
        <v>227</v>
      </c>
    </row>
    <row r="49" spans="1:2" x14ac:dyDescent="0.25">
      <c r="A49" s="69" t="s">
        <v>228</v>
      </c>
      <c r="B49" s="69" t="s">
        <v>229</v>
      </c>
    </row>
    <row r="50" spans="1:2" x14ac:dyDescent="0.25">
      <c r="A50" s="69" t="s">
        <v>230</v>
      </c>
      <c r="B50" s="69" t="s">
        <v>231</v>
      </c>
    </row>
    <row r="51" spans="1:2" x14ac:dyDescent="0.25">
      <c r="A51" s="69" t="s">
        <v>232</v>
      </c>
      <c r="B51" s="69" t="s">
        <v>233</v>
      </c>
    </row>
    <row r="52" spans="1:2" x14ac:dyDescent="0.25">
      <c r="A52" s="69" t="s">
        <v>234</v>
      </c>
      <c r="B52" s="69" t="s">
        <v>235</v>
      </c>
    </row>
    <row r="53" spans="1:2" x14ac:dyDescent="0.25">
      <c r="A53" s="69" t="s">
        <v>236</v>
      </c>
      <c r="B53" s="69" t="s">
        <v>237</v>
      </c>
    </row>
    <row r="54" spans="1:2" x14ac:dyDescent="0.25">
      <c r="A54" s="69" t="s">
        <v>238</v>
      </c>
      <c r="B54" s="69" t="s">
        <v>239</v>
      </c>
    </row>
    <row r="55" spans="1:2" x14ac:dyDescent="0.25">
      <c r="A55" s="69" t="s">
        <v>240</v>
      </c>
      <c r="B55" s="69" t="s">
        <v>241</v>
      </c>
    </row>
    <row r="56" spans="1:2" x14ac:dyDescent="0.25">
      <c r="A56" s="69" t="s">
        <v>242</v>
      </c>
      <c r="B56" s="69" t="s">
        <v>243</v>
      </c>
    </row>
    <row r="57" spans="1:2" x14ac:dyDescent="0.25">
      <c r="A57" s="69" t="s">
        <v>244</v>
      </c>
      <c r="B57" s="69" t="s">
        <v>245</v>
      </c>
    </row>
    <row r="58" spans="1:2" x14ac:dyDescent="0.25">
      <c r="A58" s="69" t="s">
        <v>246</v>
      </c>
      <c r="B58" s="69" t="s">
        <v>247</v>
      </c>
    </row>
    <row r="59" spans="1:2" x14ac:dyDescent="0.25">
      <c r="A59" s="69" t="s">
        <v>248</v>
      </c>
      <c r="B59" s="69" t="s">
        <v>249</v>
      </c>
    </row>
    <row r="60" spans="1:2" x14ac:dyDescent="0.25">
      <c r="A60" s="69" t="s">
        <v>250</v>
      </c>
      <c r="B60" s="69" t="s">
        <v>251</v>
      </c>
    </row>
    <row r="61" spans="1:2" x14ac:dyDescent="0.25">
      <c r="A61" s="69" t="s">
        <v>252</v>
      </c>
      <c r="B61" s="69" t="s">
        <v>253</v>
      </c>
    </row>
    <row r="62" spans="1:2" x14ac:dyDescent="0.25">
      <c r="A62" s="69" t="s">
        <v>254</v>
      </c>
      <c r="B62" s="69" t="s">
        <v>255</v>
      </c>
    </row>
    <row r="63" spans="1:2" x14ac:dyDescent="0.25">
      <c r="A63" s="69" t="s">
        <v>256</v>
      </c>
      <c r="B63" s="69" t="s">
        <v>257</v>
      </c>
    </row>
    <row r="64" spans="1:2" x14ac:dyDescent="0.25">
      <c r="A64" s="69" t="s">
        <v>258</v>
      </c>
      <c r="B64" s="69" t="s">
        <v>259</v>
      </c>
    </row>
    <row r="65" spans="1:2" x14ac:dyDescent="0.25">
      <c r="A65" s="69" t="s">
        <v>260</v>
      </c>
      <c r="B65" s="69" t="s">
        <v>261</v>
      </c>
    </row>
    <row r="66" spans="1:2" x14ac:dyDescent="0.25">
      <c r="A66" s="69" t="s">
        <v>262</v>
      </c>
      <c r="B66" s="69" t="s">
        <v>263</v>
      </c>
    </row>
    <row r="67" spans="1:2" x14ac:dyDescent="0.25">
      <c r="A67" s="69" t="s">
        <v>264</v>
      </c>
      <c r="B67" s="69" t="s">
        <v>265</v>
      </c>
    </row>
    <row r="68" spans="1:2" x14ac:dyDescent="0.25">
      <c r="A68" s="69" t="s">
        <v>266</v>
      </c>
      <c r="B68" s="69" t="s">
        <v>267</v>
      </c>
    </row>
    <row r="69" spans="1:2" x14ac:dyDescent="0.25">
      <c r="A69" s="69" t="s">
        <v>268</v>
      </c>
      <c r="B69" s="69" t="s">
        <v>269</v>
      </c>
    </row>
    <row r="70" spans="1:2" x14ac:dyDescent="0.25">
      <c r="A70" s="69" t="s">
        <v>270</v>
      </c>
      <c r="B70" s="69" t="s">
        <v>271</v>
      </c>
    </row>
    <row r="71" spans="1:2" x14ac:dyDescent="0.25">
      <c r="A71" s="69" t="s">
        <v>272</v>
      </c>
      <c r="B71" s="69" t="s">
        <v>273</v>
      </c>
    </row>
    <row r="72" spans="1:2" x14ac:dyDescent="0.25">
      <c r="A72" s="69" t="s">
        <v>274</v>
      </c>
      <c r="B72" s="69" t="s">
        <v>275</v>
      </c>
    </row>
    <row r="73" spans="1:2" x14ac:dyDescent="0.25">
      <c r="A73" s="69" t="s">
        <v>276</v>
      </c>
      <c r="B73" s="69" t="s">
        <v>277</v>
      </c>
    </row>
    <row r="74" spans="1:2" x14ac:dyDescent="0.25">
      <c r="A74" s="69" t="s">
        <v>278</v>
      </c>
      <c r="B74" s="69" t="s">
        <v>279</v>
      </c>
    </row>
    <row r="75" spans="1:2" x14ac:dyDescent="0.25">
      <c r="A75" s="69" t="s">
        <v>280</v>
      </c>
      <c r="B75" s="69" t="s">
        <v>281</v>
      </c>
    </row>
    <row r="76" spans="1:2" x14ac:dyDescent="0.25">
      <c r="A76" s="69" t="s">
        <v>282</v>
      </c>
      <c r="B76" s="69" t="s">
        <v>283</v>
      </c>
    </row>
    <row r="77" spans="1:2" x14ac:dyDescent="0.25">
      <c r="A77" s="69" t="s">
        <v>284</v>
      </c>
      <c r="B77" s="69" t="s">
        <v>285</v>
      </c>
    </row>
    <row r="78" spans="1:2" x14ac:dyDescent="0.25">
      <c r="A78" s="69" t="s">
        <v>286</v>
      </c>
      <c r="B78" s="69" t="s">
        <v>287</v>
      </c>
    </row>
    <row r="79" spans="1:2" x14ac:dyDescent="0.25">
      <c r="A79" s="69" t="s">
        <v>288</v>
      </c>
      <c r="B79" s="69" t="s">
        <v>289</v>
      </c>
    </row>
    <row r="80" spans="1:2" x14ac:dyDescent="0.25">
      <c r="A80" s="69" t="s">
        <v>290</v>
      </c>
      <c r="B80" s="69" t="s">
        <v>291</v>
      </c>
    </row>
    <row r="81" spans="1:2" x14ac:dyDescent="0.25">
      <c r="A81" s="69" t="s">
        <v>292</v>
      </c>
      <c r="B81" s="69" t="s">
        <v>293</v>
      </c>
    </row>
    <row r="82" spans="1:2" x14ac:dyDescent="0.25">
      <c r="A82" s="69" t="s">
        <v>294</v>
      </c>
      <c r="B82" s="69" t="s">
        <v>295</v>
      </c>
    </row>
    <row r="83" spans="1:2" x14ac:dyDescent="0.25">
      <c r="A83" s="69" t="s">
        <v>296</v>
      </c>
      <c r="B83" s="69" t="s">
        <v>297</v>
      </c>
    </row>
    <row r="84" spans="1:2" x14ac:dyDescent="0.25">
      <c r="A84" s="69" t="s">
        <v>298</v>
      </c>
      <c r="B84" s="69" t="s">
        <v>299</v>
      </c>
    </row>
    <row r="85" spans="1:2" x14ac:dyDescent="0.25">
      <c r="A85" s="69" t="s">
        <v>300</v>
      </c>
      <c r="B85" s="69" t="s">
        <v>301</v>
      </c>
    </row>
    <row r="86" spans="1:2" x14ac:dyDescent="0.25">
      <c r="A86" s="69" t="s">
        <v>302</v>
      </c>
      <c r="B86" s="69" t="s">
        <v>303</v>
      </c>
    </row>
    <row r="87" spans="1:2" x14ac:dyDescent="0.25">
      <c r="A87" s="69" t="s">
        <v>304</v>
      </c>
      <c r="B87" s="69" t="s">
        <v>305</v>
      </c>
    </row>
    <row r="88" spans="1:2" x14ac:dyDescent="0.25">
      <c r="A88" s="69" t="s">
        <v>306</v>
      </c>
      <c r="B88" s="69" t="s">
        <v>307</v>
      </c>
    </row>
    <row r="89" spans="1:2" x14ac:dyDescent="0.25">
      <c r="A89" s="69" t="s">
        <v>308</v>
      </c>
      <c r="B89" s="69" t="s">
        <v>309</v>
      </c>
    </row>
    <row r="90" spans="1:2" x14ac:dyDescent="0.25">
      <c r="A90" s="69" t="s">
        <v>310</v>
      </c>
      <c r="B90" s="69" t="s">
        <v>311</v>
      </c>
    </row>
    <row r="91" spans="1:2" x14ac:dyDescent="0.25">
      <c r="A91" s="69" t="s">
        <v>312</v>
      </c>
      <c r="B91" s="69" t="s">
        <v>313</v>
      </c>
    </row>
    <row r="92" spans="1:2" x14ac:dyDescent="0.25">
      <c r="A92" s="69" t="s">
        <v>314</v>
      </c>
      <c r="B92" s="69" t="s">
        <v>315</v>
      </c>
    </row>
    <row r="93" spans="1:2" x14ac:dyDescent="0.25">
      <c r="A93" s="69" t="s">
        <v>316</v>
      </c>
      <c r="B93" s="69" t="s">
        <v>317</v>
      </c>
    </row>
    <row r="94" spans="1:2" x14ac:dyDescent="0.25">
      <c r="A94" s="69" t="s">
        <v>318</v>
      </c>
      <c r="B94" s="69" t="s">
        <v>319</v>
      </c>
    </row>
    <row r="95" spans="1:2" x14ac:dyDescent="0.25">
      <c r="A95" s="69" t="s">
        <v>320</v>
      </c>
      <c r="B95" s="69" t="s">
        <v>321</v>
      </c>
    </row>
    <row r="96" spans="1:2" x14ac:dyDescent="0.25">
      <c r="A96" s="69" t="s">
        <v>322</v>
      </c>
      <c r="B96" s="69" t="s">
        <v>323</v>
      </c>
    </row>
    <row r="97" spans="1:2" x14ac:dyDescent="0.25">
      <c r="A97" s="69" t="s">
        <v>324</v>
      </c>
      <c r="B97" s="69" t="s">
        <v>325</v>
      </c>
    </row>
    <row r="98" spans="1:2" x14ac:dyDescent="0.25">
      <c r="A98" s="69" t="s">
        <v>326</v>
      </c>
      <c r="B98" s="69" t="s">
        <v>327</v>
      </c>
    </row>
    <row r="99" spans="1:2" x14ac:dyDescent="0.25">
      <c r="A99" s="69" t="s">
        <v>328</v>
      </c>
      <c r="B99" s="69" t="s">
        <v>329</v>
      </c>
    </row>
    <row r="100" spans="1:2" x14ac:dyDescent="0.25">
      <c r="A100" s="69" t="s">
        <v>330</v>
      </c>
      <c r="B100" s="69" t="s">
        <v>331</v>
      </c>
    </row>
    <row r="101" spans="1:2" x14ac:dyDescent="0.25">
      <c r="A101" s="69" t="s">
        <v>332</v>
      </c>
      <c r="B101" s="69" t="s">
        <v>333</v>
      </c>
    </row>
    <row r="102" spans="1:2" x14ac:dyDescent="0.25">
      <c r="A102" s="69" t="s">
        <v>334</v>
      </c>
      <c r="B102" s="69" t="s">
        <v>335</v>
      </c>
    </row>
    <row r="103" spans="1:2" x14ac:dyDescent="0.25">
      <c r="A103" s="69" t="s">
        <v>336</v>
      </c>
      <c r="B103" s="69" t="s">
        <v>337</v>
      </c>
    </row>
    <row r="104" spans="1:2" x14ac:dyDescent="0.25">
      <c r="A104" s="69" t="s">
        <v>338</v>
      </c>
      <c r="B104" s="69" t="s">
        <v>339</v>
      </c>
    </row>
    <row r="105" spans="1:2" x14ac:dyDescent="0.25">
      <c r="A105" s="69" t="s">
        <v>340</v>
      </c>
      <c r="B105" s="69" t="s">
        <v>341</v>
      </c>
    </row>
    <row r="106" spans="1:2" x14ac:dyDescent="0.25">
      <c r="A106" s="69" t="s">
        <v>342</v>
      </c>
      <c r="B106" s="69" t="s">
        <v>343</v>
      </c>
    </row>
    <row r="107" spans="1:2" x14ac:dyDescent="0.25">
      <c r="A107" s="69" t="s">
        <v>344</v>
      </c>
      <c r="B107" s="69" t="s">
        <v>345</v>
      </c>
    </row>
    <row r="108" spans="1:2" x14ac:dyDescent="0.25">
      <c r="A108" s="69" t="s">
        <v>346</v>
      </c>
      <c r="B108" s="69" t="s">
        <v>347</v>
      </c>
    </row>
    <row r="109" spans="1:2" x14ac:dyDescent="0.25">
      <c r="A109" s="69" t="s">
        <v>348</v>
      </c>
      <c r="B109" s="69" t="s">
        <v>349</v>
      </c>
    </row>
    <row r="110" spans="1:2" x14ac:dyDescent="0.25">
      <c r="A110" s="69" t="s">
        <v>350</v>
      </c>
      <c r="B110" s="69" t="s">
        <v>351</v>
      </c>
    </row>
    <row r="111" spans="1:2" x14ac:dyDescent="0.25">
      <c r="A111" s="69" t="s">
        <v>352</v>
      </c>
      <c r="B111" s="69" t="s">
        <v>353</v>
      </c>
    </row>
    <row r="112" spans="1:2" x14ac:dyDescent="0.25">
      <c r="A112" s="69" t="s">
        <v>354</v>
      </c>
      <c r="B112" s="69" t="s">
        <v>355</v>
      </c>
    </row>
    <row r="113" spans="1:2" x14ac:dyDescent="0.25">
      <c r="A113" s="69" t="s">
        <v>356</v>
      </c>
      <c r="B113" s="69" t="s">
        <v>357</v>
      </c>
    </row>
    <row r="114" spans="1:2" x14ac:dyDescent="0.25">
      <c r="A114" s="69" t="s">
        <v>358</v>
      </c>
      <c r="B114" s="69" t="s">
        <v>359</v>
      </c>
    </row>
    <row r="115" spans="1:2" x14ac:dyDescent="0.25">
      <c r="A115" s="69" t="s">
        <v>360</v>
      </c>
      <c r="B115" s="69" t="s">
        <v>361</v>
      </c>
    </row>
    <row r="116" spans="1:2" x14ac:dyDescent="0.25">
      <c r="A116" s="69" t="s">
        <v>362</v>
      </c>
      <c r="B116" s="69" t="s">
        <v>363</v>
      </c>
    </row>
    <row r="117" spans="1:2" x14ac:dyDescent="0.25">
      <c r="A117" s="69" t="s">
        <v>364</v>
      </c>
      <c r="B117" s="69" t="s">
        <v>365</v>
      </c>
    </row>
    <row r="118" spans="1:2" x14ac:dyDescent="0.25">
      <c r="A118" s="69" t="s">
        <v>366</v>
      </c>
      <c r="B118" s="69" t="s">
        <v>367</v>
      </c>
    </row>
    <row r="119" spans="1:2" x14ac:dyDescent="0.25">
      <c r="A119" s="69" t="s">
        <v>368</v>
      </c>
      <c r="B119" s="69" t="s">
        <v>369</v>
      </c>
    </row>
    <row r="120" spans="1:2" x14ac:dyDescent="0.25">
      <c r="A120" s="69" t="s">
        <v>370</v>
      </c>
      <c r="B120" s="69" t="s">
        <v>371</v>
      </c>
    </row>
    <row r="121" spans="1:2" x14ac:dyDescent="0.25">
      <c r="A121" s="69" t="s">
        <v>372</v>
      </c>
      <c r="B121" s="69" t="s">
        <v>373</v>
      </c>
    </row>
    <row r="122" spans="1:2" x14ac:dyDescent="0.25">
      <c r="A122" s="69" t="s">
        <v>374</v>
      </c>
      <c r="B122" s="69" t="s">
        <v>375</v>
      </c>
    </row>
    <row r="123" spans="1:2" x14ac:dyDescent="0.25">
      <c r="A123" s="69" t="s">
        <v>376</v>
      </c>
      <c r="B123" s="69" t="s">
        <v>377</v>
      </c>
    </row>
    <row r="124" spans="1:2" x14ac:dyDescent="0.25">
      <c r="A124" s="69" t="s">
        <v>378</v>
      </c>
      <c r="B124" s="69" t="s">
        <v>379</v>
      </c>
    </row>
    <row r="125" spans="1:2" x14ac:dyDescent="0.25">
      <c r="A125" s="69" t="s">
        <v>380</v>
      </c>
      <c r="B125" s="69" t="s">
        <v>381</v>
      </c>
    </row>
    <row r="126" spans="1:2" x14ac:dyDescent="0.25">
      <c r="A126" s="69" t="s">
        <v>382</v>
      </c>
      <c r="B126" s="69" t="s">
        <v>383</v>
      </c>
    </row>
    <row r="127" spans="1:2" x14ac:dyDescent="0.25">
      <c r="A127" s="69" t="s">
        <v>384</v>
      </c>
      <c r="B127" s="69" t="s">
        <v>385</v>
      </c>
    </row>
    <row r="128" spans="1:2" x14ac:dyDescent="0.25">
      <c r="A128" s="69" t="s">
        <v>386</v>
      </c>
      <c r="B128" s="69" t="s">
        <v>387</v>
      </c>
    </row>
    <row r="129" spans="1:2" x14ac:dyDescent="0.25">
      <c r="A129" s="69" t="s">
        <v>388</v>
      </c>
      <c r="B129" s="69" t="s">
        <v>389</v>
      </c>
    </row>
    <row r="130" spans="1:2" x14ac:dyDescent="0.25">
      <c r="A130" s="69" t="s">
        <v>390</v>
      </c>
      <c r="B130" s="69" t="s">
        <v>391</v>
      </c>
    </row>
    <row r="131" spans="1:2" x14ac:dyDescent="0.25">
      <c r="A131" s="69" t="s">
        <v>392</v>
      </c>
      <c r="B131" s="69" t="s">
        <v>393</v>
      </c>
    </row>
    <row r="132" spans="1:2" x14ac:dyDescent="0.25">
      <c r="A132" s="69" t="s">
        <v>394</v>
      </c>
      <c r="B132" s="69" t="s">
        <v>395</v>
      </c>
    </row>
    <row r="133" spans="1:2" x14ac:dyDescent="0.25">
      <c r="A133" s="69" t="s">
        <v>396</v>
      </c>
      <c r="B133" s="69" t="s">
        <v>397</v>
      </c>
    </row>
    <row r="134" spans="1:2" x14ac:dyDescent="0.25">
      <c r="A134" s="69" t="s">
        <v>398</v>
      </c>
      <c r="B134" s="69" t="s">
        <v>399</v>
      </c>
    </row>
    <row r="135" spans="1:2" x14ac:dyDescent="0.25">
      <c r="A135" s="69" t="s">
        <v>400</v>
      </c>
      <c r="B135" s="69" t="s">
        <v>401</v>
      </c>
    </row>
    <row r="136" spans="1:2" x14ac:dyDescent="0.25">
      <c r="A136" s="69" t="s">
        <v>402</v>
      </c>
      <c r="B136" s="69" t="s">
        <v>403</v>
      </c>
    </row>
    <row r="137" spans="1:2" x14ac:dyDescent="0.25">
      <c r="A137" s="69" t="s">
        <v>404</v>
      </c>
      <c r="B137" s="69" t="s">
        <v>405</v>
      </c>
    </row>
    <row r="138" spans="1:2" x14ac:dyDescent="0.25">
      <c r="A138" s="69" t="s">
        <v>406</v>
      </c>
      <c r="B138" s="69" t="s">
        <v>407</v>
      </c>
    </row>
    <row r="139" spans="1:2" x14ac:dyDescent="0.25">
      <c r="A139" s="69" t="s">
        <v>408</v>
      </c>
      <c r="B139" s="69" t="s">
        <v>409</v>
      </c>
    </row>
    <row r="140" spans="1:2" x14ac:dyDescent="0.25">
      <c r="A140" s="69" t="s">
        <v>410</v>
      </c>
      <c r="B140" s="69" t="s">
        <v>411</v>
      </c>
    </row>
    <row r="141" spans="1:2" x14ac:dyDescent="0.25">
      <c r="A141" s="69" t="s">
        <v>412</v>
      </c>
      <c r="B141" s="69" t="s">
        <v>413</v>
      </c>
    </row>
    <row r="142" spans="1:2" x14ac:dyDescent="0.25">
      <c r="A142" s="69" t="s">
        <v>414</v>
      </c>
      <c r="B142" s="69" t="s">
        <v>415</v>
      </c>
    </row>
    <row r="143" spans="1:2" x14ac:dyDescent="0.25">
      <c r="A143" s="69" t="s">
        <v>416</v>
      </c>
      <c r="B143" s="69" t="s">
        <v>417</v>
      </c>
    </row>
    <row r="144" spans="1:2" x14ac:dyDescent="0.25">
      <c r="A144" s="69" t="s">
        <v>418</v>
      </c>
      <c r="B144" s="69" t="s">
        <v>419</v>
      </c>
    </row>
    <row r="145" spans="1:2" x14ac:dyDescent="0.25">
      <c r="A145" s="69" t="s">
        <v>420</v>
      </c>
      <c r="B145" s="69" t="s">
        <v>421</v>
      </c>
    </row>
    <row r="146" spans="1:2" x14ac:dyDescent="0.25">
      <c r="A146" s="69" t="s">
        <v>422</v>
      </c>
      <c r="B146" s="69" t="s">
        <v>423</v>
      </c>
    </row>
    <row r="147" spans="1:2" x14ac:dyDescent="0.25">
      <c r="A147" s="69" t="s">
        <v>424</v>
      </c>
      <c r="B147" s="69" t="s">
        <v>425</v>
      </c>
    </row>
    <row r="148" spans="1:2" x14ac:dyDescent="0.25">
      <c r="A148" s="69" t="s">
        <v>426</v>
      </c>
      <c r="B148" s="69" t="s">
        <v>427</v>
      </c>
    </row>
    <row r="149" spans="1:2" x14ac:dyDescent="0.25">
      <c r="A149" s="69" t="s">
        <v>428</v>
      </c>
      <c r="B149" s="69" t="s">
        <v>429</v>
      </c>
    </row>
    <row r="150" spans="1:2" x14ac:dyDescent="0.25">
      <c r="A150" s="69" t="s">
        <v>430</v>
      </c>
      <c r="B150" s="69" t="s">
        <v>431</v>
      </c>
    </row>
    <row r="151" spans="1:2" x14ac:dyDescent="0.25">
      <c r="A151" s="69" t="s">
        <v>432</v>
      </c>
      <c r="B151" s="69" t="s">
        <v>433</v>
      </c>
    </row>
    <row r="152" spans="1:2" x14ac:dyDescent="0.25">
      <c r="A152" s="69" t="s">
        <v>434</v>
      </c>
      <c r="B152" s="69" t="s">
        <v>435</v>
      </c>
    </row>
    <row r="153" spans="1:2" x14ac:dyDescent="0.25">
      <c r="A153" s="69" t="s">
        <v>436</v>
      </c>
    </row>
    <row r="154" spans="1:2" x14ac:dyDescent="0.25">
      <c r="A154" s="69" t="s">
        <v>437</v>
      </c>
    </row>
    <row r="155" spans="1:2" x14ac:dyDescent="0.25">
      <c r="A155" s="69" t="s">
        <v>438</v>
      </c>
    </row>
    <row r="156" spans="1:2" x14ac:dyDescent="0.25">
      <c r="A156" s="69" t="s">
        <v>439</v>
      </c>
    </row>
    <row r="157" spans="1:2" x14ac:dyDescent="0.25">
      <c r="A157" s="69" t="s">
        <v>440</v>
      </c>
    </row>
    <row r="158" spans="1:2" x14ac:dyDescent="0.25">
      <c r="A158" s="69" t="s">
        <v>441</v>
      </c>
    </row>
    <row r="159" spans="1:2" x14ac:dyDescent="0.25">
      <c r="A159" s="69" t="s">
        <v>442</v>
      </c>
    </row>
    <row r="160" spans="1:2" x14ac:dyDescent="0.25">
      <c r="A160" s="69" t="s">
        <v>443</v>
      </c>
    </row>
    <row r="161" spans="1:1" x14ac:dyDescent="0.25">
      <c r="A161" s="69" t="s">
        <v>444</v>
      </c>
    </row>
    <row r="162" spans="1:1" x14ac:dyDescent="0.25">
      <c r="A162" s="69" t="s">
        <v>445</v>
      </c>
    </row>
    <row r="163" spans="1:1" x14ac:dyDescent="0.25">
      <c r="A163" s="69" t="s">
        <v>446</v>
      </c>
    </row>
    <row r="164" spans="1:1" x14ac:dyDescent="0.25">
      <c r="A164" s="69" t="s">
        <v>96</v>
      </c>
    </row>
    <row r="165" spans="1:1" x14ac:dyDescent="0.25">
      <c r="A165" s="69" t="s">
        <v>447</v>
      </c>
    </row>
    <row r="166" spans="1:1" x14ac:dyDescent="0.25">
      <c r="A166" s="69" t="s">
        <v>448</v>
      </c>
    </row>
    <row r="167" spans="1:1" x14ac:dyDescent="0.25">
      <c r="A167" s="69" t="s">
        <v>449</v>
      </c>
    </row>
    <row r="168" spans="1:1" x14ac:dyDescent="0.25">
      <c r="A168" s="69" t="s">
        <v>450</v>
      </c>
    </row>
    <row r="169" spans="1:1" x14ac:dyDescent="0.25">
      <c r="A169" s="69" t="s">
        <v>451</v>
      </c>
    </row>
    <row r="170" spans="1:1" x14ac:dyDescent="0.25">
      <c r="A170" s="69" t="s">
        <v>452</v>
      </c>
    </row>
    <row r="171" spans="1:1" x14ac:dyDescent="0.25">
      <c r="A171" s="69" t="s">
        <v>453</v>
      </c>
    </row>
    <row r="172" spans="1:1" x14ac:dyDescent="0.25">
      <c r="A172" s="69" t="s">
        <v>454</v>
      </c>
    </row>
    <row r="173" spans="1:1" x14ac:dyDescent="0.25">
      <c r="A173" s="69" t="s">
        <v>455</v>
      </c>
    </row>
    <row r="174" spans="1:1" x14ac:dyDescent="0.25">
      <c r="A174" s="69" t="s">
        <v>456</v>
      </c>
    </row>
    <row r="175" spans="1:1" x14ac:dyDescent="0.25">
      <c r="A175" s="69" t="s">
        <v>457</v>
      </c>
    </row>
    <row r="176" spans="1:1" x14ac:dyDescent="0.25">
      <c r="A176" s="69" t="s">
        <v>458</v>
      </c>
    </row>
    <row r="177" spans="1:1" x14ac:dyDescent="0.25">
      <c r="A177" s="69" t="s">
        <v>459</v>
      </c>
    </row>
    <row r="178" spans="1:1" x14ac:dyDescent="0.25">
      <c r="A178" s="69" t="s">
        <v>460</v>
      </c>
    </row>
    <row r="179" spans="1:1" x14ac:dyDescent="0.25">
      <c r="A179" s="69" t="s">
        <v>461</v>
      </c>
    </row>
    <row r="180" spans="1:1" x14ac:dyDescent="0.25">
      <c r="A180" s="69" t="s">
        <v>462</v>
      </c>
    </row>
    <row r="181" spans="1:1" x14ac:dyDescent="0.25">
      <c r="A181" s="69" t="s">
        <v>463</v>
      </c>
    </row>
    <row r="182" spans="1:1" x14ac:dyDescent="0.25">
      <c r="A182" s="69" t="s">
        <v>464</v>
      </c>
    </row>
    <row r="183" spans="1:1" x14ac:dyDescent="0.25">
      <c r="A183" s="69" t="s">
        <v>465</v>
      </c>
    </row>
    <row r="184" spans="1:1" x14ac:dyDescent="0.25">
      <c r="A184" s="69" t="s">
        <v>466</v>
      </c>
    </row>
    <row r="185" spans="1:1" x14ac:dyDescent="0.25">
      <c r="A185" s="69" t="s">
        <v>467</v>
      </c>
    </row>
    <row r="186" spans="1:1" x14ac:dyDescent="0.25">
      <c r="A186" s="69" t="s">
        <v>468</v>
      </c>
    </row>
    <row r="187" spans="1:1" x14ac:dyDescent="0.25">
      <c r="A187" s="69" t="s">
        <v>469</v>
      </c>
    </row>
    <row r="188" spans="1:1" x14ac:dyDescent="0.25">
      <c r="A188" s="69" t="s">
        <v>470</v>
      </c>
    </row>
    <row r="189" spans="1:1" x14ac:dyDescent="0.25">
      <c r="A189" s="69" t="s">
        <v>471</v>
      </c>
    </row>
    <row r="190" spans="1:1" x14ac:dyDescent="0.25">
      <c r="A190" s="69" t="s">
        <v>472</v>
      </c>
    </row>
    <row r="191" spans="1:1" x14ac:dyDescent="0.25">
      <c r="A191" s="69" t="s">
        <v>473</v>
      </c>
    </row>
    <row r="192" spans="1:1" x14ac:dyDescent="0.25">
      <c r="A192" s="69" t="s">
        <v>474</v>
      </c>
    </row>
    <row r="193" spans="1:1" x14ac:dyDescent="0.25">
      <c r="A193" s="69" t="s">
        <v>475</v>
      </c>
    </row>
    <row r="194" spans="1:1" x14ac:dyDescent="0.25">
      <c r="A194" s="69" t="s">
        <v>476</v>
      </c>
    </row>
  </sheetData>
  <pageMargins left="0.7" right="0.7" top="0.75" bottom="0.75" header="0.3" footer="0.3"/>
  <pageSetup orientation="portrait" horizontalDpi="4294967295" verticalDpi="429496729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923502C34FD7A489B98DFA68F90CBDF" ma:contentTypeVersion="18" ma:contentTypeDescription="Crear nuevo documento." ma:contentTypeScope="" ma:versionID="7a3f92a9834a7773962493eaadf1084f">
  <xsd:schema xmlns:xsd="http://www.w3.org/2001/XMLSchema" xmlns:xs="http://www.w3.org/2001/XMLSchema" xmlns:p="http://schemas.microsoft.com/office/2006/metadata/properties" xmlns:ns2="f9f0d3b9-e43b-4f62-8fe3-eef25d654488" xmlns:ns3="6c7237d0-7350-436b-989e-58ed343e157f" targetNamespace="http://schemas.microsoft.com/office/2006/metadata/properties" ma:root="true" ma:fieldsID="7553f2fa30dc2b9e3aa296af8f7db593" ns2:_="" ns3:_="">
    <xsd:import namespace="f9f0d3b9-e43b-4f62-8fe3-eef25d654488"/>
    <xsd:import namespace="6c7237d0-7350-436b-989e-58ed343e157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_Flow_SignoffStatus" minOccurs="0"/>
                <xsd:element ref="ns2:lcf76f155ced4ddcb4097134ff3c332f" minOccurs="0"/>
                <xsd:element ref="ns3:TaxCatchAll"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f0d3b9-e43b-4f62-8fe3-eef25d6544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_Flow_SignoffStatus" ma:index="18" nillable="true" ma:displayName="Estado de aprobación" ma:internalName="Estado_x0020_de_x0020_aprobaci_x00f3_n">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da205269-1969-41d6-8661-31edbc50e23d" ma:termSetId="09814cd3-568e-fe90-9814-8d621ff8fb84" ma:anchorId="fba54fb3-c3e1-fe81-a776-ca4b69148c4d" ma:open="true" ma:isKeyword="false">
      <xsd:complexType>
        <xsd:sequence>
          <xsd:element ref="pc:Terms" minOccurs="0" maxOccurs="1"/>
        </xsd:sequence>
      </xsd:complexType>
    </xsd:element>
    <xsd:element name="MediaServiceDateTaken" ma:index="22" nillable="true" ma:displayName="MediaServiceDateTaken" ma:hidden="true" ma:indexed="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c7237d0-7350-436b-989e-58ed343e157f"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83574165-6c94-4aee-93e3-bcd7ead4a6bd}" ma:internalName="TaxCatchAll" ma:showField="CatchAllData" ma:web="6c7237d0-7350-436b-989e-58ed343e15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9f0d3b9-e43b-4f62-8fe3-eef25d654488">
      <Terms xmlns="http://schemas.microsoft.com/office/infopath/2007/PartnerControls"/>
    </lcf76f155ced4ddcb4097134ff3c332f>
    <TaxCatchAll xmlns="6c7237d0-7350-436b-989e-58ed343e157f" xsi:nil="true"/>
    <_Flow_SignoffStatus xmlns="f9f0d3b9-e43b-4f62-8fe3-eef25d654488" xsi:nil="true"/>
  </documentManagement>
</p:properties>
</file>

<file path=customXml/itemProps1.xml><?xml version="1.0" encoding="utf-8"?>
<ds:datastoreItem xmlns:ds="http://schemas.openxmlformats.org/officeDocument/2006/customXml" ds:itemID="{883A529E-FC91-451F-9FF1-5B82F8A7ADC2}">
  <ds:schemaRefs>
    <ds:schemaRef ds:uri="http://schemas.microsoft.com/sharepoint/v3/contenttype/forms"/>
  </ds:schemaRefs>
</ds:datastoreItem>
</file>

<file path=customXml/itemProps2.xml><?xml version="1.0" encoding="utf-8"?>
<ds:datastoreItem xmlns:ds="http://schemas.openxmlformats.org/officeDocument/2006/customXml" ds:itemID="{4CD73984-A8B5-4526-B745-878F3C1C713A}"/>
</file>

<file path=customXml/itemProps3.xml><?xml version="1.0" encoding="utf-8"?>
<ds:datastoreItem xmlns:ds="http://schemas.openxmlformats.org/officeDocument/2006/customXml" ds:itemID="{BCF76730-E4CA-4FE6-96FD-354ACE3C41B2}">
  <ds:schemaRefs>
    <ds:schemaRef ds:uri="http://schemas.microsoft.com/office/2006/documentManagement/types"/>
    <ds:schemaRef ds:uri="http://purl.org/dc/dcmitype/"/>
    <ds:schemaRef ds:uri="985ec44e-1bab-4c0b-9df0-6ba128686fc9"/>
    <ds:schemaRef ds:uri="http://schemas.microsoft.com/office/2006/metadata/properties"/>
    <ds:schemaRef ds:uri="http://schemas.microsoft.com/office/infopath/2007/PartnerControls"/>
    <ds:schemaRef ds:uri="http://www.w3.org/XML/1998/namespace"/>
    <ds:schemaRef ds:uri="http://purl.org/dc/elements/1.1/"/>
    <ds:schemaRef ds:uri="http://schemas.openxmlformats.org/package/2006/metadata/core-properties"/>
    <ds:schemaRef ds:uri="9a23d2b9-098e-4a6c-af81-9fe95908a754"/>
    <ds:schemaRef ds:uri="ea297f61-57d4-4b4a-8dfe-aef7b1a3b2ce"/>
    <ds:schemaRef ds:uri="http://purl.org/dc/terms/"/>
  </ds:schemaRefs>
</ds:datastoreItem>
</file>

<file path=docMetadata/LabelInfo.xml><?xml version="1.0" encoding="utf-8"?>
<clbl:labelList xmlns:clbl="http://schemas.microsoft.com/office/2020/mipLabelMetadata">
  <clbl:label id="{0f9e35db-544f-4f60-bdcc-5ea416e6dc70}" enabled="0" method="" siteId="{0f9e35db-544f-4f60-bdcc-5ea416e6dc7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LNG Regasification</vt:lpstr>
      <vt:lpstr>List of Excluded Entities</vt:lpstr>
      <vt:lpstr>version</vt:lpstr>
      <vt:lpstr>ListofCountries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Ricardo Alonso Esparza Gamez</dc:creator>
  <cp:keywords/>
  <dc:description/>
  <cp:lastModifiedBy>Marta Bajos</cp:lastModifiedBy>
  <cp:revision/>
  <cp:lastPrinted>2026-05-21T09:48:57Z</cp:lastPrinted>
  <dcterms:created xsi:type="dcterms:W3CDTF">2023-02-14T17:30:08Z</dcterms:created>
  <dcterms:modified xsi:type="dcterms:W3CDTF">2026-05-25T08:44:16Z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0x0101001923502C34FD7A489B98DFA68F90CBDF</vt:lpwstr>
  </property>
  <property fmtid="{D5CDD505-2E9C-101B-9397-08002B2CF9AE}" pid="3" name="MediaServiceImageTags">
    <vt:lpwstr/>
  </property>
</Properties>
</file>