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53" documentId="13_ncr:1_{1F03A093-4C79-4F48-8963-D18C98155070}" xr6:coauthVersionLast="47" xr6:coauthVersionMax="47" xr10:uidLastSave="{CFD702BB-5C6A-48EB-9D76-DCA179B14C63}"/>
  <bookViews>
    <workbookView xWindow="28680" yWindow="-120" windowWidth="29040" windowHeight="15720" firstSheet="7" activeTab="10" xr2:uid="{00000000-000D-0000-FFFF-FFFF00000000}"/>
  </bookViews>
  <sheets>
    <sheet name="Barcelona LNG Terminal" sheetId="1" r:id="rId1"/>
    <sheet name="Cartagena LNG Terminal" sheetId="2" r:id="rId2"/>
    <sheet name="El Musel E-Hub LNG Terminal" sheetId="3" r:id="rId3"/>
    <sheet name="Huelva LNG Terminal" sheetId="4" r:id="rId4"/>
    <sheet name="Ravena LNG (Small scale)" sheetId="5" r:id="rId5"/>
    <sheet name="Alcazar Compressor Station" sheetId="6" r:id="rId6"/>
    <sheet name="Algete Compressor Station" sheetId="7" r:id="rId7"/>
    <sheet name="Almendralejo Compressor Station" sheetId="8" r:id="rId8"/>
    <sheet name="Almodovar Compressor Station" sheetId="9" r:id="rId9"/>
    <sheet name="Bañeras Compressor Station" sheetId="10" r:id="rId10"/>
    <sheet name="Chinchilla Compressor Station" sheetId="11" r:id="rId11"/>
    <sheet name="Chiquintirca C... station (PCC)" sheetId="12" r:id="rId12"/>
    <sheet name="Cordoba Compressor Station" sheetId="13" r:id="rId13"/>
    <sheet name="Coreses Compressor Station" sheetId="14" r:id="rId14"/>
    <sheet name="Crevillente Compressor Station" sheetId="15" r:id="rId15"/>
    <sheet name="Denia Compressor Station" sheetId="16" r:id="rId16"/>
    <sheet name="Euskadour Compressor Station" sheetId="17" r:id="rId17"/>
    <sheet name="Haro ampliació...ressor Station" sheetId="18" r:id="rId18"/>
    <sheet name="Kamani Compressor station (PCK)" sheetId="19" r:id="rId19"/>
    <sheet name="Montesa Compressor Station" sheetId="20" r:id="rId20"/>
    <sheet name="NavarraLumbier...ressor Station" sheetId="21" r:id="rId21"/>
    <sheet name="Paterna Compressor Station" sheetId="22" r:id="rId22"/>
    <sheet name="Sevilla Compressor Station" sheetId="23" r:id="rId23"/>
    <sheet name="Soto la Marina...ressor station" sheetId="24" r:id="rId24"/>
    <sheet name="Tivisa Compressor Station" sheetId="25" r:id="rId25"/>
    <sheet name="Villar de arne...ressor Station" sheetId="26" r:id="rId26"/>
    <sheet name="Zaragoza Compressor Station" sheetId="27" r:id="rId27"/>
    <sheet name="Enagas Transmission" sheetId="28" r:id="rId28"/>
    <sheet name="SAGGAS - Trans... 7 km pipeline" sheetId="29" r:id="rId29"/>
    <sheet name="TGP Transmission" sheetId="30" r:id="rId30"/>
    <sheet name="Enagas stations" sheetId="31" r:id="rId31"/>
    <sheet name="Gaviota Underground Storage" sheetId="32" r:id="rId32"/>
    <sheet name="Serrablo Underground storage" sheetId="33" r:id="rId33"/>
    <sheet name="Yela Underground Storage" sheetId="34" r:id="rId34"/>
    <sheet name="List of Excluded Entities" sheetId="35" r:id="rId35"/>
    <sheet name="version" sheetId="36" state="hidden" r:id="rId36"/>
    <sheet name="ListofCountries" sheetId="37" state="hidden" r:id="rId3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30" l="1"/>
  <c r="H13" i="30"/>
  <c r="H34" i="25"/>
  <c r="H13" i="19"/>
  <c r="H28" i="19"/>
  <c r="H28" i="12"/>
  <c r="H21" i="12"/>
  <c r="H21" i="1"/>
  <c r="H20" i="30"/>
  <c r="H14" i="19"/>
  <c r="H14" i="27"/>
  <c r="H21" i="26"/>
  <c r="H16" i="26"/>
  <c r="H14" i="23"/>
  <c r="H21" i="23"/>
  <c r="H14" i="22"/>
  <c r="H21" i="21"/>
  <c r="H14" i="21"/>
  <c r="H21" i="20"/>
  <c r="H14" i="20"/>
  <c r="H21" i="18"/>
  <c r="H13" i="18"/>
  <c r="H14" i="18"/>
  <c r="H14" i="16"/>
  <c r="H21" i="16"/>
  <c r="H21" i="15"/>
  <c r="H21" i="14"/>
  <c r="H14" i="14"/>
  <c r="H14" i="13"/>
  <c r="H16" i="11"/>
  <c r="H21" i="11"/>
  <c r="H14" i="11"/>
  <c r="H21" i="9"/>
  <c r="H14" i="9"/>
  <c r="H21" i="10"/>
  <c r="H14" i="10"/>
  <c r="H21" i="8"/>
  <c r="H14" i="8"/>
  <c r="H21" i="7"/>
  <c r="H14" i="7"/>
  <c r="H21" i="6"/>
  <c r="H13" i="7" l="1"/>
  <c r="H14" i="6" l="1"/>
  <c r="H13" i="6" s="1"/>
  <c r="H14" i="26" l="1"/>
  <c r="H33" i="25"/>
  <c r="H21" i="25"/>
  <c r="H16" i="25"/>
  <c r="H14" i="25"/>
  <c r="H21" i="13"/>
  <c r="H13" i="11"/>
  <c r="H34" i="11"/>
  <c r="H33" i="11"/>
  <c r="H16" i="16" l="1"/>
  <c r="H16" i="20"/>
  <c r="H16" i="6"/>
  <c r="H16" i="27"/>
  <c r="H16" i="22"/>
  <c r="H16" i="8"/>
  <c r="H16" i="23"/>
  <c r="H16" i="7"/>
  <c r="H16" i="18"/>
  <c r="H16" i="10"/>
  <c r="H21" i="19" l="1"/>
  <c r="H33" i="19"/>
  <c r="H14" i="33"/>
  <c r="H41" i="33"/>
  <c r="H14" i="1"/>
  <c r="H14" i="30"/>
  <c r="H18" i="30"/>
  <c r="X18" i="6" l="1"/>
  <c r="H13" i="4"/>
  <c r="H41" i="34"/>
  <c r="H14" i="34"/>
  <c r="H13" i="17"/>
  <c r="H13" i="34" l="1"/>
  <c r="T16" i="34" s="1"/>
  <c r="H13" i="25"/>
  <c r="H13" i="22"/>
  <c r="H13" i="21"/>
  <c r="H13" i="20"/>
  <c r="H13" i="26"/>
  <c r="H13" i="23"/>
  <c r="H41" i="32"/>
  <c r="H14" i="32"/>
  <c r="H13" i="32" l="1"/>
  <c r="V44" i="32" s="1"/>
  <c r="H13" i="33"/>
  <c r="T12" i="33" s="1"/>
  <c r="H13" i="16" l="1"/>
  <c r="H13" i="14" l="1"/>
  <c r="H13" i="15"/>
  <c r="H13" i="13"/>
  <c r="H14" i="31" l="1"/>
  <c r="H21" i="31"/>
  <c r="H13" i="3"/>
  <c r="T11" i="3" s="1"/>
  <c r="H13" i="2"/>
  <c r="H13" i="31" l="1"/>
  <c r="U12" i="2"/>
  <c r="U11" i="2"/>
  <c r="U15" i="2"/>
  <c r="H13" i="27"/>
  <c r="H13" i="10" l="1"/>
  <c r="H13" i="9"/>
  <c r="H13" i="8"/>
  <c r="H13" i="1" l="1"/>
  <c r="T14" i="1" s="1"/>
</calcChain>
</file>

<file path=xl/sharedStrings.xml><?xml version="1.0" encoding="utf-8"?>
<sst xmlns="http://schemas.openxmlformats.org/spreadsheetml/2006/main" count="14881" uniqueCount="719">
  <si>
    <t>Asset Name</t>
  </si>
  <si>
    <t>Barcelona LNG Terminal</t>
  </si>
  <si>
    <t>Asset id</t>
  </si>
  <si>
    <t>c3b6374a-096e-44e6-bacb-5c1e34f2b2c2</t>
  </si>
  <si>
    <t>Asset Type</t>
  </si>
  <si>
    <t>LNG Regasification</t>
  </si>
  <si>
    <t>Country</t>
  </si>
  <si>
    <t>Spain</t>
  </si>
  <si>
    <t>Latitude</t>
  </si>
  <si>
    <t>Longitude</t>
  </si>
  <si>
    <t>Operated?</t>
  </si>
  <si>
    <t>Yes</t>
  </si>
  <si>
    <t>Operator</t>
  </si>
  <si>
    <t>Enagás</t>
  </si>
  <si>
    <t>% Equity</t>
  </si>
  <si>
    <t>Description of the Asset</t>
  </si>
  <si>
    <t>LNG Regasification plants play a key role in securing and diversifying energy supply. They can receive natural gas from any country in the world and provide flexibility by increasing or decreasing gas production as needed to meet demand at any given time.
LNG is transported in methane tankers at 160ºC below zero in liquid state and is unloaded at regasification plants. Through a physical process, using seawater vaporisers, the temperature of the gas is increased to convert it to gaseous state so that it can be injected into and transported through the national pipeline network.
Trucks and tankers are also loaded with liquefied natural gas at the regasification plants for re-export or use as marine fuel.
Enagás is one of the world’s largest operators of regasification terminals. In Spain, the company has four LNG terminals located in Barcelona, Cartagena (Murcia), Huelva and Gijón.</t>
  </si>
  <si>
    <t>Activity Factors</t>
  </si>
  <si>
    <t>Emission Factors</t>
  </si>
  <si>
    <t>Levels 1, 2, 3, 4</t>
  </si>
  <si>
    <t>Methane</t>
  </si>
  <si>
    <t>Uncertainty</t>
  </si>
  <si>
    <t>Level</t>
  </si>
  <si>
    <t>Comments</t>
  </si>
  <si>
    <t>Source for own data (please include one or more "X")</t>
  </si>
  <si>
    <t>Data</t>
  </si>
  <si>
    <t>Unit</t>
  </si>
  <si>
    <t>Kg/y</t>
  </si>
  <si>
    <t/>
  </si>
  <si>
    <t>Please indicate the Level of the data:
1 / 2 /3 / 4</t>
  </si>
  <si>
    <t>L4 method</t>
  </si>
  <si>
    <t>Please feel free to provide any additional information (e.g.- Investments/divestments of facilities in the asset)</t>
  </si>
  <si>
    <t>Measurements</t>
  </si>
  <si>
    <t>EF Measurements</t>
  </si>
  <si>
    <t>EF Literature</t>
  </si>
  <si>
    <t>Calculation</t>
  </si>
  <si>
    <t>Modelling</t>
  </si>
  <si>
    <t>Estimation</t>
  </si>
  <si>
    <t>3</t>
  </si>
  <si>
    <t xml:space="preserve">ASSET - TOTAL EMISSIONS </t>
  </si>
  <si>
    <t>3.1.a</t>
  </si>
  <si>
    <t>Fugitive Emissions</t>
  </si>
  <si>
    <t>Level 4</t>
  </si>
  <si>
    <t>Measurement based emission factor</t>
  </si>
  <si>
    <t>3.1.a.1</t>
  </si>
  <si>
    <t xml:space="preserve">Connections (flanges, seals, joints) </t>
  </si>
  <si>
    <t>3.1.a.2</t>
  </si>
  <si>
    <t>Valves and control valves</t>
  </si>
  <si>
    <t>3.1.a.3</t>
  </si>
  <si>
    <t>Pressure relief valves</t>
  </si>
  <si>
    <t>3.1.a.4</t>
  </si>
  <si>
    <t>BD-OEL (blow-down open ended line)</t>
  </si>
  <si>
    <t>3.1.a.5</t>
  </si>
  <si>
    <t>OEL</t>
  </si>
  <si>
    <t>3.1.a.6</t>
  </si>
  <si>
    <t>Others</t>
  </si>
  <si>
    <t>3.1.b</t>
  </si>
  <si>
    <t>Vents</t>
  </si>
  <si>
    <t>Level 3</t>
  </si>
  <si>
    <t>3.1.b.1</t>
  </si>
  <si>
    <t>Purging &amp; venting (maintenance, process, commissioning&amp;decommissioning)</t>
  </si>
  <si>
    <t>Detailed engineering calculations</t>
  </si>
  <si>
    <t>3.1.b.2.a</t>
  </si>
  <si>
    <t>Pneumatic devices</t>
  </si>
  <si>
    <t>3.1.b.2.b</t>
  </si>
  <si>
    <t>Gas analysers</t>
  </si>
  <si>
    <t>3.1.b.2.c</t>
  </si>
  <si>
    <t>Seals of the compressor units</t>
  </si>
  <si>
    <t>N/A</t>
  </si>
  <si>
    <t>3.1.b.2.d</t>
  </si>
  <si>
    <t>3.1.b.2.e</t>
  </si>
  <si>
    <t>Reciprocating compressor rod packing</t>
  </si>
  <si>
    <t>3.1.b.3</t>
  </si>
  <si>
    <t>Incident / Emergency vents</t>
  </si>
  <si>
    <t>3.1.b.4</t>
  </si>
  <si>
    <t>3.1.b.5</t>
  </si>
  <si>
    <t>Start/stop vents</t>
  </si>
  <si>
    <t>3.1.b.5.a</t>
  </si>
  <si>
    <t>Total emission caused by starts</t>
  </si>
  <si>
    <t>3.1.b.5.b</t>
  </si>
  <si>
    <t>Total emission caused by stops</t>
  </si>
  <si>
    <t>3.1.b.6</t>
  </si>
  <si>
    <t>Vents associated to additional services</t>
  </si>
  <si>
    <t>3.1.c</t>
  </si>
  <si>
    <t>Incomplete combustion</t>
  </si>
  <si>
    <t>3.1.c.1</t>
  </si>
  <si>
    <t>Gas combustion devices</t>
  </si>
  <si>
    <t>3.1.c.1.a</t>
  </si>
  <si>
    <t>Turbines</t>
  </si>
  <si>
    <t>3.1.c.1.b</t>
  </si>
  <si>
    <t>Engines</t>
  </si>
  <si>
    <t>3.1.c.1.c</t>
  </si>
  <si>
    <t>Heaters/pre-heating system/boilers, gas dehydration unit/etc</t>
  </si>
  <si>
    <t>3.1.c.1.d</t>
  </si>
  <si>
    <t>SCV</t>
  </si>
  <si>
    <t>3.1.c.1.e</t>
  </si>
  <si>
    <t>3.1.c.2</t>
  </si>
  <si>
    <t>Flaring</t>
  </si>
  <si>
    <t>Level5</t>
  </si>
  <si>
    <t>ASSET - TOTAL EMISSIONS L5</t>
  </si>
  <si>
    <t>Level 5</t>
  </si>
  <si>
    <t>Cartagena LNG Terminal</t>
  </si>
  <si>
    <t>b905463a-ed2b-458a-a97b-67548a6c6709</t>
  </si>
  <si>
    <t>kg/y</t>
  </si>
  <si>
    <t>El Musel E-Hub LNG Terminal</t>
  </si>
  <si>
    <t>dbeb7c3c-b8ef-4b58-b272-332f9dc729d0</t>
  </si>
  <si>
    <t>This infrastructure has a total storage capacity of 300,000 m3 (150,000 m3 each of the two tanks) and the highest vessel unloading and reloading ratios in Spain (18,000 m3/h and 6,000 m3/h respectively). Furthermore, it has a jetty capacity of vessels up to 266,000 m3.
El Musel will offer storage capacity of 170,000 m3 for logistic services, that is unloading, storage and reloading LNG.</t>
  </si>
  <si>
    <t xml:space="preserve">NO  vents associated to additional services have occurred </t>
  </si>
  <si>
    <t>Huelva LNG Terminal</t>
  </si>
  <si>
    <t>bd551f6f-d152-4109-bfd6-5f7dd68cd755</t>
  </si>
  <si>
    <t>Ravena LNG (Small scale)</t>
  </si>
  <si>
    <t>f01eafbb-24c2-5af8-9675-8a8c736843cb</t>
  </si>
  <si>
    <t>Italy</t>
  </si>
  <si>
    <t>No</t>
  </si>
  <si>
    <t>Depositi Italiani GNL</t>
  </si>
  <si>
    <t>The Ravenna depot (Port of Ravenna, Italy) will have a storage capacity of 20,000 cubic meters of LNG and an annual handling capacity of over 1 million cubic meters of liquid gas sufficient to supply 12,000 trucks and up to 48 ferries per year. Small Scale LNG to be a key solution towards sustainable mobility, the concrete action for the decarbonization of heavy road and maritime transport. Thanks to the zero emissions of particulate and Sulphur dioxides and the significant reduction in CO2 emissions, LNG will contribute to the achievement of the ambitious environmental targets set at international level for the transport sector.</t>
  </si>
  <si>
    <t>MI</t>
  </si>
  <si>
    <t>Alcazar Compressor Station</t>
  </si>
  <si>
    <t>6f4dfe6e-6f64-4bf6-b729-743c24d682d2</t>
  </si>
  <si>
    <t>Transmission Compressor Station</t>
  </si>
  <si>
    <t>The role of this infrastructure is essential to ensure the proper flow of natural gas through our pipelines. From the 19 compressor stations that we manage at Enagás, gas is pumped at the pressure and flow rate necessary for it to properly reach its destination. At Enagás we currently have 19 compressor stations with a total installed capacity of 519,988 kW ISO. The maximum pressure of the gas in compressor stations is between 80 and 72 bar, depending on the design pressure of the pipeline in which they are located. The minimum pressure lies between 40 and 45 bar.</t>
  </si>
  <si>
    <t>1.2</t>
  </si>
  <si>
    <t>1.2.a</t>
  </si>
  <si>
    <t>1.2.a.1.</t>
  </si>
  <si>
    <t>1.2.a.2.</t>
  </si>
  <si>
    <t>1.2.a.3.</t>
  </si>
  <si>
    <t>1.2.a.4.</t>
  </si>
  <si>
    <t>1.2.a.5.</t>
  </si>
  <si>
    <t>1.2.a.6.</t>
  </si>
  <si>
    <t>1.2.b</t>
  </si>
  <si>
    <t>1.2.b.1.</t>
  </si>
  <si>
    <t>X</t>
  </si>
  <si>
    <t>1.2.b.2.a</t>
  </si>
  <si>
    <t>1.2.b.2.b</t>
  </si>
  <si>
    <t>Gas analyser</t>
  </si>
  <si>
    <t>1.2.b.2.c</t>
  </si>
  <si>
    <t>1.2.b.2.d</t>
  </si>
  <si>
    <t>1.2.b.2.e</t>
  </si>
  <si>
    <t>1.2.b.3.</t>
  </si>
  <si>
    <t>1.2.b.3.a</t>
  </si>
  <si>
    <t>1.2.b.3.b</t>
  </si>
  <si>
    <t>1.2.b.4.</t>
  </si>
  <si>
    <t>1.2.b.5.</t>
  </si>
  <si>
    <t>1.2.c</t>
  </si>
  <si>
    <t>1.2.c.1.</t>
  </si>
  <si>
    <t>1.2.c.1.a</t>
  </si>
  <si>
    <t>1.2.c.1.b</t>
  </si>
  <si>
    <t>1.2.c.1.c</t>
  </si>
  <si>
    <t>1.2.c.1.d</t>
  </si>
  <si>
    <t>1.2.c.2.</t>
  </si>
  <si>
    <t>Algete Compressor Station</t>
  </si>
  <si>
    <t>d4c46036-c89b-4670-8a2f-0465bc07ef4b</t>
  </si>
  <si>
    <t>Almendralejo Compressor Station</t>
  </si>
  <si>
    <t>b5493b36-8000-42b7-a38c-f28ce6450a30</t>
  </si>
  <si>
    <t>The role of this infrastructure is essential to ensure the proper flow of natural gas through our pipelines. From the 19 compressor stations that we manage at Enagás, gas is pumped at the pressure and flow rate necessary for it to properly reach its destination. he maximum pressure of the gas in compressor stations is between 80 and 72 bar, depending on the design pressure of the pipeline in which they are located. The minimum pressure lies between 40 and 45 bar.</t>
  </si>
  <si>
    <t>Almodovar Compressor Station</t>
  </si>
  <si>
    <t>01fb3768-4752-4297-b183-a5f1d274d7a9</t>
  </si>
  <si>
    <t>Bañeras Compressor Station</t>
  </si>
  <si>
    <t>ca3418d6-5dee-4271-b4e8-b0ef2e523aa8</t>
  </si>
  <si>
    <t>Chinchilla Compressor Station</t>
  </si>
  <si>
    <t>dd348fb9-04e8-4144-9589-f66ec5666a5c</t>
  </si>
  <si>
    <t>Chiquintirca Compressor station (PCC)</t>
  </si>
  <si>
    <t>413686c4-8bac-44fa-9c1e-3cfdf88ea46b</t>
  </si>
  <si>
    <t>Peru</t>
  </si>
  <si>
    <t>Transportadora Gas de Peru</t>
  </si>
  <si>
    <t>PCC is installed in the district of Anco, Province of La Mar, Department of Ayacucho. Its design allowed increasing the system transport up to 1,104 MMPCD of NG with four turbocompressors (three in operation and one in reserve). It began operating in 2010.</t>
  </si>
  <si>
    <t>Continuous measurements</t>
  </si>
  <si>
    <t>Aplicación de tecnología termográfica infrarroja portátiles con tecnología OGI (Optical Gas Imaging) para la detección y visualización de emisiones fugitivas; y cuantificación óptica con tecnología QOGI (Quantitative Optical Gas Imaging).</t>
  </si>
  <si>
    <t>El cálculo se realiza con el simulador Pipeline Studio, el cual considera la configuración física de tuberías y equipos, así como los parámetros operativos de presión y temperatura obtenidos en tiempo real del SCADA.</t>
  </si>
  <si>
    <t>Aplicación de tecnología termográfica infrarroja portátiles con tecnología OGI (Optical Gas Imaging) para la detección y visualización; y cuantificación óptica con tecnología QOGI (Quantitative Optical Gas Imaging).</t>
  </si>
  <si>
    <t>Simulation tool</t>
  </si>
  <si>
    <t>En el 2025 no se han presentado venteos por emergencias o incidentes. Todos los venteos se encuentran cubiertos por en las categorias precedentes.</t>
  </si>
  <si>
    <t>No se han tenido otras fuentes de venteo.</t>
  </si>
  <si>
    <t>+/- 0.5%</t>
  </si>
  <si>
    <t>El valor de incertidumbre se considera de la hoja técnica del medidor de Turbina (Marca Hoffer, Modelo H02X11/2-25-CB-1MC3PAX-F9RJCS-SP)</t>
  </si>
  <si>
    <t>Cordoba Compressor Station</t>
  </si>
  <si>
    <t>7eb3e481-10da-41a0-9d65-e1186cf676cb</t>
  </si>
  <si>
    <t>There have been no venting incidents or emergencies during the reporting period.</t>
  </si>
  <si>
    <t>There are not other vented emissions at Compressor station.</t>
  </si>
  <si>
    <t>Coreses Compressor Station</t>
  </si>
  <si>
    <t>39d8f6a3-6a7d-4df1-9678-80e90f243146</t>
  </si>
  <si>
    <t>NO fugitive emissions have occurred at this source.</t>
  </si>
  <si>
    <t>There are not other Regular emission from tec. Devices at Compressor station.</t>
  </si>
  <si>
    <t>Electric Start-up</t>
  </si>
  <si>
    <t>This compression station doesn't use an electric generator.</t>
  </si>
  <si>
    <t>There are not other natural gas combustion devices at Compressor station.</t>
  </si>
  <si>
    <t>Crevillente Compressor Station</t>
  </si>
  <si>
    <t>5c178341-ac45-486d-ba73-b6f127391fbc</t>
  </si>
  <si>
    <t>No flare at facility</t>
  </si>
  <si>
    <t>Denia Compressor Station</t>
  </si>
  <si>
    <t>1d461644-39ae-40a7-a41e-9f1f9c612bad</t>
  </si>
  <si>
    <t>Euskadour Compressor Station</t>
  </si>
  <si>
    <t>9337d26c-418f-462d-91b4-5c5f752388b4</t>
  </si>
  <si>
    <t>Electric compressor station</t>
  </si>
  <si>
    <t>Electric-driven turbocompressor</t>
  </si>
  <si>
    <t>Haro ampliación Compressor Station</t>
  </si>
  <si>
    <t>512d810c-be7b-4763-ae8b-8f4909fcbb77</t>
  </si>
  <si>
    <t>Kamani Compressor station (PCK)</t>
  </si>
  <si>
    <t>147b8316-1131-4ac7-9680-b9536956f0ec</t>
  </si>
  <si>
    <t>"This facility is located in the progressive KP 127 of our transportation system in the province of La Convencion, in the jungle of the Cusco region. In 2012 the construction of this Compressor Plant begun and, after overcoming a series of adversities, is already operational. Its construction required 5,649,461 manhours to finish it.
At a cost of 400 million dollars, Kamani Compressor Plant is equipped with four turbo compressors of 18,000 HP each, representing a total installed capacity of 72,000 HP. Furthermore, this has a protection that allows to reduce the sound generated and therefore reduce the impact and keep harmony with the environment.
With this new expansion, TGP meets its commitments with the Peruvian government to increase transport capacity for the domestic market, allowing to meet the growing demand for natural gas of the main economic sectors."</t>
  </si>
  <si>
    <t>+/- 0.1%</t>
  </si>
  <si>
    <t>El valor de incertidumbre se considera de la hoja técnica del medidor Ultrasónico (marca Khrone, modelo Altosonic V12)</t>
  </si>
  <si>
    <t>Montesa Compressor Station</t>
  </si>
  <si>
    <t>0f359747-509a-44fa-af5e-488b3591e457</t>
  </si>
  <si>
    <t>No event has occurred</t>
  </si>
  <si>
    <t>Navarra/Lumbier Compressor Station</t>
  </si>
  <si>
    <t>3c23c2d1-e48d-477d-b9fb-b4198ee8ebbe</t>
  </si>
  <si>
    <t>Paterna Compressor Station</t>
  </si>
  <si>
    <t>7aa9a97e-b6e3-4437-90ff-5670e9d855df</t>
  </si>
  <si>
    <t>Sevilla Compressor Station</t>
  </si>
  <si>
    <t>b19db61f-5079-44bc-97eb-2713c29dea8a</t>
  </si>
  <si>
    <t>Soto la Marina Compressor station</t>
  </si>
  <si>
    <t>80bc54a1-4c5f-4dbf-ae76-2587e930f178</t>
  </si>
  <si>
    <t>Mexico</t>
  </si>
  <si>
    <t>Estación de compresión Soto la Marina, S.A.P.I. de C.V.</t>
  </si>
  <si>
    <t>ECSLM is a natural gas compression facility located in the municipality of Soto la Marina (Tamaulipas) on the 48" San Fernando - Cempoala pipeline, a strategic pipeline owned by CENAGAS that provides gas to central and southeastern Mexico.
The consortium formed by Enagás and Esentia (owned 50% by Partners Group) was the winner of the CFE bidding process in July 2013. The station was put into commercial operation on November 4, 2015.
The station has a maximum contractual natural gas compression capacity of 30.6 MW, with Solar Turbines turbocompressors in a 2+1 standby configuration operating in parallel.</t>
  </si>
  <si>
    <t>Tivisa Compressor Station</t>
  </si>
  <si>
    <t>6961168c-ba0f-4ebf-b84c-b94018d4cc2e</t>
  </si>
  <si>
    <t>Villar de arnedo Compressor Station</t>
  </si>
  <si>
    <t>84db1397-343c-4654-a661-a9563d4613bd</t>
  </si>
  <si>
    <t>Zaragoza Compressor Station</t>
  </si>
  <si>
    <t>854cddde-2b93-43e5-898c-0f2f14bf78d1</t>
  </si>
  <si>
    <t>Enagas Transmission</t>
  </si>
  <si>
    <t>be864342-824c-467b-b83b-19f5aca78f87</t>
  </si>
  <si>
    <t>Transmission Pipelines</t>
  </si>
  <si>
    <t>Enagas</t>
  </si>
  <si>
    <t>Our gas pipeline network in Spain is more than 11,000 km long. At Enagás we are responsible for operating, maintaining and supervising this entire infrastructure network on an uninterrupted basis, 365 days a year.
The maximum pressure that gas pipelines of the trunk network can withstand is 72 or 80 bars, depending on the design of each section, and the minimum is 30 bars. The only exceptions are the underwater sections, such as the Almería international connection and the pipeline that connects Denia to the Balearic Islands, which have a design pressure of 220 bars.</t>
  </si>
  <si>
    <t>1.1.</t>
  </si>
  <si>
    <t>1.1.a</t>
  </si>
  <si>
    <t>1.1.a.1.</t>
  </si>
  <si>
    <t>1.1.a.2.</t>
  </si>
  <si>
    <t>1.1.a.3.</t>
  </si>
  <si>
    <t>Other</t>
  </si>
  <si>
    <t>1.1.b</t>
  </si>
  <si>
    <t>1.1.b.1.</t>
  </si>
  <si>
    <t>1.1.b.2.</t>
  </si>
  <si>
    <t>Gas Combustion devices</t>
  </si>
  <si>
    <t>1.1.c</t>
  </si>
  <si>
    <t>Fugitive emissions are reported in the previous tab together with the regulation and measurement stations, since they are located along the pipeline.</t>
  </si>
  <si>
    <t>SAGGAS - Transmission 7 km pipeline</t>
  </si>
  <si>
    <t>378286c8-e923-5a9d-bd15-4262b73b8ca6</t>
  </si>
  <si>
    <t>Transmission 7 km pipeline</t>
  </si>
  <si>
    <t>TGP Transmission</t>
  </si>
  <si>
    <t>5a297cc0-cf67-4505-97d9-1205373796a7</t>
  </si>
  <si>
    <t>Transmission network - Pipeline main lines (729 km). It has two pipelines: one of natural gas and the other of natural gas liquids. It also owns two compressor stations</t>
  </si>
  <si>
    <t>El consumo está en base a la información de la hoja técnica de los Termogeneradores de las válvulas de línea (modelo TEG 8550 y TEG 5120) y microturbinas (Marca Capstone Modelo C30)</t>
  </si>
  <si>
    <t>Enagas stations</t>
  </si>
  <si>
    <t>f92badef-9394-43a5-9905-646e1a916bcd</t>
  </si>
  <si>
    <t>Transmission Stations</t>
  </si>
  <si>
    <t>493 Reduction &amp; regulating stations / Measurement stations and 726 valve stations throughout the Spanish geography</t>
  </si>
  <si>
    <t>1.3</t>
  </si>
  <si>
    <t>1.3.a.</t>
  </si>
  <si>
    <t>1.3.a.1.</t>
  </si>
  <si>
    <t>1.3.a.2.</t>
  </si>
  <si>
    <t>1.3.a.3.</t>
  </si>
  <si>
    <t>1.3.a.4.</t>
  </si>
  <si>
    <t>1.3.a.5.</t>
  </si>
  <si>
    <t>1.3.a.6.</t>
  </si>
  <si>
    <t>1.3.b.</t>
  </si>
  <si>
    <t>1.3.b.1.</t>
  </si>
  <si>
    <t>1.3.b.2.a</t>
  </si>
  <si>
    <t>1.3.b.2.b</t>
  </si>
  <si>
    <t>1.3.b.2.c</t>
  </si>
  <si>
    <t>1.3.b.3.</t>
  </si>
  <si>
    <t>1.3.b.4.</t>
  </si>
  <si>
    <t>1.3.c.</t>
  </si>
  <si>
    <t>1.3.c.1.</t>
  </si>
  <si>
    <t>1.3.c.1.a</t>
  </si>
  <si>
    <t>Heaters/pre-heating system/boilers, gas dehydration unit</t>
  </si>
  <si>
    <t>1.3.c.2.</t>
  </si>
  <si>
    <t>Gaviota Underground Storage</t>
  </si>
  <si>
    <t>f01047a0-d616-4567-8407-50c88565e890</t>
  </si>
  <si>
    <t>UGS</t>
  </si>
  <si>
    <t>Underground storage facilities are strategic infrastructure in which natural gas reserves are kept in order to match supply and demand and meet consumption peaks that may occur throughout the year due to seasonal variations and other factors. Gas is stored underground taking advantage of depleted gas fields or injected into deep aquifers or cavities created in saline formations.
The injection and extraction of gas from underground wells is carried out from these facilities, as well as the drying and odorisation of gas for subsequent injection into the gas pipeline network. Once the natural gas has been delivered to the national grid, the Enagás Main Control Centre, also known as Dispatching, is in charge of distributing it throughout the Gas System according to demand in different parts of the country.
Enagás manages three underground storage facilities in Spain, located in Serrablo (Huesca), Gaviota (Bizkaia) and Yela (Guadalajara).
The maximum pressure on entering the facilities is between 72 and 80 bar, depending on the design pressure of the pipeline to which they are connected. The minimum pressure in all of them is 45 bar.</t>
  </si>
  <si>
    <t>2</t>
  </si>
  <si>
    <t>2.1</t>
  </si>
  <si>
    <t>UGS - Compressor Stations (Injection/Withdrawal)</t>
  </si>
  <si>
    <t>2.1.a</t>
  </si>
  <si>
    <t>2.1.a.1.</t>
  </si>
  <si>
    <t>2.1.a.2.</t>
  </si>
  <si>
    <t>2.1.a.3.</t>
  </si>
  <si>
    <t>2.1.a.4.</t>
  </si>
  <si>
    <t>2.1.a.5.</t>
  </si>
  <si>
    <t>2.1.a.6.</t>
  </si>
  <si>
    <t>2.1.b</t>
  </si>
  <si>
    <t>2.1.b.1</t>
  </si>
  <si>
    <t>2.1.b.2.a</t>
  </si>
  <si>
    <t>2.1.b.2.b</t>
  </si>
  <si>
    <t>2.1.b.2.c</t>
  </si>
  <si>
    <t>2.1.b.2.d</t>
  </si>
  <si>
    <t>2.1.b.2.e</t>
  </si>
  <si>
    <t>2.1.b.3</t>
  </si>
  <si>
    <t>2.1.b.3.a</t>
  </si>
  <si>
    <t>2.1.b.3.b</t>
  </si>
  <si>
    <t>2.1.b.4</t>
  </si>
  <si>
    <t>2.1.b.5</t>
  </si>
  <si>
    <t>2.1.c</t>
  </si>
  <si>
    <t>2.1.c.1</t>
  </si>
  <si>
    <t>2.1.c.1.a</t>
  </si>
  <si>
    <t>2.1.c.1.b</t>
  </si>
  <si>
    <t>2.1.c.1.c</t>
  </si>
  <si>
    <t>2.1.c.1.d</t>
  </si>
  <si>
    <t>2.1.c.2</t>
  </si>
  <si>
    <t>2.2.</t>
  </si>
  <si>
    <t>UGS - Treatment &amp; Wells &amp; Dehydrators</t>
  </si>
  <si>
    <t>2.2.a</t>
  </si>
  <si>
    <t>2.2.a.1</t>
  </si>
  <si>
    <t>2.2.a.2</t>
  </si>
  <si>
    <t>2.2.a.3</t>
  </si>
  <si>
    <t>2.2.a.4</t>
  </si>
  <si>
    <t>2.2.a.5</t>
  </si>
  <si>
    <t>2.2.a.6</t>
  </si>
  <si>
    <t>2.2.b</t>
  </si>
  <si>
    <t>2.2.b.1</t>
  </si>
  <si>
    <t>2.2.b.2.a</t>
  </si>
  <si>
    <t>2.2.b.2.b</t>
  </si>
  <si>
    <t>2.2.b.2.c</t>
  </si>
  <si>
    <t>2.2.b.3</t>
  </si>
  <si>
    <t>2.2.b.4</t>
  </si>
  <si>
    <t>2.2.c</t>
  </si>
  <si>
    <t>2.2.c.1</t>
  </si>
  <si>
    <t>2.2.c.1.a</t>
  </si>
  <si>
    <t>Fuel Gas for drying facilities</t>
  </si>
  <si>
    <t>2.2.c.1.b</t>
  </si>
  <si>
    <t>Fuel gas consumption heaters</t>
  </si>
  <si>
    <t>2.2.c.1.c</t>
  </si>
  <si>
    <t>2.2.c.1.d</t>
  </si>
  <si>
    <t>2.2.c.2</t>
  </si>
  <si>
    <t>Serrablo Underground storage</t>
  </si>
  <si>
    <t>1b5d5636-b537-40e8-a32e-5434ab759c3e</t>
  </si>
  <si>
    <t>Yela Underground Storage</t>
  </si>
  <si>
    <t>15859533-9d1e-4dad-8672-53260e711ea6</t>
  </si>
  <si>
    <t>Compressor is electric-driven.</t>
  </si>
  <si>
    <t>There are no engines natural gas driven</t>
  </si>
  <si>
    <t>There are no boilers natural gas driven</t>
  </si>
  <si>
    <t>There are no other combustion devices.</t>
  </si>
  <si>
    <t>No flares installed</t>
  </si>
  <si>
    <r>
      <rPr>
        <b/>
        <sz val="14"/>
        <color rgb="FF000000"/>
        <rFont val="Arial"/>
      </rPr>
      <t xml:space="preserve">LIST ASSETS/ VENTURES </t>
    </r>
    <r>
      <rPr>
        <b/>
        <sz val="14"/>
        <color rgb="FFFF0000"/>
        <rFont val="Arial"/>
      </rPr>
      <t>EXCLUDED</t>
    </r>
    <r>
      <rPr>
        <b/>
        <sz val="14"/>
        <color rgb="FF000000"/>
        <rFont val="Arial"/>
      </rPr>
      <t xml:space="preserve"> FROM THE SUBMISSION</t>
    </r>
  </si>
  <si>
    <t>Asset/ Venture  Name</t>
  </si>
  <si>
    <t>Reason for exclusion</t>
  </si>
  <si>
    <t>Reported by another OGMP 2.0 Member?</t>
  </si>
  <si>
    <t>% Equity (Note- Ownership of emissions)</t>
  </si>
  <si>
    <t>(Divested assets) Please indicate month/year when the asset was divested</t>
  </si>
  <si>
    <t>(Divested assets) Was the asset divested to an OGMP2.0 member? (Y/N)</t>
  </si>
  <si>
    <t>Tallgrass Transmission Pipeline</t>
  </si>
  <si>
    <t>39c98088-0cf6-4a35-a328-3dd38140e4dc</t>
  </si>
  <si>
    <t>Divested</t>
  </si>
  <si>
    <t>United States of America</t>
  </si>
  <si>
    <t>Tallgrass</t>
  </si>
  <si>
    <t>Tallgrass was sold in July 2024. Only data associated with that period will be reported.</t>
  </si>
  <si>
    <t>Gasoducto de Morelos (GdM)</t>
  </si>
  <si>
    <t>1c1ec7ff-f000-41ea-91b3-ff891e604bbd</t>
  </si>
  <si>
    <t>The share purchase agreement was executed in 2021, so that Enagas will cease to control Morelos from the beginning of January 2022., so the information is not available.</t>
  </si>
  <si>
    <t>Tallgrass Transmission Compressor Station</t>
  </si>
  <si>
    <t>8ac2700d-a6e4-40c4-bc44-5e731b55fef6</t>
  </si>
  <si>
    <t>LNG regasification terminal at Sagunto</t>
  </si>
  <si>
    <t>4bce13c5-8252-4787-b33e-0af8043c7511</t>
  </si>
  <si>
    <t>Reported by another OGMP 2.0 Member</t>
  </si>
  <si>
    <t>PLANTA DE REGASIFICACIÓN DE SAGUNTO, S.A. (Saggas)</t>
  </si>
  <si>
    <t>LNG Terminal - GNL Quintero</t>
  </si>
  <si>
    <t>4fdc6d2a-297e-43cc-b05e-d92076bc00ca</t>
  </si>
  <si>
    <t>Chile</t>
  </si>
  <si>
    <t>It is of note that Enagás, through its subsidiary Enagás Chile, and OMERS Infrastructure, reached an agreement in March 2022, to jointly sell their respective shareholdings in Chile’s GNL Quintero S.A., to the consortium formed by EIG and Fluxys. For OGMP reporting purposes, 2021 data would be the latest available data as after 2021, Enagás will not hold any share of GNL Quintero. Next year (this reporting year), for OGMP reporting purposes, GNLQ will be reported as Excluded Entity.</t>
  </si>
  <si>
    <t xml:space="preserve">Soto la marina </t>
  </si>
  <si>
    <t>version</t>
  </si>
  <si>
    <t>MidandDownstream_ReportingTemplate_2025_v2</t>
  </si>
  <si>
    <t>Côte d'Ivoire</t>
  </si>
  <si>
    <t>2iRete</t>
  </si>
  <si>
    <t>Distribution-Compressors</t>
  </si>
  <si>
    <t>Democratic People's Republic of Korea</t>
  </si>
  <si>
    <t>Abu Dhabi National Oil Company (ADNOC)</t>
  </si>
  <si>
    <t>Distribution Grid</t>
  </si>
  <si>
    <t>Lao People's Democratic Republic</t>
  </si>
  <si>
    <t>Adrigas SpA</t>
  </si>
  <si>
    <t>Distribution LNG Satellite</t>
  </si>
  <si>
    <t>Afghanistan</t>
  </si>
  <si>
    <t>Aker BP</t>
  </si>
  <si>
    <t>LNG Liquefaction</t>
  </si>
  <si>
    <t>Albania</t>
  </si>
  <si>
    <t>Amber Grid</t>
  </si>
  <si>
    <t>Algeria</t>
  </si>
  <si>
    <t>APA Corporation</t>
  </si>
  <si>
    <t>LNG Transport</t>
  </si>
  <si>
    <t>Andorra</t>
  </si>
  <si>
    <t>AS GASO</t>
  </si>
  <si>
    <t>Shipping</t>
  </si>
  <si>
    <t>Angola</t>
  </si>
  <si>
    <t>Asharami Energy</t>
  </si>
  <si>
    <t>Antigua and Barbuda</t>
  </si>
  <si>
    <t>Atlantic LNG</t>
  </si>
  <si>
    <t>Transmission LNG Peak Shaving</t>
  </si>
  <si>
    <t>Argentina</t>
  </si>
  <si>
    <t>Azule Energy Angola</t>
  </si>
  <si>
    <t>Armenia</t>
  </si>
  <si>
    <t>Bahia de Bizkaia Gas, S.L. (BBG)</t>
  </si>
  <si>
    <t>Australia</t>
  </si>
  <si>
    <t>Bapco Energies</t>
  </si>
  <si>
    <t>Austria</t>
  </si>
  <si>
    <t>bp</t>
  </si>
  <si>
    <t>Gathering and boosting facilities</t>
  </si>
  <si>
    <t>Azerbaijan</t>
  </si>
  <si>
    <t>Cairn Oil &amp; Gas Vedanta Limited</t>
  </si>
  <si>
    <t>Abandoned wells</t>
  </si>
  <si>
    <t>Bahamas</t>
  </si>
  <si>
    <t>Cheniere</t>
  </si>
  <si>
    <t>Exploration</t>
  </si>
  <si>
    <t>Bahrain</t>
  </si>
  <si>
    <t>Chesapeake</t>
  </si>
  <si>
    <t>Gas Processing Unit</t>
  </si>
  <si>
    <t>Bangladesh</t>
  </si>
  <si>
    <t>Chevron Corporation</t>
  </si>
  <si>
    <t>Production Offshore</t>
  </si>
  <si>
    <t>Barbados</t>
  </si>
  <si>
    <t>China Gas Holdings Limited</t>
  </si>
  <si>
    <t>Production per region/basin: Onshore – Conventional</t>
  </si>
  <si>
    <t>Belarus</t>
  </si>
  <si>
    <t>Civitas Resources</t>
  </si>
  <si>
    <t>Production per region/basin: Onshore – Unconventional</t>
  </si>
  <si>
    <t>Belgium</t>
  </si>
  <si>
    <t>Conoco Phillips</t>
  </si>
  <si>
    <t>Tank batteries</t>
  </si>
  <si>
    <t>Belize</t>
  </si>
  <si>
    <t>Coteq Netbeheer B.V.</t>
  </si>
  <si>
    <t>Benin</t>
  </si>
  <si>
    <t>Coterra</t>
  </si>
  <si>
    <t>Bhutan</t>
  </si>
  <si>
    <t>Crescent Energy</t>
  </si>
  <si>
    <t>Bolivia (Plurinational State of)</t>
  </si>
  <si>
    <t>Depomures</t>
  </si>
  <si>
    <t>Bosnia and Herzegovina</t>
  </si>
  <si>
    <t>Devon Energy</t>
  </si>
  <si>
    <t>Botswana</t>
  </si>
  <si>
    <t>Diamondback Energy</t>
  </si>
  <si>
    <t>Brazil</t>
  </si>
  <si>
    <t>Distrigaz Sud Retele</t>
  </si>
  <si>
    <t>Brunei Darussalam</t>
  </si>
  <si>
    <t>Diversified Energy</t>
  </si>
  <si>
    <t>Bulgaria</t>
  </si>
  <si>
    <t>Dugan Production Corporation</t>
  </si>
  <si>
    <t>Burkina Faso</t>
  </si>
  <si>
    <t>Ecopetrol</t>
  </si>
  <si>
    <t>Burundi</t>
  </si>
  <si>
    <t>Cabo Verde</t>
  </si>
  <si>
    <t>Enaon</t>
  </si>
  <si>
    <t>Cambodia</t>
  </si>
  <si>
    <t>Encino Energy</t>
  </si>
  <si>
    <t>Cameroon</t>
  </si>
  <si>
    <t>Energienetze Bayern GmbH &amp; Co.KG</t>
  </si>
  <si>
    <t>Canada</t>
  </si>
  <si>
    <t>Energinet</t>
  </si>
  <si>
    <t>Central African Republic</t>
  </si>
  <si>
    <t>Enexis</t>
  </si>
  <si>
    <t>Chad</t>
  </si>
  <si>
    <t>Engie Mexico</t>
  </si>
  <si>
    <t>Engie Stream Solutions Chile</t>
  </si>
  <si>
    <t>China</t>
  </si>
  <si>
    <t>Eni</t>
  </si>
  <si>
    <t>Colombia</t>
  </si>
  <si>
    <t>EOG Resources</t>
  </si>
  <si>
    <t>Comoros</t>
  </si>
  <si>
    <t>EP Petroecuador</t>
  </si>
  <si>
    <t>Congo</t>
  </si>
  <si>
    <t>EQT Corporation</t>
  </si>
  <si>
    <t>Costa Rica</t>
  </si>
  <si>
    <t>Equinor</t>
  </si>
  <si>
    <t>Croatia</t>
  </si>
  <si>
    <t>Eustream, a.s.</t>
  </si>
  <si>
    <t>Cuba</t>
  </si>
  <si>
    <t>EWE GASSPEICHER GmbH</t>
  </si>
  <si>
    <t>Cyprus</t>
  </si>
  <si>
    <t>EWE NETZ GmbH</t>
  </si>
  <si>
    <t>Czechia</t>
  </si>
  <si>
    <t>Expert Petroleum</t>
  </si>
  <si>
    <t>Democratic Republic of the Congo</t>
  </si>
  <si>
    <t>ExxonMobil</t>
  </si>
  <si>
    <t>Denmark</t>
  </si>
  <si>
    <t>FGSZ Hungary</t>
  </si>
  <si>
    <t>Djibouti</t>
  </si>
  <si>
    <t>Floene</t>
  </si>
  <si>
    <t>Dominica</t>
  </si>
  <si>
    <t>Fluvius</t>
  </si>
  <si>
    <t>Dominican Republic</t>
  </si>
  <si>
    <t>Fluxys Belgium</t>
  </si>
  <si>
    <t>Ecuador</t>
  </si>
  <si>
    <t>Gas Connect Austria</t>
  </si>
  <si>
    <t>Egypt</t>
  </si>
  <si>
    <t>Gas Storage Denmark</t>
  </si>
  <si>
    <t>El Salvador</t>
  </si>
  <si>
    <t>GASCADE Gastransport GmbH</t>
  </si>
  <si>
    <t>Equatorial Guinea</t>
  </si>
  <si>
    <t>GasNet</t>
  </si>
  <si>
    <t>Eritrea</t>
  </si>
  <si>
    <t>Gasunie Deutschland Transport Services GmbH</t>
  </si>
  <si>
    <t>Estonia</t>
  </si>
  <si>
    <t>Gate Terminal</t>
  </si>
  <si>
    <t>Eswatini</t>
  </si>
  <si>
    <t>Gaz System S.A</t>
  </si>
  <si>
    <t>Ethiopia</t>
  </si>
  <si>
    <t>GEI SPA</t>
  </si>
  <si>
    <t>Fiji</t>
  </si>
  <si>
    <t>GNL Mejillones</t>
  </si>
  <si>
    <t>Finland</t>
  </si>
  <si>
    <t>GNL Quintero</t>
  </si>
  <si>
    <t>France</t>
  </si>
  <si>
    <t>GRDF</t>
  </si>
  <si>
    <t>Gabon</t>
  </si>
  <si>
    <t>GRTgaz</t>
  </si>
  <si>
    <t>Gambia</t>
  </si>
  <si>
    <t>GRTgaz Deutschland GmbH</t>
  </si>
  <si>
    <t>Georgia</t>
  </si>
  <si>
    <t>Harbour Energy</t>
  </si>
  <si>
    <t>Germany</t>
  </si>
  <si>
    <t>Hellenic Gas Transmission System Operator (DESFA) S.A.</t>
  </si>
  <si>
    <t>Ghana</t>
  </si>
  <si>
    <t>Heritage Petroleum</t>
  </si>
  <si>
    <t>Greece</t>
  </si>
  <si>
    <t>Inpex Corporation</t>
  </si>
  <si>
    <t>Grenada</t>
  </si>
  <si>
    <t>Italgas</t>
  </si>
  <si>
    <t>Guatemala</t>
  </si>
  <si>
    <t>Ithaca Energy</t>
  </si>
  <si>
    <t>Guinea</t>
  </si>
  <si>
    <t>Jonah Energy LLC</t>
  </si>
  <si>
    <t>Guinea-Bissau</t>
  </si>
  <si>
    <t>KazMunayGas</t>
  </si>
  <si>
    <t>Guyana</t>
  </si>
  <si>
    <t>Kiwetinohk</t>
  </si>
  <si>
    <t>Haiti</t>
  </si>
  <si>
    <t>KPO - Karachaganak Petroleum Operating</t>
  </si>
  <si>
    <t>Honduras</t>
  </si>
  <si>
    <t>LD RETI</t>
  </si>
  <si>
    <t>Hungary</t>
  </si>
  <si>
    <t>Liander N.V.</t>
  </si>
  <si>
    <t>Iceland</t>
  </si>
  <si>
    <t>Madrilena Red de Gas</t>
  </si>
  <si>
    <t>India</t>
  </si>
  <si>
    <t>MEDGAZ, S.A.</t>
  </si>
  <si>
    <t>Indonesia</t>
  </si>
  <si>
    <t>Metrogas</t>
  </si>
  <si>
    <t>Iran (Islamic Republic of)</t>
  </si>
  <si>
    <t>Moldovagaz</t>
  </si>
  <si>
    <t>Iraq</t>
  </si>
  <si>
    <t>N.V. RENDO</t>
  </si>
  <si>
    <t>Ireland</t>
  </si>
  <si>
    <t>Nafta</t>
  </si>
  <si>
    <t>Israel</t>
  </si>
  <si>
    <t>Naftogaz</t>
  </si>
  <si>
    <t>NEDGIA (Naturgy Group)</t>
  </si>
  <si>
    <t>Jamaica</t>
  </si>
  <si>
    <t>NEL GasTransport GmbH</t>
  </si>
  <si>
    <t>Japan</t>
  </si>
  <si>
    <t>Neptune Energy</t>
  </si>
  <si>
    <t>Jordan</t>
  </si>
  <si>
    <t>Netze-Gesellschaft Sudwest mbH (NGS)</t>
  </si>
  <si>
    <t>Kazakhstan</t>
  </si>
  <si>
    <t>Nigeria LNG</t>
  </si>
  <si>
    <t>Kenya</t>
  </si>
  <si>
    <t>NNPC</t>
  </si>
  <si>
    <t>Kiribati</t>
  </si>
  <si>
    <t>North Caspian Operating Company (NCOC)</t>
  </si>
  <si>
    <t>Kuwait</t>
  </si>
  <si>
    <t>Nowega GmbH</t>
  </si>
  <si>
    <t>Kyrgyzstan</t>
  </si>
  <si>
    <t>NTS Brazil</t>
  </si>
  <si>
    <t>Latvia</t>
  </si>
  <si>
    <t>NV Nederlandse Gasunie</t>
  </si>
  <si>
    <t>Lebanon</t>
  </si>
  <si>
    <t>Oman LNG</t>
  </si>
  <si>
    <t>Lesotho</t>
  </si>
  <si>
    <t>OMV AG</t>
  </si>
  <si>
    <t>Liberia</t>
  </si>
  <si>
    <t>ONE-Dyas</t>
  </si>
  <si>
    <t>Libya</t>
  </si>
  <si>
    <t>ONTRAS Gastransport GmbH</t>
  </si>
  <si>
    <t>Liechtenstein</t>
  </si>
  <si>
    <t>Open Grid Europe (OGE)</t>
  </si>
  <si>
    <t>Lithuania</t>
  </si>
  <si>
    <t>Oxy</t>
  </si>
  <si>
    <t>Luxembourg</t>
  </si>
  <si>
    <t>Pertamina</t>
  </si>
  <si>
    <t>Madagascar</t>
  </si>
  <si>
    <t>Petrobras</t>
  </si>
  <si>
    <t>Malawi</t>
  </si>
  <si>
    <t>Petroleum Development Oman (PDO)</t>
  </si>
  <si>
    <t>Malaysia</t>
  </si>
  <si>
    <t>Petronas</t>
  </si>
  <si>
    <t>Maldives</t>
  </si>
  <si>
    <t>Pioneer Natural Resources</t>
  </si>
  <si>
    <t>Mali</t>
  </si>
  <si>
    <t>Malta</t>
  </si>
  <si>
    <t>Presidio Petroleum</t>
  </si>
  <si>
    <t>Marshall Islands</t>
  </si>
  <si>
    <t>PTTEP</t>
  </si>
  <si>
    <t>Mauritania</t>
  </si>
  <si>
    <t>PureWest</t>
  </si>
  <si>
    <t>Mauritius</t>
  </si>
  <si>
    <t>Qatar Energy</t>
  </si>
  <si>
    <t>QB Energy</t>
  </si>
  <si>
    <t>Micronesia (Federated States of)</t>
  </si>
  <si>
    <t>REN</t>
  </si>
  <si>
    <t>Moldova</t>
  </si>
  <si>
    <t>REN Portgás</t>
  </si>
  <si>
    <t>Monaco</t>
  </si>
  <si>
    <t>Repsol</t>
  </si>
  <si>
    <t>Mongolia</t>
  </si>
  <si>
    <t>RetiPiu</t>
  </si>
  <si>
    <t>Montenegro</t>
  </si>
  <si>
    <t>Retragas</t>
  </si>
  <si>
    <t>Morocco</t>
  </si>
  <si>
    <t>Rheinische NETZGesellschaft mbH</t>
  </si>
  <si>
    <t>Mozambique</t>
  </si>
  <si>
    <t>Romgaz</t>
  </si>
  <si>
    <t>Myanmar</t>
  </si>
  <si>
    <t>schwaben netz gmbh</t>
  </si>
  <si>
    <t>Namibia</t>
  </si>
  <si>
    <t>Seapeak</t>
  </si>
  <si>
    <t>Nauru</t>
  </si>
  <si>
    <t>Serica Energy</t>
  </si>
  <si>
    <t>Nepal</t>
  </si>
  <si>
    <t>Shell</t>
  </si>
  <si>
    <t>Netherlands</t>
  </si>
  <si>
    <t>SierraCol</t>
  </si>
  <si>
    <t>New Zealand</t>
  </si>
  <si>
    <t>SNAM S.p.A.</t>
  </si>
  <si>
    <t>Nicaragua</t>
  </si>
  <si>
    <t>SOCAR</t>
  </si>
  <si>
    <t>Niger</t>
  </si>
  <si>
    <t>Stedin Netbeheer B.V.</t>
  </si>
  <si>
    <t>Nigeria</t>
  </si>
  <si>
    <t>Storengy Deutschland GmbH</t>
  </si>
  <si>
    <t>North Macedonia</t>
  </si>
  <si>
    <t>Storengy France</t>
  </si>
  <si>
    <t>Norway</t>
  </si>
  <si>
    <t>Storengy UK</t>
  </si>
  <si>
    <t>Oman</t>
  </si>
  <si>
    <t>TAG Brazil</t>
  </si>
  <si>
    <t>TeReGa</t>
  </si>
  <si>
    <t>Pakistan</t>
  </si>
  <si>
    <t>Terminal de LNG de Altamira</t>
  </si>
  <si>
    <t>Palau</t>
  </si>
  <si>
    <t>Terminale GNL Adriatico</t>
  </si>
  <si>
    <t>Panama</t>
  </si>
  <si>
    <t>terranets bw</t>
  </si>
  <si>
    <t>Papua New Guinea</t>
  </si>
  <si>
    <t>The National Gas Company of Trinidad and Tobago Limited (NGC)</t>
  </si>
  <si>
    <t>Paraguay</t>
  </si>
  <si>
    <t>Thüga Energienetze GmbH</t>
  </si>
  <si>
    <t>Thyssengas</t>
  </si>
  <si>
    <t>Philippines</t>
  </si>
  <si>
    <t>TotalEnergies</t>
  </si>
  <si>
    <t>Poland</t>
  </si>
  <si>
    <t>Trans Adriatic Pipeline (TAP)</t>
  </si>
  <si>
    <t>Portugal</t>
  </si>
  <si>
    <t>Trans Austria Gasleitung GmbH (TAG)</t>
  </si>
  <si>
    <t>Qatar</t>
  </si>
  <si>
    <t>Triple Crown Resources</t>
  </si>
  <si>
    <t>Republic of Korea</t>
  </si>
  <si>
    <t>TRP Energy</t>
  </si>
  <si>
    <t>Romania</t>
  </si>
  <si>
    <t>Unareti</t>
  </si>
  <si>
    <t>Russian Federation</t>
  </si>
  <si>
    <t>Uniper Energy Storage GmbH</t>
  </si>
  <si>
    <t>Rwanda</t>
  </si>
  <si>
    <t>Var Energi</t>
  </si>
  <si>
    <t>Saint Kitts and Nevis</t>
  </si>
  <si>
    <t>Vital Energy</t>
  </si>
  <si>
    <t>Saint Lucia</t>
  </si>
  <si>
    <t>VNG Gasspeicher GmbH</t>
  </si>
  <si>
    <t>Saint Vincent and the Grenadines</t>
  </si>
  <si>
    <t>Wapiti Energy</t>
  </si>
  <si>
    <t>Samoa</t>
  </si>
  <si>
    <t>Westland Infra Netbeheer B.V.</t>
  </si>
  <si>
    <t>San Marino</t>
  </si>
  <si>
    <t>Williams</t>
  </si>
  <si>
    <t>Sao Tome and Principe</t>
  </si>
  <si>
    <t>Wintershall Dea</t>
  </si>
  <si>
    <t>Saudi Arabia</t>
  </si>
  <si>
    <t>Woodside Energy</t>
  </si>
  <si>
    <t>Senegal</t>
  </si>
  <si>
    <t>Serbia</t>
  </si>
  <si>
    <t>Seychelles</t>
  </si>
  <si>
    <t>Sierra Leone</t>
  </si>
  <si>
    <t>Singapore</t>
  </si>
  <si>
    <t>Slovakia</t>
  </si>
  <si>
    <t>Slovenia</t>
  </si>
  <si>
    <t>Solomon Islands</t>
  </si>
  <si>
    <t>Somalia</t>
  </si>
  <si>
    <t>South Africa</t>
  </si>
  <si>
    <t>South Sudan</t>
  </si>
  <si>
    <t>Sri Lanka</t>
  </si>
  <si>
    <t>Sudan</t>
  </si>
  <si>
    <t>Suriname</t>
  </si>
  <si>
    <t>Sweden</t>
  </si>
  <si>
    <t>Switzerland</t>
  </si>
  <si>
    <t>Syrian Arab Republic</t>
  </si>
  <si>
    <t>Tajikistan</t>
  </si>
  <si>
    <t>Thailand</t>
  </si>
  <si>
    <t>Timor-Leste</t>
  </si>
  <si>
    <t>Togo</t>
  </si>
  <si>
    <t>Tonga</t>
  </si>
  <si>
    <t>Trinidad and Tobago</t>
  </si>
  <si>
    <t>Tunisia</t>
  </si>
  <si>
    <t>Turkmenistan</t>
  </si>
  <si>
    <t>Tuvalu</t>
  </si>
  <si>
    <t>Türkiye</t>
  </si>
  <si>
    <t>Uganda</t>
  </si>
  <si>
    <t>Ukraine</t>
  </si>
  <si>
    <t>United Arab Emirates</t>
  </si>
  <si>
    <t>United Kingdom of Great Britain &amp; Northern Ireland</t>
  </si>
  <si>
    <t>United Republic of Tanzania</t>
  </si>
  <si>
    <t>Uruguay</t>
  </si>
  <si>
    <t>Uzbekistan</t>
  </si>
  <si>
    <t>Vanuatu</t>
  </si>
  <si>
    <t>Venezuela</t>
  </si>
  <si>
    <t>Viet Nam</t>
  </si>
  <si>
    <t>Yemen</t>
  </si>
  <si>
    <t>Zambia</t>
  </si>
  <si>
    <t>Zimbabwe</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</si>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</sst>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 %"/>
    <numFmt numFmtId="165" formatCode="0.0000"/>
    <numFmt numFmtId="166" formatCode="0.0000000000"/>
    <numFmt numFmtId="167" formatCode="0.000"/>
    <numFmt numFmtId="168" formatCode="0.00000"/>
    <numFmt numFmtId="169" formatCode="0.0E+00"/>
    <numFmt numFmtId="170" formatCode="0.000000"/>
    <numFmt numFmtId="171" formatCode="0.0"/>
    <numFmt numFmtId="172" formatCode="#,##0.0"/>
    <numFmt numFmtId="173" formatCode="0.0%"/>
  </numFmts>
  <fonts count="13" x14ac:knownFonts="1">
    <font>
      <sz val="11"/>
      <color theme="1"/>
      <name val="Calibri"/>
      <family val="2"/>
      <scheme val="minor"/>
    </font>
    <font>
      <b/>
      <sz val="10"/>
      <color rgb="FF000000"/>
      <name val="Arial"/>
    </font>
    <font>
      <b/>
      <sz val="12"/>
      <color rgb="FF000000"/>
      <name val="Arial"/>
    </font>
    <font>
      <sz val="10"/>
      <color rgb="FF000000"/>
      <name val="Arial"/>
    </font>
    <font>
      <b/>
      <sz val="10"/>
      <color rgb="FFFFFFFF"/>
      <name val="Arial"/>
    </font>
    <font>
      <b/>
      <sz val="14"/>
      <color rgb="FF000000"/>
      <name val="Arial"/>
    </font>
    <font>
      <b/>
      <sz val="14"/>
      <color rgb="FFFF0000"/>
      <name val="Arial"/>
    </font>
    <font>
      <b/>
      <sz val="11"/>
      <color theme="1"/>
      <name val="Calibri"/>
      <family val="2"/>
      <scheme val="minor"/>
    </font>
    <font>
      <sz val="10"/>
      <color rgb="FF000000"/>
      <name val="Arial"/>
      <family val="2"/>
    </font>
    <font>
      <sz val="11"/>
      <color rgb="FF000000"/>
      <name val="Calibri"/>
      <family val="2"/>
      <scheme val="minor"/>
    </font>
    <font>
      <sz val="8"/>
      <name val="Calibri"/>
      <family val="2"/>
      <scheme val="minor"/>
    </font>
    <font>
      <sz val="10"/>
      <name val="Arial"/>
      <family val="2"/>
    </font>
    <font>
      <sz val="11"/>
      <color theme="1"/>
      <name val="Calibri"/>
      <family val="2"/>
      <scheme val="minor"/>
    </font>
  </fonts>
  <fills count="18">
    <fill>
      <patternFill patternType="none"/>
    </fill>
    <fill>
      <patternFill patternType="gray125"/>
    </fill>
    <fill>
      <patternFill patternType="solid">
        <fgColor rgb="FFD9D9D9"/>
      </patternFill>
    </fill>
    <fill>
      <patternFill patternType="solid">
        <fgColor rgb="FFBFBFBF"/>
      </patternFill>
    </fill>
    <fill>
      <patternFill patternType="solid">
        <fgColor rgb="FF808080"/>
      </patternFill>
    </fill>
    <fill>
      <patternFill patternType="solid">
        <fgColor rgb="FF0070C0"/>
      </patternFill>
    </fill>
    <fill>
      <patternFill patternType="solid">
        <fgColor rgb="FF8EA9DB"/>
      </patternFill>
    </fill>
    <fill>
      <patternFill patternType="solid">
        <fgColor rgb="FFD8E4BC"/>
      </patternFill>
    </fill>
    <fill>
      <patternFill patternType="solid">
        <fgColor rgb="FFC6E0B4"/>
      </patternFill>
    </fill>
    <fill>
      <patternFill patternType="solid">
        <fgColor rgb="FF9BBB59"/>
      </patternFill>
    </fill>
    <fill>
      <patternFill patternType="solid">
        <fgColor rgb="FFFFA500"/>
      </patternFill>
    </fill>
    <fill>
      <patternFill patternType="solid">
        <fgColor rgb="FF4472C4"/>
      </patternFill>
    </fill>
    <fill>
      <patternFill patternType="solid">
        <fgColor rgb="FFFFFFFF"/>
      </patternFill>
    </fill>
    <fill>
      <patternFill patternType="solid">
        <fgColor rgb="FFD9E1F2"/>
      </patternFill>
    </fill>
    <fill>
      <patternFill patternType="solid">
        <fgColor rgb="FFC6E0B4"/>
        <bgColor rgb="FF000000"/>
      </patternFill>
    </fill>
    <fill>
      <patternFill patternType="solid">
        <fgColor rgb="FFD9D9D9"/>
        <bgColor rgb="FF000000"/>
      </patternFill>
    </fill>
    <fill>
      <patternFill patternType="solid">
        <fgColor rgb="FFBFBFBF"/>
        <bgColor rgb="FF000000"/>
      </patternFill>
    </fill>
    <fill>
      <patternFill patternType="solid">
        <fgColor rgb="FFC0C0C0"/>
        <bgColor rgb="FF000000"/>
      </patternFill>
    </fill>
  </fills>
  <borders count="36">
    <border>
      <left/>
      <right/>
      <top/>
      <bottom/>
      <diagonal/>
    </border>
    <border>
      <left style="medium">
        <color rgb="FF000000"/>
      </left>
      <right/>
      <top style="medium">
        <color rgb="FF000000"/>
      </top>
      <bottom/>
      <diagonal/>
    </border>
    <border>
      <left style="thin">
        <color rgb="FFFFFFFF"/>
      </left>
      <right style="medium">
        <color rgb="FF000000"/>
      </right>
      <top style="medium">
        <color rgb="FF000000"/>
      </top>
      <bottom/>
      <diagonal/>
    </border>
    <border>
      <left style="medium">
        <color rgb="FF000000"/>
      </left>
      <right/>
      <top style="thin">
        <color rgb="FFFFFFFF"/>
      </top>
      <bottom/>
      <diagonal/>
    </border>
    <border>
      <left style="thin">
        <color rgb="FFFFFFFF"/>
      </left>
      <right style="medium">
        <color rgb="FF000000"/>
      </right>
      <top style="thin">
        <color rgb="FFFFFFFF"/>
      </top>
      <bottom/>
      <diagonal/>
    </border>
    <border>
      <left style="medium">
        <color rgb="FF000000"/>
      </left>
      <right/>
      <top style="thin">
        <color rgb="FFFFFFFF"/>
      </top>
      <bottom style="medium">
        <color rgb="FF000000"/>
      </bottom>
      <diagonal/>
    </border>
    <border>
      <left style="thin">
        <color rgb="FFFFFFFF"/>
      </left>
      <right style="medium">
        <color rgb="FF000000"/>
      </right>
      <top style="thin">
        <color rgb="FFFFFFFF"/>
      </top>
      <bottom style="medium">
        <color rgb="FF000000"/>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FFFFFF"/>
      </bottom>
      <diagonal/>
    </border>
    <border>
      <left style="medium">
        <color rgb="FF000000"/>
      </left>
      <right/>
      <top/>
      <bottom/>
      <diagonal/>
    </border>
    <border>
      <left style="thin">
        <color rgb="FFBFBFBF"/>
      </left>
      <right/>
      <top/>
      <bottom/>
      <diagonal/>
    </border>
    <border>
      <left style="thin">
        <color rgb="FFFFFFFF"/>
      </left>
      <right/>
      <top/>
      <bottom/>
      <diagonal/>
    </border>
    <border>
      <left style="thin">
        <color rgb="FFFFFFFF"/>
      </left>
      <right style="medium">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rgb="FFFFFFFF"/>
      </left>
      <right/>
      <top/>
      <bottom style="medium">
        <color rgb="FF000000"/>
      </bottom>
      <diagonal/>
    </border>
    <border>
      <left style="thin">
        <color rgb="FFFFFFFF"/>
      </left>
      <right style="medium">
        <color rgb="FF000000"/>
      </right>
      <top/>
      <bottom style="medium">
        <color rgb="FF000000"/>
      </bottom>
      <diagonal/>
    </border>
    <border>
      <left style="medium">
        <color rgb="FF000000"/>
      </left>
      <right style="thin">
        <color rgb="FFFFFFFF"/>
      </right>
      <top style="medium">
        <color rgb="FF000000"/>
      </top>
      <bottom style="thin">
        <color rgb="FFFFFFFF"/>
      </bottom>
      <diagonal/>
    </border>
    <border>
      <left/>
      <right style="thin">
        <color rgb="FFFFFFFF"/>
      </right>
      <top style="medium">
        <color rgb="FF000000"/>
      </top>
      <bottom style="thin">
        <color rgb="FFFFFFFF"/>
      </bottom>
      <diagonal/>
    </border>
    <border>
      <left/>
      <right/>
      <top style="medium">
        <color rgb="FF000000"/>
      </top>
      <bottom style="thin">
        <color rgb="FFFFFFFF"/>
      </bottom>
      <diagonal/>
    </border>
    <border>
      <left/>
      <right style="medium">
        <color rgb="FF000000"/>
      </right>
      <top style="medium">
        <color rgb="FF000000"/>
      </top>
      <bottom style="thin">
        <color rgb="FFFFFFFF"/>
      </bottom>
      <diagonal/>
    </border>
    <border>
      <left style="thick">
        <color rgb="FF06B050"/>
      </left>
      <right style="thick">
        <color rgb="FF06B050"/>
      </right>
      <top style="thick">
        <color rgb="FF06B050"/>
      </top>
      <bottom style="thick">
        <color rgb="FF06B050"/>
      </bottom>
      <diagonal/>
    </border>
    <border>
      <left/>
      <right style="medium">
        <color rgb="FF7030A0"/>
      </right>
      <top style="medium">
        <color rgb="FF7030A0"/>
      </top>
      <bottom style="medium">
        <color rgb="FF7030A0"/>
      </bottom>
      <diagonal/>
    </border>
    <border>
      <left style="medium">
        <color rgb="FF000000"/>
      </left>
      <right style="thin">
        <color rgb="FFFFFFFF"/>
      </right>
      <top/>
      <bottom style="thin">
        <color rgb="FFFFFFFF"/>
      </bottom>
      <diagonal/>
    </border>
    <border>
      <left/>
      <right style="thin">
        <color rgb="FFFFFFFF"/>
      </right>
      <top/>
      <bottom style="thin">
        <color rgb="FFFFFFFF"/>
      </bottom>
      <diagonal/>
    </border>
    <border>
      <left style="thin">
        <color rgb="FFFFFFFF"/>
      </left>
      <right/>
      <top/>
      <bottom style="thin">
        <color rgb="FFFFFFFF"/>
      </bottom>
      <diagonal/>
    </border>
    <border>
      <left style="thin">
        <color rgb="FFFFFFFF"/>
      </left>
      <right style="medium">
        <color rgb="FF000000"/>
      </right>
      <top/>
      <bottom style="thin">
        <color rgb="FFFFFFFF"/>
      </bottom>
      <diagonal/>
    </border>
    <border>
      <left style="medium">
        <color rgb="FF000000"/>
      </left>
      <right style="thin">
        <color rgb="FFFFFFFF"/>
      </right>
      <top/>
      <bottom style="medium">
        <color rgb="FF000000"/>
      </bottom>
      <diagonal/>
    </border>
    <border>
      <left/>
      <right style="thin">
        <color rgb="FFFFFFFF"/>
      </right>
      <top/>
      <bottom style="medium">
        <color rgb="FF000000"/>
      </bottom>
      <diagonal/>
    </border>
    <border>
      <left/>
      <right/>
      <top/>
      <bottom style="medium">
        <color rgb="FF000000"/>
      </bottom>
      <diagonal/>
    </border>
    <border>
      <left/>
      <right style="thin">
        <color rgb="FF4472C4"/>
      </right>
      <top/>
      <bottom/>
      <diagonal/>
    </border>
    <border>
      <left style="thin">
        <color rgb="FF000000"/>
      </left>
      <right style="thin">
        <color rgb="FF000000"/>
      </right>
      <top style="thin">
        <color rgb="FF000000"/>
      </top>
      <bottom style="thin">
        <color rgb="FF000000"/>
      </bottom>
      <diagonal/>
    </border>
    <border>
      <left/>
      <right style="thin">
        <color rgb="FFFFFFFF"/>
      </right>
      <top style="thin">
        <color rgb="FFFFFFFF"/>
      </top>
      <bottom style="thin">
        <color rgb="FFFFFFFF"/>
      </bottom>
      <diagonal/>
    </border>
  </borders>
  <cellStyleXfs count="2">
    <xf numFmtId="0" fontId="0" fillId="0" borderId="0"/>
    <xf numFmtId="43" fontId="12" fillId="0" borderId="0" applyFont="0" applyFill="0" applyBorder="0" applyAlignment="0" applyProtection="0"/>
  </cellStyleXfs>
  <cellXfs count="113">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164" fontId="1" fillId="2" borderId="4" xfId="0" applyNumberFormat="1" applyFont="1" applyFill="1" applyBorder="1"/>
    <xf numFmtId="0" fontId="1" fillId="2" borderId="5" xfId="0" applyFont="1" applyFill="1" applyBorder="1"/>
    <xf numFmtId="0" fontId="1" fillId="2" borderId="6" xfId="0" applyFont="1" applyFill="1" applyBorder="1"/>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4" borderId="20" xfId="0" applyFont="1" applyFill="1" applyBorder="1"/>
    <xf numFmtId="0" fontId="4" fillId="4" borderId="21" xfId="0" applyFont="1" applyFill="1" applyBorder="1"/>
    <xf numFmtId="0" fontId="0" fillId="3" borderId="22" xfId="0" applyFill="1" applyBorder="1"/>
    <xf numFmtId="0" fontId="0" fillId="3" borderId="23" xfId="0" applyFill="1" applyBorder="1"/>
    <xf numFmtId="0" fontId="0" fillId="3" borderId="24" xfId="0" applyFill="1" applyBorder="1"/>
    <xf numFmtId="0" fontId="0" fillId="3" borderId="25" xfId="0" applyFill="1" applyBorder="1" applyAlignment="1">
      <alignment horizontal="center"/>
    </xf>
    <xf numFmtId="0" fontId="1" fillId="3" borderId="26" xfId="0" applyFont="1" applyFill="1" applyBorder="1"/>
    <xf numFmtId="0" fontId="4" fillId="5" borderId="27" xfId="0" applyFont="1" applyFill="1" applyBorder="1"/>
    <xf numFmtId="0" fontId="0" fillId="6" borderId="28" xfId="0" applyFill="1" applyBorder="1"/>
    <xf numFmtId="0" fontId="0" fillId="6" borderId="29" xfId="0" applyFill="1" applyBorder="1"/>
    <xf numFmtId="0" fontId="0" fillId="6" borderId="24" xfId="0" applyFill="1" applyBorder="1"/>
    <xf numFmtId="0" fontId="0" fillId="2" borderId="28" xfId="0" applyFill="1" applyBorder="1"/>
    <xf numFmtId="0" fontId="0" fillId="2" borderId="29" xfId="0" applyFill="1" applyBorder="1"/>
    <xf numFmtId="0" fontId="3" fillId="7" borderId="27" xfId="0" applyFont="1" applyFill="1" applyBorder="1"/>
    <xf numFmtId="0" fontId="0" fillId="8" borderId="28" xfId="0" applyFill="1" applyBorder="1"/>
    <xf numFmtId="0" fontId="0" fillId="8" borderId="29" xfId="0" applyFill="1" applyBorder="1"/>
    <xf numFmtId="0" fontId="0" fillId="8" borderId="24" xfId="0" applyFill="1" applyBorder="1"/>
    <xf numFmtId="0" fontId="4" fillId="9" borderId="27" xfId="0" applyFont="1" applyFill="1" applyBorder="1"/>
    <xf numFmtId="0" fontId="1" fillId="10" borderId="30" xfId="0" applyFont="1" applyFill="1" applyBorder="1"/>
    <xf numFmtId="0" fontId="1" fillId="10" borderId="31" xfId="0" applyFont="1" applyFill="1" applyBorder="1"/>
    <xf numFmtId="0" fontId="0" fillId="3" borderId="32" xfId="0" applyFill="1" applyBorder="1"/>
    <xf numFmtId="0" fontId="0" fillId="3" borderId="16" xfId="0" applyFill="1" applyBorder="1"/>
    <xf numFmtId="0" fontId="1" fillId="10" borderId="25" xfId="0" applyFont="1" applyFill="1" applyBorder="1" applyAlignment="1">
      <alignment horizontal="center"/>
    </xf>
    <xf numFmtId="0" fontId="4" fillId="4" borderId="27" xfId="0" applyFont="1" applyFill="1" applyBorder="1"/>
    <xf numFmtId="0" fontId="0" fillId="3" borderId="28" xfId="0" applyFill="1" applyBorder="1"/>
    <xf numFmtId="0" fontId="0" fillId="3" borderId="29" xfId="0" applyFill="1" applyBorder="1"/>
    <xf numFmtId="0" fontId="4" fillId="11" borderId="33" xfId="0" applyFont="1" applyFill="1" applyBorder="1" applyAlignment="1">
      <alignment horizontal="center" vertical="center" wrapText="1"/>
    </xf>
    <xf numFmtId="0" fontId="3" fillId="12" borderId="34" xfId="0" applyFont="1" applyFill="1" applyBorder="1" applyAlignment="1">
      <alignment horizontal="center"/>
    </xf>
    <xf numFmtId="164" fontId="3" fillId="12" borderId="34" xfId="0" applyNumberFormat="1" applyFont="1" applyFill="1" applyBorder="1" applyAlignment="1">
      <alignment horizontal="center"/>
    </xf>
    <xf numFmtId="14" fontId="3" fillId="12" borderId="34" xfId="0" applyNumberFormat="1" applyFont="1" applyFill="1" applyBorder="1" applyAlignment="1">
      <alignment horizontal="center"/>
    </xf>
    <xf numFmtId="0" fontId="3" fillId="13" borderId="34" xfId="0" applyFont="1" applyFill="1" applyBorder="1" applyAlignment="1">
      <alignment horizontal="center"/>
    </xf>
    <xf numFmtId="164" fontId="3" fillId="13" borderId="34" xfId="0" applyNumberFormat="1" applyFont="1" applyFill="1" applyBorder="1" applyAlignment="1">
      <alignment horizontal="center"/>
    </xf>
    <xf numFmtId="14" fontId="3" fillId="13" borderId="34" xfId="0" applyNumberFormat="1" applyFont="1" applyFill="1" applyBorder="1" applyAlignment="1">
      <alignment horizontal="center"/>
    </xf>
    <xf numFmtId="0" fontId="3" fillId="0" borderId="34" xfId="0" applyFont="1" applyBorder="1" applyAlignment="1">
      <alignment horizontal="center"/>
    </xf>
    <xf numFmtId="164" fontId="3" fillId="0" borderId="34" xfId="0" applyNumberFormat="1" applyFont="1" applyBorder="1" applyAlignment="1">
      <alignment horizontal="center"/>
    </xf>
    <xf numFmtId="0" fontId="1" fillId="2" borderId="0" xfId="0" applyFont="1" applyFill="1"/>
    <xf numFmtId="0" fontId="3" fillId="0" borderId="0" xfId="0" applyFont="1"/>
    <xf numFmtId="0" fontId="1" fillId="2" borderId="6" xfId="0" applyFont="1" applyFill="1" applyBorder="1" applyAlignment="1">
      <alignment wrapText="1"/>
    </xf>
    <xf numFmtId="0" fontId="1" fillId="2" borderId="4" xfId="0" applyFont="1" applyFill="1" applyBorder="1" applyAlignment="1">
      <alignment horizontal="left" vertical="top" wrapText="1"/>
    </xf>
    <xf numFmtId="164" fontId="1" fillId="2" borderId="4" xfId="0" applyNumberFormat="1" applyFont="1" applyFill="1" applyBorder="1" applyAlignment="1">
      <alignment horizontal="left" vertical="top" wrapText="1"/>
    </xf>
    <xf numFmtId="0" fontId="0" fillId="6" borderId="24" xfId="0" applyFill="1" applyBorder="1" applyAlignment="1">
      <alignment horizontal="center" vertical="center"/>
    </xf>
    <xf numFmtId="0" fontId="0" fillId="8" borderId="24" xfId="0" applyFill="1" applyBorder="1" applyAlignment="1">
      <alignment horizontal="center" vertical="center"/>
    </xf>
    <xf numFmtId="0" fontId="0" fillId="3" borderId="24" xfId="0" applyFill="1" applyBorder="1" applyAlignment="1">
      <alignment horizontal="center" vertical="center"/>
    </xf>
    <xf numFmtId="0" fontId="9" fillId="14" borderId="24" xfId="0" applyFont="1" applyFill="1" applyBorder="1" applyAlignment="1">
      <alignment horizontal="center" vertical="center"/>
    </xf>
    <xf numFmtId="0" fontId="9" fillId="15" borderId="28" xfId="0" applyFont="1" applyFill="1" applyBorder="1"/>
    <xf numFmtId="0" fontId="9" fillId="16" borderId="25" xfId="0" applyFont="1" applyFill="1" applyBorder="1" applyAlignment="1">
      <alignment horizontal="center"/>
    </xf>
    <xf numFmtId="165" fontId="7" fillId="3" borderId="24" xfId="0" applyNumberFormat="1" applyFont="1" applyFill="1" applyBorder="1"/>
    <xf numFmtId="166" fontId="0" fillId="6" borderId="24" xfId="0" applyNumberFormat="1" applyFill="1" applyBorder="1"/>
    <xf numFmtId="165" fontId="0" fillId="6" borderId="24" xfId="0" applyNumberFormat="1" applyFill="1" applyBorder="1"/>
    <xf numFmtId="165" fontId="0" fillId="3" borderId="24" xfId="0" applyNumberFormat="1" applyFill="1" applyBorder="1"/>
    <xf numFmtId="0" fontId="8" fillId="13" borderId="34" xfId="0" applyFont="1" applyFill="1" applyBorder="1" applyAlignment="1">
      <alignment horizontal="center"/>
    </xf>
    <xf numFmtId="0" fontId="9" fillId="14" borderId="24" xfId="0" applyFont="1" applyFill="1" applyBorder="1"/>
    <xf numFmtId="165" fontId="0" fillId="8" borderId="24" xfId="0" applyNumberFormat="1" applyFill="1" applyBorder="1"/>
    <xf numFmtId="167" fontId="0" fillId="6" borderId="24" xfId="0" applyNumberFormat="1" applyFill="1" applyBorder="1"/>
    <xf numFmtId="2" fontId="0" fillId="6" borderId="24" xfId="0" applyNumberFormat="1" applyFill="1" applyBorder="1"/>
    <xf numFmtId="168" fontId="0" fillId="6" borderId="24" xfId="0" applyNumberFormat="1" applyFill="1" applyBorder="1"/>
    <xf numFmtId="168" fontId="0" fillId="8" borderId="24" xfId="0" applyNumberFormat="1" applyFill="1" applyBorder="1"/>
    <xf numFmtId="2" fontId="7" fillId="3" borderId="24" xfId="0" applyNumberFormat="1" applyFont="1" applyFill="1" applyBorder="1"/>
    <xf numFmtId="0" fontId="9" fillId="16" borderId="25" xfId="0" applyFont="1" applyFill="1" applyBorder="1" applyAlignment="1">
      <alignment horizontal="center" vertical="center"/>
    </xf>
    <xf numFmtId="0" fontId="9" fillId="15" borderId="28" xfId="0" applyFont="1" applyFill="1" applyBorder="1" applyAlignment="1">
      <alignment horizontal="center" vertical="center"/>
    </xf>
    <xf numFmtId="0" fontId="9" fillId="15" borderId="29" xfId="0" applyFont="1" applyFill="1" applyBorder="1"/>
    <xf numFmtId="0" fontId="9" fillId="15" borderId="29" xfId="0" applyFont="1" applyFill="1" applyBorder="1" applyAlignment="1">
      <alignment horizontal="center" vertical="center"/>
    </xf>
    <xf numFmtId="2" fontId="0" fillId="8" borderId="24" xfId="0" applyNumberFormat="1" applyFill="1" applyBorder="1"/>
    <xf numFmtId="2" fontId="9" fillId="14" borderId="24" xfId="0" applyNumberFormat="1" applyFont="1" applyFill="1" applyBorder="1" applyAlignment="1">
      <alignment horizontal="center" vertical="center"/>
    </xf>
    <xf numFmtId="168" fontId="0" fillId="3" borderId="24" xfId="0" applyNumberFormat="1" applyFill="1" applyBorder="1"/>
    <xf numFmtId="167" fontId="0" fillId="3" borderId="24" xfId="0" applyNumberFormat="1" applyFill="1" applyBorder="1"/>
    <xf numFmtId="167" fontId="0" fillId="8" borderId="24" xfId="0" applyNumberFormat="1" applyFill="1" applyBorder="1"/>
    <xf numFmtId="167" fontId="7" fillId="3" borderId="24" xfId="0" applyNumberFormat="1" applyFont="1" applyFill="1" applyBorder="1"/>
    <xf numFmtId="169" fontId="0" fillId="8" borderId="24" xfId="0" applyNumberFormat="1" applyFill="1" applyBorder="1"/>
    <xf numFmtId="170" fontId="0" fillId="8" borderId="24" xfId="0" applyNumberFormat="1" applyFill="1" applyBorder="1"/>
    <xf numFmtId="170" fontId="0" fillId="6" borderId="24" xfId="0" applyNumberFormat="1" applyFill="1" applyBorder="1"/>
    <xf numFmtId="0" fontId="11" fillId="17" borderId="35" xfId="0" applyFont="1" applyFill="1" applyBorder="1" applyAlignment="1">
      <alignment vertical="top" wrapText="1"/>
    </xf>
    <xf numFmtId="3" fontId="0" fillId="8" borderId="24" xfId="0" applyNumberFormat="1" applyFill="1" applyBorder="1"/>
    <xf numFmtId="172" fontId="0" fillId="8" borderId="24" xfId="0" applyNumberFormat="1" applyFill="1" applyBorder="1"/>
    <xf numFmtId="172" fontId="9" fillId="14" borderId="24" xfId="0" applyNumberFormat="1" applyFont="1" applyFill="1" applyBorder="1"/>
    <xf numFmtId="172" fontId="0" fillId="6" borderId="24" xfId="0" applyNumberFormat="1" applyFill="1" applyBorder="1"/>
    <xf numFmtId="4" fontId="0" fillId="8" borderId="24" xfId="0" applyNumberFormat="1" applyFill="1" applyBorder="1"/>
    <xf numFmtId="4" fontId="9" fillId="14" borderId="24" xfId="0" applyNumberFormat="1" applyFont="1" applyFill="1" applyBorder="1"/>
    <xf numFmtId="172" fontId="0" fillId="3" borderId="24" xfId="0" applyNumberFormat="1" applyFill="1" applyBorder="1"/>
    <xf numFmtId="4" fontId="0" fillId="6" borderId="24" xfId="0" applyNumberFormat="1" applyFill="1" applyBorder="1"/>
    <xf numFmtId="171" fontId="0" fillId="6" borderId="24" xfId="0" applyNumberFormat="1" applyFill="1" applyBorder="1"/>
    <xf numFmtId="171" fontId="0" fillId="3" borderId="24" xfId="0" applyNumberFormat="1" applyFill="1" applyBorder="1"/>
    <xf numFmtId="173" fontId="0" fillId="0" borderId="0" xfId="0" applyNumberFormat="1"/>
    <xf numFmtId="167" fontId="0" fillId="0" borderId="0" xfId="0" applyNumberFormat="1"/>
    <xf numFmtId="43" fontId="0" fillId="6" borderId="24" xfId="1" applyFont="1" applyFill="1" applyBorder="1" applyAlignment="1">
      <alignment vertical="center"/>
    </xf>
    <xf numFmtId="166" fontId="0" fillId="3" borderId="24" xfId="0" applyNumberFormat="1" applyFill="1" applyBorder="1"/>
    <xf numFmtId="2" fontId="9" fillId="14" borderId="24" xfId="0" applyNumberFormat="1" applyFont="1" applyFill="1" applyBorder="1"/>
    <xf numFmtId="0" fontId="3" fillId="12" borderId="14" xfId="0" applyFont="1" applyFill="1" applyBorder="1" applyAlignment="1">
      <alignment horizontal="center" vertical="center"/>
    </xf>
    <xf numFmtId="0" fontId="3" fillId="12" borderId="15" xfId="0" applyFont="1" applyFill="1" applyBorder="1" applyAlignment="1">
      <alignment horizontal="center" vertical="center"/>
    </xf>
    <xf numFmtId="0" fontId="3" fillId="12" borderId="16" xfId="0" applyFont="1" applyFill="1" applyBorder="1" applyAlignment="1">
      <alignment horizontal="center" vertical="center"/>
    </xf>
    <xf numFmtId="0" fontId="3" fillId="12" borderId="17" xfId="0" applyFont="1" applyFill="1" applyBorder="1" applyAlignment="1">
      <alignment horizontal="center" vertical="center" wrapText="1"/>
    </xf>
    <xf numFmtId="0" fontId="3" fillId="12" borderId="18" xfId="0" applyFont="1" applyFill="1" applyBorder="1" applyAlignment="1">
      <alignment horizontal="center" vertical="center" wrapText="1"/>
    </xf>
    <xf numFmtId="0" fontId="3" fillId="12" borderId="18" xfId="0" applyFont="1" applyFill="1" applyBorder="1" applyAlignment="1">
      <alignment horizontal="center" textRotation="90" wrapText="1"/>
    </xf>
    <xf numFmtId="0" fontId="3" fillId="12" borderId="19" xfId="0" applyFont="1" applyFill="1" applyBorder="1" applyAlignment="1">
      <alignment horizontal="center" textRotation="90" wrapText="1"/>
    </xf>
    <xf numFmtId="0" fontId="8" fillId="12" borderId="17"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3" fillId="3" borderId="13" xfId="0" applyFont="1" applyFill="1" applyBorder="1" applyAlignment="1">
      <alignment horizontal="center" vertical="center" wrapText="1"/>
    </xf>
    <xf numFmtId="0" fontId="0" fillId="0" borderId="0" xfId="0" applyAlignment="1">
      <alignment horizontal="center" vertical="center"/>
    </xf>
    <xf numFmtId="4" fontId="9" fillId="14" borderId="24" xfId="0" applyNumberFormat="1" applyFont="1" applyFill="1" applyBorder="1" applyAlignment="1">
      <alignment vertical="center"/>
    </xf>
    <xf numFmtId="0" fontId="9" fillId="14" borderId="24" xfId="0" applyFont="1" applyFill="1" applyBorder="1" applyAlignment="1">
      <alignmen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T42"/>
  <sheetViews>
    <sheetView showGridLines="0" topLeftCell="B11" zoomScale="85" zoomScaleNormal="85" workbookViewId="0">
      <selection activeCell="H32" sqref="H32"/>
    </sheetView>
  </sheetViews>
  <sheetFormatPr baseColWidth="10" defaultColWidth="8.7265625" defaultRowHeight="14.5" x14ac:dyDescent="0.35"/>
  <cols>
    <col min="1" max="1" width="24" customWidth="1"/>
    <col min="2" max="2" width="896" customWidth="1"/>
    <col min="3" max="6" width="16" customWidth="1"/>
    <col min="7" max="7" width="3" customWidth="1"/>
    <col min="8" max="10" width="18" customWidth="1"/>
    <col min="11" max="12" width="26" customWidth="1"/>
    <col min="13" max="18" width="3" customWidth="1"/>
  </cols>
  <sheetData>
    <row r="1" spans="1:20" x14ac:dyDescent="0.35">
      <c r="A1" s="1" t="s">
        <v>0</v>
      </c>
      <c r="B1" s="2" t="s">
        <v>1</v>
      </c>
    </row>
    <row r="2" spans="1:20" x14ac:dyDescent="0.35">
      <c r="A2" s="3" t="s">
        <v>2</v>
      </c>
      <c r="B2" s="4" t="s">
        <v>3</v>
      </c>
    </row>
    <row r="3" spans="1:20" x14ac:dyDescent="0.35">
      <c r="A3" s="3" t="s">
        <v>4</v>
      </c>
      <c r="B3" s="4" t="s">
        <v>5</v>
      </c>
    </row>
    <row r="4" spans="1:20" x14ac:dyDescent="0.35">
      <c r="A4" s="3" t="s">
        <v>6</v>
      </c>
      <c r="B4" s="4" t="s">
        <v>7</v>
      </c>
    </row>
    <row r="5" spans="1:20" x14ac:dyDescent="0.35">
      <c r="A5" s="3" t="s">
        <v>8</v>
      </c>
      <c r="B5" s="4">
        <v>41.340145999999997</v>
      </c>
    </row>
    <row r="6" spans="1:20" x14ac:dyDescent="0.35">
      <c r="A6" s="3" t="s">
        <v>9</v>
      </c>
      <c r="B6" s="4">
        <v>2.1589770000000001</v>
      </c>
    </row>
    <row r="7" spans="1:20" x14ac:dyDescent="0.35">
      <c r="A7" s="3" t="s">
        <v>10</v>
      </c>
      <c r="B7" s="4" t="s">
        <v>11</v>
      </c>
    </row>
    <row r="8" spans="1:20" x14ac:dyDescent="0.35">
      <c r="A8" s="3" t="s">
        <v>12</v>
      </c>
      <c r="B8" s="4" t="s">
        <v>13</v>
      </c>
    </row>
    <row r="9" spans="1:20" x14ac:dyDescent="0.35">
      <c r="A9" s="3" t="s">
        <v>14</v>
      </c>
      <c r="B9" s="5">
        <v>1</v>
      </c>
    </row>
    <row r="10" spans="1:20" ht="15.5" x14ac:dyDescent="0.35">
      <c r="A10" s="6" t="s">
        <v>15</v>
      </c>
      <c r="B10" s="7" t="s">
        <v>16</v>
      </c>
      <c r="C10" s="106" t="s">
        <v>17</v>
      </c>
      <c r="D10" s="106"/>
      <c r="E10" s="107" t="s">
        <v>18</v>
      </c>
      <c r="F10" s="107"/>
      <c r="H10" s="108" t="s">
        <v>19</v>
      </c>
      <c r="I10" s="108"/>
      <c r="J10" s="108"/>
      <c r="K10" s="108"/>
      <c r="L10" s="108"/>
      <c r="M10" s="108"/>
      <c r="N10" s="108"/>
      <c r="O10" s="108"/>
      <c r="P10" s="108"/>
      <c r="Q10" s="108"/>
      <c r="R10" s="108"/>
    </row>
    <row r="11" spans="1:20"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20" ht="86.5" x14ac:dyDescent="0.35">
      <c r="C12" s="98" t="s">
        <v>25</v>
      </c>
      <c r="D12" s="99" t="s">
        <v>26</v>
      </c>
      <c r="E12" s="99" t="s">
        <v>25</v>
      </c>
      <c r="F12" s="100" t="s">
        <v>26</v>
      </c>
      <c r="H12" s="101" t="s">
        <v>27</v>
      </c>
      <c r="I12" s="102" t="s">
        <v>28</v>
      </c>
      <c r="J12" s="102" t="s">
        <v>29</v>
      </c>
      <c r="K12" s="102" t="s">
        <v>30</v>
      </c>
      <c r="L12" s="102" t="s">
        <v>31</v>
      </c>
      <c r="M12" s="103" t="s">
        <v>32</v>
      </c>
      <c r="N12" s="103" t="s">
        <v>33</v>
      </c>
      <c r="O12" s="103" t="s">
        <v>34</v>
      </c>
      <c r="P12" s="103" t="s">
        <v>35</v>
      </c>
      <c r="Q12" s="103" t="s">
        <v>36</v>
      </c>
      <c r="R12" s="104" t="s">
        <v>37</v>
      </c>
    </row>
    <row r="13" spans="1:20" ht="15.5" thickTop="1" thickBot="1" x14ac:dyDescent="0.4">
      <c r="A13" s="11" t="s">
        <v>38</v>
      </c>
      <c r="B13" s="12" t="s">
        <v>39</v>
      </c>
      <c r="C13" s="13" t="s">
        <v>28</v>
      </c>
      <c r="D13" s="13" t="s">
        <v>28</v>
      </c>
      <c r="E13" s="13" t="s">
        <v>28</v>
      </c>
      <c r="F13" s="14" t="s">
        <v>28</v>
      </c>
      <c r="H13" s="57">
        <f>H14+H21+H34</f>
        <v>30953.433985206269</v>
      </c>
      <c r="I13" s="15"/>
      <c r="J13" s="16" t="s">
        <v>28</v>
      </c>
      <c r="K13" s="13" t="s">
        <v>28</v>
      </c>
      <c r="L13" s="13" t="s">
        <v>28</v>
      </c>
      <c r="M13" s="13" t="s">
        <v>28</v>
      </c>
      <c r="N13" s="13" t="s">
        <v>28</v>
      </c>
      <c r="O13" s="13" t="s">
        <v>28</v>
      </c>
      <c r="P13" s="13" t="s">
        <v>28</v>
      </c>
      <c r="Q13" s="13" t="s">
        <v>28</v>
      </c>
      <c r="R13" s="14" t="s">
        <v>28</v>
      </c>
    </row>
    <row r="14" spans="1:20" ht="15.5" thickTop="1" thickBot="1" x14ac:dyDescent="0.4">
      <c r="A14" s="17" t="s">
        <v>40</v>
      </c>
      <c r="B14" s="18" t="s">
        <v>41</v>
      </c>
      <c r="C14" s="19" t="s">
        <v>28</v>
      </c>
      <c r="D14" s="19" t="s">
        <v>28</v>
      </c>
      <c r="E14" s="19" t="s">
        <v>28</v>
      </c>
      <c r="F14" s="20" t="s">
        <v>28</v>
      </c>
      <c r="H14" s="21">
        <f>SUM(H15:H20)</f>
        <v>22680.699999999997</v>
      </c>
      <c r="I14" s="21"/>
      <c r="J14" s="16" t="s">
        <v>42</v>
      </c>
      <c r="K14" s="55" t="s">
        <v>43</v>
      </c>
      <c r="L14" s="22" t="s">
        <v>28</v>
      </c>
      <c r="M14" s="22" t="s">
        <v>28</v>
      </c>
      <c r="N14" s="22" t="s">
        <v>28</v>
      </c>
      <c r="O14" s="22" t="s">
        <v>28</v>
      </c>
      <c r="P14" s="22" t="s">
        <v>28</v>
      </c>
      <c r="Q14" s="22" t="s">
        <v>28</v>
      </c>
      <c r="R14" s="23" t="s">
        <v>28</v>
      </c>
      <c r="T14">
        <f>H34/H13</f>
        <v>4.1530880705103558E-2</v>
      </c>
    </row>
    <row r="15" spans="1:20" ht="15.5" thickTop="1" thickBot="1" x14ac:dyDescent="0.4">
      <c r="A15" s="17" t="s">
        <v>44</v>
      </c>
      <c r="B15" s="24" t="s">
        <v>45</v>
      </c>
      <c r="C15" s="25" t="s">
        <v>28</v>
      </c>
      <c r="D15" s="25" t="s">
        <v>28</v>
      </c>
      <c r="E15" s="25" t="s">
        <v>28</v>
      </c>
      <c r="F15" s="26" t="s">
        <v>28</v>
      </c>
      <c r="H15" s="27">
        <v>3029.3</v>
      </c>
      <c r="I15" s="27"/>
      <c r="J15" s="16" t="s">
        <v>42</v>
      </c>
      <c r="K15" s="55" t="s">
        <v>43</v>
      </c>
      <c r="L15" s="22" t="s">
        <v>28</v>
      </c>
      <c r="M15" s="22" t="s">
        <v>28</v>
      </c>
      <c r="N15" s="22" t="s">
        <v>28</v>
      </c>
      <c r="O15" s="22" t="s">
        <v>28</v>
      </c>
      <c r="P15" s="22" t="s">
        <v>28</v>
      </c>
      <c r="Q15" s="22" t="s">
        <v>28</v>
      </c>
      <c r="R15" s="23" t="s">
        <v>28</v>
      </c>
    </row>
    <row r="16" spans="1:20" ht="15.5" thickTop="1" thickBot="1" x14ac:dyDescent="0.4">
      <c r="A16" s="17" t="s">
        <v>46</v>
      </c>
      <c r="B16" s="24" t="s">
        <v>47</v>
      </c>
      <c r="C16" s="25" t="s">
        <v>28</v>
      </c>
      <c r="D16" s="25" t="s">
        <v>28</v>
      </c>
      <c r="E16" s="25" t="s">
        <v>28</v>
      </c>
      <c r="F16" s="26" t="s">
        <v>28</v>
      </c>
      <c r="H16" s="27">
        <v>8532.5</v>
      </c>
      <c r="I16" s="27"/>
      <c r="J16" s="16" t="s">
        <v>42</v>
      </c>
      <c r="K16" s="55" t="s">
        <v>43</v>
      </c>
      <c r="L16" s="22" t="s">
        <v>28</v>
      </c>
      <c r="M16" s="22" t="s">
        <v>28</v>
      </c>
      <c r="N16" s="22" t="s">
        <v>28</v>
      </c>
      <c r="O16" s="22" t="s">
        <v>28</v>
      </c>
      <c r="P16" s="22" t="s">
        <v>28</v>
      </c>
      <c r="Q16" s="22" t="s">
        <v>28</v>
      </c>
      <c r="R16" s="23" t="s">
        <v>28</v>
      </c>
    </row>
    <row r="17" spans="1:18" ht="15.5" thickTop="1" thickBot="1" x14ac:dyDescent="0.4">
      <c r="A17" s="17" t="s">
        <v>48</v>
      </c>
      <c r="B17" s="24" t="s">
        <v>49</v>
      </c>
      <c r="C17" s="25" t="s">
        <v>28</v>
      </c>
      <c r="D17" s="25" t="s">
        <v>28</v>
      </c>
      <c r="E17" s="25" t="s">
        <v>28</v>
      </c>
      <c r="F17" s="26" t="s">
        <v>28</v>
      </c>
      <c r="H17" s="27">
        <v>3950.0999999999985</v>
      </c>
      <c r="I17" s="27"/>
      <c r="J17" s="16" t="s">
        <v>42</v>
      </c>
      <c r="K17" s="55" t="s">
        <v>43</v>
      </c>
      <c r="L17" s="22" t="s">
        <v>28</v>
      </c>
      <c r="M17" s="22" t="s">
        <v>28</v>
      </c>
      <c r="N17" s="22" t="s">
        <v>28</v>
      </c>
      <c r="O17" s="22" t="s">
        <v>28</v>
      </c>
      <c r="P17" s="22" t="s">
        <v>28</v>
      </c>
      <c r="Q17" s="22" t="s">
        <v>28</v>
      </c>
      <c r="R17" s="23" t="s">
        <v>28</v>
      </c>
    </row>
    <row r="18" spans="1:18" ht="15.5" thickTop="1" thickBot="1" x14ac:dyDescent="0.4">
      <c r="A18" s="17" t="s">
        <v>50</v>
      </c>
      <c r="B18" s="24" t="s">
        <v>51</v>
      </c>
      <c r="C18" s="25" t="s">
        <v>28</v>
      </c>
      <c r="D18" s="25" t="s">
        <v>28</v>
      </c>
      <c r="E18" s="25" t="s">
        <v>28</v>
      </c>
      <c r="F18" s="26" t="s">
        <v>28</v>
      </c>
      <c r="H18" s="27">
        <v>0</v>
      </c>
      <c r="I18" s="27"/>
      <c r="J18" s="16" t="s">
        <v>42</v>
      </c>
      <c r="K18" s="55" t="s">
        <v>43</v>
      </c>
      <c r="L18" s="22" t="s">
        <v>28</v>
      </c>
      <c r="M18" s="22" t="s">
        <v>28</v>
      </c>
      <c r="N18" s="22" t="s">
        <v>28</v>
      </c>
      <c r="O18" s="22" t="s">
        <v>28</v>
      </c>
      <c r="P18" s="22" t="s">
        <v>28</v>
      </c>
      <c r="Q18" s="22" t="s">
        <v>28</v>
      </c>
      <c r="R18" s="23" t="s">
        <v>28</v>
      </c>
    </row>
    <row r="19" spans="1:18" ht="15.5" thickTop="1" thickBot="1" x14ac:dyDescent="0.4">
      <c r="A19" s="17" t="s">
        <v>52</v>
      </c>
      <c r="B19" s="24" t="s">
        <v>53</v>
      </c>
      <c r="C19" s="25" t="s">
        <v>28</v>
      </c>
      <c r="D19" s="25" t="s">
        <v>28</v>
      </c>
      <c r="E19" s="25" t="s">
        <v>28</v>
      </c>
      <c r="F19" s="26" t="s">
        <v>28</v>
      </c>
      <c r="H19" s="27">
        <v>13.100000000000001</v>
      </c>
      <c r="I19" s="27"/>
      <c r="J19" s="16" t="s">
        <v>42</v>
      </c>
      <c r="K19" s="55" t="s">
        <v>43</v>
      </c>
      <c r="L19" s="22" t="s">
        <v>28</v>
      </c>
      <c r="M19" s="22" t="s">
        <v>28</v>
      </c>
      <c r="N19" s="22" t="s">
        <v>28</v>
      </c>
      <c r="O19" s="22" t="s">
        <v>28</v>
      </c>
      <c r="P19" s="22" t="s">
        <v>28</v>
      </c>
      <c r="Q19" s="22" t="s">
        <v>28</v>
      </c>
      <c r="R19" s="23" t="s">
        <v>28</v>
      </c>
    </row>
    <row r="20" spans="1:18" ht="15.5" thickTop="1" thickBot="1" x14ac:dyDescent="0.4">
      <c r="A20" s="17" t="s">
        <v>54</v>
      </c>
      <c r="B20" s="24" t="s">
        <v>55</v>
      </c>
      <c r="C20" s="25" t="s">
        <v>28</v>
      </c>
      <c r="D20" s="25" t="s">
        <v>28</v>
      </c>
      <c r="E20" s="25" t="s">
        <v>28</v>
      </c>
      <c r="F20" s="26" t="s">
        <v>28</v>
      </c>
      <c r="H20" s="27">
        <v>7155.7000000000007</v>
      </c>
      <c r="I20" s="27"/>
      <c r="J20" s="16" t="s">
        <v>42</v>
      </c>
      <c r="K20" s="55" t="s">
        <v>43</v>
      </c>
      <c r="L20" s="22" t="s">
        <v>28</v>
      </c>
      <c r="M20" s="22" t="s">
        <v>28</v>
      </c>
      <c r="N20" s="22" t="s">
        <v>28</v>
      </c>
      <c r="O20" s="22" t="s">
        <v>28</v>
      </c>
      <c r="P20" s="22" t="s">
        <v>28</v>
      </c>
      <c r="Q20" s="22" t="s">
        <v>28</v>
      </c>
      <c r="R20" s="23" t="s">
        <v>28</v>
      </c>
    </row>
    <row r="21" spans="1:18" ht="15.5" thickTop="1" thickBot="1" x14ac:dyDescent="0.4">
      <c r="A21" s="17" t="s">
        <v>56</v>
      </c>
      <c r="B21" s="18" t="s">
        <v>57</v>
      </c>
      <c r="C21" s="19" t="s">
        <v>28</v>
      </c>
      <c r="D21" s="19" t="s">
        <v>28</v>
      </c>
      <c r="E21" s="19" t="s">
        <v>28</v>
      </c>
      <c r="F21" s="20" t="s">
        <v>28</v>
      </c>
      <c r="H21" s="21">
        <f>SUM(H22:H29)</f>
        <v>6987.2106109533688</v>
      </c>
      <c r="I21" s="27"/>
      <c r="J21" s="16" t="s">
        <v>58</v>
      </c>
      <c r="K21" s="22" t="s">
        <v>28</v>
      </c>
      <c r="L21" s="22" t="s">
        <v>28</v>
      </c>
      <c r="M21" s="22" t="s">
        <v>28</v>
      </c>
      <c r="N21" s="22" t="s">
        <v>28</v>
      </c>
      <c r="O21" s="22" t="s">
        <v>28</v>
      </c>
      <c r="P21" s="22" t="s">
        <v>28</v>
      </c>
      <c r="Q21" s="22" t="s">
        <v>28</v>
      </c>
      <c r="R21" s="23" t="s">
        <v>28</v>
      </c>
    </row>
    <row r="22" spans="1:18" ht="15.5" thickTop="1" thickBot="1" x14ac:dyDescent="0.4">
      <c r="A22" s="17" t="s">
        <v>59</v>
      </c>
      <c r="B22" s="28" t="s">
        <v>60</v>
      </c>
      <c r="C22" s="25" t="s">
        <v>28</v>
      </c>
      <c r="D22" s="25" t="s">
        <v>28</v>
      </c>
      <c r="E22" s="25" t="s">
        <v>28</v>
      </c>
      <c r="F22" s="26" t="s">
        <v>28</v>
      </c>
      <c r="H22" s="27">
        <v>0</v>
      </c>
      <c r="I22" s="27"/>
      <c r="J22" s="16" t="s">
        <v>58</v>
      </c>
      <c r="K22" s="55" t="s">
        <v>61</v>
      </c>
      <c r="L22" s="22" t="s">
        <v>28</v>
      </c>
      <c r="M22" s="22" t="s">
        <v>28</v>
      </c>
      <c r="N22" s="22" t="s">
        <v>28</v>
      </c>
      <c r="O22" s="22" t="s">
        <v>28</v>
      </c>
      <c r="P22" s="22" t="s">
        <v>28</v>
      </c>
      <c r="Q22" s="22" t="s">
        <v>28</v>
      </c>
      <c r="R22" s="23" t="s">
        <v>28</v>
      </c>
    </row>
    <row r="23" spans="1:18" ht="15.5" thickTop="1" thickBot="1" x14ac:dyDescent="0.4">
      <c r="A23" s="17" t="s">
        <v>62</v>
      </c>
      <c r="B23" s="28" t="s">
        <v>63</v>
      </c>
      <c r="C23" s="25" t="s">
        <v>28</v>
      </c>
      <c r="D23" s="25" t="s">
        <v>28</v>
      </c>
      <c r="E23" s="25" t="s">
        <v>28</v>
      </c>
      <c r="F23" s="26" t="s">
        <v>28</v>
      </c>
      <c r="H23" s="27">
        <v>0</v>
      </c>
      <c r="I23" s="27"/>
      <c r="J23" s="16" t="s">
        <v>58</v>
      </c>
      <c r="K23" s="55" t="s">
        <v>61</v>
      </c>
      <c r="L23" s="22" t="s">
        <v>28</v>
      </c>
      <c r="M23" s="22" t="s">
        <v>28</v>
      </c>
      <c r="N23" s="22" t="s">
        <v>28</v>
      </c>
      <c r="O23" s="22" t="s">
        <v>28</v>
      </c>
      <c r="P23" s="22" t="s">
        <v>28</v>
      </c>
      <c r="Q23" s="22" t="s">
        <v>28</v>
      </c>
      <c r="R23" s="23" t="s">
        <v>28</v>
      </c>
    </row>
    <row r="24" spans="1:18" ht="15.5" thickTop="1" thickBot="1" x14ac:dyDescent="0.4">
      <c r="A24" s="17" t="s">
        <v>64</v>
      </c>
      <c r="B24" s="28" t="s">
        <v>65</v>
      </c>
      <c r="C24" s="25" t="s">
        <v>28</v>
      </c>
      <c r="D24" s="25" t="s">
        <v>28</v>
      </c>
      <c r="E24" s="25" t="s">
        <v>28</v>
      </c>
      <c r="F24" s="26" t="s">
        <v>28</v>
      </c>
      <c r="H24" s="27">
        <v>1207.3706109533684</v>
      </c>
      <c r="I24" s="27"/>
      <c r="J24" s="16" t="s">
        <v>58</v>
      </c>
      <c r="K24" s="55" t="s">
        <v>61</v>
      </c>
      <c r="L24" s="22" t="s">
        <v>28</v>
      </c>
      <c r="M24" s="22" t="s">
        <v>28</v>
      </c>
      <c r="N24" s="22" t="s">
        <v>28</v>
      </c>
      <c r="O24" s="22" t="s">
        <v>28</v>
      </c>
      <c r="P24" s="22" t="s">
        <v>28</v>
      </c>
      <c r="Q24" s="22" t="s">
        <v>28</v>
      </c>
      <c r="R24" s="23" t="s">
        <v>28</v>
      </c>
    </row>
    <row r="25" spans="1:18" ht="15.5" thickTop="1" thickBot="1" x14ac:dyDescent="0.4">
      <c r="A25" s="17" t="s">
        <v>66</v>
      </c>
      <c r="B25" s="28" t="s">
        <v>67</v>
      </c>
      <c r="C25" s="25" t="s">
        <v>28</v>
      </c>
      <c r="D25" s="25" t="s">
        <v>28</v>
      </c>
      <c r="E25" s="25" t="s">
        <v>28</v>
      </c>
      <c r="F25" s="26" t="s">
        <v>28</v>
      </c>
      <c r="H25" s="27" t="s">
        <v>68</v>
      </c>
      <c r="I25" s="27"/>
      <c r="J25" s="16" t="s">
        <v>28</v>
      </c>
      <c r="K25" s="22" t="s">
        <v>28</v>
      </c>
      <c r="L25" s="22" t="s">
        <v>28</v>
      </c>
      <c r="M25" s="22" t="s">
        <v>28</v>
      </c>
      <c r="N25" s="22" t="s">
        <v>28</v>
      </c>
      <c r="O25" s="22" t="s">
        <v>28</v>
      </c>
      <c r="P25" s="22" t="s">
        <v>28</v>
      </c>
      <c r="Q25" s="22" t="s">
        <v>28</v>
      </c>
      <c r="R25" s="23" t="s">
        <v>28</v>
      </c>
    </row>
    <row r="26" spans="1:18" ht="15.5" thickTop="1" thickBot="1" x14ac:dyDescent="0.4">
      <c r="A26" s="17" t="s">
        <v>69</v>
      </c>
      <c r="B26" s="28" t="s">
        <v>55</v>
      </c>
      <c r="C26" s="25" t="s">
        <v>28</v>
      </c>
      <c r="D26" s="25" t="s">
        <v>28</v>
      </c>
      <c r="E26" s="25" t="s">
        <v>28</v>
      </c>
      <c r="F26" s="26" t="s">
        <v>28</v>
      </c>
      <c r="H26" s="27">
        <v>0</v>
      </c>
      <c r="I26" s="27"/>
      <c r="J26" s="16" t="s">
        <v>58</v>
      </c>
      <c r="K26" s="55" t="s">
        <v>61</v>
      </c>
      <c r="L26" s="22" t="s">
        <v>28</v>
      </c>
      <c r="M26" s="22" t="s">
        <v>28</v>
      </c>
      <c r="N26" s="22" t="s">
        <v>28</v>
      </c>
      <c r="O26" s="22" t="s">
        <v>28</v>
      </c>
      <c r="P26" s="22" t="s">
        <v>28</v>
      </c>
      <c r="Q26" s="22" t="s">
        <v>28</v>
      </c>
      <c r="R26" s="23" t="s">
        <v>28</v>
      </c>
    </row>
    <row r="27" spans="1:18" ht="15.5" thickTop="1" thickBot="1" x14ac:dyDescent="0.4">
      <c r="A27" s="17" t="s">
        <v>70</v>
      </c>
      <c r="B27" s="28" t="s">
        <v>71</v>
      </c>
      <c r="C27" s="25" t="s">
        <v>28</v>
      </c>
      <c r="D27" s="25" t="s">
        <v>28</v>
      </c>
      <c r="E27" s="25" t="s">
        <v>28</v>
      </c>
      <c r="F27" s="26" t="s">
        <v>28</v>
      </c>
      <c r="H27" s="27"/>
      <c r="I27" s="27"/>
      <c r="J27" s="16" t="s">
        <v>28</v>
      </c>
      <c r="K27" s="22" t="s">
        <v>28</v>
      </c>
      <c r="L27" s="22" t="s">
        <v>28</v>
      </c>
      <c r="M27" s="22" t="s">
        <v>28</v>
      </c>
      <c r="N27" s="22" t="s">
        <v>28</v>
      </c>
      <c r="O27" s="22" t="s">
        <v>28</v>
      </c>
      <c r="P27" s="22" t="s">
        <v>28</v>
      </c>
      <c r="Q27" s="22" t="s">
        <v>28</v>
      </c>
      <c r="R27" s="23" t="s">
        <v>28</v>
      </c>
    </row>
    <row r="28" spans="1:18" ht="15.5" thickTop="1" thickBot="1" x14ac:dyDescent="0.4">
      <c r="A28" s="17" t="s">
        <v>72</v>
      </c>
      <c r="B28" s="28" t="s">
        <v>73</v>
      </c>
      <c r="C28" s="25" t="s">
        <v>28</v>
      </c>
      <c r="D28" s="25" t="s">
        <v>28</v>
      </c>
      <c r="E28" s="25"/>
      <c r="F28" s="26" t="s">
        <v>28</v>
      </c>
      <c r="H28" s="27">
        <v>5548</v>
      </c>
      <c r="I28" s="27"/>
      <c r="J28" s="16" t="s">
        <v>42</v>
      </c>
      <c r="K28" s="55" t="s">
        <v>61</v>
      </c>
      <c r="L28" s="22" t="s">
        <v>28</v>
      </c>
      <c r="M28" s="22" t="s">
        <v>28</v>
      </c>
      <c r="N28" s="22" t="s">
        <v>28</v>
      </c>
      <c r="O28" s="22" t="s">
        <v>28</v>
      </c>
      <c r="P28" s="22" t="s">
        <v>28</v>
      </c>
      <c r="Q28" s="22" t="s">
        <v>28</v>
      </c>
      <c r="R28" s="23" t="s">
        <v>28</v>
      </c>
    </row>
    <row r="29" spans="1:18" ht="15.5" thickTop="1" thickBot="1" x14ac:dyDescent="0.4">
      <c r="A29" s="17" t="s">
        <v>74</v>
      </c>
      <c r="B29" s="28" t="s">
        <v>55</v>
      </c>
      <c r="C29" s="25" t="s">
        <v>28</v>
      </c>
      <c r="D29" s="25" t="s">
        <v>28</v>
      </c>
      <c r="E29" s="25" t="s">
        <v>28</v>
      </c>
      <c r="F29" s="26" t="s">
        <v>28</v>
      </c>
      <c r="H29" s="27">
        <v>231.84</v>
      </c>
      <c r="I29" s="27"/>
      <c r="J29" s="16" t="s">
        <v>42</v>
      </c>
      <c r="K29" s="55" t="s">
        <v>61</v>
      </c>
      <c r="L29" s="22" t="s">
        <v>28</v>
      </c>
      <c r="M29" s="22" t="s">
        <v>28</v>
      </c>
      <c r="N29" s="22" t="s">
        <v>28</v>
      </c>
      <c r="O29" s="22" t="s">
        <v>28</v>
      </c>
      <c r="P29" s="22" t="s">
        <v>28</v>
      </c>
      <c r="Q29" s="22" t="s">
        <v>28</v>
      </c>
      <c r="R29" s="23" t="s">
        <v>28</v>
      </c>
    </row>
    <row r="30" spans="1:18" ht="15.5" thickTop="1" thickBot="1" x14ac:dyDescent="0.4">
      <c r="A30" s="17" t="s">
        <v>75</v>
      </c>
      <c r="B30" s="28" t="s">
        <v>76</v>
      </c>
      <c r="C30" s="25" t="s">
        <v>28</v>
      </c>
      <c r="D30" s="25" t="s">
        <v>28</v>
      </c>
      <c r="E30" s="25" t="s">
        <v>28</v>
      </c>
      <c r="F30" s="26" t="s">
        <v>28</v>
      </c>
      <c r="H30" s="52" t="s">
        <v>68</v>
      </c>
      <c r="I30" s="27"/>
      <c r="J30" s="16" t="s">
        <v>28</v>
      </c>
      <c r="K30" s="22" t="s">
        <v>28</v>
      </c>
      <c r="L30" s="22" t="s">
        <v>28</v>
      </c>
      <c r="M30" s="22" t="s">
        <v>28</v>
      </c>
      <c r="N30" s="22" t="s">
        <v>28</v>
      </c>
      <c r="O30" s="22" t="s">
        <v>28</v>
      </c>
      <c r="P30" s="22" t="s">
        <v>28</v>
      </c>
      <c r="Q30" s="22" t="s">
        <v>28</v>
      </c>
      <c r="R30" s="23" t="s">
        <v>28</v>
      </c>
    </row>
    <row r="31" spans="1:18" ht="15.5" thickTop="1" thickBot="1" x14ac:dyDescent="0.4">
      <c r="A31" s="17" t="s">
        <v>77</v>
      </c>
      <c r="B31" s="24" t="s">
        <v>78</v>
      </c>
      <c r="C31" s="25" t="s">
        <v>28</v>
      </c>
      <c r="D31" s="25" t="s">
        <v>28</v>
      </c>
      <c r="E31" s="25" t="s">
        <v>28</v>
      </c>
      <c r="F31" s="26" t="s">
        <v>28</v>
      </c>
      <c r="H31" s="52" t="s">
        <v>68</v>
      </c>
      <c r="I31" s="27"/>
      <c r="J31" s="16" t="s">
        <v>28</v>
      </c>
      <c r="K31" s="22" t="s">
        <v>28</v>
      </c>
      <c r="L31" s="22" t="s">
        <v>28</v>
      </c>
      <c r="M31" s="22" t="s">
        <v>28</v>
      </c>
      <c r="N31" s="22" t="s">
        <v>28</v>
      </c>
      <c r="O31" s="22" t="s">
        <v>28</v>
      </c>
      <c r="P31" s="22" t="s">
        <v>28</v>
      </c>
      <c r="Q31" s="22" t="s">
        <v>28</v>
      </c>
      <c r="R31" s="23" t="s">
        <v>28</v>
      </c>
    </row>
    <row r="32" spans="1:18" ht="15.5" thickTop="1" thickBot="1" x14ac:dyDescent="0.4">
      <c r="A32" s="17" t="s">
        <v>79</v>
      </c>
      <c r="B32" s="24" t="s">
        <v>80</v>
      </c>
      <c r="C32" s="25" t="s">
        <v>28</v>
      </c>
      <c r="D32" s="25" t="s">
        <v>28</v>
      </c>
      <c r="E32" s="25" t="s">
        <v>28</v>
      </c>
      <c r="F32" s="26" t="s">
        <v>28</v>
      </c>
      <c r="H32" s="52" t="s">
        <v>68</v>
      </c>
      <c r="I32" s="27"/>
      <c r="J32" s="16" t="s">
        <v>28</v>
      </c>
      <c r="K32" s="22" t="s">
        <v>28</v>
      </c>
      <c r="L32" s="22" t="s">
        <v>28</v>
      </c>
      <c r="M32" s="22" t="s">
        <v>28</v>
      </c>
      <c r="N32" s="22" t="s">
        <v>28</v>
      </c>
      <c r="O32" s="22" t="s">
        <v>28</v>
      </c>
      <c r="P32" s="22" t="s">
        <v>28</v>
      </c>
      <c r="Q32" s="22" t="s">
        <v>28</v>
      </c>
      <c r="R32" s="23" t="s">
        <v>28</v>
      </c>
    </row>
    <row r="33" spans="1:18" ht="15.5" thickTop="1" thickBot="1" x14ac:dyDescent="0.4">
      <c r="A33" s="17" t="s">
        <v>81</v>
      </c>
      <c r="B33" s="28" t="s">
        <v>82</v>
      </c>
      <c r="C33" s="25" t="s">
        <v>28</v>
      </c>
      <c r="D33" s="25" t="s">
        <v>28</v>
      </c>
      <c r="E33" s="25" t="s">
        <v>28</v>
      </c>
      <c r="F33" s="26" t="s">
        <v>28</v>
      </c>
      <c r="H33" s="52" t="s">
        <v>68</v>
      </c>
      <c r="I33" s="27"/>
      <c r="J33" s="16" t="s">
        <v>28</v>
      </c>
      <c r="K33" s="22" t="s">
        <v>28</v>
      </c>
      <c r="L33" s="22" t="s">
        <v>28</v>
      </c>
      <c r="M33" s="22" t="s">
        <v>28</v>
      </c>
      <c r="N33" s="22" t="s">
        <v>28</v>
      </c>
      <c r="O33" s="22" t="s">
        <v>28</v>
      </c>
      <c r="P33" s="22" t="s">
        <v>28</v>
      </c>
      <c r="Q33" s="22" t="s">
        <v>28</v>
      </c>
      <c r="R33" s="23" t="s">
        <v>28</v>
      </c>
    </row>
    <row r="34" spans="1:18" ht="15.5" thickTop="1" thickBot="1" x14ac:dyDescent="0.4">
      <c r="A34" s="17" t="s">
        <v>83</v>
      </c>
      <c r="B34" s="18" t="s">
        <v>84</v>
      </c>
      <c r="C34" s="19" t="s">
        <v>28</v>
      </c>
      <c r="D34" s="19" t="s">
        <v>28</v>
      </c>
      <c r="E34" s="19" t="s">
        <v>28</v>
      </c>
      <c r="F34" s="20" t="s">
        <v>28</v>
      </c>
      <c r="H34" s="21">
        <v>1285.5233742528999</v>
      </c>
      <c r="I34" s="27"/>
      <c r="J34" s="16" t="s">
        <v>28</v>
      </c>
      <c r="K34" s="22" t="s">
        <v>28</v>
      </c>
      <c r="L34" s="22" t="s">
        <v>28</v>
      </c>
      <c r="M34" s="22" t="s">
        <v>28</v>
      </c>
      <c r="N34" s="22" t="s">
        <v>28</v>
      </c>
      <c r="O34" s="22" t="s">
        <v>28</v>
      </c>
      <c r="P34" s="22" t="s">
        <v>28</v>
      </c>
      <c r="Q34" s="22" t="s">
        <v>28</v>
      </c>
      <c r="R34" s="23" t="s">
        <v>28</v>
      </c>
    </row>
    <row r="35" spans="1:18" ht="15.5" thickTop="1" thickBot="1" x14ac:dyDescent="0.4">
      <c r="A35" s="17" t="s">
        <v>85</v>
      </c>
      <c r="B35" s="28" t="s">
        <v>86</v>
      </c>
      <c r="C35" s="25" t="s">
        <v>28</v>
      </c>
      <c r="D35" s="25" t="s">
        <v>28</v>
      </c>
      <c r="E35" s="25" t="s">
        <v>28</v>
      </c>
      <c r="F35" s="26" t="s">
        <v>28</v>
      </c>
      <c r="H35" s="27">
        <v>0</v>
      </c>
      <c r="I35" s="27"/>
      <c r="J35" s="56" t="s">
        <v>58</v>
      </c>
      <c r="K35" s="55" t="s">
        <v>61</v>
      </c>
      <c r="L35" s="22" t="s">
        <v>28</v>
      </c>
      <c r="M35" s="22" t="s">
        <v>28</v>
      </c>
      <c r="N35" s="22" t="s">
        <v>28</v>
      </c>
      <c r="O35" s="22" t="s">
        <v>28</v>
      </c>
      <c r="P35" s="22" t="s">
        <v>28</v>
      </c>
      <c r="Q35" s="22" t="s">
        <v>28</v>
      </c>
      <c r="R35" s="23" t="s">
        <v>28</v>
      </c>
    </row>
    <row r="36" spans="1:18" ht="15.5" thickTop="1" thickBot="1" x14ac:dyDescent="0.4">
      <c r="A36" s="17" t="s">
        <v>87</v>
      </c>
      <c r="B36" s="24" t="s">
        <v>88</v>
      </c>
      <c r="C36" s="25" t="s">
        <v>28</v>
      </c>
      <c r="D36" s="25" t="s">
        <v>28</v>
      </c>
      <c r="E36" s="25" t="s">
        <v>28</v>
      </c>
      <c r="F36" s="26" t="s">
        <v>28</v>
      </c>
      <c r="H36" s="27" t="s">
        <v>68</v>
      </c>
      <c r="I36" s="27"/>
      <c r="J36" s="56"/>
      <c r="K36" s="55"/>
      <c r="L36" s="22" t="s">
        <v>28</v>
      </c>
      <c r="M36" s="22" t="s">
        <v>28</v>
      </c>
      <c r="N36" s="22" t="s">
        <v>28</v>
      </c>
      <c r="O36" s="22" t="s">
        <v>28</v>
      </c>
      <c r="P36" s="22" t="s">
        <v>28</v>
      </c>
      <c r="Q36" s="22" t="s">
        <v>28</v>
      </c>
      <c r="R36" s="23" t="s">
        <v>28</v>
      </c>
    </row>
    <row r="37" spans="1:18" ht="15.5" thickTop="1" thickBot="1" x14ac:dyDescent="0.4">
      <c r="A37" s="17" t="s">
        <v>89</v>
      </c>
      <c r="B37" s="24" t="s">
        <v>90</v>
      </c>
      <c r="C37" s="25" t="s">
        <v>28</v>
      </c>
      <c r="D37" s="25" t="s">
        <v>28</v>
      </c>
      <c r="E37" s="25" t="s">
        <v>28</v>
      </c>
      <c r="F37" s="26" t="s">
        <v>28</v>
      </c>
      <c r="H37" s="27">
        <v>0</v>
      </c>
      <c r="I37" s="27"/>
      <c r="J37" s="56" t="s">
        <v>58</v>
      </c>
      <c r="K37" s="55" t="s">
        <v>61</v>
      </c>
      <c r="L37" s="22" t="s">
        <v>28</v>
      </c>
      <c r="M37" s="22" t="s">
        <v>28</v>
      </c>
      <c r="N37" s="22" t="s">
        <v>28</v>
      </c>
      <c r="O37" s="22" t="s">
        <v>28</v>
      </c>
      <c r="P37" s="22" t="s">
        <v>28</v>
      </c>
      <c r="Q37" s="22" t="s">
        <v>28</v>
      </c>
      <c r="R37" s="23" t="s">
        <v>28</v>
      </c>
    </row>
    <row r="38" spans="1:18" ht="15.5" thickTop="1" thickBot="1" x14ac:dyDescent="0.4">
      <c r="A38" s="17" t="s">
        <v>91</v>
      </c>
      <c r="B38" s="24" t="s">
        <v>92</v>
      </c>
      <c r="C38" s="25" t="s">
        <v>28</v>
      </c>
      <c r="D38" s="25" t="s">
        <v>28</v>
      </c>
      <c r="E38" s="25" t="s">
        <v>28</v>
      </c>
      <c r="F38" s="26" t="s">
        <v>28</v>
      </c>
      <c r="H38" s="27">
        <v>0</v>
      </c>
      <c r="I38" s="27"/>
      <c r="J38" s="56" t="s">
        <v>58</v>
      </c>
      <c r="K38" s="55" t="s">
        <v>61</v>
      </c>
      <c r="L38" s="22" t="s">
        <v>28</v>
      </c>
      <c r="M38" s="22" t="s">
        <v>28</v>
      </c>
      <c r="N38" s="22" t="s">
        <v>28</v>
      </c>
      <c r="O38" s="22" t="s">
        <v>28</v>
      </c>
      <c r="P38" s="22" t="s">
        <v>28</v>
      </c>
      <c r="Q38" s="22" t="s">
        <v>28</v>
      </c>
      <c r="R38" s="23" t="s">
        <v>28</v>
      </c>
    </row>
    <row r="39" spans="1:18" ht="15.5" thickTop="1" thickBot="1" x14ac:dyDescent="0.4">
      <c r="A39" s="17" t="s">
        <v>93</v>
      </c>
      <c r="B39" s="24" t="s">
        <v>94</v>
      </c>
      <c r="C39" s="25" t="s">
        <v>28</v>
      </c>
      <c r="D39" s="25" t="s">
        <v>28</v>
      </c>
      <c r="E39" s="25" t="s">
        <v>28</v>
      </c>
      <c r="F39" s="26" t="s">
        <v>28</v>
      </c>
      <c r="H39" s="27" t="s">
        <v>68</v>
      </c>
      <c r="I39" s="27"/>
      <c r="J39" s="56"/>
      <c r="K39" s="55"/>
      <c r="L39" s="22" t="s">
        <v>28</v>
      </c>
      <c r="M39" s="22" t="s">
        <v>28</v>
      </c>
      <c r="N39" s="22" t="s">
        <v>28</v>
      </c>
      <c r="O39" s="22" t="s">
        <v>28</v>
      </c>
      <c r="P39" s="22" t="s">
        <v>28</v>
      </c>
      <c r="Q39" s="22" t="s">
        <v>28</v>
      </c>
      <c r="R39" s="23" t="s">
        <v>28</v>
      </c>
    </row>
    <row r="40" spans="1:18" ht="15.5" thickTop="1" thickBot="1" x14ac:dyDescent="0.4">
      <c r="A40" s="17" t="s">
        <v>95</v>
      </c>
      <c r="B40" s="24" t="s">
        <v>55</v>
      </c>
      <c r="C40" s="25" t="s">
        <v>28</v>
      </c>
      <c r="D40" s="25" t="s">
        <v>28</v>
      </c>
      <c r="E40" s="25" t="s">
        <v>28</v>
      </c>
      <c r="F40" s="26" t="s">
        <v>28</v>
      </c>
      <c r="H40" s="27" t="s">
        <v>68</v>
      </c>
      <c r="I40" s="27"/>
      <c r="J40" s="56"/>
      <c r="K40" s="55"/>
      <c r="L40" s="22" t="s">
        <v>28</v>
      </c>
      <c r="M40" s="22" t="s">
        <v>28</v>
      </c>
      <c r="N40" s="22" t="s">
        <v>28</v>
      </c>
      <c r="O40" s="22" t="s">
        <v>28</v>
      </c>
      <c r="P40" s="22" t="s">
        <v>28</v>
      </c>
      <c r="Q40" s="22" t="s">
        <v>28</v>
      </c>
      <c r="R40" s="23" t="s">
        <v>28</v>
      </c>
    </row>
    <row r="41" spans="1:18" ht="15.5" thickTop="1" thickBot="1" x14ac:dyDescent="0.4">
      <c r="A41" s="17" t="s">
        <v>96</v>
      </c>
      <c r="B41" s="28" t="s">
        <v>97</v>
      </c>
      <c r="C41" s="25" t="s">
        <v>28</v>
      </c>
      <c r="D41" s="25" t="s">
        <v>28</v>
      </c>
      <c r="E41" s="25" t="s">
        <v>28</v>
      </c>
      <c r="F41" s="26" t="s">
        <v>28</v>
      </c>
      <c r="H41" s="27">
        <v>1285.5233742528999</v>
      </c>
      <c r="I41" s="27"/>
      <c r="J41" s="56" t="s">
        <v>58</v>
      </c>
      <c r="K41" s="55" t="s">
        <v>61</v>
      </c>
      <c r="L41" s="22" t="s">
        <v>28</v>
      </c>
      <c r="M41" s="22" t="s">
        <v>28</v>
      </c>
      <c r="N41" s="22" t="s">
        <v>28</v>
      </c>
      <c r="O41" s="22" t="s">
        <v>28</v>
      </c>
      <c r="P41" s="22" t="s">
        <v>28</v>
      </c>
      <c r="Q41" s="22" t="s">
        <v>28</v>
      </c>
      <c r="R41" s="23" t="s">
        <v>28</v>
      </c>
    </row>
    <row r="42" spans="1:18" ht="15.5" thickTop="1" thickBot="1" x14ac:dyDescent="0.4">
      <c r="A42" s="29" t="s">
        <v>98</v>
      </c>
      <c r="B42" s="30" t="s">
        <v>99</v>
      </c>
      <c r="C42" s="31" t="s">
        <v>28</v>
      </c>
      <c r="D42" s="31" t="s">
        <v>28</v>
      </c>
      <c r="E42" s="31" t="s">
        <v>28</v>
      </c>
      <c r="F42" s="32" t="s">
        <v>28</v>
      </c>
      <c r="H42" s="15"/>
      <c r="I42" s="15"/>
      <c r="J42" s="33" t="s">
        <v>100</v>
      </c>
      <c r="K42" s="31" t="s">
        <v>28</v>
      </c>
      <c r="L42" s="31" t="s">
        <v>28</v>
      </c>
      <c r="M42" s="31" t="s">
        <v>28</v>
      </c>
      <c r="N42" s="31" t="s">
        <v>28</v>
      </c>
      <c r="O42" s="31" t="s">
        <v>28</v>
      </c>
      <c r="P42" s="31" t="s">
        <v>28</v>
      </c>
      <c r="Q42" s="31" t="s">
        <v>28</v>
      </c>
      <c r="R42" s="32" t="s">
        <v>28</v>
      </c>
    </row>
  </sheetData>
  <mergeCells count="4">
    <mergeCell ref="C10:D11"/>
    <mergeCell ref="E10:F11"/>
    <mergeCell ref="H10:R10"/>
    <mergeCell ref="M11:R11"/>
  </mergeCells>
  <dataValidations count="8">
    <dataValidation type="list" showErrorMessage="1" sqref="B3" xr:uid="{00000000-0002-0000-00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000-000002000000}">
      <formula1>-90</formula1>
      <formula2>90</formula2>
    </dataValidation>
    <dataValidation type="decimal" showErrorMessage="1" sqref="B6" xr:uid="{00000000-0002-0000-0000-000003000000}">
      <formula1>-180</formula1>
      <formula2>180</formula2>
    </dataValidation>
    <dataValidation type="list" showErrorMessage="1" sqref="B7" xr:uid="{00000000-0002-0000-0000-000004000000}">
      <formula1>"Yes,No"</formula1>
    </dataValidation>
    <dataValidation type="decimal" showErrorMessage="1" sqref="B9" xr:uid="{00000000-0002-0000-00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2" xr:uid="{00000000-0002-0000-0000-000007000000}">
      <formula1>OR(H13="MI",H13="N/A",ISNUMBER(H13))</formula1>
    </dataValidation>
    <dataValidation type="list" allowBlank="1" showErrorMessage="1" sqref="J13:J34" xr:uid="{00000000-0002-0000-0000-000025000000}">
      <formula1>"Level 1,Level 2,Level 3,Level 4"</formula1>
    </dataValidation>
    <dataValidation type="list" allowBlank="1" showErrorMessage="1" sqref="K13 K21 K25 K27 K30:K34 K42" xr:uid="{00000000-0002-0000-0000-000026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r:id="rId1"/>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ListofCountries!$A$1:$A$194</xm:f>
          </x14:formula1>
          <xm:sqref>B4</xm:sqref>
        </x14:dataValidation>
        <x14:dataValidation type="list" allowBlank="1" xr:uid="{00000000-0002-0000-0000-000005000000}">
          <x14:formula1>
            <xm:f>ListofCountries!$B$1:$B$152</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U42"/>
  <sheetViews>
    <sheetView showGridLines="0" topLeftCell="B1" zoomScale="70" zoomScaleNormal="70" workbookViewId="0">
      <selection activeCell="H41" sqref="H41"/>
    </sheetView>
  </sheetViews>
  <sheetFormatPr baseColWidth="10" defaultColWidth="8.7265625" defaultRowHeight="14.5" x14ac:dyDescent="0.35"/>
  <cols>
    <col min="1" max="1" width="24" customWidth="1"/>
    <col min="2" max="2" width="896" customWidth="1"/>
    <col min="3" max="6" width="16" customWidth="1"/>
    <col min="7" max="7" width="3" customWidth="1"/>
    <col min="8" max="10" width="18" customWidth="1"/>
    <col min="11" max="12" width="26" customWidth="1"/>
    <col min="13" max="18" width="3" customWidth="1"/>
  </cols>
  <sheetData>
    <row r="1" spans="1:21" x14ac:dyDescent="0.35">
      <c r="A1" s="1" t="s">
        <v>0</v>
      </c>
      <c r="B1" s="2" t="s">
        <v>101</v>
      </c>
    </row>
    <row r="2" spans="1:21" x14ac:dyDescent="0.35">
      <c r="A2" s="3" t="s">
        <v>2</v>
      </c>
      <c r="B2" s="4" t="s">
        <v>102</v>
      </c>
    </row>
    <row r="3" spans="1:21" x14ac:dyDescent="0.35">
      <c r="A3" s="3" t="s">
        <v>4</v>
      </c>
      <c r="B3" s="4" t="s">
        <v>5</v>
      </c>
    </row>
    <row r="4" spans="1:21" x14ac:dyDescent="0.35">
      <c r="A4" s="3" t="s">
        <v>6</v>
      </c>
      <c r="B4" s="4" t="s">
        <v>7</v>
      </c>
    </row>
    <row r="5" spans="1:21" x14ac:dyDescent="0.35">
      <c r="A5" s="3" t="s">
        <v>8</v>
      </c>
      <c r="B5" s="4">
        <v>37.574005</v>
      </c>
    </row>
    <row r="6" spans="1:21" x14ac:dyDescent="0.35">
      <c r="A6" s="3" t="s">
        <v>9</v>
      </c>
      <c r="B6" s="4">
        <v>-0.95671200000000001</v>
      </c>
      <c r="I6">
        <v>1000</v>
      </c>
    </row>
    <row r="7" spans="1:21" x14ac:dyDescent="0.35">
      <c r="A7" s="3" t="s">
        <v>10</v>
      </c>
      <c r="B7" s="4" t="s">
        <v>11</v>
      </c>
    </row>
    <row r="8" spans="1:21" x14ac:dyDescent="0.35">
      <c r="A8" s="3" t="s">
        <v>12</v>
      </c>
      <c r="B8" s="4" t="s">
        <v>13</v>
      </c>
    </row>
    <row r="9" spans="1:21" x14ac:dyDescent="0.35">
      <c r="A9" s="3" t="s">
        <v>14</v>
      </c>
      <c r="B9" s="5">
        <v>1</v>
      </c>
    </row>
    <row r="10" spans="1:21" ht="15.5" x14ac:dyDescent="0.35">
      <c r="A10" s="6" t="s">
        <v>15</v>
      </c>
      <c r="B10" s="7" t="s">
        <v>16</v>
      </c>
      <c r="C10" s="106" t="s">
        <v>17</v>
      </c>
      <c r="D10" s="106"/>
      <c r="E10" s="107" t="s">
        <v>18</v>
      </c>
      <c r="F10" s="107"/>
      <c r="H10" s="108" t="s">
        <v>19</v>
      </c>
      <c r="I10" s="108"/>
      <c r="J10" s="108"/>
      <c r="K10" s="108"/>
      <c r="L10" s="108"/>
      <c r="M10" s="108"/>
      <c r="N10" s="108"/>
      <c r="O10" s="108"/>
      <c r="P10" s="108"/>
      <c r="Q10" s="108"/>
      <c r="R10" s="108"/>
    </row>
    <row r="11" spans="1:21" ht="48" customHeight="1" x14ac:dyDescent="0.35">
      <c r="C11" s="106"/>
      <c r="D11" s="106"/>
      <c r="E11" s="107"/>
      <c r="F11" s="107"/>
      <c r="H11" s="8" t="s">
        <v>20</v>
      </c>
      <c r="I11" s="9" t="s">
        <v>21</v>
      </c>
      <c r="J11" s="9" t="s">
        <v>22</v>
      </c>
      <c r="K11" s="10" t="s">
        <v>23</v>
      </c>
      <c r="L11" s="10" t="s">
        <v>23</v>
      </c>
      <c r="M11" s="109" t="s">
        <v>24</v>
      </c>
      <c r="N11" s="109"/>
      <c r="O11" s="109"/>
      <c r="P11" s="109"/>
      <c r="Q11" s="109"/>
      <c r="R11" s="109"/>
      <c r="U11">
        <f>H14/H13</f>
        <v>0.4287908473038321</v>
      </c>
    </row>
    <row r="12" spans="1:21" ht="86.5"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c r="U12">
        <f>H21/H13</f>
        <v>7.2618527576157929E-2</v>
      </c>
    </row>
    <row r="13" spans="1:21" x14ac:dyDescent="0.35">
      <c r="A13" s="11" t="s">
        <v>38</v>
      </c>
      <c r="B13" s="12" t="s">
        <v>39</v>
      </c>
      <c r="C13" s="13" t="s">
        <v>28</v>
      </c>
      <c r="D13" s="13" t="s">
        <v>28</v>
      </c>
      <c r="E13" s="13" t="s">
        <v>28</v>
      </c>
      <c r="F13" s="14" t="s">
        <v>28</v>
      </c>
      <c r="H13" s="15">
        <f>H14+H21+H34</f>
        <v>30645.243672118286</v>
      </c>
      <c r="I13" s="15"/>
      <c r="J13" s="16" t="s">
        <v>28</v>
      </c>
      <c r="K13" s="13" t="s">
        <v>28</v>
      </c>
      <c r="L13" s="13" t="s">
        <v>28</v>
      </c>
      <c r="M13" s="13" t="s">
        <v>28</v>
      </c>
      <c r="N13" s="13" t="s">
        <v>28</v>
      </c>
      <c r="O13" s="13" t="s">
        <v>28</v>
      </c>
      <c r="P13" s="13" t="s">
        <v>28</v>
      </c>
      <c r="Q13" s="13" t="s">
        <v>28</v>
      </c>
      <c r="R13" s="14" t="s">
        <v>28</v>
      </c>
    </row>
    <row r="14" spans="1:21" ht="15.5" thickTop="1" thickBot="1" x14ac:dyDescent="0.4">
      <c r="A14" s="17" t="s">
        <v>40</v>
      </c>
      <c r="B14" s="18" t="s">
        <v>41</v>
      </c>
      <c r="C14" s="19" t="s">
        <v>28</v>
      </c>
      <c r="D14" s="19" t="s">
        <v>28</v>
      </c>
      <c r="E14" s="19" t="s">
        <v>28</v>
      </c>
      <c r="F14" s="20" t="s">
        <v>28</v>
      </c>
      <c r="H14" s="21">
        <v>13140.4</v>
      </c>
      <c r="I14" s="21"/>
      <c r="J14" s="16" t="s">
        <v>42</v>
      </c>
      <c r="K14" s="22" t="s">
        <v>43</v>
      </c>
      <c r="L14" s="22" t="s">
        <v>28</v>
      </c>
      <c r="M14" s="22" t="s">
        <v>28</v>
      </c>
      <c r="N14" s="22" t="s">
        <v>28</v>
      </c>
      <c r="O14" s="22" t="s">
        <v>28</v>
      </c>
      <c r="P14" s="22" t="s">
        <v>28</v>
      </c>
      <c r="Q14" s="22" t="s">
        <v>28</v>
      </c>
      <c r="R14" s="23" t="s">
        <v>28</v>
      </c>
    </row>
    <row r="15" spans="1:21" ht="15.5" thickTop="1" thickBot="1" x14ac:dyDescent="0.4">
      <c r="A15" s="17" t="s">
        <v>44</v>
      </c>
      <c r="B15" s="24" t="s">
        <v>45</v>
      </c>
      <c r="C15" s="25" t="s">
        <v>28</v>
      </c>
      <c r="D15" s="25" t="s">
        <v>28</v>
      </c>
      <c r="E15" s="25" t="s">
        <v>28</v>
      </c>
      <c r="F15" s="26" t="s">
        <v>28</v>
      </c>
      <c r="H15" s="27">
        <v>6451.3</v>
      </c>
      <c r="I15" s="21"/>
      <c r="J15" s="16" t="s">
        <v>42</v>
      </c>
      <c r="K15" s="55" t="s">
        <v>43</v>
      </c>
      <c r="L15" s="22" t="s">
        <v>28</v>
      </c>
      <c r="M15" s="22" t="s">
        <v>28</v>
      </c>
      <c r="N15" s="22" t="s">
        <v>28</v>
      </c>
      <c r="O15" s="22" t="s">
        <v>28</v>
      </c>
      <c r="P15" s="22" t="s">
        <v>28</v>
      </c>
      <c r="Q15" s="22" t="s">
        <v>28</v>
      </c>
      <c r="R15" s="23" t="s">
        <v>28</v>
      </c>
      <c r="U15">
        <f>H34/H13</f>
        <v>0.49859062512000996</v>
      </c>
    </row>
    <row r="16" spans="1:21" ht="15.5" thickTop="1" thickBot="1" x14ac:dyDescent="0.4">
      <c r="A16" s="17" t="s">
        <v>46</v>
      </c>
      <c r="B16" s="24" t="s">
        <v>47</v>
      </c>
      <c r="C16" s="25" t="s">
        <v>28</v>
      </c>
      <c r="D16" s="25" t="s">
        <v>28</v>
      </c>
      <c r="E16" s="25" t="s">
        <v>28</v>
      </c>
      <c r="F16" s="26" t="s">
        <v>28</v>
      </c>
      <c r="H16" s="27">
        <v>2446.6999999999998</v>
      </c>
      <c r="I16" s="21"/>
      <c r="J16" s="16" t="s">
        <v>42</v>
      </c>
      <c r="K16" s="55" t="s">
        <v>43</v>
      </c>
      <c r="L16" s="22" t="s">
        <v>28</v>
      </c>
      <c r="M16" s="22" t="s">
        <v>28</v>
      </c>
      <c r="N16" s="22" t="s">
        <v>28</v>
      </c>
      <c r="O16" s="22" t="s">
        <v>28</v>
      </c>
      <c r="P16" s="22" t="s">
        <v>28</v>
      </c>
      <c r="Q16" s="22" t="s">
        <v>28</v>
      </c>
      <c r="R16" s="23" t="s">
        <v>28</v>
      </c>
    </row>
    <row r="17" spans="1:18" ht="15.5" thickTop="1" thickBot="1" x14ac:dyDescent="0.4">
      <c r="A17" s="17" t="s">
        <v>48</v>
      </c>
      <c r="B17" s="24" t="s">
        <v>49</v>
      </c>
      <c r="C17" s="25" t="s">
        <v>28</v>
      </c>
      <c r="D17" s="25" t="s">
        <v>28</v>
      </c>
      <c r="E17" s="25" t="s">
        <v>28</v>
      </c>
      <c r="F17" s="26" t="s">
        <v>28</v>
      </c>
      <c r="H17" s="27">
        <v>1012.1</v>
      </c>
      <c r="I17" s="21"/>
      <c r="J17" s="16" t="s">
        <v>42</v>
      </c>
      <c r="K17" s="55" t="s">
        <v>43</v>
      </c>
      <c r="L17" s="22" t="s">
        <v>28</v>
      </c>
      <c r="M17" s="22" t="s">
        <v>28</v>
      </c>
      <c r="N17" s="22" t="s">
        <v>28</v>
      </c>
      <c r="O17" s="22" t="s">
        <v>28</v>
      </c>
      <c r="P17" s="22" t="s">
        <v>28</v>
      </c>
      <c r="Q17" s="22" t="s">
        <v>28</v>
      </c>
      <c r="R17" s="23" t="s">
        <v>28</v>
      </c>
    </row>
    <row r="18" spans="1:18" ht="15.5" thickTop="1" thickBot="1" x14ac:dyDescent="0.4">
      <c r="A18" s="17" t="s">
        <v>50</v>
      </c>
      <c r="B18" s="24" t="s">
        <v>51</v>
      </c>
      <c r="C18" s="25" t="s">
        <v>28</v>
      </c>
      <c r="D18" s="25" t="s">
        <v>28</v>
      </c>
      <c r="E18" s="25" t="s">
        <v>28</v>
      </c>
      <c r="F18" s="26" t="s">
        <v>28</v>
      </c>
      <c r="H18" s="27">
        <v>0</v>
      </c>
      <c r="I18" s="21"/>
      <c r="J18" s="16" t="s">
        <v>42</v>
      </c>
      <c r="K18" s="55" t="s">
        <v>43</v>
      </c>
      <c r="L18" s="22" t="s">
        <v>28</v>
      </c>
      <c r="M18" s="22" t="s">
        <v>28</v>
      </c>
      <c r="N18" s="22" t="s">
        <v>28</v>
      </c>
      <c r="O18" s="22" t="s">
        <v>28</v>
      </c>
      <c r="P18" s="22" t="s">
        <v>28</v>
      </c>
      <c r="Q18" s="22" t="s">
        <v>28</v>
      </c>
      <c r="R18" s="23" t="s">
        <v>28</v>
      </c>
    </row>
    <row r="19" spans="1:18" ht="15.5" thickTop="1" thickBot="1" x14ac:dyDescent="0.4">
      <c r="A19" s="17" t="s">
        <v>52</v>
      </c>
      <c r="B19" s="24" t="s">
        <v>53</v>
      </c>
      <c r="C19" s="25" t="s">
        <v>28</v>
      </c>
      <c r="D19" s="25" t="s">
        <v>28</v>
      </c>
      <c r="E19" s="25" t="s">
        <v>28</v>
      </c>
      <c r="F19" s="26" t="s">
        <v>28</v>
      </c>
      <c r="H19" s="27">
        <v>183.5</v>
      </c>
      <c r="I19" s="21"/>
      <c r="J19" s="16" t="s">
        <v>42</v>
      </c>
      <c r="K19" s="55" t="s">
        <v>43</v>
      </c>
      <c r="L19" s="22" t="s">
        <v>28</v>
      </c>
      <c r="M19" s="22" t="s">
        <v>28</v>
      </c>
      <c r="N19" s="22" t="s">
        <v>28</v>
      </c>
      <c r="O19" s="22" t="s">
        <v>28</v>
      </c>
      <c r="P19" s="22" t="s">
        <v>28</v>
      </c>
      <c r="Q19" s="22" t="s">
        <v>28</v>
      </c>
      <c r="R19" s="23" t="s">
        <v>28</v>
      </c>
    </row>
    <row r="20" spans="1:18" ht="15.5" thickTop="1" thickBot="1" x14ac:dyDescent="0.4">
      <c r="A20" s="17" t="s">
        <v>54</v>
      </c>
      <c r="B20" s="24" t="s">
        <v>55</v>
      </c>
      <c r="C20" s="25" t="s">
        <v>28</v>
      </c>
      <c r="D20" s="25" t="s">
        <v>28</v>
      </c>
      <c r="E20" s="25" t="s">
        <v>28</v>
      </c>
      <c r="F20" s="26" t="s">
        <v>28</v>
      </c>
      <c r="H20" s="27">
        <v>3046.8</v>
      </c>
      <c r="I20" s="21"/>
      <c r="J20" s="16" t="s">
        <v>42</v>
      </c>
      <c r="K20" s="55" t="s">
        <v>43</v>
      </c>
      <c r="L20" s="22" t="s">
        <v>28</v>
      </c>
      <c r="M20" s="22" t="s">
        <v>28</v>
      </c>
      <c r="N20" s="22" t="s">
        <v>28</v>
      </c>
      <c r="O20" s="22" t="s">
        <v>28</v>
      </c>
      <c r="P20" s="22" t="s">
        <v>28</v>
      </c>
      <c r="Q20" s="22" t="s">
        <v>28</v>
      </c>
      <c r="R20" s="23" t="s">
        <v>28</v>
      </c>
    </row>
    <row r="21" spans="1:18" ht="15.5" thickTop="1" thickBot="1" x14ac:dyDescent="0.4">
      <c r="A21" s="17" t="s">
        <v>56</v>
      </c>
      <c r="B21" s="18" t="s">
        <v>57</v>
      </c>
      <c r="C21" s="19" t="s">
        <v>28</v>
      </c>
      <c r="D21" s="19" t="s">
        <v>28</v>
      </c>
      <c r="E21" s="19" t="s">
        <v>28</v>
      </c>
      <c r="F21" s="20" t="s">
        <v>28</v>
      </c>
      <c r="H21" s="21">
        <v>2225.4124726818009</v>
      </c>
      <c r="I21" s="21"/>
      <c r="J21" s="16" t="s">
        <v>28</v>
      </c>
      <c r="K21" s="22" t="s">
        <v>28</v>
      </c>
      <c r="L21" s="22" t="s">
        <v>28</v>
      </c>
      <c r="M21" s="22" t="s">
        <v>28</v>
      </c>
      <c r="N21" s="22" t="s">
        <v>28</v>
      </c>
      <c r="O21" s="22" t="s">
        <v>28</v>
      </c>
      <c r="P21" s="22" t="s">
        <v>28</v>
      </c>
      <c r="Q21" s="22" t="s">
        <v>28</v>
      </c>
      <c r="R21" s="23" t="s">
        <v>28</v>
      </c>
    </row>
    <row r="22" spans="1:18" ht="15.5" thickTop="1" thickBot="1" x14ac:dyDescent="0.4">
      <c r="A22" s="17" t="s">
        <v>59</v>
      </c>
      <c r="B22" s="28" t="s">
        <v>60</v>
      </c>
      <c r="C22" s="25" t="s">
        <v>28</v>
      </c>
      <c r="D22" s="25" t="s">
        <v>28</v>
      </c>
      <c r="E22" s="25" t="s">
        <v>28</v>
      </c>
      <c r="F22" s="26" t="s">
        <v>28</v>
      </c>
      <c r="H22" s="27">
        <v>131.80000000000001</v>
      </c>
      <c r="I22" s="21"/>
      <c r="J22" s="16" t="s">
        <v>58</v>
      </c>
      <c r="K22" s="55" t="s">
        <v>61</v>
      </c>
      <c r="L22" s="22" t="s">
        <v>28</v>
      </c>
      <c r="M22" s="22" t="s">
        <v>28</v>
      </c>
      <c r="N22" s="22" t="s">
        <v>28</v>
      </c>
      <c r="O22" s="22" t="s">
        <v>28</v>
      </c>
      <c r="P22" s="22" t="s">
        <v>28</v>
      </c>
      <c r="Q22" s="22" t="s">
        <v>28</v>
      </c>
      <c r="R22" s="23" t="s">
        <v>28</v>
      </c>
    </row>
    <row r="23" spans="1:18" ht="15.5" thickTop="1" thickBot="1" x14ac:dyDescent="0.4">
      <c r="A23" s="17" t="s">
        <v>62</v>
      </c>
      <c r="B23" s="28" t="s">
        <v>63</v>
      </c>
      <c r="C23" s="25" t="s">
        <v>28</v>
      </c>
      <c r="D23" s="25" t="s">
        <v>28</v>
      </c>
      <c r="E23" s="25" t="s">
        <v>28</v>
      </c>
      <c r="F23" s="26" t="s">
        <v>28</v>
      </c>
      <c r="H23" s="27">
        <v>0</v>
      </c>
      <c r="I23" s="21"/>
      <c r="J23" s="16" t="s">
        <v>42</v>
      </c>
      <c r="K23" s="55" t="s">
        <v>61</v>
      </c>
      <c r="L23" s="22" t="s">
        <v>28</v>
      </c>
      <c r="M23" s="22" t="s">
        <v>28</v>
      </c>
      <c r="N23" s="22" t="s">
        <v>28</v>
      </c>
      <c r="O23" s="22" t="s">
        <v>28</v>
      </c>
      <c r="P23" s="22" t="s">
        <v>28</v>
      </c>
      <c r="Q23" s="22" t="s">
        <v>28</v>
      </c>
      <c r="R23" s="23" t="s">
        <v>28</v>
      </c>
    </row>
    <row r="24" spans="1:18" ht="15.5" thickTop="1" thickBot="1" x14ac:dyDescent="0.4">
      <c r="A24" s="17" t="s">
        <v>64</v>
      </c>
      <c r="B24" s="28" t="s">
        <v>65</v>
      </c>
      <c r="C24" s="25" t="s">
        <v>28</v>
      </c>
      <c r="D24" s="25" t="s">
        <v>28</v>
      </c>
      <c r="E24" s="25" t="s">
        <v>28</v>
      </c>
      <c r="F24" s="26" t="s">
        <v>28</v>
      </c>
      <c r="H24" s="27">
        <v>1703.5366350411914</v>
      </c>
      <c r="I24" s="21"/>
      <c r="J24" s="16" t="s">
        <v>42</v>
      </c>
      <c r="K24" s="55" t="s">
        <v>61</v>
      </c>
      <c r="L24" s="22" t="s">
        <v>28</v>
      </c>
      <c r="M24" s="22" t="s">
        <v>28</v>
      </c>
      <c r="N24" s="22" t="s">
        <v>28</v>
      </c>
      <c r="O24" s="22" t="s">
        <v>28</v>
      </c>
      <c r="P24" s="22" t="s">
        <v>28</v>
      </c>
      <c r="Q24" s="22" t="s">
        <v>28</v>
      </c>
      <c r="R24" s="23" t="s">
        <v>28</v>
      </c>
    </row>
    <row r="25" spans="1:18" ht="15.5" thickTop="1" thickBot="1" x14ac:dyDescent="0.4">
      <c r="A25" s="17" t="s">
        <v>66</v>
      </c>
      <c r="B25" s="28" t="s">
        <v>67</v>
      </c>
      <c r="C25" s="25" t="s">
        <v>28</v>
      </c>
      <c r="D25" s="25" t="s">
        <v>28</v>
      </c>
      <c r="E25" s="25" t="s">
        <v>28</v>
      </c>
      <c r="F25" s="26" t="s">
        <v>28</v>
      </c>
      <c r="H25" s="27">
        <v>0</v>
      </c>
      <c r="I25" s="21"/>
      <c r="J25" s="16" t="s">
        <v>42</v>
      </c>
      <c r="K25" s="55" t="s">
        <v>61</v>
      </c>
      <c r="L25" s="22" t="s">
        <v>28</v>
      </c>
      <c r="M25" s="22" t="s">
        <v>28</v>
      </c>
      <c r="N25" s="22" t="s">
        <v>28</v>
      </c>
      <c r="O25" s="22" t="s">
        <v>28</v>
      </c>
      <c r="P25" s="22" t="s">
        <v>28</v>
      </c>
      <c r="Q25" s="22" t="s">
        <v>28</v>
      </c>
      <c r="R25" s="23" t="s">
        <v>28</v>
      </c>
    </row>
    <row r="26" spans="1:18" ht="15.5" thickTop="1" thickBot="1" x14ac:dyDescent="0.4">
      <c r="A26" s="17" t="s">
        <v>69</v>
      </c>
      <c r="B26" s="28" t="s">
        <v>55</v>
      </c>
      <c r="C26" s="25" t="s">
        <v>28</v>
      </c>
      <c r="D26" s="25" t="s">
        <v>28</v>
      </c>
      <c r="E26" s="25" t="s">
        <v>28</v>
      </c>
      <c r="F26" s="26" t="s">
        <v>28</v>
      </c>
      <c r="H26" s="27">
        <v>0</v>
      </c>
      <c r="I26" s="21"/>
      <c r="J26" s="16" t="s">
        <v>42</v>
      </c>
      <c r="K26" s="55" t="s">
        <v>61</v>
      </c>
      <c r="L26" s="22" t="s">
        <v>28</v>
      </c>
      <c r="M26" s="22" t="s">
        <v>28</v>
      </c>
      <c r="N26" s="22" t="s">
        <v>28</v>
      </c>
      <c r="O26" s="22" t="s">
        <v>28</v>
      </c>
      <c r="P26" s="22" t="s">
        <v>28</v>
      </c>
      <c r="Q26" s="22" t="s">
        <v>28</v>
      </c>
      <c r="R26" s="23" t="s">
        <v>28</v>
      </c>
    </row>
    <row r="27" spans="1:18" ht="15.5" thickTop="1" thickBot="1" x14ac:dyDescent="0.4">
      <c r="A27" s="17" t="s">
        <v>70</v>
      </c>
      <c r="B27" s="28" t="s">
        <v>71</v>
      </c>
      <c r="C27" s="25" t="s">
        <v>28</v>
      </c>
      <c r="D27" s="25" t="s">
        <v>28</v>
      </c>
      <c r="E27" s="25" t="s">
        <v>28</v>
      </c>
      <c r="F27" s="26" t="s">
        <v>28</v>
      </c>
      <c r="H27" s="27" t="s">
        <v>68</v>
      </c>
      <c r="I27" s="21"/>
      <c r="J27" s="16" t="s">
        <v>28</v>
      </c>
      <c r="K27" s="55"/>
      <c r="L27" s="22" t="s">
        <v>28</v>
      </c>
      <c r="M27" s="22" t="s">
        <v>28</v>
      </c>
      <c r="N27" s="22" t="s">
        <v>28</v>
      </c>
      <c r="O27" s="22" t="s">
        <v>28</v>
      </c>
      <c r="P27" s="22" t="s">
        <v>28</v>
      </c>
      <c r="Q27" s="22" t="s">
        <v>28</v>
      </c>
      <c r="R27" s="23" t="s">
        <v>28</v>
      </c>
    </row>
    <row r="28" spans="1:18" ht="15.5" thickTop="1" thickBot="1" x14ac:dyDescent="0.4">
      <c r="A28" s="17" t="s">
        <v>72</v>
      </c>
      <c r="B28" s="28" t="s">
        <v>73</v>
      </c>
      <c r="C28" s="25" t="s">
        <v>28</v>
      </c>
      <c r="D28" s="25" t="s">
        <v>28</v>
      </c>
      <c r="E28" s="25" t="s">
        <v>28</v>
      </c>
      <c r="F28" s="26" t="s">
        <v>28</v>
      </c>
      <c r="H28" s="27">
        <v>390.07583764060945</v>
      </c>
      <c r="I28" s="21"/>
      <c r="J28" s="16" t="s">
        <v>42</v>
      </c>
      <c r="K28" s="55" t="s">
        <v>61</v>
      </c>
      <c r="L28" s="22" t="s">
        <v>28</v>
      </c>
      <c r="M28" s="22" t="s">
        <v>28</v>
      </c>
      <c r="N28" s="22" t="s">
        <v>28</v>
      </c>
      <c r="O28" s="22" t="s">
        <v>28</v>
      </c>
      <c r="P28" s="22" t="s">
        <v>28</v>
      </c>
      <c r="Q28" s="22" t="s">
        <v>28</v>
      </c>
      <c r="R28" s="23" t="s">
        <v>28</v>
      </c>
    </row>
    <row r="29" spans="1:18" ht="15.5" thickTop="1" thickBot="1" x14ac:dyDescent="0.4">
      <c r="A29" s="17" t="s">
        <v>74</v>
      </c>
      <c r="B29" s="28" t="s">
        <v>55</v>
      </c>
      <c r="C29" s="25" t="s">
        <v>28</v>
      </c>
      <c r="D29" s="25" t="s">
        <v>28</v>
      </c>
      <c r="E29" s="25" t="s">
        <v>28</v>
      </c>
      <c r="F29" s="26" t="s">
        <v>28</v>
      </c>
      <c r="H29" s="27">
        <v>0</v>
      </c>
      <c r="I29" s="21"/>
      <c r="J29" s="16" t="s">
        <v>58</v>
      </c>
      <c r="K29" s="55" t="s">
        <v>61</v>
      </c>
      <c r="L29" s="22" t="s">
        <v>28</v>
      </c>
      <c r="M29" s="22" t="s">
        <v>28</v>
      </c>
      <c r="N29" s="22" t="s">
        <v>28</v>
      </c>
      <c r="O29" s="22" t="s">
        <v>28</v>
      </c>
      <c r="P29" s="22" t="s">
        <v>28</v>
      </c>
      <c r="Q29" s="22" t="s">
        <v>28</v>
      </c>
      <c r="R29" s="23" t="s">
        <v>28</v>
      </c>
    </row>
    <row r="30" spans="1:18" ht="15.5" thickTop="1" thickBot="1" x14ac:dyDescent="0.4">
      <c r="A30" s="17" t="s">
        <v>75</v>
      </c>
      <c r="B30" s="28" t="s">
        <v>76</v>
      </c>
      <c r="C30" s="25" t="s">
        <v>28</v>
      </c>
      <c r="D30" s="25" t="s">
        <v>28</v>
      </c>
      <c r="E30" s="25" t="s">
        <v>28</v>
      </c>
      <c r="F30" s="26" t="s">
        <v>28</v>
      </c>
      <c r="H30" s="54" t="s">
        <v>68</v>
      </c>
      <c r="I30" s="21"/>
      <c r="J30" s="16" t="s">
        <v>28</v>
      </c>
      <c r="K30" s="22" t="s">
        <v>28</v>
      </c>
      <c r="L30" s="22" t="s">
        <v>28</v>
      </c>
      <c r="M30" s="22" t="s">
        <v>28</v>
      </c>
      <c r="N30" s="22" t="s">
        <v>28</v>
      </c>
      <c r="O30" s="22" t="s">
        <v>28</v>
      </c>
      <c r="P30" s="22" t="s">
        <v>28</v>
      </c>
      <c r="Q30" s="22" t="s">
        <v>28</v>
      </c>
      <c r="R30" s="23" t="s">
        <v>28</v>
      </c>
    </row>
    <row r="31" spans="1:18" ht="15.5" thickTop="1" thickBot="1" x14ac:dyDescent="0.4">
      <c r="A31" s="17" t="s">
        <v>77</v>
      </c>
      <c r="B31" s="24" t="s">
        <v>78</v>
      </c>
      <c r="C31" s="25" t="s">
        <v>28</v>
      </c>
      <c r="D31" s="25" t="s">
        <v>28</v>
      </c>
      <c r="E31" s="25" t="s">
        <v>28</v>
      </c>
      <c r="F31" s="26" t="s">
        <v>28</v>
      </c>
      <c r="H31" s="54" t="s">
        <v>68</v>
      </c>
      <c r="I31" s="21"/>
      <c r="J31" s="16" t="s">
        <v>28</v>
      </c>
      <c r="K31" s="22" t="s">
        <v>28</v>
      </c>
      <c r="L31" s="22" t="s">
        <v>28</v>
      </c>
      <c r="M31" s="22" t="s">
        <v>28</v>
      </c>
      <c r="N31" s="22" t="s">
        <v>28</v>
      </c>
      <c r="O31" s="22" t="s">
        <v>28</v>
      </c>
      <c r="P31" s="22" t="s">
        <v>28</v>
      </c>
      <c r="Q31" s="22" t="s">
        <v>28</v>
      </c>
      <c r="R31" s="23" t="s">
        <v>28</v>
      </c>
    </row>
    <row r="32" spans="1:18" ht="15.5" thickTop="1" thickBot="1" x14ac:dyDescent="0.4">
      <c r="A32" s="17" t="s">
        <v>79</v>
      </c>
      <c r="B32" s="24" t="s">
        <v>80</v>
      </c>
      <c r="C32" s="25" t="s">
        <v>28</v>
      </c>
      <c r="D32" s="25" t="s">
        <v>28</v>
      </c>
      <c r="E32" s="25" t="s">
        <v>28</v>
      </c>
      <c r="F32" s="26" t="s">
        <v>28</v>
      </c>
      <c r="H32" s="54" t="s">
        <v>68</v>
      </c>
      <c r="I32" s="21"/>
      <c r="J32" s="16" t="s">
        <v>28</v>
      </c>
      <c r="K32" s="22" t="s">
        <v>28</v>
      </c>
      <c r="L32" s="22" t="s">
        <v>28</v>
      </c>
      <c r="M32" s="22" t="s">
        <v>28</v>
      </c>
      <c r="N32" s="22" t="s">
        <v>28</v>
      </c>
      <c r="O32" s="22" t="s">
        <v>28</v>
      </c>
      <c r="P32" s="22" t="s">
        <v>28</v>
      </c>
      <c r="Q32" s="22" t="s">
        <v>28</v>
      </c>
      <c r="R32" s="23" t="s">
        <v>28</v>
      </c>
    </row>
    <row r="33" spans="1:18" ht="15.5" thickTop="1" thickBot="1" x14ac:dyDescent="0.4">
      <c r="A33" s="17" t="s">
        <v>81</v>
      </c>
      <c r="B33" s="28" t="s">
        <v>82</v>
      </c>
      <c r="C33" s="25" t="s">
        <v>28</v>
      </c>
      <c r="D33" s="25" t="s">
        <v>28</v>
      </c>
      <c r="E33" s="25" t="s">
        <v>28</v>
      </c>
      <c r="F33" s="26" t="s">
        <v>28</v>
      </c>
      <c r="H33" s="54" t="s">
        <v>68</v>
      </c>
      <c r="I33" s="21"/>
      <c r="J33" s="16" t="s">
        <v>28</v>
      </c>
      <c r="K33" s="22" t="s">
        <v>28</v>
      </c>
      <c r="L33" s="22" t="s">
        <v>28</v>
      </c>
      <c r="M33" s="22" t="s">
        <v>28</v>
      </c>
      <c r="N33" s="22" t="s">
        <v>28</v>
      </c>
      <c r="O33" s="22" t="s">
        <v>28</v>
      </c>
      <c r="P33" s="22" t="s">
        <v>28</v>
      </c>
      <c r="Q33" s="22" t="s">
        <v>28</v>
      </c>
      <c r="R33" s="23" t="s">
        <v>28</v>
      </c>
    </row>
    <row r="34" spans="1:18" ht="15.5" thickTop="1" thickBot="1" x14ac:dyDescent="0.4">
      <c r="A34" s="17" t="s">
        <v>83</v>
      </c>
      <c r="B34" s="18" t="s">
        <v>84</v>
      </c>
      <c r="C34" s="19" t="s">
        <v>28</v>
      </c>
      <c r="D34" s="19" t="s">
        <v>28</v>
      </c>
      <c r="E34" s="19" t="s">
        <v>28</v>
      </c>
      <c r="F34" s="20" t="s">
        <v>28</v>
      </c>
      <c r="H34" s="21">
        <v>15279.431199436485</v>
      </c>
      <c r="I34" s="21"/>
      <c r="J34" s="16" t="s">
        <v>28</v>
      </c>
      <c r="K34" s="22" t="s">
        <v>28</v>
      </c>
      <c r="L34" s="22" t="s">
        <v>28</v>
      </c>
      <c r="M34" s="22" t="s">
        <v>28</v>
      </c>
      <c r="N34" s="22" t="s">
        <v>28</v>
      </c>
      <c r="O34" s="22" t="s">
        <v>28</v>
      </c>
      <c r="P34" s="22" t="s">
        <v>28</v>
      </c>
      <c r="Q34" s="22" t="s">
        <v>28</v>
      </c>
      <c r="R34" s="23" t="s">
        <v>28</v>
      </c>
    </row>
    <row r="35" spans="1:18" ht="15.5" thickTop="1" thickBot="1" x14ac:dyDescent="0.4">
      <c r="A35" s="17" t="s">
        <v>85</v>
      </c>
      <c r="B35" s="28" t="s">
        <v>86</v>
      </c>
      <c r="C35" s="25" t="s">
        <v>28</v>
      </c>
      <c r="D35" s="25" t="s">
        <v>28</v>
      </c>
      <c r="E35" s="25" t="s">
        <v>28</v>
      </c>
      <c r="F35" s="26" t="s">
        <v>28</v>
      </c>
      <c r="H35" s="27">
        <v>0.18395082000000001</v>
      </c>
      <c r="I35" s="21"/>
      <c r="J35" s="56" t="s">
        <v>58</v>
      </c>
      <c r="K35" s="55" t="s">
        <v>61</v>
      </c>
      <c r="L35" s="22" t="s">
        <v>28</v>
      </c>
      <c r="M35" s="22" t="s">
        <v>28</v>
      </c>
      <c r="N35" s="22" t="s">
        <v>28</v>
      </c>
      <c r="O35" s="22" t="s">
        <v>28</v>
      </c>
      <c r="P35" s="22" t="s">
        <v>28</v>
      </c>
      <c r="Q35" s="22" t="s">
        <v>28</v>
      </c>
      <c r="R35" s="23" t="s">
        <v>28</v>
      </c>
    </row>
    <row r="36" spans="1:18" ht="15.5" thickTop="1" thickBot="1" x14ac:dyDescent="0.4">
      <c r="A36" s="17" t="s">
        <v>87</v>
      </c>
      <c r="B36" s="24" t="s">
        <v>88</v>
      </c>
      <c r="C36" s="25" t="s">
        <v>28</v>
      </c>
      <c r="D36" s="25" t="s">
        <v>28</v>
      </c>
      <c r="E36" s="25" t="s">
        <v>28</v>
      </c>
      <c r="F36" s="26" t="s">
        <v>28</v>
      </c>
      <c r="H36" s="27" t="s">
        <v>68</v>
      </c>
      <c r="I36" s="21"/>
      <c r="J36" s="56"/>
      <c r="K36" s="55"/>
      <c r="L36" s="22" t="s">
        <v>28</v>
      </c>
      <c r="M36" s="22" t="s">
        <v>28</v>
      </c>
      <c r="N36" s="22" t="s">
        <v>28</v>
      </c>
      <c r="O36" s="22" t="s">
        <v>28</v>
      </c>
      <c r="P36" s="22" t="s">
        <v>28</v>
      </c>
      <c r="Q36" s="22" t="s">
        <v>28</v>
      </c>
      <c r="R36" s="23" t="s">
        <v>28</v>
      </c>
    </row>
    <row r="37" spans="1:18" ht="15.5" thickTop="1" thickBot="1" x14ac:dyDescent="0.4">
      <c r="A37" s="17" t="s">
        <v>89</v>
      </c>
      <c r="B37" s="24" t="s">
        <v>90</v>
      </c>
      <c r="C37" s="25" t="s">
        <v>28</v>
      </c>
      <c r="D37" s="25" t="s">
        <v>28</v>
      </c>
      <c r="E37" s="25" t="s">
        <v>28</v>
      </c>
      <c r="F37" s="26" t="s">
        <v>28</v>
      </c>
      <c r="H37" s="27">
        <v>0</v>
      </c>
      <c r="I37" s="21"/>
      <c r="J37" s="56" t="s">
        <v>58</v>
      </c>
      <c r="K37" s="55" t="s">
        <v>61</v>
      </c>
      <c r="L37" s="22" t="s">
        <v>28</v>
      </c>
      <c r="M37" s="22" t="s">
        <v>28</v>
      </c>
      <c r="N37" s="22" t="s">
        <v>28</v>
      </c>
      <c r="O37" s="22" t="s">
        <v>28</v>
      </c>
      <c r="P37" s="22" t="s">
        <v>28</v>
      </c>
      <c r="Q37" s="22" t="s">
        <v>28</v>
      </c>
      <c r="R37" s="23" t="s">
        <v>28</v>
      </c>
    </row>
    <row r="38" spans="1:18" ht="15.5" thickTop="1" thickBot="1" x14ac:dyDescent="0.4">
      <c r="A38" s="17" t="s">
        <v>91</v>
      </c>
      <c r="B38" s="24" t="s">
        <v>92</v>
      </c>
      <c r="C38" s="25" t="s">
        <v>28</v>
      </c>
      <c r="D38" s="25" t="s">
        <v>28</v>
      </c>
      <c r="E38" s="25" t="s">
        <v>28</v>
      </c>
      <c r="F38" s="26" t="s">
        <v>28</v>
      </c>
      <c r="H38" s="27">
        <v>0</v>
      </c>
      <c r="I38" s="21"/>
      <c r="J38" s="56" t="s">
        <v>58</v>
      </c>
      <c r="K38" s="55" t="s">
        <v>61</v>
      </c>
      <c r="L38" s="22" t="s">
        <v>28</v>
      </c>
      <c r="M38" s="22" t="s">
        <v>28</v>
      </c>
      <c r="N38" s="22" t="s">
        <v>28</v>
      </c>
      <c r="O38" s="22" t="s">
        <v>28</v>
      </c>
      <c r="P38" s="22" t="s">
        <v>28</v>
      </c>
      <c r="Q38" s="22" t="s">
        <v>28</v>
      </c>
      <c r="R38" s="23" t="s">
        <v>28</v>
      </c>
    </row>
    <row r="39" spans="1:18" ht="15.5" thickTop="1" thickBot="1" x14ac:dyDescent="0.4">
      <c r="A39" s="17" t="s">
        <v>93</v>
      </c>
      <c r="B39" s="24" t="s">
        <v>94</v>
      </c>
      <c r="C39" s="25" t="s">
        <v>28</v>
      </c>
      <c r="D39" s="25" t="s">
        <v>28</v>
      </c>
      <c r="E39" s="25" t="s">
        <v>28</v>
      </c>
      <c r="F39" s="26" t="s">
        <v>28</v>
      </c>
      <c r="H39" s="27">
        <v>0</v>
      </c>
      <c r="I39" s="21"/>
      <c r="J39" s="56" t="s">
        <v>58</v>
      </c>
      <c r="K39" s="55" t="s">
        <v>61</v>
      </c>
      <c r="L39" s="22" t="s">
        <v>28</v>
      </c>
      <c r="M39" s="22" t="s">
        <v>28</v>
      </c>
      <c r="N39" s="22" t="s">
        <v>28</v>
      </c>
      <c r="O39" s="22" t="s">
        <v>28</v>
      </c>
      <c r="P39" s="22" t="s">
        <v>28</v>
      </c>
      <c r="Q39" s="22" t="s">
        <v>28</v>
      </c>
      <c r="R39" s="23" t="s">
        <v>28</v>
      </c>
    </row>
    <row r="40" spans="1:18" ht="15.5" thickTop="1" thickBot="1" x14ac:dyDescent="0.4">
      <c r="A40" s="17" t="s">
        <v>95</v>
      </c>
      <c r="B40" s="24" t="s">
        <v>55</v>
      </c>
      <c r="C40" s="25" t="s">
        <v>28</v>
      </c>
      <c r="D40" s="25" t="s">
        <v>28</v>
      </c>
      <c r="E40" s="25" t="s">
        <v>28</v>
      </c>
      <c r="F40" s="26" t="s">
        <v>28</v>
      </c>
      <c r="H40" s="27" t="s">
        <v>68</v>
      </c>
      <c r="I40" s="21"/>
      <c r="J40" s="56"/>
      <c r="K40" s="55"/>
      <c r="L40" s="22" t="s">
        <v>28</v>
      </c>
      <c r="M40" s="22" t="s">
        <v>28</v>
      </c>
      <c r="N40" s="22" t="s">
        <v>28</v>
      </c>
      <c r="O40" s="22" t="s">
        <v>28</v>
      </c>
      <c r="P40" s="22" t="s">
        <v>28</v>
      </c>
      <c r="Q40" s="22" t="s">
        <v>28</v>
      </c>
      <c r="R40" s="23" t="s">
        <v>28</v>
      </c>
    </row>
    <row r="41" spans="1:18" ht="15.5" thickTop="1" thickBot="1" x14ac:dyDescent="0.4">
      <c r="A41" s="17" t="s">
        <v>96</v>
      </c>
      <c r="B41" s="28" t="s">
        <v>97</v>
      </c>
      <c r="C41" s="25" t="s">
        <v>28</v>
      </c>
      <c r="D41" s="25" t="s">
        <v>28</v>
      </c>
      <c r="E41" s="25" t="s">
        <v>28</v>
      </c>
      <c r="F41" s="26" t="s">
        <v>28</v>
      </c>
      <c r="H41" s="27">
        <v>15279.247248616486</v>
      </c>
      <c r="I41" s="21"/>
      <c r="J41" s="56" t="s">
        <v>58</v>
      </c>
      <c r="K41" s="55" t="s">
        <v>61</v>
      </c>
      <c r="L41" s="22" t="s">
        <v>28</v>
      </c>
      <c r="M41" s="22" t="s">
        <v>28</v>
      </c>
      <c r="N41" s="22" t="s">
        <v>28</v>
      </c>
      <c r="O41" s="22" t="s">
        <v>28</v>
      </c>
      <c r="P41" s="22" t="s">
        <v>28</v>
      </c>
      <c r="Q41" s="22" t="s">
        <v>28</v>
      </c>
      <c r="R41" s="23" t="s">
        <v>28</v>
      </c>
    </row>
    <row r="42" spans="1:18" ht="15.5" thickTop="1" thickBot="1" x14ac:dyDescent="0.4">
      <c r="A42" s="29" t="s">
        <v>98</v>
      </c>
      <c r="B42" s="30" t="s">
        <v>99</v>
      </c>
      <c r="C42" s="31" t="s">
        <v>28</v>
      </c>
      <c r="D42" s="31" t="s">
        <v>28</v>
      </c>
      <c r="E42" s="31" t="s">
        <v>28</v>
      </c>
      <c r="F42" s="32" t="s">
        <v>28</v>
      </c>
      <c r="H42" s="15"/>
      <c r="I42" s="15"/>
      <c r="J42" s="33" t="s">
        <v>100</v>
      </c>
      <c r="K42" s="31" t="s">
        <v>28</v>
      </c>
      <c r="L42" s="31" t="s">
        <v>28</v>
      </c>
      <c r="M42" s="31" t="s">
        <v>28</v>
      </c>
      <c r="N42" s="31" t="s">
        <v>28</v>
      </c>
      <c r="O42" s="31" t="s">
        <v>28</v>
      </c>
      <c r="P42" s="31" t="s">
        <v>28</v>
      </c>
      <c r="Q42" s="31" t="s">
        <v>28</v>
      </c>
      <c r="R42" s="32" t="s">
        <v>28</v>
      </c>
    </row>
  </sheetData>
  <mergeCells count="4">
    <mergeCell ref="C10:D11"/>
    <mergeCell ref="E10:F11"/>
    <mergeCell ref="H10:R10"/>
    <mergeCell ref="M11:R11"/>
  </mergeCells>
  <dataValidations count="8">
    <dataValidation type="list" showErrorMessage="1" sqref="B3" xr:uid="{00000000-0002-0000-01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100-000002000000}">
      <formula1>-90</formula1>
      <formula2>90</formula2>
    </dataValidation>
    <dataValidation type="decimal" showErrorMessage="1" sqref="B6" xr:uid="{00000000-0002-0000-0100-000003000000}">
      <formula1>-180</formula1>
      <formula2>180</formula2>
    </dataValidation>
    <dataValidation type="list" showErrorMessage="1" sqref="B7" xr:uid="{00000000-0002-0000-0100-000004000000}">
      <formula1>"Yes,No"</formula1>
    </dataValidation>
    <dataValidation type="decimal" showErrorMessage="1" sqref="B9" xr:uid="{00000000-0002-0000-01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9 H34 H36:H42" xr:uid="{00000000-0002-0000-0100-000007000000}">
      <formula1>OR(H13="MI",H13="N/A",ISNUMBER(H13))</formula1>
    </dataValidation>
    <dataValidation type="list" allowBlank="1" showErrorMessage="1" sqref="J13:J34" xr:uid="{00000000-0002-0000-0100-000025000000}">
      <formula1>"Level 1,Level 2,Level 3,Level 4"</formula1>
    </dataValidation>
    <dataValidation type="list" allowBlank="1" showErrorMessage="1" sqref="K42 K30:K34 K13:K14 K21" xr:uid="{00000000-0002-0000-0100-000026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ListofCountries!$A$1:$A$194</xm:f>
          </x14:formula1>
          <xm:sqref>B4</xm:sqref>
        </x14:dataValidation>
        <x14:dataValidation type="list" allowBlank="1" xr:uid="{00000000-0002-0000-0100-000005000000}">
          <x14:formula1>
            <xm:f>ListofCountries!$B$1:$B$152</xm:f>
          </x14:formula1>
          <xm:sqref>B8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T42"/>
  <sheetViews>
    <sheetView showGridLines="0" topLeftCell="B11" workbookViewId="0">
      <selection activeCell="K35" sqref="K35"/>
    </sheetView>
  </sheetViews>
  <sheetFormatPr baseColWidth="10" defaultColWidth="8.7265625" defaultRowHeight="14.5" x14ac:dyDescent="0.35"/>
  <cols>
    <col min="1" max="1" width="24" customWidth="1"/>
    <col min="2" max="2" width="390" customWidth="1"/>
    <col min="3" max="6" width="16" customWidth="1"/>
    <col min="7" max="7" width="3" customWidth="1"/>
    <col min="8" max="10" width="18" customWidth="1"/>
    <col min="11" max="12" width="26" customWidth="1"/>
    <col min="13" max="18" width="3" customWidth="1"/>
  </cols>
  <sheetData>
    <row r="1" spans="1:20" x14ac:dyDescent="0.35">
      <c r="A1" s="1" t="s">
        <v>0</v>
      </c>
      <c r="B1" s="2" t="s">
        <v>104</v>
      </c>
    </row>
    <row r="2" spans="1:20" x14ac:dyDescent="0.35">
      <c r="A2" s="3" t="s">
        <v>2</v>
      </c>
      <c r="B2" s="4" t="s">
        <v>105</v>
      </c>
    </row>
    <row r="3" spans="1:20" x14ac:dyDescent="0.35">
      <c r="A3" s="3" t="s">
        <v>4</v>
      </c>
      <c r="B3" s="4" t="s">
        <v>5</v>
      </c>
    </row>
    <row r="4" spans="1:20" x14ac:dyDescent="0.35">
      <c r="A4" s="3" t="s">
        <v>6</v>
      </c>
      <c r="B4" s="4" t="s">
        <v>7</v>
      </c>
    </row>
    <row r="5" spans="1:20" x14ac:dyDescent="0.35">
      <c r="A5" s="3" t="s">
        <v>8</v>
      </c>
      <c r="B5" s="4">
        <v>43.570489999999999</v>
      </c>
    </row>
    <row r="6" spans="1:20" x14ac:dyDescent="0.35">
      <c r="A6" s="3" t="s">
        <v>9</v>
      </c>
      <c r="B6" s="4">
        <v>-5.6938700000000004</v>
      </c>
    </row>
    <row r="7" spans="1:20" x14ac:dyDescent="0.35">
      <c r="A7" s="3" t="s">
        <v>10</v>
      </c>
      <c r="B7" s="4" t="s">
        <v>11</v>
      </c>
    </row>
    <row r="8" spans="1:20" x14ac:dyDescent="0.35">
      <c r="A8" s="3" t="s">
        <v>12</v>
      </c>
      <c r="B8" s="4" t="s">
        <v>13</v>
      </c>
    </row>
    <row r="9" spans="1:20" x14ac:dyDescent="0.35">
      <c r="A9" s="3" t="s">
        <v>14</v>
      </c>
      <c r="B9" s="5">
        <v>0.73</v>
      </c>
    </row>
    <row r="10" spans="1:20" ht="15.5" x14ac:dyDescent="0.35">
      <c r="A10" s="6" t="s">
        <v>15</v>
      </c>
      <c r="B10" s="7" t="s">
        <v>106</v>
      </c>
      <c r="C10" s="106" t="s">
        <v>17</v>
      </c>
      <c r="D10" s="106"/>
      <c r="E10" s="107" t="s">
        <v>18</v>
      </c>
      <c r="F10" s="107"/>
      <c r="H10" s="108" t="s">
        <v>19</v>
      </c>
      <c r="I10" s="108"/>
      <c r="J10" s="108"/>
      <c r="K10" s="108"/>
      <c r="L10" s="108"/>
      <c r="M10" s="108"/>
      <c r="N10" s="108"/>
      <c r="O10" s="108"/>
      <c r="P10" s="108"/>
      <c r="Q10" s="108"/>
      <c r="R10" s="108"/>
    </row>
    <row r="11" spans="1:20" ht="48" customHeight="1" x14ac:dyDescent="0.35">
      <c r="C11" s="106"/>
      <c r="D11" s="106"/>
      <c r="E11" s="107"/>
      <c r="F11" s="107"/>
      <c r="H11" s="8" t="s">
        <v>20</v>
      </c>
      <c r="I11" s="9" t="s">
        <v>21</v>
      </c>
      <c r="J11" s="9" t="s">
        <v>22</v>
      </c>
      <c r="K11" s="10" t="s">
        <v>23</v>
      </c>
      <c r="L11" s="10" t="s">
        <v>23</v>
      </c>
      <c r="M11" s="109" t="s">
        <v>24</v>
      </c>
      <c r="N11" s="109"/>
      <c r="O11" s="109"/>
      <c r="P11" s="109"/>
      <c r="Q11" s="109"/>
      <c r="R11" s="109"/>
      <c r="T11" s="93">
        <f>H34/H13</f>
        <v>6.6017075213852014E-2</v>
      </c>
    </row>
    <row r="12" spans="1:20"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20" ht="15.5" thickTop="1" thickBot="1" x14ac:dyDescent="0.4">
      <c r="A13" s="11" t="s">
        <v>38</v>
      </c>
      <c r="B13" s="12" t="s">
        <v>39</v>
      </c>
      <c r="C13" s="13" t="s">
        <v>28</v>
      </c>
      <c r="D13" s="13" t="s">
        <v>28</v>
      </c>
      <c r="E13" s="13" t="s">
        <v>28</v>
      </c>
      <c r="F13" s="14" t="s">
        <v>28</v>
      </c>
      <c r="H13" s="60">
        <f>SUM(H14,H21,H34)</f>
        <v>2753.9231581072759</v>
      </c>
      <c r="I13" s="15"/>
      <c r="J13" s="16" t="s">
        <v>28</v>
      </c>
      <c r="K13" s="13" t="s">
        <v>28</v>
      </c>
      <c r="L13" s="13" t="s">
        <v>28</v>
      </c>
      <c r="M13" s="13" t="s">
        <v>28</v>
      </c>
      <c r="N13" s="13" t="s">
        <v>28</v>
      </c>
      <c r="O13" s="13" t="s">
        <v>28</v>
      </c>
      <c r="P13" s="13" t="s">
        <v>28</v>
      </c>
      <c r="Q13" s="13" t="s">
        <v>28</v>
      </c>
      <c r="R13" s="14" t="s">
        <v>28</v>
      </c>
    </row>
    <row r="14" spans="1:20" ht="15.5" thickTop="1" thickBot="1" x14ac:dyDescent="0.4">
      <c r="A14" s="17" t="s">
        <v>40</v>
      </c>
      <c r="B14" s="18" t="s">
        <v>41</v>
      </c>
      <c r="C14" s="19" t="s">
        <v>28</v>
      </c>
      <c r="D14" s="19" t="s">
        <v>28</v>
      </c>
      <c r="E14" s="19" t="s">
        <v>28</v>
      </c>
      <c r="F14" s="20" t="s">
        <v>28</v>
      </c>
      <c r="H14" s="21">
        <v>2369.5</v>
      </c>
      <c r="I14" s="21"/>
      <c r="J14" s="56" t="s">
        <v>42</v>
      </c>
      <c r="K14" s="55" t="s">
        <v>43</v>
      </c>
      <c r="L14" s="22" t="s">
        <v>28</v>
      </c>
      <c r="M14" s="22" t="s">
        <v>28</v>
      </c>
      <c r="N14" s="22" t="s">
        <v>28</v>
      </c>
      <c r="O14" s="22" t="s">
        <v>28</v>
      </c>
      <c r="P14" s="22" t="s">
        <v>28</v>
      </c>
      <c r="Q14" s="22" t="s">
        <v>28</v>
      </c>
      <c r="R14" s="23" t="s">
        <v>28</v>
      </c>
    </row>
    <row r="15" spans="1:20" ht="15.5" thickTop="1" thickBot="1" x14ac:dyDescent="0.4">
      <c r="A15" s="17" t="s">
        <v>44</v>
      </c>
      <c r="B15" s="24" t="s">
        <v>45</v>
      </c>
      <c r="C15" s="25" t="s">
        <v>28</v>
      </c>
      <c r="D15" s="25" t="s">
        <v>28</v>
      </c>
      <c r="E15" s="25" t="s">
        <v>28</v>
      </c>
      <c r="F15" s="26" t="s">
        <v>28</v>
      </c>
      <c r="H15" s="27">
        <v>262.5</v>
      </c>
      <c r="I15" s="21"/>
      <c r="J15" s="56" t="s">
        <v>42</v>
      </c>
      <c r="K15" s="55" t="s">
        <v>43</v>
      </c>
      <c r="L15" s="22" t="s">
        <v>28</v>
      </c>
      <c r="M15" s="22" t="s">
        <v>28</v>
      </c>
      <c r="N15" s="22" t="s">
        <v>28</v>
      </c>
      <c r="O15" s="22" t="s">
        <v>28</v>
      </c>
      <c r="P15" s="22" t="s">
        <v>28</v>
      </c>
      <c r="Q15" s="22" t="s">
        <v>28</v>
      </c>
      <c r="R15" s="23" t="s">
        <v>28</v>
      </c>
    </row>
    <row r="16" spans="1:20" ht="15.5" thickTop="1" thickBot="1" x14ac:dyDescent="0.4">
      <c r="A16" s="17" t="s">
        <v>46</v>
      </c>
      <c r="B16" s="24" t="s">
        <v>47</v>
      </c>
      <c r="C16" s="25" t="s">
        <v>28</v>
      </c>
      <c r="D16" s="25" t="s">
        <v>28</v>
      </c>
      <c r="E16" s="25" t="s">
        <v>28</v>
      </c>
      <c r="F16" s="26" t="s">
        <v>28</v>
      </c>
      <c r="H16" s="27">
        <v>888</v>
      </c>
      <c r="I16" s="21"/>
      <c r="J16" s="56" t="s">
        <v>42</v>
      </c>
      <c r="K16" s="55" t="s">
        <v>43</v>
      </c>
      <c r="L16" s="22" t="s">
        <v>28</v>
      </c>
      <c r="M16" s="22" t="s">
        <v>28</v>
      </c>
      <c r="N16" s="22" t="s">
        <v>28</v>
      </c>
      <c r="O16" s="22" t="s">
        <v>28</v>
      </c>
      <c r="P16" s="22" t="s">
        <v>28</v>
      </c>
      <c r="Q16" s="22" t="s">
        <v>28</v>
      </c>
      <c r="R16" s="23" t="s">
        <v>28</v>
      </c>
    </row>
    <row r="17" spans="1:18" ht="15.5" thickTop="1" thickBot="1" x14ac:dyDescent="0.4">
      <c r="A17" s="17" t="s">
        <v>48</v>
      </c>
      <c r="B17" s="24" t="s">
        <v>49</v>
      </c>
      <c r="C17" s="25" t="s">
        <v>28</v>
      </c>
      <c r="D17" s="25" t="s">
        <v>28</v>
      </c>
      <c r="E17" s="25" t="s">
        <v>28</v>
      </c>
      <c r="F17" s="26" t="s">
        <v>28</v>
      </c>
      <c r="H17" s="27">
        <v>45</v>
      </c>
      <c r="I17" s="21"/>
      <c r="J17" s="56" t="s">
        <v>42</v>
      </c>
      <c r="K17" s="55" t="s">
        <v>43</v>
      </c>
      <c r="L17" s="22" t="s">
        <v>28</v>
      </c>
      <c r="M17" s="22" t="s">
        <v>28</v>
      </c>
      <c r="N17" s="22" t="s">
        <v>28</v>
      </c>
      <c r="O17" s="22" t="s">
        <v>28</v>
      </c>
      <c r="P17" s="22" t="s">
        <v>28</v>
      </c>
      <c r="Q17" s="22" t="s">
        <v>28</v>
      </c>
      <c r="R17" s="23" t="s">
        <v>28</v>
      </c>
    </row>
    <row r="18" spans="1:18" ht="15.5" thickTop="1" thickBot="1" x14ac:dyDescent="0.4">
      <c r="A18" s="17" t="s">
        <v>50</v>
      </c>
      <c r="B18" s="24" t="s">
        <v>51</v>
      </c>
      <c r="C18" s="25" t="s">
        <v>28</v>
      </c>
      <c r="D18" s="25" t="s">
        <v>28</v>
      </c>
      <c r="E18" s="25" t="s">
        <v>28</v>
      </c>
      <c r="F18" s="26" t="s">
        <v>28</v>
      </c>
      <c r="H18" s="27">
        <v>0</v>
      </c>
      <c r="I18" s="21"/>
      <c r="J18" s="56" t="s">
        <v>42</v>
      </c>
      <c r="K18" s="55" t="s">
        <v>43</v>
      </c>
      <c r="L18" s="22" t="s">
        <v>28</v>
      </c>
      <c r="M18" s="22" t="s">
        <v>28</v>
      </c>
      <c r="N18" s="22" t="s">
        <v>28</v>
      </c>
      <c r="O18" s="22" t="s">
        <v>28</v>
      </c>
      <c r="P18" s="22" t="s">
        <v>28</v>
      </c>
      <c r="Q18" s="22" t="s">
        <v>28</v>
      </c>
      <c r="R18" s="23" t="s">
        <v>28</v>
      </c>
    </row>
    <row r="19" spans="1:18" ht="15.5" thickTop="1" thickBot="1" x14ac:dyDescent="0.4">
      <c r="A19" s="17" t="s">
        <v>52</v>
      </c>
      <c r="B19" s="24" t="s">
        <v>53</v>
      </c>
      <c r="C19" s="25" t="s">
        <v>28</v>
      </c>
      <c r="D19" s="25" t="s">
        <v>28</v>
      </c>
      <c r="E19" s="25" t="s">
        <v>28</v>
      </c>
      <c r="F19" s="26" t="s">
        <v>28</v>
      </c>
      <c r="H19" s="27">
        <v>25</v>
      </c>
      <c r="I19" s="21"/>
      <c r="J19" s="56" t="s">
        <v>42</v>
      </c>
      <c r="K19" s="55" t="s">
        <v>43</v>
      </c>
      <c r="L19" s="22" t="s">
        <v>28</v>
      </c>
      <c r="M19" s="22" t="s">
        <v>28</v>
      </c>
      <c r="N19" s="22" t="s">
        <v>28</v>
      </c>
      <c r="O19" s="22" t="s">
        <v>28</v>
      </c>
      <c r="P19" s="22" t="s">
        <v>28</v>
      </c>
      <c r="Q19" s="22" t="s">
        <v>28</v>
      </c>
      <c r="R19" s="23" t="s">
        <v>28</v>
      </c>
    </row>
    <row r="20" spans="1:18" ht="15.5" thickTop="1" thickBot="1" x14ac:dyDescent="0.4">
      <c r="A20" s="17" t="s">
        <v>54</v>
      </c>
      <c r="B20" s="24" t="s">
        <v>55</v>
      </c>
      <c r="C20" s="25" t="s">
        <v>28</v>
      </c>
      <c r="D20" s="25" t="s">
        <v>28</v>
      </c>
      <c r="E20" s="25" t="s">
        <v>28</v>
      </c>
      <c r="F20" s="26" t="s">
        <v>28</v>
      </c>
      <c r="H20" s="27">
        <v>1149</v>
      </c>
      <c r="I20" s="21"/>
      <c r="J20" s="56" t="s">
        <v>42</v>
      </c>
      <c r="K20" s="55" t="s">
        <v>43</v>
      </c>
      <c r="L20" s="22" t="s">
        <v>28</v>
      </c>
      <c r="M20" s="22" t="s">
        <v>28</v>
      </c>
      <c r="N20" s="22" t="s">
        <v>28</v>
      </c>
      <c r="O20" s="22" t="s">
        <v>28</v>
      </c>
      <c r="P20" s="22" t="s">
        <v>28</v>
      </c>
      <c r="Q20" s="22" t="s">
        <v>28</v>
      </c>
      <c r="R20" s="23" t="s">
        <v>28</v>
      </c>
    </row>
    <row r="21" spans="1:18" ht="15.5" thickTop="1" thickBot="1" x14ac:dyDescent="0.4">
      <c r="A21" s="17" t="s">
        <v>56</v>
      </c>
      <c r="B21" s="18" t="s">
        <v>57</v>
      </c>
      <c r="C21" s="19" t="s">
        <v>28</v>
      </c>
      <c r="D21" s="19" t="s">
        <v>28</v>
      </c>
      <c r="E21" s="19" t="s">
        <v>28</v>
      </c>
      <c r="F21" s="20" t="s">
        <v>28</v>
      </c>
      <c r="H21" s="21">
        <v>202.61720584533902</v>
      </c>
      <c r="I21" s="21"/>
      <c r="J21" s="16" t="s">
        <v>28</v>
      </c>
      <c r="K21" s="22" t="s">
        <v>28</v>
      </c>
      <c r="L21" s="22" t="s">
        <v>28</v>
      </c>
      <c r="M21" s="22" t="s">
        <v>28</v>
      </c>
      <c r="N21" s="22" t="s">
        <v>28</v>
      </c>
      <c r="O21" s="22" t="s">
        <v>28</v>
      </c>
      <c r="P21" s="22" t="s">
        <v>28</v>
      </c>
      <c r="Q21" s="22" t="s">
        <v>28</v>
      </c>
      <c r="R21" s="23" t="s">
        <v>28</v>
      </c>
    </row>
    <row r="22" spans="1:18" ht="15.5" thickTop="1" thickBot="1" x14ac:dyDescent="0.4">
      <c r="A22" s="17" t="s">
        <v>59</v>
      </c>
      <c r="B22" s="28" t="s">
        <v>60</v>
      </c>
      <c r="C22" s="25" t="s">
        <v>28</v>
      </c>
      <c r="D22" s="25" t="s">
        <v>28</v>
      </c>
      <c r="E22" s="25" t="s">
        <v>28</v>
      </c>
      <c r="F22" s="26" t="s">
        <v>28</v>
      </c>
      <c r="H22" s="27">
        <v>0.85</v>
      </c>
      <c r="I22" s="21"/>
      <c r="J22" s="56" t="s">
        <v>42</v>
      </c>
      <c r="K22" s="55" t="s">
        <v>61</v>
      </c>
      <c r="L22" s="22" t="s">
        <v>28</v>
      </c>
      <c r="M22" s="22" t="s">
        <v>28</v>
      </c>
      <c r="N22" s="22" t="s">
        <v>28</v>
      </c>
      <c r="O22" s="22" t="s">
        <v>28</v>
      </c>
      <c r="P22" s="22" t="s">
        <v>28</v>
      </c>
      <c r="Q22" s="22" t="s">
        <v>28</v>
      </c>
      <c r="R22" s="23" t="s">
        <v>28</v>
      </c>
    </row>
    <row r="23" spans="1:18" ht="15.5" thickTop="1" thickBot="1" x14ac:dyDescent="0.4">
      <c r="A23" s="17" t="s">
        <v>62</v>
      </c>
      <c r="B23" s="28" t="s">
        <v>63</v>
      </c>
      <c r="C23" s="25" t="s">
        <v>28</v>
      </c>
      <c r="D23" s="25" t="s">
        <v>28</v>
      </c>
      <c r="E23" s="25" t="s">
        <v>28</v>
      </c>
      <c r="F23" s="26" t="s">
        <v>28</v>
      </c>
      <c r="H23" s="27" t="s">
        <v>68</v>
      </c>
      <c r="I23" s="21"/>
      <c r="J23" s="56"/>
      <c r="K23" s="55"/>
      <c r="L23" s="22" t="s">
        <v>28</v>
      </c>
      <c r="M23" s="22" t="s">
        <v>28</v>
      </c>
      <c r="N23" s="22" t="s">
        <v>28</v>
      </c>
      <c r="O23" s="22" t="s">
        <v>28</v>
      </c>
      <c r="P23" s="22" t="s">
        <v>28</v>
      </c>
      <c r="Q23" s="22" t="s">
        <v>28</v>
      </c>
      <c r="R23" s="23" t="s">
        <v>28</v>
      </c>
    </row>
    <row r="24" spans="1:18" ht="15.5" thickTop="1" thickBot="1" x14ac:dyDescent="0.4">
      <c r="A24" s="17" t="s">
        <v>64</v>
      </c>
      <c r="B24" s="28" t="s">
        <v>65</v>
      </c>
      <c r="C24" s="25" t="s">
        <v>28</v>
      </c>
      <c r="D24" s="25" t="s">
        <v>28</v>
      </c>
      <c r="E24" s="25" t="s">
        <v>28</v>
      </c>
      <c r="F24" s="26" t="s">
        <v>28</v>
      </c>
      <c r="H24" s="27">
        <v>195.26720584533902</v>
      </c>
      <c r="I24" s="21"/>
      <c r="J24" s="56" t="s">
        <v>42</v>
      </c>
      <c r="K24" s="55" t="s">
        <v>61</v>
      </c>
      <c r="L24" s="22" t="s">
        <v>28</v>
      </c>
      <c r="M24" s="22" t="s">
        <v>28</v>
      </c>
      <c r="N24" s="22" t="s">
        <v>28</v>
      </c>
      <c r="O24" s="22" t="s">
        <v>28</v>
      </c>
      <c r="P24" s="22" t="s">
        <v>28</v>
      </c>
      <c r="Q24" s="22" t="s">
        <v>28</v>
      </c>
      <c r="R24" s="23" t="s">
        <v>28</v>
      </c>
    </row>
    <row r="25" spans="1:18" ht="15.5" thickTop="1" thickBot="1" x14ac:dyDescent="0.4">
      <c r="A25" s="17" t="s">
        <v>66</v>
      </c>
      <c r="B25" s="28" t="s">
        <v>67</v>
      </c>
      <c r="C25" s="25" t="s">
        <v>28</v>
      </c>
      <c r="D25" s="25" t="s">
        <v>28</v>
      </c>
      <c r="E25" s="25" t="s">
        <v>28</v>
      </c>
      <c r="F25" s="26" t="s">
        <v>28</v>
      </c>
      <c r="H25" s="27" t="s">
        <v>68</v>
      </c>
      <c r="I25" s="21"/>
      <c r="J25" s="56"/>
      <c r="K25" s="55"/>
      <c r="L25" s="22" t="s">
        <v>28</v>
      </c>
      <c r="M25" s="22" t="s">
        <v>28</v>
      </c>
      <c r="N25" s="22" t="s">
        <v>28</v>
      </c>
      <c r="O25" s="22" t="s">
        <v>28</v>
      </c>
      <c r="P25" s="22" t="s">
        <v>28</v>
      </c>
      <c r="Q25" s="22" t="s">
        <v>28</v>
      </c>
      <c r="R25" s="23" t="s">
        <v>28</v>
      </c>
    </row>
    <row r="26" spans="1:18" ht="15.5" thickTop="1" thickBot="1" x14ac:dyDescent="0.4">
      <c r="A26" s="17" t="s">
        <v>69</v>
      </c>
      <c r="B26" s="28" t="s">
        <v>55</v>
      </c>
      <c r="C26" s="25" t="s">
        <v>28</v>
      </c>
      <c r="D26" s="25" t="s">
        <v>28</v>
      </c>
      <c r="E26" s="25" t="s">
        <v>28</v>
      </c>
      <c r="F26" s="26" t="s">
        <v>28</v>
      </c>
      <c r="H26" s="27">
        <v>0</v>
      </c>
      <c r="I26" s="21"/>
      <c r="J26" s="56" t="s">
        <v>42</v>
      </c>
      <c r="K26" s="55" t="s">
        <v>61</v>
      </c>
      <c r="L26" s="22" t="s">
        <v>28</v>
      </c>
      <c r="M26" s="22" t="s">
        <v>28</v>
      </c>
      <c r="N26" s="22" t="s">
        <v>28</v>
      </c>
      <c r="O26" s="22" t="s">
        <v>28</v>
      </c>
      <c r="P26" s="22" t="s">
        <v>28</v>
      </c>
      <c r="Q26" s="22" t="s">
        <v>28</v>
      </c>
      <c r="R26" s="23" t="s">
        <v>28</v>
      </c>
    </row>
    <row r="27" spans="1:18" ht="15.5" thickTop="1" thickBot="1" x14ac:dyDescent="0.4">
      <c r="A27" s="17" t="s">
        <v>70</v>
      </c>
      <c r="B27" s="28" t="s">
        <v>71</v>
      </c>
      <c r="C27" s="25" t="s">
        <v>28</v>
      </c>
      <c r="D27" s="25" t="s">
        <v>28</v>
      </c>
      <c r="E27" s="25" t="s">
        <v>28</v>
      </c>
      <c r="F27" s="26" t="s">
        <v>28</v>
      </c>
      <c r="H27" s="27" t="s">
        <v>68</v>
      </c>
      <c r="I27" s="21"/>
      <c r="J27" s="56" t="s">
        <v>42</v>
      </c>
      <c r="K27" s="55" t="s">
        <v>61</v>
      </c>
      <c r="L27" s="22" t="s">
        <v>28</v>
      </c>
      <c r="M27" s="22" t="s">
        <v>28</v>
      </c>
      <c r="N27" s="22" t="s">
        <v>28</v>
      </c>
      <c r="O27" s="22" t="s">
        <v>28</v>
      </c>
      <c r="P27" s="22" t="s">
        <v>28</v>
      </c>
      <c r="Q27" s="22" t="s">
        <v>28</v>
      </c>
      <c r="R27" s="23" t="s">
        <v>28</v>
      </c>
    </row>
    <row r="28" spans="1:18" ht="15.5" thickTop="1" thickBot="1" x14ac:dyDescent="0.4">
      <c r="A28" s="17" t="s">
        <v>72</v>
      </c>
      <c r="B28" s="28" t="s">
        <v>73</v>
      </c>
      <c r="C28" s="25" t="s">
        <v>28</v>
      </c>
      <c r="D28" s="25" t="s">
        <v>28</v>
      </c>
      <c r="E28" s="25" t="s">
        <v>28</v>
      </c>
      <c r="F28" s="26" t="s">
        <v>28</v>
      </c>
      <c r="H28" s="27">
        <v>6.5000000000000009</v>
      </c>
      <c r="I28" s="21"/>
      <c r="J28" s="56" t="s">
        <v>42</v>
      </c>
      <c r="K28" s="55" t="s">
        <v>61</v>
      </c>
      <c r="L28" s="22" t="s">
        <v>28</v>
      </c>
      <c r="M28" s="22" t="s">
        <v>28</v>
      </c>
      <c r="N28" s="22" t="s">
        <v>28</v>
      </c>
      <c r="O28" s="22" t="s">
        <v>28</v>
      </c>
      <c r="P28" s="22" t="s">
        <v>28</v>
      </c>
      <c r="Q28" s="22" t="s">
        <v>28</v>
      </c>
      <c r="R28" s="23" t="s">
        <v>28</v>
      </c>
    </row>
    <row r="29" spans="1:18" ht="15.5" thickTop="1" thickBot="1" x14ac:dyDescent="0.4">
      <c r="A29" s="17" t="s">
        <v>74</v>
      </c>
      <c r="B29" s="28" t="s">
        <v>55</v>
      </c>
      <c r="C29" s="25" t="s">
        <v>28</v>
      </c>
      <c r="D29" s="25" t="s">
        <v>28</v>
      </c>
      <c r="E29" s="25" t="s">
        <v>28</v>
      </c>
      <c r="F29" s="26" t="s">
        <v>28</v>
      </c>
      <c r="H29" s="27">
        <v>0</v>
      </c>
      <c r="I29" s="21"/>
      <c r="J29" s="56" t="s">
        <v>42</v>
      </c>
      <c r="K29" s="55" t="s">
        <v>61</v>
      </c>
      <c r="L29" s="22" t="s">
        <v>28</v>
      </c>
      <c r="M29" s="22" t="s">
        <v>28</v>
      </c>
      <c r="N29" s="22" t="s">
        <v>28</v>
      </c>
      <c r="O29" s="22" t="s">
        <v>28</v>
      </c>
      <c r="P29" s="22" t="s">
        <v>28</v>
      </c>
      <c r="Q29" s="22" t="s">
        <v>28</v>
      </c>
      <c r="R29" s="23" t="s">
        <v>28</v>
      </c>
    </row>
    <row r="30" spans="1:18" ht="15.5" thickTop="1" thickBot="1" x14ac:dyDescent="0.4">
      <c r="A30" s="17" t="s">
        <v>75</v>
      </c>
      <c r="B30" s="28" t="s">
        <v>76</v>
      </c>
      <c r="C30" s="25" t="s">
        <v>28</v>
      </c>
      <c r="D30" s="25" t="s">
        <v>28</v>
      </c>
      <c r="E30" s="25" t="s">
        <v>28</v>
      </c>
      <c r="F30" s="26" t="s">
        <v>28</v>
      </c>
      <c r="H30" s="27" t="s">
        <v>68</v>
      </c>
      <c r="I30" s="21"/>
      <c r="J30" s="56" t="s">
        <v>42</v>
      </c>
      <c r="K30" s="55" t="s">
        <v>61</v>
      </c>
      <c r="L30" s="22" t="s">
        <v>28</v>
      </c>
      <c r="M30" s="22" t="s">
        <v>28</v>
      </c>
      <c r="N30" s="22" t="s">
        <v>28</v>
      </c>
      <c r="O30" s="22" t="s">
        <v>28</v>
      </c>
      <c r="P30" s="22" t="s">
        <v>28</v>
      </c>
      <c r="Q30" s="22" t="s">
        <v>28</v>
      </c>
      <c r="R30" s="23" t="s">
        <v>28</v>
      </c>
    </row>
    <row r="31" spans="1:18" ht="15.5" thickTop="1" thickBot="1" x14ac:dyDescent="0.4">
      <c r="A31" s="17" t="s">
        <v>77</v>
      </c>
      <c r="B31" s="24" t="s">
        <v>78</v>
      </c>
      <c r="C31" s="25" t="s">
        <v>28</v>
      </c>
      <c r="D31" s="25" t="s">
        <v>28</v>
      </c>
      <c r="E31" s="25" t="s">
        <v>28</v>
      </c>
      <c r="F31" s="26" t="s">
        <v>28</v>
      </c>
      <c r="H31" s="27" t="s">
        <v>68</v>
      </c>
      <c r="I31" s="21"/>
      <c r="J31" s="56"/>
      <c r="K31" s="22" t="s">
        <v>28</v>
      </c>
      <c r="L31" s="22" t="s">
        <v>28</v>
      </c>
      <c r="M31" s="22" t="s">
        <v>28</v>
      </c>
      <c r="N31" s="22" t="s">
        <v>28</v>
      </c>
      <c r="O31" s="22" t="s">
        <v>28</v>
      </c>
      <c r="P31" s="22" t="s">
        <v>28</v>
      </c>
      <c r="Q31" s="22" t="s">
        <v>28</v>
      </c>
      <c r="R31" s="23" t="s">
        <v>28</v>
      </c>
    </row>
    <row r="32" spans="1:18" ht="15.5" thickTop="1" thickBot="1" x14ac:dyDescent="0.4">
      <c r="A32" s="17" t="s">
        <v>79</v>
      </c>
      <c r="B32" s="24" t="s">
        <v>80</v>
      </c>
      <c r="C32" s="25" t="s">
        <v>28</v>
      </c>
      <c r="D32" s="25" t="s">
        <v>28</v>
      </c>
      <c r="E32" s="25" t="s">
        <v>28</v>
      </c>
      <c r="F32" s="26" t="s">
        <v>28</v>
      </c>
      <c r="H32" s="27" t="s">
        <v>68</v>
      </c>
      <c r="I32" s="21"/>
      <c r="J32" s="56"/>
      <c r="K32" s="22" t="s">
        <v>28</v>
      </c>
      <c r="L32" s="22" t="s">
        <v>28</v>
      </c>
      <c r="M32" s="22" t="s">
        <v>28</v>
      </c>
      <c r="N32" s="22" t="s">
        <v>28</v>
      </c>
      <c r="O32" s="22" t="s">
        <v>28</v>
      </c>
      <c r="P32" s="22" t="s">
        <v>28</v>
      </c>
      <c r="Q32" s="22" t="s">
        <v>28</v>
      </c>
      <c r="R32" s="23" t="s">
        <v>28</v>
      </c>
    </row>
    <row r="33" spans="1:18" ht="15.5" thickTop="1" thickBot="1" x14ac:dyDescent="0.4">
      <c r="A33" s="17" t="s">
        <v>81</v>
      </c>
      <c r="B33" s="28" t="s">
        <v>82</v>
      </c>
      <c r="C33" s="25" t="s">
        <v>28</v>
      </c>
      <c r="D33" s="25" t="s">
        <v>28</v>
      </c>
      <c r="E33" s="25" t="s">
        <v>28</v>
      </c>
      <c r="F33" s="26" t="s">
        <v>28</v>
      </c>
      <c r="H33" s="27">
        <v>0</v>
      </c>
      <c r="I33" s="21"/>
      <c r="J33" s="56" t="s">
        <v>42</v>
      </c>
      <c r="K33" s="55" t="s">
        <v>61</v>
      </c>
      <c r="L33" s="55" t="s">
        <v>107</v>
      </c>
      <c r="M33" s="22" t="s">
        <v>28</v>
      </c>
      <c r="N33" s="22" t="s">
        <v>28</v>
      </c>
      <c r="O33" s="22" t="s">
        <v>28</v>
      </c>
      <c r="P33" s="22" t="s">
        <v>28</v>
      </c>
      <c r="Q33" s="22" t="s">
        <v>28</v>
      </c>
      <c r="R33" s="23" t="s">
        <v>28</v>
      </c>
    </row>
    <row r="34" spans="1:18" ht="15.5" thickTop="1" thickBot="1" x14ac:dyDescent="0.4">
      <c r="A34" s="17" t="s">
        <v>83</v>
      </c>
      <c r="B34" s="18" t="s">
        <v>84</v>
      </c>
      <c r="C34" s="19" t="s">
        <v>28</v>
      </c>
      <c r="D34" s="19" t="s">
        <v>28</v>
      </c>
      <c r="E34" s="19" t="s">
        <v>28</v>
      </c>
      <c r="F34" s="20" t="s">
        <v>28</v>
      </c>
      <c r="H34" s="59">
        <v>181.80595226193691</v>
      </c>
      <c r="I34" s="21"/>
      <c r="J34" s="16" t="s">
        <v>28</v>
      </c>
      <c r="K34" s="22" t="s">
        <v>28</v>
      </c>
      <c r="L34" s="22" t="s">
        <v>28</v>
      </c>
      <c r="M34" s="22" t="s">
        <v>28</v>
      </c>
      <c r="N34" s="22" t="s">
        <v>28</v>
      </c>
      <c r="O34" s="22" t="s">
        <v>28</v>
      </c>
      <c r="P34" s="22" t="s">
        <v>28</v>
      </c>
      <c r="Q34" s="22" t="s">
        <v>28</v>
      </c>
      <c r="R34" s="23" t="s">
        <v>28</v>
      </c>
    </row>
    <row r="35" spans="1:18" x14ac:dyDescent="0.35">
      <c r="A35" s="17" t="s">
        <v>85</v>
      </c>
      <c r="B35" s="28" t="s">
        <v>86</v>
      </c>
      <c r="C35" s="25" t="s">
        <v>28</v>
      </c>
      <c r="D35" s="25" t="s">
        <v>28</v>
      </c>
      <c r="E35" s="25" t="s">
        <v>28</v>
      </c>
      <c r="F35" s="26" t="s">
        <v>28</v>
      </c>
      <c r="H35" s="52" t="s">
        <v>68</v>
      </c>
      <c r="I35" s="21"/>
      <c r="J35" s="16" t="s">
        <v>28</v>
      </c>
      <c r="K35" s="22" t="s">
        <v>28</v>
      </c>
      <c r="L35" s="22" t="s">
        <v>28</v>
      </c>
      <c r="M35" s="22" t="s">
        <v>28</v>
      </c>
      <c r="N35" s="22" t="s">
        <v>28</v>
      </c>
      <c r="O35" s="22" t="s">
        <v>28</v>
      </c>
      <c r="P35" s="22" t="s">
        <v>28</v>
      </c>
      <c r="Q35" s="22" t="s">
        <v>28</v>
      </c>
      <c r="R35" s="23" t="s">
        <v>28</v>
      </c>
    </row>
    <row r="36" spans="1:18" x14ac:dyDescent="0.35">
      <c r="A36" s="17" t="s">
        <v>87</v>
      </c>
      <c r="B36" s="24" t="s">
        <v>88</v>
      </c>
      <c r="C36" s="25" t="s">
        <v>28</v>
      </c>
      <c r="D36" s="25" t="s">
        <v>28</v>
      </c>
      <c r="E36" s="25" t="s">
        <v>28</v>
      </c>
      <c r="F36" s="26" t="s">
        <v>28</v>
      </c>
      <c r="H36" s="52" t="s">
        <v>68</v>
      </c>
      <c r="I36" s="21"/>
      <c r="J36" s="16" t="s">
        <v>28</v>
      </c>
      <c r="K36" s="22" t="s">
        <v>28</v>
      </c>
      <c r="L36" s="22" t="s">
        <v>28</v>
      </c>
      <c r="M36" s="22" t="s">
        <v>28</v>
      </c>
      <c r="N36" s="22" t="s">
        <v>28</v>
      </c>
      <c r="O36" s="22" t="s">
        <v>28</v>
      </c>
      <c r="P36" s="22" t="s">
        <v>28</v>
      </c>
      <c r="Q36" s="22" t="s">
        <v>28</v>
      </c>
      <c r="R36" s="23" t="s">
        <v>28</v>
      </c>
    </row>
    <row r="37" spans="1:18" x14ac:dyDescent="0.35">
      <c r="A37" s="17" t="s">
        <v>89</v>
      </c>
      <c r="B37" s="24" t="s">
        <v>90</v>
      </c>
      <c r="C37" s="25" t="s">
        <v>28</v>
      </c>
      <c r="D37" s="25" t="s">
        <v>28</v>
      </c>
      <c r="E37" s="25" t="s">
        <v>28</v>
      </c>
      <c r="F37" s="26" t="s">
        <v>28</v>
      </c>
      <c r="H37" s="52" t="s">
        <v>68</v>
      </c>
      <c r="I37" s="21"/>
      <c r="J37" s="16" t="s">
        <v>28</v>
      </c>
      <c r="K37" s="22" t="s">
        <v>28</v>
      </c>
      <c r="L37" s="22" t="s">
        <v>28</v>
      </c>
      <c r="M37" s="22" t="s">
        <v>28</v>
      </c>
      <c r="N37" s="22" t="s">
        <v>28</v>
      </c>
      <c r="O37" s="22" t="s">
        <v>28</v>
      </c>
      <c r="P37" s="22" t="s">
        <v>28</v>
      </c>
      <c r="Q37" s="22" t="s">
        <v>28</v>
      </c>
      <c r="R37" s="23" t="s">
        <v>28</v>
      </c>
    </row>
    <row r="38" spans="1:18" x14ac:dyDescent="0.35">
      <c r="A38" s="17" t="s">
        <v>91</v>
      </c>
      <c r="B38" s="24" t="s">
        <v>92</v>
      </c>
      <c r="C38" s="25" t="s">
        <v>28</v>
      </c>
      <c r="D38" s="25" t="s">
        <v>28</v>
      </c>
      <c r="E38" s="25" t="s">
        <v>28</v>
      </c>
      <c r="F38" s="26" t="s">
        <v>28</v>
      </c>
      <c r="H38" s="52" t="s">
        <v>68</v>
      </c>
      <c r="I38" s="21"/>
      <c r="J38" s="16" t="s">
        <v>28</v>
      </c>
      <c r="K38" s="22" t="s">
        <v>28</v>
      </c>
      <c r="L38" s="22" t="s">
        <v>28</v>
      </c>
      <c r="M38" s="22" t="s">
        <v>28</v>
      </c>
      <c r="N38" s="22" t="s">
        <v>28</v>
      </c>
      <c r="O38" s="22" t="s">
        <v>28</v>
      </c>
      <c r="P38" s="22" t="s">
        <v>28</v>
      </c>
      <c r="Q38" s="22" t="s">
        <v>28</v>
      </c>
      <c r="R38" s="23" t="s">
        <v>28</v>
      </c>
    </row>
    <row r="39" spans="1:18" x14ac:dyDescent="0.35">
      <c r="A39" s="17" t="s">
        <v>93</v>
      </c>
      <c r="B39" s="24" t="s">
        <v>94</v>
      </c>
      <c r="C39" s="25" t="s">
        <v>28</v>
      </c>
      <c r="D39" s="25" t="s">
        <v>28</v>
      </c>
      <c r="E39" s="25" t="s">
        <v>28</v>
      </c>
      <c r="F39" s="26" t="s">
        <v>28</v>
      </c>
      <c r="H39" s="52" t="s">
        <v>68</v>
      </c>
      <c r="I39" s="21"/>
      <c r="J39" s="16" t="s">
        <v>28</v>
      </c>
      <c r="K39" s="22" t="s">
        <v>28</v>
      </c>
      <c r="L39" s="22" t="s">
        <v>28</v>
      </c>
      <c r="M39" s="22" t="s">
        <v>28</v>
      </c>
      <c r="N39" s="22" t="s">
        <v>28</v>
      </c>
      <c r="O39" s="22" t="s">
        <v>28</v>
      </c>
      <c r="P39" s="22" t="s">
        <v>28</v>
      </c>
      <c r="Q39" s="22" t="s">
        <v>28</v>
      </c>
      <c r="R39" s="23" t="s">
        <v>28</v>
      </c>
    </row>
    <row r="40" spans="1:18" ht="15.5" thickTop="1" thickBot="1" x14ac:dyDescent="0.4">
      <c r="A40" s="17" t="s">
        <v>95</v>
      </c>
      <c r="B40" s="24" t="s">
        <v>55</v>
      </c>
      <c r="C40" s="25" t="s">
        <v>28</v>
      </c>
      <c r="D40" s="25" t="s">
        <v>28</v>
      </c>
      <c r="E40" s="25" t="s">
        <v>28</v>
      </c>
      <c r="F40" s="26" t="s">
        <v>28</v>
      </c>
      <c r="H40" s="52" t="s">
        <v>68</v>
      </c>
      <c r="I40" s="21"/>
      <c r="J40" s="16" t="s">
        <v>28</v>
      </c>
      <c r="K40" s="22" t="s">
        <v>28</v>
      </c>
      <c r="L40" s="22" t="s">
        <v>28</v>
      </c>
      <c r="M40" s="22" t="s">
        <v>28</v>
      </c>
      <c r="N40" s="22" t="s">
        <v>28</v>
      </c>
      <c r="O40" s="22" t="s">
        <v>28</v>
      </c>
      <c r="P40" s="22" t="s">
        <v>28</v>
      </c>
      <c r="Q40" s="22" t="s">
        <v>28</v>
      </c>
      <c r="R40" s="23" t="s">
        <v>28</v>
      </c>
    </row>
    <row r="41" spans="1:18" ht="15.5" thickTop="1" thickBot="1" x14ac:dyDescent="0.4">
      <c r="A41" s="17" t="s">
        <v>96</v>
      </c>
      <c r="B41" s="28" t="s">
        <v>97</v>
      </c>
      <c r="C41" s="25" t="s">
        <v>28</v>
      </c>
      <c r="D41" s="25" t="s">
        <v>28</v>
      </c>
      <c r="E41" s="25" t="s">
        <v>28</v>
      </c>
      <c r="F41" s="26" t="s">
        <v>28</v>
      </c>
      <c r="H41" s="27">
        <v>181.80595226193691</v>
      </c>
      <c r="I41" s="21"/>
      <c r="J41" s="16" t="s">
        <v>58</v>
      </c>
      <c r="K41" s="55" t="s">
        <v>61</v>
      </c>
      <c r="L41" s="22" t="s">
        <v>28</v>
      </c>
      <c r="M41" s="22" t="s">
        <v>28</v>
      </c>
      <c r="N41" s="22" t="s">
        <v>28</v>
      </c>
      <c r="O41" s="22" t="s">
        <v>28</v>
      </c>
      <c r="P41" s="22" t="s">
        <v>28</v>
      </c>
      <c r="Q41" s="22" t="s">
        <v>28</v>
      </c>
      <c r="R41" s="23" t="s">
        <v>28</v>
      </c>
    </row>
    <row r="42" spans="1:18" ht="15.5" thickTop="1" thickBot="1" x14ac:dyDescent="0.4">
      <c r="A42" s="29" t="s">
        <v>98</v>
      </c>
      <c r="B42" s="30" t="s">
        <v>99</v>
      </c>
      <c r="C42" s="31" t="s">
        <v>28</v>
      </c>
      <c r="D42" s="31" t="s">
        <v>28</v>
      </c>
      <c r="E42" s="31" t="s">
        <v>28</v>
      </c>
      <c r="F42" s="32" t="s">
        <v>28</v>
      </c>
      <c r="H42" s="15"/>
      <c r="I42" s="15"/>
      <c r="J42" s="33" t="s">
        <v>100</v>
      </c>
      <c r="K42" s="31" t="s">
        <v>28</v>
      </c>
      <c r="L42" s="31" t="s">
        <v>28</v>
      </c>
      <c r="M42" s="31" t="s">
        <v>28</v>
      </c>
      <c r="N42" s="31" t="s">
        <v>28</v>
      </c>
      <c r="O42" s="31" t="s">
        <v>28</v>
      </c>
      <c r="P42" s="31" t="s">
        <v>28</v>
      </c>
      <c r="Q42" s="31" t="s">
        <v>28</v>
      </c>
      <c r="R42" s="32" t="s">
        <v>28</v>
      </c>
    </row>
  </sheetData>
  <mergeCells count="4">
    <mergeCell ref="C10:D11"/>
    <mergeCell ref="E10:F11"/>
    <mergeCell ref="H10:R10"/>
    <mergeCell ref="M11:R11"/>
  </mergeCells>
  <dataValidations count="8">
    <dataValidation type="list" showErrorMessage="1" sqref="B3" xr:uid="{00000000-0002-0000-02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200-000002000000}">
      <formula1>-90</formula1>
      <formula2>90</formula2>
    </dataValidation>
    <dataValidation type="decimal" showErrorMessage="1" sqref="B6" xr:uid="{00000000-0002-0000-0200-000003000000}">
      <formula1>-180</formula1>
      <formula2>180</formula2>
    </dataValidation>
    <dataValidation type="list" showErrorMessage="1" sqref="B7" xr:uid="{00000000-0002-0000-0200-000004000000}">
      <formula1>"Yes,No"</formula1>
    </dataValidation>
    <dataValidation type="decimal" showErrorMessage="1" sqref="B9" xr:uid="{00000000-0002-0000-02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2" xr:uid="{00000000-0002-0000-0200-000007000000}">
      <formula1>OR(H13="MI",H13="N/A",ISNUMBER(H13))</formula1>
    </dataValidation>
    <dataValidation type="list" allowBlank="1" showErrorMessage="1" sqref="J34:J41 J13 J21" xr:uid="{00000000-0002-0000-0200-000025000000}">
      <formula1>"Level 1,Level 2,Level 3,Level 4"</formula1>
    </dataValidation>
    <dataValidation type="list" allowBlank="1" showErrorMessage="1" sqref="K13 K21 K31:K32 K34:K40 K42" xr:uid="{00000000-0002-0000-0200-000026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200-000001000000}">
          <x14:formula1>
            <xm:f>ListofCountries!$A$1:$A$194</xm:f>
          </x14:formula1>
          <xm:sqref>B4</xm:sqref>
        </x14:dataValidation>
        <x14:dataValidation type="list" allowBlank="1" xr:uid="{00000000-0002-0000-0200-000005000000}">
          <x14:formula1>
            <xm:f>ListofCountries!$B$1:$B$152</xm:f>
          </x14:formula1>
          <xm:sqref>B8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R42"/>
  <sheetViews>
    <sheetView showGridLines="0" topLeftCell="B8" zoomScale="85" zoomScaleNormal="85" workbookViewId="0">
      <selection activeCell="B28" sqref="B28"/>
    </sheetView>
  </sheetViews>
  <sheetFormatPr baseColWidth="10" defaultColWidth="8.7265625" defaultRowHeight="14.5" x14ac:dyDescent="0.35"/>
  <cols>
    <col min="1" max="1" width="24" customWidth="1"/>
    <col min="2" max="2" width="896" customWidth="1"/>
    <col min="3" max="6" width="16" customWidth="1"/>
    <col min="7" max="7" width="3" customWidth="1"/>
    <col min="8" max="10" width="18" customWidth="1"/>
    <col min="11" max="12" width="26" customWidth="1"/>
    <col min="13" max="18" width="3" customWidth="1"/>
  </cols>
  <sheetData>
    <row r="1" spans="1:18" x14ac:dyDescent="0.35">
      <c r="A1" s="1" t="s">
        <v>0</v>
      </c>
      <c r="B1" s="2" t="s">
        <v>108</v>
      </c>
    </row>
    <row r="2" spans="1:18" x14ac:dyDescent="0.35">
      <c r="A2" s="3" t="s">
        <v>2</v>
      </c>
      <c r="B2" s="4" t="s">
        <v>109</v>
      </c>
    </row>
    <row r="3" spans="1:18" x14ac:dyDescent="0.35">
      <c r="A3" s="3" t="s">
        <v>4</v>
      </c>
      <c r="B3" s="4" t="s">
        <v>5</v>
      </c>
    </row>
    <row r="4" spans="1:18" x14ac:dyDescent="0.35">
      <c r="A4" s="3" t="s">
        <v>6</v>
      </c>
      <c r="B4" s="4" t="s">
        <v>7</v>
      </c>
    </row>
    <row r="5" spans="1:18" x14ac:dyDescent="0.35">
      <c r="A5" s="3" t="s">
        <v>8</v>
      </c>
      <c r="B5" s="4">
        <v>37.170105</v>
      </c>
    </row>
    <row r="6" spans="1:18" x14ac:dyDescent="0.35">
      <c r="A6" s="3" t="s">
        <v>9</v>
      </c>
      <c r="B6" s="4">
        <v>-6.9060360000000003</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16</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38</v>
      </c>
      <c r="B13" s="12" t="s">
        <v>39</v>
      </c>
      <c r="C13" s="13" t="s">
        <v>28</v>
      </c>
      <c r="D13" s="13" t="s">
        <v>28</v>
      </c>
      <c r="E13" s="13" t="s">
        <v>28</v>
      </c>
      <c r="F13" s="14" t="s">
        <v>28</v>
      </c>
      <c r="H13" s="15">
        <f>SUM(H14,H21,H34)</f>
        <v>28335.040757473445</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40</v>
      </c>
      <c r="B14" s="18" t="s">
        <v>41</v>
      </c>
      <c r="C14" s="19" t="s">
        <v>28</v>
      </c>
      <c r="D14" s="19" t="s">
        <v>28</v>
      </c>
      <c r="E14" s="19" t="s">
        <v>28</v>
      </c>
      <c r="F14" s="20" t="s">
        <v>28</v>
      </c>
      <c r="H14" s="21">
        <v>22621.099999999995</v>
      </c>
      <c r="I14" s="21"/>
      <c r="J14" s="56" t="s">
        <v>42</v>
      </c>
      <c r="K14" s="55" t="s">
        <v>43</v>
      </c>
      <c r="L14" s="22" t="s">
        <v>28</v>
      </c>
      <c r="M14" s="22" t="s">
        <v>28</v>
      </c>
      <c r="N14" s="22" t="s">
        <v>28</v>
      </c>
      <c r="O14" s="22" t="s">
        <v>28</v>
      </c>
      <c r="P14" s="22" t="s">
        <v>28</v>
      </c>
      <c r="Q14" s="22" t="s">
        <v>28</v>
      </c>
      <c r="R14" s="23" t="s">
        <v>28</v>
      </c>
    </row>
    <row r="15" spans="1:18" ht="15.5" thickTop="1" thickBot="1" x14ac:dyDescent="0.4">
      <c r="A15" s="17" t="s">
        <v>44</v>
      </c>
      <c r="B15" s="24" t="s">
        <v>45</v>
      </c>
      <c r="C15" s="25" t="s">
        <v>28</v>
      </c>
      <c r="D15" s="25" t="s">
        <v>28</v>
      </c>
      <c r="E15" s="25" t="s">
        <v>28</v>
      </c>
      <c r="F15" s="26" t="s">
        <v>28</v>
      </c>
      <c r="H15" s="27">
        <v>1868.1000000000001</v>
      </c>
      <c r="I15" s="21"/>
      <c r="J15" s="56" t="s">
        <v>42</v>
      </c>
      <c r="K15" s="55" t="s">
        <v>43</v>
      </c>
      <c r="L15" s="22" t="s">
        <v>28</v>
      </c>
      <c r="M15" s="22" t="s">
        <v>28</v>
      </c>
      <c r="N15" s="22" t="s">
        <v>28</v>
      </c>
      <c r="O15" s="22" t="s">
        <v>28</v>
      </c>
      <c r="P15" s="22" t="s">
        <v>28</v>
      </c>
      <c r="Q15" s="22" t="s">
        <v>28</v>
      </c>
      <c r="R15" s="23" t="s">
        <v>28</v>
      </c>
    </row>
    <row r="16" spans="1:18" ht="15.5" thickTop="1" thickBot="1" x14ac:dyDescent="0.4">
      <c r="A16" s="17" t="s">
        <v>46</v>
      </c>
      <c r="B16" s="24" t="s">
        <v>47</v>
      </c>
      <c r="C16" s="25" t="s">
        <v>28</v>
      </c>
      <c r="D16" s="25" t="s">
        <v>28</v>
      </c>
      <c r="E16" s="25" t="s">
        <v>28</v>
      </c>
      <c r="F16" s="26" t="s">
        <v>28</v>
      </c>
      <c r="H16" s="27">
        <v>16522</v>
      </c>
      <c r="I16" s="21"/>
      <c r="J16" s="56" t="s">
        <v>42</v>
      </c>
      <c r="K16" s="55" t="s">
        <v>43</v>
      </c>
      <c r="L16" s="22" t="s">
        <v>28</v>
      </c>
      <c r="M16" s="22" t="s">
        <v>28</v>
      </c>
      <c r="N16" s="22" t="s">
        <v>28</v>
      </c>
      <c r="O16" s="22" t="s">
        <v>28</v>
      </c>
      <c r="P16" s="22" t="s">
        <v>28</v>
      </c>
      <c r="Q16" s="22" t="s">
        <v>28</v>
      </c>
      <c r="R16" s="23" t="s">
        <v>28</v>
      </c>
    </row>
    <row r="17" spans="1:18" ht="15.5" thickTop="1" thickBot="1" x14ac:dyDescent="0.4">
      <c r="A17" s="17" t="s">
        <v>48</v>
      </c>
      <c r="B17" s="24" t="s">
        <v>49</v>
      </c>
      <c r="C17" s="25" t="s">
        <v>28</v>
      </c>
      <c r="D17" s="25" t="s">
        <v>28</v>
      </c>
      <c r="E17" s="25" t="s">
        <v>28</v>
      </c>
      <c r="F17" s="26" t="s">
        <v>28</v>
      </c>
      <c r="H17" s="27">
        <v>789.8</v>
      </c>
      <c r="I17" s="21"/>
      <c r="J17" s="56" t="s">
        <v>42</v>
      </c>
      <c r="K17" s="55" t="s">
        <v>43</v>
      </c>
      <c r="L17" s="22" t="s">
        <v>28</v>
      </c>
      <c r="M17" s="22" t="s">
        <v>28</v>
      </c>
      <c r="N17" s="22" t="s">
        <v>28</v>
      </c>
      <c r="O17" s="22" t="s">
        <v>28</v>
      </c>
      <c r="P17" s="22" t="s">
        <v>28</v>
      </c>
      <c r="Q17" s="22" t="s">
        <v>28</v>
      </c>
      <c r="R17" s="23" t="s">
        <v>28</v>
      </c>
    </row>
    <row r="18" spans="1:18" ht="15.5" thickTop="1" thickBot="1" x14ac:dyDescent="0.4">
      <c r="A18" s="17" t="s">
        <v>50</v>
      </c>
      <c r="B18" s="24" t="s">
        <v>51</v>
      </c>
      <c r="C18" s="25" t="s">
        <v>28</v>
      </c>
      <c r="D18" s="25" t="s">
        <v>28</v>
      </c>
      <c r="E18" s="25" t="s">
        <v>28</v>
      </c>
      <c r="F18" s="26" t="s">
        <v>28</v>
      </c>
      <c r="H18" s="27">
        <v>0</v>
      </c>
      <c r="I18" s="21"/>
      <c r="J18" s="56" t="s">
        <v>42</v>
      </c>
      <c r="K18" s="55" t="s">
        <v>43</v>
      </c>
      <c r="L18" s="22" t="s">
        <v>28</v>
      </c>
      <c r="M18" s="22" t="s">
        <v>28</v>
      </c>
      <c r="N18" s="22" t="s">
        <v>28</v>
      </c>
      <c r="O18" s="22" t="s">
        <v>28</v>
      </c>
      <c r="P18" s="22" t="s">
        <v>28</v>
      </c>
      <c r="Q18" s="22" t="s">
        <v>28</v>
      </c>
      <c r="R18" s="23" t="s">
        <v>28</v>
      </c>
    </row>
    <row r="19" spans="1:18" ht="15.5" thickTop="1" thickBot="1" x14ac:dyDescent="0.4">
      <c r="A19" s="17" t="s">
        <v>52</v>
      </c>
      <c r="B19" s="24" t="s">
        <v>53</v>
      </c>
      <c r="C19" s="25" t="s">
        <v>28</v>
      </c>
      <c r="D19" s="25" t="s">
        <v>28</v>
      </c>
      <c r="E19" s="25" t="s">
        <v>28</v>
      </c>
      <c r="F19" s="26" t="s">
        <v>28</v>
      </c>
      <c r="H19" s="27">
        <v>0</v>
      </c>
      <c r="I19" s="21"/>
      <c r="J19" s="56" t="s">
        <v>42</v>
      </c>
      <c r="K19" s="55" t="s">
        <v>43</v>
      </c>
      <c r="L19" s="22" t="s">
        <v>28</v>
      </c>
      <c r="M19" s="22" t="s">
        <v>28</v>
      </c>
      <c r="N19" s="22" t="s">
        <v>28</v>
      </c>
      <c r="O19" s="22" t="s">
        <v>28</v>
      </c>
      <c r="P19" s="22" t="s">
        <v>28</v>
      </c>
      <c r="Q19" s="22" t="s">
        <v>28</v>
      </c>
      <c r="R19" s="23" t="s">
        <v>28</v>
      </c>
    </row>
    <row r="20" spans="1:18" ht="15.5" thickTop="1" thickBot="1" x14ac:dyDescent="0.4">
      <c r="A20" s="17" t="s">
        <v>54</v>
      </c>
      <c r="B20" s="24" t="s">
        <v>55</v>
      </c>
      <c r="C20" s="25" t="s">
        <v>28</v>
      </c>
      <c r="D20" s="25" t="s">
        <v>28</v>
      </c>
      <c r="E20" s="25" t="s">
        <v>28</v>
      </c>
      <c r="F20" s="26" t="s">
        <v>28</v>
      </c>
      <c r="H20" s="27">
        <v>3441.2</v>
      </c>
      <c r="I20" s="21"/>
      <c r="J20" s="56" t="s">
        <v>42</v>
      </c>
      <c r="K20" s="55" t="s">
        <v>43</v>
      </c>
      <c r="L20" s="22" t="s">
        <v>28</v>
      </c>
      <c r="M20" s="22" t="s">
        <v>28</v>
      </c>
      <c r="N20" s="22" t="s">
        <v>28</v>
      </c>
      <c r="O20" s="22" t="s">
        <v>28</v>
      </c>
      <c r="P20" s="22" t="s">
        <v>28</v>
      </c>
      <c r="Q20" s="22" t="s">
        <v>28</v>
      </c>
      <c r="R20" s="23" t="s">
        <v>28</v>
      </c>
    </row>
    <row r="21" spans="1:18" ht="15.5" thickTop="1" thickBot="1" x14ac:dyDescent="0.4">
      <c r="A21" s="17" t="s">
        <v>56</v>
      </c>
      <c r="B21" s="18" t="s">
        <v>57</v>
      </c>
      <c r="C21" s="19" t="s">
        <v>28</v>
      </c>
      <c r="D21" s="19" t="s">
        <v>28</v>
      </c>
      <c r="E21" s="19" t="s">
        <v>28</v>
      </c>
      <c r="F21" s="20" t="s">
        <v>28</v>
      </c>
      <c r="H21" s="21">
        <v>4449.9662523748693</v>
      </c>
      <c r="I21" s="21"/>
      <c r="J21" s="56" t="s">
        <v>58</v>
      </c>
      <c r="K21" s="55"/>
      <c r="L21" s="22" t="s">
        <v>28</v>
      </c>
      <c r="M21" s="22" t="s">
        <v>28</v>
      </c>
      <c r="N21" s="22" t="s">
        <v>28</v>
      </c>
      <c r="O21" s="22" t="s">
        <v>28</v>
      </c>
      <c r="P21" s="22" t="s">
        <v>28</v>
      </c>
      <c r="Q21" s="22" t="s">
        <v>28</v>
      </c>
      <c r="R21" s="23" t="s">
        <v>28</v>
      </c>
    </row>
    <row r="22" spans="1:18" ht="15.5" thickTop="1" thickBot="1" x14ac:dyDescent="0.4">
      <c r="A22" s="17" t="s">
        <v>59</v>
      </c>
      <c r="B22" s="28" t="s">
        <v>60</v>
      </c>
      <c r="C22" s="25" t="s">
        <v>28</v>
      </c>
      <c r="D22" s="25" t="s">
        <v>28</v>
      </c>
      <c r="E22" s="25" t="s">
        <v>28</v>
      </c>
      <c r="F22" s="26" t="s">
        <v>28</v>
      </c>
      <c r="H22" s="27">
        <v>153.79999999999998</v>
      </c>
      <c r="I22" s="21"/>
      <c r="J22" s="56" t="s">
        <v>58</v>
      </c>
      <c r="K22" s="55" t="s">
        <v>61</v>
      </c>
      <c r="L22" s="22" t="s">
        <v>28</v>
      </c>
      <c r="M22" s="22" t="s">
        <v>28</v>
      </c>
      <c r="N22" s="22" t="s">
        <v>28</v>
      </c>
      <c r="O22" s="22" t="s">
        <v>28</v>
      </c>
      <c r="P22" s="22" t="s">
        <v>28</v>
      </c>
      <c r="Q22" s="22" t="s">
        <v>28</v>
      </c>
      <c r="R22" s="23" t="s">
        <v>28</v>
      </c>
    </row>
    <row r="23" spans="1:18" ht="15.5" thickTop="1" thickBot="1" x14ac:dyDescent="0.4">
      <c r="A23" s="17" t="s">
        <v>62</v>
      </c>
      <c r="B23" s="28" t="s">
        <v>63</v>
      </c>
      <c r="C23" s="25" t="s">
        <v>28</v>
      </c>
      <c r="D23" s="25" t="s">
        <v>28</v>
      </c>
      <c r="E23" s="25" t="s">
        <v>28</v>
      </c>
      <c r="F23" s="26" t="s">
        <v>28</v>
      </c>
      <c r="H23" s="27">
        <v>0</v>
      </c>
      <c r="I23" s="21"/>
      <c r="J23" s="56" t="s">
        <v>58</v>
      </c>
      <c r="K23" s="55" t="s">
        <v>61</v>
      </c>
      <c r="L23" s="22" t="s">
        <v>28</v>
      </c>
      <c r="M23" s="22" t="s">
        <v>28</v>
      </c>
      <c r="N23" s="22" t="s">
        <v>28</v>
      </c>
      <c r="O23" s="22" t="s">
        <v>28</v>
      </c>
      <c r="P23" s="22" t="s">
        <v>28</v>
      </c>
      <c r="Q23" s="22" t="s">
        <v>28</v>
      </c>
      <c r="R23" s="23" t="s">
        <v>28</v>
      </c>
    </row>
    <row r="24" spans="1:18" ht="15.5" thickTop="1" thickBot="1" x14ac:dyDescent="0.4">
      <c r="A24" s="17" t="s">
        <v>64</v>
      </c>
      <c r="B24" s="28" t="s">
        <v>65</v>
      </c>
      <c r="C24" s="25" t="s">
        <v>28</v>
      </c>
      <c r="D24" s="25" t="s">
        <v>28</v>
      </c>
      <c r="E24" s="25" t="s">
        <v>28</v>
      </c>
      <c r="F24" s="26" t="s">
        <v>28</v>
      </c>
      <c r="H24" s="27">
        <v>4281.6662523748691</v>
      </c>
      <c r="I24" s="21"/>
      <c r="J24" s="56" t="s">
        <v>58</v>
      </c>
      <c r="K24" s="55" t="s">
        <v>61</v>
      </c>
      <c r="L24" s="22" t="s">
        <v>28</v>
      </c>
      <c r="M24" s="22" t="s">
        <v>28</v>
      </c>
      <c r="N24" s="22" t="s">
        <v>28</v>
      </c>
      <c r="O24" s="22" t="s">
        <v>28</v>
      </c>
      <c r="P24" s="22" t="s">
        <v>28</v>
      </c>
      <c r="Q24" s="22" t="s">
        <v>28</v>
      </c>
      <c r="R24" s="23" t="s">
        <v>28</v>
      </c>
    </row>
    <row r="25" spans="1:18" ht="15.5" thickTop="1" thickBot="1" x14ac:dyDescent="0.4">
      <c r="A25" s="17" t="s">
        <v>66</v>
      </c>
      <c r="B25" s="28" t="s">
        <v>67</v>
      </c>
      <c r="C25" s="25" t="s">
        <v>28</v>
      </c>
      <c r="D25" s="25" t="s">
        <v>28</v>
      </c>
      <c r="E25" s="25" t="s">
        <v>28</v>
      </c>
      <c r="F25" s="26" t="s">
        <v>28</v>
      </c>
      <c r="H25" s="54" t="s">
        <v>68</v>
      </c>
      <c r="I25" s="21"/>
      <c r="J25" s="56"/>
      <c r="K25" s="55"/>
      <c r="L25" s="22" t="s">
        <v>28</v>
      </c>
      <c r="M25" s="22" t="s">
        <v>28</v>
      </c>
      <c r="N25" s="22" t="s">
        <v>28</v>
      </c>
      <c r="O25" s="22" t="s">
        <v>28</v>
      </c>
      <c r="P25" s="22" t="s">
        <v>28</v>
      </c>
      <c r="Q25" s="22" t="s">
        <v>28</v>
      </c>
      <c r="R25" s="23" t="s">
        <v>28</v>
      </c>
    </row>
    <row r="26" spans="1:18" ht="15.5" thickTop="1" thickBot="1" x14ac:dyDescent="0.4">
      <c r="A26" s="17" t="s">
        <v>69</v>
      </c>
      <c r="B26" s="28" t="s">
        <v>55</v>
      </c>
      <c r="C26" s="25" t="s">
        <v>28</v>
      </c>
      <c r="D26" s="25" t="s">
        <v>28</v>
      </c>
      <c r="E26" s="25" t="s">
        <v>28</v>
      </c>
      <c r="F26" s="26" t="s">
        <v>28</v>
      </c>
      <c r="H26" s="54" t="s">
        <v>68</v>
      </c>
      <c r="I26" s="21"/>
      <c r="J26" s="56"/>
      <c r="K26" s="55"/>
      <c r="L26" s="22" t="s">
        <v>28</v>
      </c>
      <c r="M26" s="22" t="s">
        <v>28</v>
      </c>
      <c r="N26" s="22" t="s">
        <v>28</v>
      </c>
      <c r="O26" s="22" t="s">
        <v>28</v>
      </c>
      <c r="P26" s="22" t="s">
        <v>28</v>
      </c>
      <c r="Q26" s="22" t="s">
        <v>28</v>
      </c>
      <c r="R26" s="23" t="s">
        <v>28</v>
      </c>
    </row>
    <row r="27" spans="1:18" ht="15.5" thickTop="1" thickBot="1" x14ac:dyDescent="0.4">
      <c r="A27" s="17" t="s">
        <v>70</v>
      </c>
      <c r="B27" s="28" t="s">
        <v>71</v>
      </c>
      <c r="C27" s="25" t="s">
        <v>28</v>
      </c>
      <c r="D27" s="25" t="s">
        <v>28</v>
      </c>
      <c r="E27" s="25" t="s">
        <v>28</v>
      </c>
      <c r="F27" s="26" t="s">
        <v>28</v>
      </c>
      <c r="H27" s="54" t="s">
        <v>68</v>
      </c>
      <c r="I27" s="21"/>
      <c r="J27" s="56"/>
      <c r="K27" s="55"/>
      <c r="L27" s="22" t="s">
        <v>28</v>
      </c>
      <c r="M27" s="22" t="s">
        <v>28</v>
      </c>
      <c r="N27" s="22" t="s">
        <v>28</v>
      </c>
      <c r="O27" s="22" t="s">
        <v>28</v>
      </c>
      <c r="P27" s="22" t="s">
        <v>28</v>
      </c>
      <c r="Q27" s="22" t="s">
        <v>28</v>
      </c>
      <c r="R27" s="23" t="s">
        <v>28</v>
      </c>
    </row>
    <row r="28" spans="1:18" ht="15.5" thickTop="1" thickBot="1" x14ac:dyDescent="0.4">
      <c r="A28" s="17" t="s">
        <v>72</v>
      </c>
      <c r="B28" s="28" t="s">
        <v>73</v>
      </c>
      <c r="C28" s="25" t="s">
        <v>28</v>
      </c>
      <c r="D28" s="25" t="s">
        <v>28</v>
      </c>
      <c r="E28" s="25" t="s">
        <v>28</v>
      </c>
      <c r="F28" s="26" t="s">
        <v>28</v>
      </c>
      <c r="H28" s="27">
        <v>14.5</v>
      </c>
      <c r="I28" s="21"/>
      <c r="J28" s="56" t="s">
        <v>58</v>
      </c>
      <c r="K28" s="55" t="s">
        <v>61</v>
      </c>
      <c r="L28" s="22" t="s">
        <v>28</v>
      </c>
      <c r="M28" s="22" t="s">
        <v>28</v>
      </c>
      <c r="N28" s="22" t="s">
        <v>28</v>
      </c>
      <c r="O28" s="22" t="s">
        <v>28</v>
      </c>
      <c r="P28" s="22" t="s">
        <v>28</v>
      </c>
      <c r="Q28" s="22" t="s">
        <v>28</v>
      </c>
      <c r="R28" s="23" t="s">
        <v>28</v>
      </c>
    </row>
    <row r="29" spans="1:18" ht="15.5" thickTop="1" thickBot="1" x14ac:dyDescent="0.4">
      <c r="A29" s="17" t="s">
        <v>74</v>
      </c>
      <c r="B29" s="28" t="s">
        <v>55</v>
      </c>
      <c r="C29" s="25" t="s">
        <v>28</v>
      </c>
      <c r="D29" s="25" t="s">
        <v>28</v>
      </c>
      <c r="E29" s="25" t="s">
        <v>28</v>
      </c>
      <c r="F29" s="26" t="s">
        <v>28</v>
      </c>
      <c r="H29" s="27">
        <v>0</v>
      </c>
      <c r="I29" s="21"/>
      <c r="J29" s="56" t="s">
        <v>58</v>
      </c>
      <c r="K29" s="55" t="s">
        <v>61</v>
      </c>
      <c r="L29" s="22" t="s">
        <v>28</v>
      </c>
      <c r="M29" s="22" t="s">
        <v>28</v>
      </c>
      <c r="N29" s="22" t="s">
        <v>28</v>
      </c>
      <c r="O29" s="22" t="s">
        <v>28</v>
      </c>
      <c r="P29" s="22" t="s">
        <v>28</v>
      </c>
      <c r="Q29" s="22" t="s">
        <v>28</v>
      </c>
      <c r="R29" s="23" t="s">
        <v>28</v>
      </c>
    </row>
    <row r="30" spans="1:18" ht="15.5" thickTop="1" thickBot="1" x14ac:dyDescent="0.4">
      <c r="A30" s="17" t="s">
        <v>75</v>
      </c>
      <c r="B30" s="28" t="s">
        <v>76</v>
      </c>
      <c r="C30" s="25" t="s">
        <v>28</v>
      </c>
      <c r="D30" s="25" t="s">
        <v>28</v>
      </c>
      <c r="E30" s="25" t="s">
        <v>28</v>
      </c>
      <c r="F30" s="26" t="s">
        <v>28</v>
      </c>
      <c r="H30" s="54" t="s">
        <v>68</v>
      </c>
      <c r="I30" s="21"/>
      <c r="J30" s="56"/>
      <c r="K30" s="55"/>
      <c r="L30" s="22" t="s">
        <v>28</v>
      </c>
      <c r="M30" s="22" t="s">
        <v>28</v>
      </c>
      <c r="N30" s="22" t="s">
        <v>28</v>
      </c>
      <c r="O30" s="22" t="s">
        <v>28</v>
      </c>
      <c r="P30" s="22" t="s">
        <v>28</v>
      </c>
      <c r="Q30" s="22" t="s">
        <v>28</v>
      </c>
      <c r="R30" s="23" t="s">
        <v>28</v>
      </c>
    </row>
    <row r="31" spans="1:18" ht="15.5" thickTop="1" thickBot="1" x14ac:dyDescent="0.4">
      <c r="A31" s="17" t="s">
        <v>77</v>
      </c>
      <c r="B31" s="24" t="s">
        <v>78</v>
      </c>
      <c r="C31" s="25" t="s">
        <v>28</v>
      </c>
      <c r="D31" s="25" t="s">
        <v>28</v>
      </c>
      <c r="E31" s="25" t="s">
        <v>28</v>
      </c>
      <c r="F31" s="26" t="s">
        <v>28</v>
      </c>
      <c r="H31" s="54" t="s">
        <v>68</v>
      </c>
      <c r="I31" s="21"/>
      <c r="J31" s="56"/>
      <c r="K31" s="55"/>
      <c r="L31" s="22" t="s">
        <v>28</v>
      </c>
      <c r="M31" s="22" t="s">
        <v>28</v>
      </c>
      <c r="N31" s="22" t="s">
        <v>28</v>
      </c>
      <c r="O31" s="22" t="s">
        <v>28</v>
      </c>
      <c r="P31" s="22" t="s">
        <v>28</v>
      </c>
      <c r="Q31" s="22" t="s">
        <v>28</v>
      </c>
      <c r="R31" s="23" t="s">
        <v>28</v>
      </c>
    </row>
    <row r="32" spans="1:18" ht="15.5" thickTop="1" thickBot="1" x14ac:dyDescent="0.4">
      <c r="A32" s="17" t="s">
        <v>79</v>
      </c>
      <c r="B32" s="24" t="s">
        <v>80</v>
      </c>
      <c r="C32" s="25" t="s">
        <v>28</v>
      </c>
      <c r="D32" s="25" t="s">
        <v>28</v>
      </c>
      <c r="E32" s="25" t="s">
        <v>28</v>
      </c>
      <c r="F32" s="26" t="s">
        <v>28</v>
      </c>
      <c r="H32" s="54" t="s">
        <v>68</v>
      </c>
      <c r="I32" s="21"/>
      <c r="J32" s="56"/>
      <c r="K32" s="55"/>
      <c r="L32" s="22" t="s">
        <v>28</v>
      </c>
      <c r="M32" s="22" t="s">
        <v>28</v>
      </c>
      <c r="N32" s="22" t="s">
        <v>28</v>
      </c>
      <c r="O32" s="22" t="s">
        <v>28</v>
      </c>
      <c r="P32" s="22" t="s">
        <v>28</v>
      </c>
      <c r="Q32" s="22" t="s">
        <v>28</v>
      </c>
      <c r="R32" s="23" t="s">
        <v>28</v>
      </c>
    </row>
    <row r="33" spans="1:18" ht="15.5" thickTop="1" thickBot="1" x14ac:dyDescent="0.4">
      <c r="A33" s="17" t="s">
        <v>81</v>
      </c>
      <c r="B33" s="28" t="s">
        <v>82</v>
      </c>
      <c r="C33" s="25" t="s">
        <v>28</v>
      </c>
      <c r="D33" s="25" t="s">
        <v>28</v>
      </c>
      <c r="E33" s="25" t="s">
        <v>28</v>
      </c>
      <c r="F33" s="26" t="s">
        <v>28</v>
      </c>
      <c r="H33" s="54" t="s">
        <v>68</v>
      </c>
      <c r="I33" s="21"/>
      <c r="J33" s="56"/>
      <c r="K33" s="55"/>
      <c r="L33" s="22" t="s">
        <v>28</v>
      </c>
      <c r="M33" s="22" t="s">
        <v>28</v>
      </c>
      <c r="N33" s="22" t="s">
        <v>28</v>
      </c>
      <c r="O33" s="22" t="s">
        <v>28</v>
      </c>
      <c r="P33" s="22" t="s">
        <v>28</v>
      </c>
      <c r="Q33" s="22" t="s">
        <v>28</v>
      </c>
      <c r="R33" s="23" t="s">
        <v>28</v>
      </c>
    </row>
    <row r="34" spans="1:18" ht="15.5" thickTop="1" thickBot="1" x14ac:dyDescent="0.4">
      <c r="A34" s="17" t="s">
        <v>83</v>
      </c>
      <c r="B34" s="18" t="s">
        <v>84</v>
      </c>
      <c r="C34" s="19" t="s">
        <v>28</v>
      </c>
      <c r="D34" s="19" t="s">
        <v>28</v>
      </c>
      <c r="E34" s="19" t="s">
        <v>28</v>
      </c>
      <c r="F34" s="20" t="s">
        <v>28</v>
      </c>
      <c r="H34" s="21">
        <v>1263.9745050985789</v>
      </c>
      <c r="I34" s="21"/>
      <c r="J34" s="56"/>
      <c r="K34" s="55"/>
      <c r="L34" s="22" t="s">
        <v>28</v>
      </c>
      <c r="M34" s="22" t="s">
        <v>28</v>
      </c>
      <c r="N34" s="22" t="s">
        <v>28</v>
      </c>
      <c r="O34" s="22" t="s">
        <v>28</v>
      </c>
      <c r="P34" s="22" t="s">
        <v>28</v>
      </c>
      <c r="Q34" s="22" t="s">
        <v>28</v>
      </c>
      <c r="R34" s="23" t="s">
        <v>28</v>
      </c>
    </row>
    <row r="35" spans="1:18" ht="15.5" thickTop="1" thickBot="1" x14ac:dyDescent="0.4">
      <c r="A35" s="17" t="s">
        <v>85</v>
      </c>
      <c r="B35" s="28" t="s">
        <v>86</v>
      </c>
      <c r="C35" s="25" t="s">
        <v>28</v>
      </c>
      <c r="D35" s="25" t="s">
        <v>28</v>
      </c>
      <c r="E35" s="25" t="s">
        <v>28</v>
      </c>
      <c r="F35" s="26" t="s">
        <v>28</v>
      </c>
      <c r="H35" s="27">
        <v>0.7372766999999999</v>
      </c>
      <c r="I35" s="21"/>
      <c r="J35" s="16" t="s">
        <v>58</v>
      </c>
      <c r="K35" s="55" t="s">
        <v>61</v>
      </c>
      <c r="L35" s="22" t="s">
        <v>28</v>
      </c>
      <c r="M35" s="22" t="s">
        <v>28</v>
      </c>
      <c r="N35" s="22" t="s">
        <v>28</v>
      </c>
      <c r="O35" s="22" t="s">
        <v>28</v>
      </c>
      <c r="P35" s="22" t="s">
        <v>28</v>
      </c>
      <c r="Q35" s="22" t="s">
        <v>28</v>
      </c>
      <c r="R35" s="23" t="s">
        <v>28</v>
      </c>
    </row>
    <row r="36" spans="1:18" ht="15.5" thickTop="1" thickBot="1" x14ac:dyDescent="0.4">
      <c r="A36" s="17" t="s">
        <v>87</v>
      </c>
      <c r="B36" s="24" t="s">
        <v>88</v>
      </c>
      <c r="C36" s="25" t="s">
        <v>28</v>
      </c>
      <c r="D36" s="25" t="s">
        <v>28</v>
      </c>
      <c r="E36" s="25" t="s">
        <v>28</v>
      </c>
      <c r="F36" s="26" t="s">
        <v>28</v>
      </c>
      <c r="H36" s="27" t="s">
        <v>68</v>
      </c>
      <c r="I36" s="21"/>
      <c r="J36" s="16" t="s">
        <v>28</v>
      </c>
      <c r="K36" s="55"/>
      <c r="L36" s="22" t="s">
        <v>28</v>
      </c>
      <c r="M36" s="22" t="s">
        <v>28</v>
      </c>
      <c r="N36" s="22" t="s">
        <v>28</v>
      </c>
      <c r="O36" s="22" t="s">
        <v>28</v>
      </c>
      <c r="P36" s="22" t="s">
        <v>28</v>
      </c>
      <c r="Q36" s="22" t="s">
        <v>28</v>
      </c>
      <c r="R36" s="23" t="s">
        <v>28</v>
      </c>
    </row>
    <row r="37" spans="1:18" ht="15.5" thickTop="1" thickBot="1" x14ac:dyDescent="0.4">
      <c r="A37" s="17" t="s">
        <v>89</v>
      </c>
      <c r="B37" s="24" t="s">
        <v>90</v>
      </c>
      <c r="C37" s="25" t="s">
        <v>28</v>
      </c>
      <c r="D37" s="25" t="s">
        <v>28</v>
      </c>
      <c r="E37" s="25" t="s">
        <v>28</v>
      </c>
      <c r="F37" s="26" t="s">
        <v>28</v>
      </c>
      <c r="H37" s="27" t="s">
        <v>68</v>
      </c>
      <c r="I37" s="21"/>
      <c r="J37" s="16" t="s">
        <v>28</v>
      </c>
      <c r="K37" s="55"/>
      <c r="L37" s="22" t="s">
        <v>28</v>
      </c>
      <c r="M37" s="22" t="s">
        <v>28</v>
      </c>
      <c r="N37" s="22" t="s">
        <v>28</v>
      </c>
      <c r="O37" s="22" t="s">
        <v>28</v>
      </c>
      <c r="P37" s="22" t="s">
        <v>28</v>
      </c>
      <c r="Q37" s="22" t="s">
        <v>28</v>
      </c>
      <c r="R37" s="23" t="s">
        <v>28</v>
      </c>
    </row>
    <row r="38" spans="1:18" ht="15.5" thickTop="1" thickBot="1" x14ac:dyDescent="0.4">
      <c r="A38" s="17" t="s">
        <v>91</v>
      </c>
      <c r="B38" s="24" t="s">
        <v>92</v>
      </c>
      <c r="C38" s="25" t="s">
        <v>28</v>
      </c>
      <c r="D38" s="25" t="s">
        <v>28</v>
      </c>
      <c r="E38" s="25" t="s">
        <v>28</v>
      </c>
      <c r="F38" s="26" t="s">
        <v>28</v>
      </c>
      <c r="H38" s="27">
        <v>0.7372766999999999</v>
      </c>
      <c r="I38" s="21"/>
      <c r="J38" s="16" t="s">
        <v>58</v>
      </c>
      <c r="K38" s="55" t="s">
        <v>61</v>
      </c>
      <c r="L38" s="22" t="s">
        <v>28</v>
      </c>
      <c r="M38" s="22" t="s">
        <v>28</v>
      </c>
      <c r="N38" s="22" t="s">
        <v>28</v>
      </c>
      <c r="O38" s="22" t="s">
        <v>28</v>
      </c>
      <c r="P38" s="22" t="s">
        <v>28</v>
      </c>
      <c r="Q38" s="22" t="s">
        <v>28</v>
      </c>
      <c r="R38" s="23" t="s">
        <v>28</v>
      </c>
    </row>
    <row r="39" spans="1:18" ht="15.5" thickTop="1" thickBot="1" x14ac:dyDescent="0.4">
      <c r="A39" s="17" t="s">
        <v>93</v>
      </c>
      <c r="B39" s="24" t="s">
        <v>94</v>
      </c>
      <c r="C39" s="25" t="s">
        <v>28</v>
      </c>
      <c r="D39" s="25" t="s">
        <v>28</v>
      </c>
      <c r="E39" s="25" t="s">
        <v>28</v>
      </c>
      <c r="F39" s="26" t="s">
        <v>28</v>
      </c>
      <c r="H39" s="27">
        <v>0</v>
      </c>
      <c r="I39" s="21"/>
      <c r="J39" s="16" t="s">
        <v>58</v>
      </c>
      <c r="K39" s="55" t="s">
        <v>61</v>
      </c>
      <c r="L39" s="22" t="s">
        <v>28</v>
      </c>
      <c r="M39" s="22" t="s">
        <v>28</v>
      </c>
      <c r="N39" s="22" t="s">
        <v>28</v>
      </c>
      <c r="O39" s="22" t="s">
        <v>28</v>
      </c>
      <c r="P39" s="22" t="s">
        <v>28</v>
      </c>
      <c r="Q39" s="22" t="s">
        <v>28</v>
      </c>
      <c r="R39" s="23" t="s">
        <v>28</v>
      </c>
    </row>
    <row r="40" spans="1:18" ht="15.5" thickTop="1" thickBot="1" x14ac:dyDescent="0.4">
      <c r="A40" s="17" t="s">
        <v>95</v>
      </c>
      <c r="B40" s="24" t="s">
        <v>55</v>
      </c>
      <c r="C40" s="25" t="s">
        <v>28</v>
      </c>
      <c r="D40" s="25" t="s">
        <v>28</v>
      </c>
      <c r="E40" s="25" t="s">
        <v>28</v>
      </c>
      <c r="F40" s="26" t="s">
        <v>28</v>
      </c>
      <c r="H40" s="27" t="s">
        <v>68</v>
      </c>
      <c r="I40" s="21"/>
      <c r="J40" s="16" t="s">
        <v>28</v>
      </c>
      <c r="K40" s="55"/>
      <c r="L40" s="22" t="s">
        <v>28</v>
      </c>
      <c r="M40" s="22" t="s">
        <v>28</v>
      </c>
      <c r="N40" s="22" t="s">
        <v>28</v>
      </c>
      <c r="O40" s="22" t="s">
        <v>28</v>
      </c>
      <c r="P40" s="22" t="s">
        <v>28</v>
      </c>
      <c r="Q40" s="22" t="s">
        <v>28</v>
      </c>
      <c r="R40" s="23" t="s">
        <v>28</v>
      </c>
    </row>
    <row r="41" spans="1:18" ht="15.5" thickTop="1" thickBot="1" x14ac:dyDescent="0.4">
      <c r="A41" s="17" t="s">
        <v>96</v>
      </c>
      <c r="B41" s="28" t="s">
        <v>97</v>
      </c>
      <c r="C41" s="25" t="s">
        <v>28</v>
      </c>
      <c r="D41" s="25" t="s">
        <v>28</v>
      </c>
      <c r="E41" s="25" t="s">
        <v>28</v>
      </c>
      <c r="F41" s="26" t="s">
        <v>28</v>
      </c>
      <c r="H41" s="27">
        <v>1263.237228398579</v>
      </c>
      <c r="I41" s="21"/>
      <c r="J41" s="16" t="s">
        <v>58</v>
      </c>
      <c r="K41" s="55" t="s">
        <v>61</v>
      </c>
      <c r="L41" s="22" t="s">
        <v>28</v>
      </c>
      <c r="M41" s="22" t="s">
        <v>28</v>
      </c>
      <c r="N41" s="22" t="s">
        <v>28</v>
      </c>
      <c r="O41" s="22" t="s">
        <v>28</v>
      </c>
      <c r="P41" s="22" t="s">
        <v>28</v>
      </c>
      <c r="Q41" s="22" t="s">
        <v>28</v>
      </c>
      <c r="R41" s="23" t="s">
        <v>28</v>
      </c>
    </row>
    <row r="42" spans="1:18" ht="15.5" thickTop="1" thickBot="1" x14ac:dyDescent="0.4">
      <c r="A42" s="29" t="s">
        <v>98</v>
      </c>
      <c r="B42" s="30" t="s">
        <v>99</v>
      </c>
      <c r="C42" s="31" t="s">
        <v>28</v>
      </c>
      <c r="D42" s="31" t="s">
        <v>28</v>
      </c>
      <c r="E42" s="31" t="s">
        <v>28</v>
      </c>
      <c r="F42" s="32" t="s">
        <v>28</v>
      </c>
      <c r="H42" s="15"/>
      <c r="I42" s="15"/>
      <c r="J42" s="33" t="s">
        <v>100</v>
      </c>
      <c r="K42" s="31" t="s">
        <v>28</v>
      </c>
      <c r="L42" s="31" t="s">
        <v>28</v>
      </c>
      <c r="M42" s="31" t="s">
        <v>28</v>
      </c>
      <c r="N42" s="31" t="s">
        <v>28</v>
      </c>
      <c r="O42" s="31" t="s">
        <v>28</v>
      </c>
      <c r="P42" s="31" t="s">
        <v>28</v>
      </c>
      <c r="Q42" s="31" t="s">
        <v>28</v>
      </c>
      <c r="R42" s="32" t="s">
        <v>28</v>
      </c>
    </row>
  </sheetData>
  <mergeCells count="4">
    <mergeCell ref="C10:D11"/>
    <mergeCell ref="E10:F11"/>
    <mergeCell ref="H10:R10"/>
    <mergeCell ref="M11:R11"/>
  </mergeCells>
  <dataValidations count="8">
    <dataValidation type="list" showErrorMessage="1" sqref="B3" xr:uid="{00000000-0002-0000-03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300-000002000000}">
      <formula1>-90</formula1>
      <formula2>90</formula2>
    </dataValidation>
    <dataValidation type="decimal" showErrorMessage="1" sqref="B6" xr:uid="{00000000-0002-0000-0300-000003000000}">
      <formula1>-180</formula1>
      <formula2>180</formula2>
    </dataValidation>
    <dataValidation type="list" showErrorMessage="1" sqref="B7" xr:uid="{00000000-0002-0000-0300-000004000000}">
      <formula1>"Yes,No"</formula1>
    </dataValidation>
    <dataValidation type="decimal" showErrorMessage="1" sqref="B9" xr:uid="{00000000-0002-0000-03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34:H42 H13:H24 H28:H29" xr:uid="{00000000-0002-0000-0300-000007000000}">
      <formula1>OR(H13="MI",H13="N/A",ISNUMBER(H13))</formula1>
    </dataValidation>
    <dataValidation type="list" allowBlank="1" showErrorMessage="1" sqref="J13 J35:J41" xr:uid="{00000000-0002-0000-0300-000025000000}">
      <formula1>"Level 1,Level 2,Level 3,Level 4"</formula1>
    </dataValidation>
    <dataValidation type="list" allowBlank="1" showErrorMessage="1" sqref="K13 K42" xr:uid="{00000000-0002-0000-0300-000026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300-000001000000}">
          <x14:formula1>
            <xm:f>ListofCountries!$A$1:$A$194</xm:f>
          </x14:formula1>
          <xm:sqref>B4</xm:sqref>
        </x14:dataValidation>
        <x14:dataValidation type="list" allowBlank="1" xr:uid="{00000000-0002-0000-0300-000005000000}">
          <x14:formula1>
            <xm:f>ListofCountries!$B$1:$B$152</xm:f>
          </x14:formula1>
          <xm:sqref>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2"/>
  <sheetViews>
    <sheetView showGridLines="0" topLeftCell="B1" workbookViewId="0">
      <selection activeCell="B2" sqref="B2"/>
    </sheetView>
  </sheetViews>
  <sheetFormatPr baseColWidth="10" defaultColWidth="8.7265625" defaultRowHeight="14.5" x14ac:dyDescent="0.35"/>
  <cols>
    <col min="1" max="1" width="24" customWidth="1"/>
    <col min="2" max="2" width="637" customWidth="1"/>
    <col min="3" max="6" width="16" customWidth="1"/>
    <col min="7" max="7" width="3" customWidth="1"/>
    <col min="8" max="10" width="18" customWidth="1"/>
    <col min="11" max="12" width="26" customWidth="1"/>
    <col min="13" max="18" width="3" customWidth="1"/>
  </cols>
  <sheetData>
    <row r="1" spans="1:18" x14ac:dyDescent="0.35">
      <c r="A1" s="1" t="s">
        <v>0</v>
      </c>
      <c r="B1" s="2" t="s">
        <v>110</v>
      </c>
    </row>
    <row r="2" spans="1:18" x14ac:dyDescent="0.35">
      <c r="A2" s="3" t="s">
        <v>2</v>
      </c>
      <c r="B2" s="4" t="s">
        <v>111</v>
      </c>
    </row>
    <row r="3" spans="1:18" x14ac:dyDescent="0.35">
      <c r="A3" s="3" t="s">
        <v>4</v>
      </c>
      <c r="B3" s="4" t="s">
        <v>5</v>
      </c>
    </row>
    <row r="4" spans="1:18" x14ac:dyDescent="0.35">
      <c r="A4" s="3" t="s">
        <v>6</v>
      </c>
      <c r="B4" s="4" t="s">
        <v>112</v>
      </c>
    </row>
    <row r="5" spans="1:18" x14ac:dyDescent="0.35">
      <c r="A5" s="3" t="s">
        <v>8</v>
      </c>
      <c r="B5" s="4">
        <v>44.471733999999998</v>
      </c>
    </row>
    <row r="6" spans="1:18" x14ac:dyDescent="0.35">
      <c r="A6" s="3" t="s">
        <v>9</v>
      </c>
      <c r="B6" s="4">
        <v>12.248134</v>
      </c>
    </row>
    <row r="7" spans="1:18" x14ac:dyDescent="0.35">
      <c r="A7" s="3" t="s">
        <v>10</v>
      </c>
      <c r="B7" s="4" t="s">
        <v>113</v>
      </c>
    </row>
    <row r="8" spans="1:18" x14ac:dyDescent="0.35">
      <c r="A8" s="3" t="s">
        <v>12</v>
      </c>
      <c r="B8" s="4" t="s">
        <v>114</v>
      </c>
    </row>
    <row r="9" spans="1:18" x14ac:dyDescent="0.35">
      <c r="A9" s="3" t="s">
        <v>14</v>
      </c>
      <c r="B9" s="5">
        <v>0.19</v>
      </c>
    </row>
    <row r="10" spans="1:18" ht="15.5" x14ac:dyDescent="0.35">
      <c r="A10" s="6" t="s">
        <v>15</v>
      </c>
      <c r="B10" s="7" t="s">
        <v>115</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28</v>
      </c>
      <c r="I12" s="102" t="s">
        <v>28</v>
      </c>
      <c r="J12" s="102" t="s">
        <v>29</v>
      </c>
      <c r="K12" s="102" t="s">
        <v>30</v>
      </c>
      <c r="L12" s="102" t="s">
        <v>31</v>
      </c>
      <c r="M12" s="103" t="s">
        <v>32</v>
      </c>
      <c r="N12" s="103" t="s">
        <v>33</v>
      </c>
      <c r="O12" s="103" t="s">
        <v>34</v>
      </c>
      <c r="P12" s="103" t="s">
        <v>35</v>
      </c>
      <c r="Q12" s="103" t="s">
        <v>36</v>
      </c>
      <c r="R12" s="104" t="s">
        <v>37</v>
      </c>
    </row>
    <row r="13" spans="1:18" x14ac:dyDescent="0.35">
      <c r="A13" s="11" t="s">
        <v>38</v>
      </c>
      <c r="B13" s="12" t="s">
        <v>39</v>
      </c>
      <c r="C13" s="13" t="s">
        <v>28</v>
      </c>
      <c r="D13" s="13" t="s">
        <v>28</v>
      </c>
      <c r="E13" s="13" t="s">
        <v>28</v>
      </c>
      <c r="F13" s="14" t="s">
        <v>28</v>
      </c>
      <c r="H13" s="15"/>
      <c r="I13" s="15"/>
      <c r="J13" s="16" t="s">
        <v>28</v>
      </c>
      <c r="K13" s="13" t="s">
        <v>28</v>
      </c>
      <c r="L13" s="13" t="s">
        <v>28</v>
      </c>
      <c r="M13" s="13" t="s">
        <v>28</v>
      </c>
      <c r="N13" s="13" t="s">
        <v>28</v>
      </c>
      <c r="O13" s="13" t="s">
        <v>28</v>
      </c>
      <c r="P13" s="13" t="s">
        <v>28</v>
      </c>
      <c r="Q13" s="13" t="s">
        <v>28</v>
      </c>
      <c r="R13" s="14" t="s">
        <v>28</v>
      </c>
    </row>
    <row r="14" spans="1:18" x14ac:dyDescent="0.35">
      <c r="A14" s="17" t="s">
        <v>40</v>
      </c>
      <c r="B14" s="18" t="s">
        <v>41</v>
      </c>
      <c r="C14" s="19" t="s">
        <v>28</v>
      </c>
      <c r="D14" s="19" t="s">
        <v>28</v>
      </c>
      <c r="E14" s="19" t="s">
        <v>28</v>
      </c>
      <c r="F14" s="20" t="s">
        <v>28</v>
      </c>
      <c r="H14" s="21" t="s">
        <v>116</v>
      </c>
      <c r="I14" s="21"/>
      <c r="J14" s="16" t="s">
        <v>28</v>
      </c>
      <c r="K14" s="22" t="s">
        <v>28</v>
      </c>
      <c r="L14" s="22" t="s">
        <v>28</v>
      </c>
      <c r="M14" s="22" t="s">
        <v>28</v>
      </c>
      <c r="N14" s="22" t="s">
        <v>28</v>
      </c>
      <c r="O14" s="22" t="s">
        <v>28</v>
      </c>
      <c r="P14" s="22" t="s">
        <v>28</v>
      </c>
      <c r="Q14" s="22" t="s">
        <v>28</v>
      </c>
      <c r="R14" s="23" t="s">
        <v>28</v>
      </c>
    </row>
    <row r="15" spans="1:18" x14ac:dyDescent="0.35">
      <c r="A15" s="17" t="s">
        <v>44</v>
      </c>
      <c r="B15" s="24" t="s">
        <v>45</v>
      </c>
      <c r="C15" s="25" t="s">
        <v>28</v>
      </c>
      <c r="D15" s="25" t="s">
        <v>28</v>
      </c>
      <c r="E15" s="25" t="s">
        <v>28</v>
      </c>
      <c r="F15" s="26" t="s">
        <v>28</v>
      </c>
      <c r="H15" s="27" t="s">
        <v>116</v>
      </c>
      <c r="I15" s="27"/>
      <c r="J15" s="16" t="s">
        <v>28</v>
      </c>
      <c r="K15" s="22" t="s">
        <v>28</v>
      </c>
      <c r="L15" s="22" t="s">
        <v>28</v>
      </c>
      <c r="M15" s="22" t="s">
        <v>28</v>
      </c>
      <c r="N15" s="22" t="s">
        <v>28</v>
      </c>
      <c r="O15" s="22" t="s">
        <v>28</v>
      </c>
      <c r="P15" s="22" t="s">
        <v>28</v>
      </c>
      <c r="Q15" s="22" t="s">
        <v>28</v>
      </c>
      <c r="R15" s="23" t="s">
        <v>28</v>
      </c>
    </row>
    <row r="16" spans="1:18" x14ac:dyDescent="0.35">
      <c r="A16" s="17" t="s">
        <v>46</v>
      </c>
      <c r="B16" s="24" t="s">
        <v>47</v>
      </c>
      <c r="C16" s="25" t="s">
        <v>28</v>
      </c>
      <c r="D16" s="25" t="s">
        <v>28</v>
      </c>
      <c r="E16" s="25" t="s">
        <v>28</v>
      </c>
      <c r="F16" s="26" t="s">
        <v>28</v>
      </c>
      <c r="H16" s="27" t="s">
        <v>116</v>
      </c>
      <c r="I16" s="27"/>
      <c r="J16" s="16" t="s">
        <v>28</v>
      </c>
      <c r="K16" s="22" t="s">
        <v>28</v>
      </c>
      <c r="L16" s="22" t="s">
        <v>28</v>
      </c>
      <c r="M16" s="22" t="s">
        <v>28</v>
      </c>
      <c r="N16" s="22" t="s">
        <v>28</v>
      </c>
      <c r="O16" s="22" t="s">
        <v>28</v>
      </c>
      <c r="P16" s="22" t="s">
        <v>28</v>
      </c>
      <c r="Q16" s="22" t="s">
        <v>28</v>
      </c>
      <c r="R16" s="23" t="s">
        <v>28</v>
      </c>
    </row>
    <row r="17" spans="1:18" x14ac:dyDescent="0.35">
      <c r="A17" s="17" t="s">
        <v>48</v>
      </c>
      <c r="B17" s="24" t="s">
        <v>49</v>
      </c>
      <c r="C17" s="25" t="s">
        <v>28</v>
      </c>
      <c r="D17" s="25" t="s">
        <v>28</v>
      </c>
      <c r="E17" s="25" t="s">
        <v>28</v>
      </c>
      <c r="F17" s="26" t="s">
        <v>28</v>
      </c>
      <c r="H17" s="27" t="s">
        <v>116</v>
      </c>
      <c r="I17" s="27"/>
      <c r="J17" s="16" t="s">
        <v>28</v>
      </c>
      <c r="K17" s="22" t="s">
        <v>28</v>
      </c>
      <c r="L17" s="22" t="s">
        <v>28</v>
      </c>
      <c r="M17" s="22" t="s">
        <v>28</v>
      </c>
      <c r="N17" s="22" t="s">
        <v>28</v>
      </c>
      <c r="O17" s="22" t="s">
        <v>28</v>
      </c>
      <c r="P17" s="22" t="s">
        <v>28</v>
      </c>
      <c r="Q17" s="22" t="s">
        <v>28</v>
      </c>
      <c r="R17" s="23" t="s">
        <v>28</v>
      </c>
    </row>
    <row r="18" spans="1:18" x14ac:dyDescent="0.35">
      <c r="A18" s="17" t="s">
        <v>50</v>
      </c>
      <c r="B18" s="24" t="s">
        <v>51</v>
      </c>
      <c r="C18" s="25" t="s">
        <v>28</v>
      </c>
      <c r="D18" s="25" t="s">
        <v>28</v>
      </c>
      <c r="E18" s="25" t="s">
        <v>28</v>
      </c>
      <c r="F18" s="26" t="s">
        <v>28</v>
      </c>
      <c r="H18" s="27" t="s">
        <v>116</v>
      </c>
      <c r="I18" s="27"/>
      <c r="J18" s="16" t="s">
        <v>28</v>
      </c>
      <c r="K18" s="22" t="s">
        <v>28</v>
      </c>
      <c r="L18" s="22" t="s">
        <v>28</v>
      </c>
      <c r="M18" s="22" t="s">
        <v>28</v>
      </c>
      <c r="N18" s="22" t="s">
        <v>28</v>
      </c>
      <c r="O18" s="22" t="s">
        <v>28</v>
      </c>
      <c r="P18" s="22" t="s">
        <v>28</v>
      </c>
      <c r="Q18" s="22" t="s">
        <v>28</v>
      </c>
      <c r="R18" s="23" t="s">
        <v>28</v>
      </c>
    </row>
    <row r="19" spans="1:18" x14ac:dyDescent="0.35">
      <c r="A19" s="17" t="s">
        <v>52</v>
      </c>
      <c r="B19" s="24" t="s">
        <v>53</v>
      </c>
      <c r="C19" s="25" t="s">
        <v>28</v>
      </c>
      <c r="D19" s="25" t="s">
        <v>28</v>
      </c>
      <c r="E19" s="25" t="s">
        <v>28</v>
      </c>
      <c r="F19" s="26" t="s">
        <v>28</v>
      </c>
      <c r="H19" s="27" t="s">
        <v>116</v>
      </c>
      <c r="I19" s="27"/>
      <c r="J19" s="16" t="s">
        <v>28</v>
      </c>
      <c r="K19" s="22" t="s">
        <v>28</v>
      </c>
      <c r="L19" s="22" t="s">
        <v>28</v>
      </c>
      <c r="M19" s="22" t="s">
        <v>28</v>
      </c>
      <c r="N19" s="22" t="s">
        <v>28</v>
      </c>
      <c r="O19" s="22" t="s">
        <v>28</v>
      </c>
      <c r="P19" s="22" t="s">
        <v>28</v>
      </c>
      <c r="Q19" s="22" t="s">
        <v>28</v>
      </c>
      <c r="R19" s="23" t="s">
        <v>28</v>
      </c>
    </row>
    <row r="20" spans="1:18" x14ac:dyDescent="0.35">
      <c r="A20" s="17" t="s">
        <v>54</v>
      </c>
      <c r="B20" s="24" t="s">
        <v>55</v>
      </c>
      <c r="C20" s="25" t="s">
        <v>28</v>
      </c>
      <c r="D20" s="25" t="s">
        <v>28</v>
      </c>
      <c r="E20" s="25" t="s">
        <v>28</v>
      </c>
      <c r="F20" s="26" t="s">
        <v>28</v>
      </c>
      <c r="H20" s="27" t="s">
        <v>116</v>
      </c>
      <c r="I20" s="27"/>
      <c r="J20" s="16" t="s">
        <v>28</v>
      </c>
      <c r="K20" s="22" t="s">
        <v>28</v>
      </c>
      <c r="L20" s="22" t="s">
        <v>28</v>
      </c>
      <c r="M20" s="22" t="s">
        <v>28</v>
      </c>
      <c r="N20" s="22" t="s">
        <v>28</v>
      </c>
      <c r="O20" s="22" t="s">
        <v>28</v>
      </c>
      <c r="P20" s="22" t="s">
        <v>28</v>
      </c>
      <c r="Q20" s="22" t="s">
        <v>28</v>
      </c>
      <c r="R20" s="23" t="s">
        <v>28</v>
      </c>
    </row>
    <row r="21" spans="1:18" x14ac:dyDescent="0.35">
      <c r="A21" s="17" t="s">
        <v>56</v>
      </c>
      <c r="B21" s="18" t="s">
        <v>57</v>
      </c>
      <c r="C21" s="19" t="s">
        <v>28</v>
      </c>
      <c r="D21" s="19" t="s">
        <v>28</v>
      </c>
      <c r="E21" s="19" t="s">
        <v>28</v>
      </c>
      <c r="F21" s="20" t="s">
        <v>28</v>
      </c>
      <c r="H21" s="21" t="s">
        <v>116</v>
      </c>
      <c r="I21" s="21"/>
      <c r="J21" s="16" t="s">
        <v>28</v>
      </c>
      <c r="K21" s="22" t="s">
        <v>28</v>
      </c>
      <c r="L21" s="22" t="s">
        <v>28</v>
      </c>
      <c r="M21" s="22" t="s">
        <v>28</v>
      </c>
      <c r="N21" s="22" t="s">
        <v>28</v>
      </c>
      <c r="O21" s="22" t="s">
        <v>28</v>
      </c>
      <c r="P21" s="22" t="s">
        <v>28</v>
      </c>
      <c r="Q21" s="22" t="s">
        <v>28</v>
      </c>
      <c r="R21" s="23" t="s">
        <v>28</v>
      </c>
    </row>
    <row r="22" spans="1:18" x14ac:dyDescent="0.35">
      <c r="A22" s="17" t="s">
        <v>59</v>
      </c>
      <c r="B22" s="28" t="s">
        <v>60</v>
      </c>
      <c r="C22" s="25" t="s">
        <v>28</v>
      </c>
      <c r="D22" s="25" t="s">
        <v>28</v>
      </c>
      <c r="E22" s="25" t="s">
        <v>28</v>
      </c>
      <c r="F22" s="26" t="s">
        <v>28</v>
      </c>
      <c r="H22" s="27" t="s">
        <v>116</v>
      </c>
      <c r="I22" s="27"/>
      <c r="J22" s="16" t="s">
        <v>28</v>
      </c>
      <c r="K22" s="22" t="s">
        <v>28</v>
      </c>
      <c r="L22" s="22" t="s">
        <v>28</v>
      </c>
      <c r="M22" s="22" t="s">
        <v>28</v>
      </c>
      <c r="N22" s="22" t="s">
        <v>28</v>
      </c>
      <c r="O22" s="22" t="s">
        <v>28</v>
      </c>
      <c r="P22" s="22" t="s">
        <v>28</v>
      </c>
      <c r="Q22" s="22" t="s">
        <v>28</v>
      </c>
      <c r="R22" s="23" t="s">
        <v>28</v>
      </c>
    </row>
    <row r="23" spans="1:18" x14ac:dyDescent="0.35">
      <c r="A23" s="17" t="s">
        <v>62</v>
      </c>
      <c r="B23" s="28" t="s">
        <v>63</v>
      </c>
      <c r="C23" s="25" t="s">
        <v>28</v>
      </c>
      <c r="D23" s="25" t="s">
        <v>28</v>
      </c>
      <c r="E23" s="25" t="s">
        <v>28</v>
      </c>
      <c r="F23" s="26" t="s">
        <v>28</v>
      </c>
      <c r="H23" s="27" t="s">
        <v>116</v>
      </c>
      <c r="I23" s="27"/>
      <c r="J23" s="16" t="s">
        <v>28</v>
      </c>
      <c r="K23" s="22" t="s">
        <v>28</v>
      </c>
      <c r="L23" s="22" t="s">
        <v>28</v>
      </c>
      <c r="M23" s="22" t="s">
        <v>28</v>
      </c>
      <c r="N23" s="22" t="s">
        <v>28</v>
      </c>
      <c r="O23" s="22" t="s">
        <v>28</v>
      </c>
      <c r="P23" s="22" t="s">
        <v>28</v>
      </c>
      <c r="Q23" s="22" t="s">
        <v>28</v>
      </c>
      <c r="R23" s="23" t="s">
        <v>28</v>
      </c>
    </row>
    <row r="24" spans="1:18" x14ac:dyDescent="0.35">
      <c r="A24" s="17" t="s">
        <v>64</v>
      </c>
      <c r="B24" s="28" t="s">
        <v>65</v>
      </c>
      <c r="C24" s="25" t="s">
        <v>28</v>
      </c>
      <c r="D24" s="25" t="s">
        <v>28</v>
      </c>
      <c r="E24" s="25" t="s">
        <v>28</v>
      </c>
      <c r="F24" s="26" t="s">
        <v>28</v>
      </c>
      <c r="H24" s="27" t="s">
        <v>116</v>
      </c>
      <c r="I24" s="27"/>
      <c r="J24" s="16" t="s">
        <v>28</v>
      </c>
      <c r="K24" s="22" t="s">
        <v>28</v>
      </c>
      <c r="L24" s="22" t="s">
        <v>28</v>
      </c>
      <c r="M24" s="22" t="s">
        <v>28</v>
      </c>
      <c r="N24" s="22" t="s">
        <v>28</v>
      </c>
      <c r="O24" s="22" t="s">
        <v>28</v>
      </c>
      <c r="P24" s="22" t="s">
        <v>28</v>
      </c>
      <c r="Q24" s="22" t="s">
        <v>28</v>
      </c>
      <c r="R24" s="23" t="s">
        <v>28</v>
      </c>
    </row>
    <row r="25" spans="1:18" x14ac:dyDescent="0.35">
      <c r="A25" s="17" t="s">
        <v>66</v>
      </c>
      <c r="B25" s="28" t="s">
        <v>67</v>
      </c>
      <c r="C25" s="25" t="s">
        <v>28</v>
      </c>
      <c r="D25" s="25" t="s">
        <v>28</v>
      </c>
      <c r="E25" s="25" t="s">
        <v>28</v>
      </c>
      <c r="F25" s="26" t="s">
        <v>28</v>
      </c>
      <c r="H25" s="27" t="s">
        <v>116</v>
      </c>
      <c r="I25" s="27"/>
      <c r="J25" s="16" t="s">
        <v>28</v>
      </c>
      <c r="K25" s="22" t="s">
        <v>28</v>
      </c>
      <c r="L25" s="22" t="s">
        <v>28</v>
      </c>
      <c r="M25" s="22" t="s">
        <v>28</v>
      </c>
      <c r="N25" s="22" t="s">
        <v>28</v>
      </c>
      <c r="O25" s="22" t="s">
        <v>28</v>
      </c>
      <c r="P25" s="22" t="s">
        <v>28</v>
      </c>
      <c r="Q25" s="22" t="s">
        <v>28</v>
      </c>
      <c r="R25" s="23" t="s">
        <v>28</v>
      </c>
    </row>
    <row r="26" spans="1:18" x14ac:dyDescent="0.35">
      <c r="A26" s="17" t="s">
        <v>69</v>
      </c>
      <c r="B26" s="28" t="s">
        <v>55</v>
      </c>
      <c r="C26" s="25" t="s">
        <v>28</v>
      </c>
      <c r="D26" s="25" t="s">
        <v>28</v>
      </c>
      <c r="E26" s="25" t="s">
        <v>28</v>
      </c>
      <c r="F26" s="26" t="s">
        <v>28</v>
      </c>
      <c r="H26" s="27" t="s">
        <v>116</v>
      </c>
      <c r="I26" s="27"/>
      <c r="J26" s="16" t="s">
        <v>28</v>
      </c>
      <c r="K26" s="22" t="s">
        <v>28</v>
      </c>
      <c r="L26" s="22" t="s">
        <v>28</v>
      </c>
      <c r="M26" s="22" t="s">
        <v>28</v>
      </c>
      <c r="N26" s="22" t="s">
        <v>28</v>
      </c>
      <c r="O26" s="22" t="s">
        <v>28</v>
      </c>
      <c r="P26" s="22" t="s">
        <v>28</v>
      </c>
      <c r="Q26" s="22" t="s">
        <v>28</v>
      </c>
      <c r="R26" s="23" t="s">
        <v>28</v>
      </c>
    </row>
    <row r="27" spans="1:18" x14ac:dyDescent="0.35">
      <c r="A27" s="17" t="s">
        <v>70</v>
      </c>
      <c r="B27" s="28" t="s">
        <v>71</v>
      </c>
      <c r="C27" s="25" t="s">
        <v>28</v>
      </c>
      <c r="D27" s="25" t="s">
        <v>28</v>
      </c>
      <c r="E27" s="25" t="s">
        <v>28</v>
      </c>
      <c r="F27" s="26" t="s">
        <v>28</v>
      </c>
      <c r="H27" s="27" t="s">
        <v>116</v>
      </c>
      <c r="I27" s="27"/>
      <c r="J27" s="16" t="s">
        <v>28</v>
      </c>
      <c r="K27" s="22" t="s">
        <v>28</v>
      </c>
      <c r="L27" s="22" t="s">
        <v>28</v>
      </c>
      <c r="M27" s="22" t="s">
        <v>28</v>
      </c>
      <c r="N27" s="22" t="s">
        <v>28</v>
      </c>
      <c r="O27" s="22" t="s">
        <v>28</v>
      </c>
      <c r="P27" s="22" t="s">
        <v>28</v>
      </c>
      <c r="Q27" s="22" t="s">
        <v>28</v>
      </c>
      <c r="R27" s="23" t="s">
        <v>28</v>
      </c>
    </row>
    <row r="28" spans="1:18" x14ac:dyDescent="0.35">
      <c r="A28" s="17" t="s">
        <v>72</v>
      </c>
      <c r="B28" s="28" t="s">
        <v>73</v>
      </c>
      <c r="C28" s="25" t="s">
        <v>28</v>
      </c>
      <c r="D28" s="25" t="s">
        <v>28</v>
      </c>
      <c r="E28" s="25" t="s">
        <v>28</v>
      </c>
      <c r="F28" s="26" t="s">
        <v>28</v>
      </c>
      <c r="H28" s="27" t="s">
        <v>116</v>
      </c>
      <c r="I28" s="27"/>
      <c r="J28" s="16" t="s">
        <v>28</v>
      </c>
      <c r="K28" s="22" t="s">
        <v>28</v>
      </c>
      <c r="L28" s="22" t="s">
        <v>28</v>
      </c>
      <c r="M28" s="22" t="s">
        <v>28</v>
      </c>
      <c r="N28" s="22" t="s">
        <v>28</v>
      </c>
      <c r="O28" s="22" t="s">
        <v>28</v>
      </c>
      <c r="P28" s="22" t="s">
        <v>28</v>
      </c>
      <c r="Q28" s="22" t="s">
        <v>28</v>
      </c>
      <c r="R28" s="23" t="s">
        <v>28</v>
      </c>
    </row>
    <row r="29" spans="1:18" x14ac:dyDescent="0.35">
      <c r="A29" s="17" t="s">
        <v>74</v>
      </c>
      <c r="B29" s="28" t="s">
        <v>55</v>
      </c>
      <c r="C29" s="25" t="s">
        <v>28</v>
      </c>
      <c r="D29" s="25" t="s">
        <v>28</v>
      </c>
      <c r="E29" s="25" t="s">
        <v>28</v>
      </c>
      <c r="F29" s="26" t="s">
        <v>28</v>
      </c>
      <c r="H29" s="27" t="s">
        <v>116</v>
      </c>
      <c r="I29" s="27"/>
      <c r="J29" s="16" t="s">
        <v>28</v>
      </c>
      <c r="K29" s="22" t="s">
        <v>28</v>
      </c>
      <c r="L29" s="22" t="s">
        <v>28</v>
      </c>
      <c r="M29" s="22" t="s">
        <v>28</v>
      </c>
      <c r="N29" s="22" t="s">
        <v>28</v>
      </c>
      <c r="O29" s="22" t="s">
        <v>28</v>
      </c>
      <c r="P29" s="22" t="s">
        <v>28</v>
      </c>
      <c r="Q29" s="22" t="s">
        <v>28</v>
      </c>
      <c r="R29" s="23" t="s">
        <v>28</v>
      </c>
    </row>
    <row r="30" spans="1:18" x14ac:dyDescent="0.35">
      <c r="A30" s="17" t="s">
        <v>75</v>
      </c>
      <c r="B30" s="28" t="s">
        <v>76</v>
      </c>
      <c r="C30" s="25" t="s">
        <v>28</v>
      </c>
      <c r="D30" s="25" t="s">
        <v>28</v>
      </c>
      <c r="E30" s="25" t="s">
        <v>28</v>
      </c>
      <c r="F30" s="26" t="s">
        <v>28</v>
      </c>
      <c r="H30" s="27" t="s">
        <v>116</v>
      </c>
      <c r="I30" s="27"/>
      <c r="J30" s="16" t="s">
        <v>28</v>
      </c>
      <c r="K30" s="22" t="s">
        <v>28</v>
      </c>
      <c r="L30" s="22" t="s">
        <v>28</v>
      </c>
      <c r="M30" s="22" t="s">
        <v>28</v>
      </c>
      <c r="N30" s="22" t="s">
        <v>28</v>
      </c>
      <c r="O30" s="22" t="s">
        <v>28</v>
      </c>
      <c r="P30" s="22" t="s">
        <v>28</v>
      </c>
      <c r="Q30" s="22" t="s">
        <v>28</v>
      </c>
      <c r="R30" s="23" t="s">
        <v>28</v>
      </c>
    </row>
    <row r="31" spans="1:18" x14ac:dyDescent="0.35">
      <c r="A31" s="17" t="s">
        <v>77</v>
      </c>
      <c r="B31" s="24" t="s">
        <v>78</v>
      </c>
      <c r="C31" s="25" t="s">
        <v>28</v>
      </c>
      <c r="D31" s="25" t="s">
        <v>28</v>
      </c>
      <c r="E31" s="25" t="s">
        <v>28</v>
      </c>
      <c r="F31" s="26" t="s">
        <v>28</v>
      </c>
      <c r="H31" s="27" t="s">
        <v>116</v>
      </c>
      <c r="I31" s="27"/>
      <c r="J31" s="16" t="s">
        <v>28</v>
      </c>
      <c r="K31" s="22" t="s">
        <v>28</v>
      </c>
      <c r="L31" s="22" t="s">
        <v>28</v>
      </c>
      <c r="M31" s="22" t="s">
        <v>28</v>
      </c>
      <c r="N31" s="22" t="s">
        <v>28</v>
      </c>
      <c r="O31" s="22" t="s">
        <v>28</v>
      </c>
      <c r="P31" s="22" t="s">
        <v>28</v>
      </c>
      <c r="Q31" s="22" t="s">
        <v>28</v>
      </c>
      <c r="R31" s="23" t="s">
        <v>28</v>
      </c>
    </row>
    <row r="32" spans="1:18" x14ac:dyDescent="0.35">
      <c r="A32" s="17" t="s">
        <v>79</v>
      </c>
      <c r="B32" s="24" t="s">
        <v>80</v>
      </c>
      <c r="C32" s="25" t="s">
        <v>28</v>
      </c>
      <c r="D32" s="25" t="s">
        <v>28</v>
      </c>
      <c r="E32" s="25" t="s">
        <v>28</v>
      </c>
      <c r="F32" s="26" t="s">
        <v>28</v>
      </c>
      <c r="H32" s="27" t="s">
        <v>116</v>
      </c>
      <c r="I32" s="27"/>
      <c r="J32" s="16" t="s">
        <v>28</v>
      </c>
      <c r="K32" s="22" t="s">
        <v>28</v>
      </c>
      <c r="L32" s="22" t="s">
        <v>28</v>
      </c>
      <c r="M32" s="22" t="s">
        <v>28</v>
      </c>
      <c r="N32" s="22" t="s">
        <v>28</v>
      </c>
      <c r="O32" s="22" t="s">
        <v>28</v>
      </c>
      <c r="P32" s="22" t="s">
        <v>28</v>
      </c>
      <c r="Q32" s="22" t="s">
        <v>28</v>
      </c>
      <c r="R32" s="23" t="s">
        <v>28</v>
      </c>
    </row>
    <row r="33" spans="1:18" x14ac:dyDescent="0.35">
      <c r="A33" s="17" t="s">
        <v>81</v>
      </c>
      <c r="B33" s="28" t="s">
        <v>82</v>
      </c>
      <c r="C33" s="25" t="s">
        <v>28</v>
      </c>
      <c r="D33" s="25" t="s">
        <v>28</v>
      </c>
      <c r="E33" s="25" t="s">
        <v>28</v>
      </c>
      <c r="F33" s="26" t="s">
        <v>28</v>
      </c>
      <c r="H33" s="27" t="s">
        <v>116</v>
      </c>
      <c r="I33" s="27"/>
      <c r="J33" s="16" t="s">
        <v>28</v>
      </c>
      <c r="K33" s="22" t="s">
        <v>28</v>
      </c>
      <c r="L33" s="22" t="s">
        <v>28</v>
      </c>
      <c r="M33" s="22" t="s">
        <v>28</v>
      </c>
      <c r="N33" s="22" t="s">
        <v>28</v>
      </c>
      <c r="O33" s="22" t="s">
        <v>28</v>
      </c>
      <c r="P33" s="22" t="s">
        <v>28</v>
      </c>
      <c r="Q33" s="22" t="s">
        <v>28</v>
      </c>
      <c r="R33" s="23" t="s">
        <v>28</v>
      </c>
    </row>
    <row r="34" spans="1:18" x14ac:dyDescent="0.35">
      <c r="A34" s="17" t="s">
        <v>83</v>
      </c>
      <c r="B34" s="18" t="s">
        <v>84</v>
      </c>
      <c r="C34" s="19" t="s">
        <v>28</v>
      </c>
      <c r="D34" s="19" t="s">
        <v>28</v>
      </c>
      <c r="E34" s="19" t="s">
        <v>28</v>
      </c>
      <c r="F34" s="20" t="s">
        <v>28</v>
      </c>
      <c r="H34" s="21" t="s">
        <v>116</v>
      </c>
      <c r="I34" s="21"/>
      <c r="J34" s="16" t="s">
        <v>28</v>
      </c>
      <c r="K34" s="22" t="s">
        <v>28</v>
      </c>
      <c r="L34" s="22" t="s">
        <v>28</v>
      </c>
      <c r="M34" s="22" t="s">
        <v>28</v>
      </c>
      <c r="N34" s="22" t="s">
        <v>28</v>
      </c>
      <c r="O34" s="22" t="s">
        <v>28</v>
      </c>
      <c r="P34" s="22" t="s">
        <v>28</v>
      </c>
      <c r="Q34" s="22" t="s">
        <v>28</v>
      </c>
      <c r="R34" s="23" t="s">
        <v>28</v>
      </c>
    </row>
    <row r="35" spans="1:18" x14ac:dyDescent="0.35">
      <c r="A35" s="17" t="s">
        <v>85</v>
      </c>
      <c r="B35" s="28" t="s">
        <v>86</v>
      </c>
      <c r="C35" s="25" t="s">
        <v>28</v>
      </c>
      <c r="D35" s="25" t="s">
        <v>28</v>
      </c>
      <c r="E35" s="25" t="s">
        <v>28</v>
      </c>
      <c r="F35" s="26" t="s">
        <v>28</v>
      </c>
      <c r="H35" s="27" t="s">
        <v>116</v>
      </c>
      <c r="I35" s="27"/>
      <c r="J35" s="16" t="s">
        <v>28</v>
      </c>
      <c r="K35" s="22" t="s">
        <v>28</v>
      </c>
      <c r="L35" s="22" t="s">
        <v>28</v>
      </c>
      <c r="M35" s="22" t="s">
        <v>28</v>
      </c>
      <c r="N35" s="22" t="s">
        <v>28</v>
      </c>
      <c r="O35" s="22" t="s">
        <v>28</v>
      </c>
      <c r="P35" s="22" t="s">
        <v>28</v>
      </c>
      <c r="Q35" s="22" t="s">
        <v>28</v>
      </c>
      <c r="R35" s="23" t="s">
        <v>28</v>
      </c>
    </row>
    <row r="36" spans="1:18" x14ac:dyDescent="0.35">
      <c r="A36" s="17" t="s">
        <v>87</v>
      </c>
      <c r="B36" s="24" t="s">
        <v>88</v>
      </c>
      <c r="C36" s="25" t="s">
        <v>28</v>
      </c>
      <c r="D36" s="25" t="s">
        <v>28</v>
      </c>
      <c r="E36" s="25" t="s">
        <v>28</v>
      </c>
      <c r="F36" s="26" t="s">
        <v>28</v>
      </c>
      <c r="H36" s="27" t="s">
        <v>116</v>
      </c>
      <c r="I36" s="27"/>
      <c r="J36" s="16" t="s">
        <v>28</v>
      </c>
      <c r="K36" s="22" t="s">
        <v>28</v>
      </c>
      <c r="L36" s="22" t="s">
        <v>28</v>
      </c>
      <c r="M36" s="22" t="s">
        <v>28</v>
      </c>
      <c r="N36" s="22" t="s">
        <v>28</v>
      </c>
      <c r="O36" s="22" t="s">
        <v>28</v>
      </c>
      <c r="P36" s="22" t="s">
        <v>28</v>
      </c>
      <c r="Q36" s="22" t="s">
        <v>28</v>
      </c>
      <c r="R36" s="23" t="s">
        <v>28</v>
      </c>
    </row>
    <row r="37" spans="1:18" x14ac:dyDescent="0.35">
      <c r="A37" s="17" t="s">
        <v>89</v>
      </c>
      <c r="B37" s="24" t="s">
        <v>90</v>
      </c>
      <c r="C37" s="25" t="s">
        <v>28</v>
      </c>
      <c r="D37" s="25" t="s">
        <v>28</v>
      </c>
      <c r="E37" s="25" t="s">
        <v>28</v>
      </c>
      <c r="F37" s="26" t="s">
        <v>28</v>
      </c>
      <c r="H37" s="27" t="s">
        <v>116</v>
      </c>
      <c r="I37" s="27"/>
      <c r="J37" s="16" t="s">
        <v>28</v>
      </c>
      <c r="K37" s="22" t="s">
        <v>28</v>
      </c>
      <c r="L37" s="22" t="s">
        <v>28</v>
      </c>
      <c r="M37" s="22" t="s">
        <v>28</v>
      </c>
      <c r="N37" s="22" t="s">
        <v>28</v>
      </c>
      <c r="O37" s="22" t="s">
        <v>28</v>
      </c>
      <c r="P37" s="22" t="s">
        <v>28</v>
      </c>
      <c r="Q37" s="22" t="s">
        <v>28</v>
      </c>
      <c r="R37" s="23" t="s">
        <v>28</v>
      </c>
    </row>
    <row r="38" spans="1:18" x14ac:dyDescent="0.35">
      <c r="A38" s="17" t="s">
        <v>91</v>
      </c>
      <c r="B38" s="24" t="s">
        <v>92</v>
      </c>
      <c r="C38" s="25" t="s">
        <v>28</v>
      </c>
      <c r="D38" s="25" t="s">
        <v>28</v>
      </c>
      <c r="E38" s="25" t="s">
        <v>28</v>
      </c>
      <c r="F38" s="26" t="s">
        <v>28</v>
      </c>
      <c r="H38" s="27" t="s">
        <v>116</v>
      </c>
      <c r="I38" s="27"/>
      <c r="J38" s="16" t="s">
        <v>28</v>
      </c>
      <c r="K38" s="22" t="s">
        <v>28</v>
      </c>
      <c r="L38" s="22" t="s">
        <v>28</v>
      </c>
      <c r="M38" s="22" t="s">
        <v>28</v>
      </c>
      <c r="N38" s="22" t="s">
        <v>28</v>
      </c>
      <c r="O38" s="22" t="s">
        <v>28</v>
      </c>
      <c r="P38" s="22" t="s">
        <v>28</v>
      </c>
      <c r="Q38" s="22" t="s">
        <v>28</v>
      </c>
      <c r="R38" s="23" t="s">
        <v>28</v>
      </c>
    </row>
    <row r="39" spans="1:18" x14ac:dyDescent="0.35">
      <c r="A39" s="17" t="s">
        <v>93</v>
      </c>
      <c r="B39" s="24" t="s">
        <v>94</v>
      </c>
      <c r="C39" s="25" t="s">
        <v>28</v>
      </c>
      <c r="D39" s="25" t="s">
        <v>28</v>
      </c>
      <c r="E39" s="25" t="s">
        <v>28</v>
      </c>
      <c r="F39" s="26" t="s">
        <v>28</v>
      </c>
      <c r="H39" s="27" t="s">
        <v>116</v>
      </c>
      <c r="I39" s="27"/>
      <c r="J39" s="16" t="s">
        <v>28</v>
      </c>
      <c r="K39" s="22" t="s">
        <v>28</v>
      </c>
      <c r="L39" s="22" t="s">
        <v>28</v>
      </c>
      <c r="M39" s="22" t="s">
        <v>28</v>
      </c>
      <c r="N39" s="22" t="s">
        <v>28</v>
      </c>
      <c r="O39" s="22" t="s">
        <v>28</v>
      </c>
      <c r="P39" s="22" t="s">
        <v>28</v>
      </c>
      <c r="Q39" s="22" t="s">
        <v>28</v>
      </c>
      <c r="R39" s="23" t="s">
        <v>28</v>
      </c>
    </row>
    <row r="40" spans="1:18" x14ac:dyDescent="0.35">
      <c r="A40" s="17" t="s">
        <v>95</v>
      </c>
      <c r="B40" s="24" t="s">
        <v>55</v>
      </c>
      <c r="C40" s="25" t="s">
        <v>28</v>
      </c>
      <c r="D40" s="25" t="s">
        <v>28</v>
      </c>
      <c r="E40" s="25" t="s">
        <v>28</v>
      </c>
      <c r="F40" s="26" t="s">
        <v>28</v>
      </c>
      <c r="H40" s="27" t="s">
        <v>116</v>
      </c>
      <c r="I40" s="27"/>
      <c r="J40" s="16" t="s">
        <v>28</v>
      </c>
      <c r="K40" s="22" t="s">
        <v>28</v>
      </c>
      <c r="L40" s="22" t="s">
        <v>28</v>
      </c>
      <c r="M40" s="22" t="s">
        <v>28</v>
      </c>
      <c r="N40" s="22" t="s">
        <v>28</v>
      </c>
      <c r="O40" s="22" t="s">
        <v>28</v>
      </c>
      <c r="P40" s="22" t="s">
        <v>28</v>
      </c>
      <c r="Q40" s="22" t="s">
        <v>28</v>
      </c>
      <c r="R40" s="23" t="s">
        <v>28</v>
      </c>
    </row>
    <row r="41" spans="1:18" x14ac:dyDescent="0.35">
      <c r="A41" s="17" t="s">
        <v>96</v>
      </c>
      <c r="B41" s="28" t="s">
        <v>97</v>
      </c>
      <c r="C41" s="25" t="s">
        <v>28</v>
      </c>
      <c r="D41" s="25" t="s">
        <v>28</v>
      </c>
      <c r="E41" s="25" t="s">
        <v>28</v>
      </c>
      <c r="F41" s="26" t="s">
        <v>28</v>
      </c>
      <c r="H41" s="27" t="s">
        <v>116</v>
      </c>
      <c r="I41" s="27"/>
      <c r="J41" s="16" t="s">
        <v>28</v>
      </c>
      <c r="K41" s="22" t="s">
        <v>28</v>
      </c>
      <c r="L41" s="22" t="s">
        <v>28</v>
      </c>
      <c r="M41" s="22" t="s">
        <v>28</v>
      </c>
      <c r="N41" s="22" t="s">
        <v>28</v>
      </c>
      <c r="O41" s="22" t="s">
        <v>28</v>
      </c>
      <c r="P41" s="22" t="s">
        <v>28</v>
      </c>
      <c r="Q41" s="22" t="s">
        <v>28</v>
      </c>
      <c r="R41" s="23" t="s">
        <v>28</v>
      </c>
    </row>
    <row r="42" spans="1:18" x14ac:dyDescent="0.35">
      <c r="A42" s="29" t="s">
        <v>98</v>
      </c>
      <c r="B42" s="30" t="s">
        <v>99</v>
      </c>
      <c r="C42" s="31" t="s">
        <v>28</v>
      </c>
      <c r="D42" s="31" t="s">
        <v>28</v>
      </c>
      <c r="E42" s="31" t="s">
        <v>28</v>
      </c>
      <c r="F42" s="32" t="s">
        <v>28</v>
      </c>
      <c r="H42" s="15" t="s">
        <v>116</v>
      </c>
      <c r="I42" s="15"/>
      <c r="J42" s="33" t="s">
        <v>100</v>
      </c>
      <c r="K42" s="31" t="s">
        <v>28</v>
      </c>
      <c r="L42" s="31" t="s">
        <v>28</v>
      </c>
      <c r="M42" s="31" t="s">
        <v>28</v>
      </c>
      <c r="N42" s="31" t="s">
        <v>28</v>
      </c>
      <c r="O42" s="31" t="s">
        <v>28</v>
      </c>
      <c r="P42" s="31" t="s">
        <v>28</v>
      </c>
      <c r="Q42" s="31" t="s">
        <v>28</v>
      </c>
      <c r="R42" s="32" t="s">
        <v>28</v>
      </c>
    </row>
  </sheetData>
  <mergeCells count="4">
    <mergeCell ref="C10:D11"/>
    <mergeCell ref="E10:F11"/>
    <mergeCell ref="H10:R10"/>
    <mergeCell ref="M11:R11"/>
  </mergeCells>
  <dataValidations count="8">
    <dataValidation type="list" showErrorMessage="1" sqref="B3" xr:uid="{00000000-0002-0000-04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400-000002000000}">
      <formula1>-90</formula1>
      <formula2>90</formula2>
    </dataValidation>
    <dataValidation type="decimal" showErrorMessage="1" sqref="B6" xr:uid="{00000000-0002-0000-0400-000003000000}">
      <formula1>-180</formula1>
      <formula2>180</formula2>
    </dataValidation>
    <dataValidation type="list" showErrorMessage="1" sqref="B7" xr:uid="{00000000-0002-0000-0400-000004000000}">
      <formula1>"Yes,No"</formula1>
    </dataValidation>
    <dataValidation type="decimal" showErrorMessage="1" sqref="B9" xr:uid="{00000000-0002-0000-04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2" xr:uid="{00000000-0002-0000-0400-000007000000}">
      <formula1>OR(H13="MI",H13="N/A",ISNUMBER(H13))</formula1>
    </dataValidation>
    <dataValidation type="list" allowBlank="1" showErrorMessage="1" sqref="J13:J41" xr:uid="{00000000-0002-0000-0400-000025000000}">
      <formula1>"Level 1,Level 2,Level 3,Level 4"</formula1>
    </dataValidation>
    <dataValidation type="list" allowBlank="1" showErrorMessage="1" sqref="K13:K42" xr:uid="{00000000-0002-0000-0400-000026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400-000001000000}">
          <x14:formula1>
            <xm:f>ListofCountries!$A$1:$A$194</xm:f>
          </x14:formula1>
          <xm:sqref>B4</xm:sqref>
        </x14:dataValidation>
        <x14:dataValidation type="list" allowBlank="1" xr:uid="{00000000-0002-0000-0400-000005000000}">
          <x14:formula1>
            <xm:f>ListofCountries!$B$1:$B$152</xm:f>
          </x14:formula1>
          <xm:sqref>B8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X40"/>
  <sheetViews>
    <sheetView showGridLines="0" topLeftCell="B1" zoomScale="70" zoomScaleNormal="70" workbookViewId="0">
      <selection activeCell="H33" sqref="H33"/>
    </sheetView>
  </sheetViews>
  <sheetFormatPr baseColWidth="10" defaultColWidth="8.7265625" defaultRowHeight="14.5" x14ac:dyDescent="0.35"/>
  <cols>
    <col min="1" max="1" width="22.81640625" bestFit="1" customWidth="1"/>
    <col min="2" max="2" width="570" customWidth="1"/>
    <col min="3" max="3" width="14.81640625" customWidth="1"/>
    <col min="4" max="4" width="16" customWidth="1"/>
    <col min="5" max="5" width="4.54296875" bestFit="1" customWidth="1"/>
    <col min="6" max="6" width="16" customWidth="1"/>
    <col min="7" max="7" width="3" customWidth="1"/>
    <col min="8" max="10" width="18" customWidth="1"/>
    <col min="11" max="12" width="26" customWidth="1"/>
    <col min="13" max="18" width="3" customWidth="1"/>
  </cols>
  <sheetData>
    <row r="1" spans="1:18" x14ac:dyDescent="0.35">
      <c r="A1" s="1" t="s">
        <v>0</v>
      </c>
      <c r="B1" s="2" t="s">
        <v>117</v>
      </c>
    </row>
    <row r="2" spans="1:18" x14ac:dyDescent="0.35">
      <c r="A2" s="3" t="s">
        <v>2</v>
      </c>
      <c r="B2" s="4" t="s">
        <v>118</v>
      </c>
    </row>
    <row r="3" spans="1:18" x14ac:dyDescent="0.35">
      <c r="A3" s="3" t="s">
        <v>4</v>
      </c>
      <c r="B3" s="4" t="s">
        <v>119</v>
      </c>
    </row>
    <row r="4" spans="1:18" x14ac:dyDescent="0.35">
      <c r="A4" s="3" t="s">
        <v>6</v>
      </c>
      <c r="B4" s="4" t="s">
        <v>7</v>
      </c>
      <c r="I4">
        <v>1000</v>
      </c>
    </row>
    <row r="5" spans="1:18" x14ac:dyDescent="0.35">
      <c r="A5" s="3" t="s">
        <v>8</v>
      </c>
      <c r="B5" s="49">
        <v>39.381413999999999</v>
      </c>
    </row>
    <row r="6" spans="1:18" x14ac:dyDescent="0.35">
      <c r="A6" s="3" t="s">
        <v>9</v>
      </c>
      <c r="B6" s="49">
        <v>-3.2798600000000002</v>
      </c>
    </row>
    <row r="7" spans="1:18" x14ac:dyDescent="0.35">
      <c r="A7" s="3" t="s">
        <v>10</v>
      </c>
      <c r="B7" s="49" t="s">
        <v>11</v>
      </c>
    </row>
    <row r="8" spans="1:18" x14ac:dyDescent="0.35">
      <c r="A8" s="3" t="s">
        <v>12</v>
      </c>
      <c r="B8" s="49" t="s">
        <v>13</v>
      </c>
    </row>
    <row r="9" spans="1:18" x14ac:dyDescent="0.35">
      <c r="A9" s="3" t="s">
        <v>14</v>
      </c>
      <c r="B9" s="50">
        <v>1</v>
      </c>
    </row>
    <row r="10" spans="1:18" ht="15.5" x14ac:dyDescent="0.35">
      <c r="A10" s="6" t="s">
        <v>15</v>
      </c>
      <c r="B10" s="48"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5"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68">
        <f>SUM(H14,H21,H33)</f>
        <v>280190.9719077</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65">
        <f>SUM(H15:H20)</f>
        <v>16476.500000000004</v>
      </c>
      <c r="I14" s="21"/>
      <c r="J14" s="16" t="s">
        <v>42</v>
      </c>
      <c r="K14" s="22"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35.9</v>
      </c>
      <c r="I15" s="21"/>
      <c r="J15" s="16" t="s">
        <v>42</v>
      </c>
      <c r="K15" s="22" t="s">
        <v>43</v>
      </c>
      <c r="L15" s="22" t="s">
        <v>28</v>
      </c>
      <c r="M15" s="55"/>
      <c r="N15" s="55"/>
      <c r="O15" s="55"/>
      <c r="P15" s="55"/>
      <c r="Q15" s="55"/>
      <c r="R15" s="71"/>
    </row>
    <row r="16" spans="1:18" ht="15.5" thickTop="1" thickBot="1" x14ac:dyDescent="0.4">
      <c r="A16" s="17" t="s">
        <v>124</v>
      </c>
      <c r="B16" s="24" t="s">
        <v>47</v>
      </c>
      <c r="C16" s="25" t="s">
        <v>28</v>
      </c>
      <c r="D16" s="25" t="s">
        <v>28</v>
      </c>
      <c r="E16" s="25" t="s">
        <v>28</v>
      </c>
      <c r="F16" s="26" t="s">
        <v>28</v>
      </c>
      <c r="H16" s="27">
        <f>16357+19</f>
        <v>16376</v>
      </c>
      <c r="I16" s="21"/>
      <c r="J16" s="16" t="s">
        <v>42</v>
      </c>
      <c r="K16" s="22" t="s">
        <v>43</v>
      </c>
      <c r="L16" s="22" t="s">
        <v>28</v>
      </c>
      <c r="M16" s="55"/>
      <c r="N16" s="55"/>
      <c r="O16" s="55"/>
      <c r="P16" s="55"/>
      <c r="Q16" s="55"/>
      <c r="R16" s="71"/>
    </row>
    <row r="17" spans="1:24" ht="15.5" thickTop="1" thickBot="1" x14ac:dyDescent="0.4">
      <c r="A17" s="17" t="s">
        <v>125</v>
      </c>
      <c r="B17" s="24" t="s">
        <v>49</v>
      </c>
      <c r="C17" s="25" t="s">
        <v>28</v>
      </c>
      <c r="D17" s="25" t="s">
        <v>28</v>
      </c>
      <c r="E17" s="25" t="s">
        <v>28</v>
      </c>
      <c r="F17" s="26" t="s">
        <v>28</v>
      </c>
      <c r="H17" s="27">
        <v>0</v>
      </c>
      <c r="I17" s="21"/>
      <c r="J17" s="16" t="s">
        <v>42</v>
      </c>
      <c r="K17" s="22" t="s">
        <v>43</v>
      </c>
      <c r="L17" s="22" t="s">
        <v>28</v>
      </c>
      <c r="M17" s="55"/>
      <c r="N17" s="55"/>
      <c r="O17" s="55"/>
      <c r="P17" s="55"/>
      <c r="Q17" s="55"/>
      <c r="R17" s="71"/>
    </row>
    <row r="18" spans="1:24" ht="15.5" thickTop="1" thickBot="1" x14ac:dyDescent="0.4">
      <c r="A18" s="17" t="s">
        <v>126</v>
      </c>
      <c r="B18" s="24" t="s">
        <v>51</v>
      </c>
      <c r="C18" s="25" t="s">
        <v>28</v>
      </c>
      <c r="D18" s="25" t="s">
        <v>28</v>
      </c>
      <c r="E18" s="25" t="s">
        <v>28</v>
      </c>
      <c r="F18" s="26" t="s">
        <v>28</v>
      </c>
      <c r="H18" s="27">
        <v>64.199999999999989</v>
      </c>
      <c r="I18" s="21"/>
      <c r="J18" s="16" t="s">
        <v>42</v>
      </c>
      <c r="K18" s="22" t="s">
        <v>43</v>
      </c>
      <c r="L18" s="22" t="s">
        <v>28</v>
      </c>
      <c r="M18" s="55"/>
      <c r="N18" s="55"/>
      <c r="O18" s="55"/>
      <c r="P18" s="55"/>
      <c r="Q18" s="55"/>
      <c r="R18" s="71"/>
      <c r="X18" s="94">
        <f>H33+'Algete Compressor Station'!H33+'Almendralejo Compressor Station'!H33+'Almodovar Compressor Station'!H33+'Bañeras Compressor Station'!H33+'Chinchilla Compressor Station'!H33+'Cordoba Compressor Station'!H33+'Coreses Compressor Station'!H33+'Crevillente Compressor Station'!H33+'Denia Compressor Station'!H33+'Haro ampliació...ressor Station'!H33+'Montesa Compressor Station'!H33+'NavarraLumbier...ressor Station'!H33+'Paterna Compressor Station'!H33+'Sevilla Compressor Station'!H33+'Tivisa Compressor Station'!H33+'Villar de arne...ressor Station'!H33+'Zaragoza Compressor Station'!H33</f>
        <v>10537.992627680003</v>
      </c>
    </row>
    <row r="19" spans="1:24" ht="15.5" thickTop="1" thickBot="1" x14ac:dyDescent="0.4">
      <c r="A19" s="17" t="s">
        <v>127</v>
      </c>
      <c r="B19" s="24" t="s">
        <v>53</v>
      </c>
      <c r="C19" s="25" t="s">
        <v>28</v>
      </c>
      <c r="D19" s="25" t="s">
        <v>28</v>
      </c>
      <c r="E19" s="25" t="s">
        <v>28</v>
      </c>
      <c r="F19" s="26" t="s">
        <v>28</v>
      </c>
      <c r="H19" s="27">
        <v>0</v>
      </c>
      <c r="I19" s="21"/>
      <c r="J19" s="16" t="s">
        <v>42</v>
      </c>
      <c r="K19" s="22" t="s">
        <v>43</v>
      </c>
      <c r="L19" s="22" t="s">
        <v>28</v>
      </c>
      <c r="M19" s="55"/>
      <c r="N19" s="55"/>
      <c r="O19" s="55"/>
      <c r="P19" s="55"/>
      <c r="Q19" s="55"/>
      <c r="R19" s="71"/>
    </row>
    <row r="20" spans="1:24" ht="15.5" thickTop="1" thickBot="1" x14ac:dyDescent="0.4">
      <c r="A20" s="17" t="s">
        <v>128</v>
      </c>
      <c r="B20" s="24" t="s">
        <v>55</v>
      </c>
      <c r="C20" s="25" t="s">
        <v>28</v>
      </c>
      <c r="D20" s="25" t="s">
        <v>28</v>
      </c>
      <c r="E20" s="25" t="s">
        <v>28</v>
      </c>
      <c r="F20" s="26" t="s">
        <v>28</v>
      </c>
      <c r="H20" s="27">
        <v>0.4</v>
      </c>
      <c r="I20" s="21"/>
      <c r="J20" s="16" t="s">
        <v>42</v>
      </c>
      <c r="K20" s="22" t="s">
        <v>43</v>
      </c>
      <c r="L20" s="22" t="s">
        <v>28</v>
      </c>
      <c r="M20" s="55"/>
      <c r="N20" s="55"/>
      <c r="O20" s="55"/>
      <c r="P20" s="55"/>
      <c r="Q20" s="55"/>
      <c r="R20" s="71"/>
    </row>
    <row r="21" spans="1:24" ht="15.5" thickTop="1" thickBot="1" x14ac:dyDescent="0.4">
      <c r="A21" s="17" t="s">
        <v>129</v>
      </c>
      <c r="B21" s="18" t="s">
        <v>57</v>
      </c>
      <c r="C21" s="19" t="s">
        <v>28</v>
      </c>
      <c r="D21" s="19" t="s">
        <v>28</v>
      </c>
      <c r="E21" s="19" t="s">
        <v>28</v>
      </c>
      <c r="F21" s="20" t="s">
        <v>28</v>
      </c>
      <c r="H21" s="65">
        <f>SUM(H22:H28,H31:H32)</f>
        <v>261751.66999999998</v>
      </c>
      <c r="I21" s="21"/>
      <c r="J21" s="16" t="s">
        <v>42</v>
      </c>
      <c r="K21" s="22" t="s">
        <v>61</v>
      </c>
      <c r="L21" s="22" t="s">
        <v>28</v>
      </c>
      <c r="M21" s="55"/>
      <c r="N21" s="55"/>
      <c r="O21" s="55"/>
      <c r="P21" s="55"/>
      <c r="Q21" s="55"/>
      <c r="R21" s="71"/>
    </row>
    <row r="22" spans="1:24" ht="15.5" thickTop="1" thickBot="1" x14ac:dyDescent="0.4">
      <c r="A22" s="17" t="s">
        <v>130</v>
      </c>
      <c r="B22" s="28" t="s">
        <v>60</v>
      </c>
      <c r="C22" s="25" t="s">
        <v>28</v>
      </c>
      <c r="D22" s="25" t="s">
        <v>28</v>
      </c>
      <c r="E22" s="25" t="s">
        <v>28</v>
      </c>
      <c r="F22" s="26" t="s">
        <v>28</v>
      </c>
      <c r="H22" s="27">
        <v>232.53</v>
      </c>
      <c r="I22" s="21"/>
      <c r="J22" s="69" t="s">
        <v>42</v>
      </c>
      <c r="K22" s="22" t="s">
        <v>61</v>
      </c>
      <c r="L22" s="22" t="s">
        <v>28</v>
      </c>
      <c r="M22" s="70"/>
      <c r="N22" s="70"/>
      <c r="O22" s="70"/>
      <c r="P22" s="70" t="s">
        <v>131</v>
      </c>
      <c r="Q22" s="70"/>
      <c r="R22" s="71"/>
    </row>
    <row r="23" spans="1:24" ht="15.5" thickTop="1" thickBot="1" x14ac:dyDescent="0.4">
      <c r="A23" s="17" t="s">
        <v>132</v>
      </c>
      <c r="B23" s="28" t="s">
        <v>63</v>
      </c>
      <c r="C23" s="25" t="s">
        <v>28</v>
      </c>
      <c r="D23" s="25" t="s">
        <v>28</v>
      </c>
      <c r="E23" s="25" t="s">
        <v>28</v>
      </c>
      <c r="F23" s="26" t="s">
        <v>28</v>
      </c>
      <c r="H23" s="27">
        <v>1.74</v>
      </c>
      <c r="I23" s="21"/>
      <c r="J23" s="69" t="s">
        <v>58</v>
      </c>
      <c r="K23" s="22" t="s">
        <v>61</v>
      </c>
      <c r="L23" s="22" t="s">
        <v>28</v>
      </c>
      <c r="M23" s="70"/>
      <c r="N23" s="70"/>
      <c r="O23" s="70"/>
      <c r="P23" s="70" t="s">
        <v>131</v>
      </c>
      <c r="Q23" s="70"/>
      <c r="R23" s="71"/>
    </row>
    <row r="24" spans="1:24" ht="15.5" thickTop="1" thickBot="1" x14ac:dyDescent="0.4">
      <c r="A24" s="17" t="s">
        <v>133</v>
      </c>
      <c r="B24" s="28" t="s">
        <v>134</v>
      </c>
      <c r="C24" s="25" t="s">
        <v>28</v>
      </c>
      <c r="D24" s="25" t="s">
        <v>28</v>
      </c>
      <c r="E24" s="25" t="s">
        <v>28</v>
      </c>
      <c r="F24" s="26" t="s">
        <v>28</v>
      </c>
      <c r="H24" s="62">
        <v>140</v>
      </c>
      <c r="I24" s="21"/>
      <c r="J24" s="69" t="s">
        <v>42</v>
      </c>
      <c r="K24" s="22" t="s">
        <v>61</v>
      </c>
      <c r="L24" s="22" t="s">
        <v>28</v>
      </c>
      <c r="M24" s="70"/>
      <c r="N24" s="70"/>
      <c r="O24" s="70"/>
      <c r="P24" s="70" t="s">
        <v>131</v>
      </c>
      <c r="Q24" s="70"/>
      <c r="R24" s="71"/>
    </row>
    <row r="25" spans="1:24" ht="15.5" thickTop="1" thickBot="1" x14ac:dyDescent="0.4">
      <c r="A25" s="17" t="s">
        <v>135</v>
      </c>
      <c r="B25" s="28" t="s">
        <v>67</v>
      </c>
      <c r="C25" s="25" t="s">
        <v>28</v>
      </c>
      <c r="D25" s="25" t="s">
        <v>28</v>
      </c>
      <c r="E25" s="25" t="s">
        <v>28</v>
      </c>
      <c r="F25" s="26" t="s">
        <v>28</v>
      </c>
      <c r="H25" s="27">
        <v>39565</v>
      </c>
      <c r="I25" s="21"/>
      <c r="J25" s="69" t="s">
        <v>42</v>
      </c>
      <c r="K25" s="70" t="s">
        <v>43</v>
      </c>
      <c r="L25" s="22" t="s">
        <v>28</v>
      </c>
      <c r="M25" s="70"/>
      <c r="N25" s="70"/>
      <c r="O25" s="70"/>
      <c r="P25" s="70" t="s">
        <v>131</v>
      </c>
      <c r="Q25" s="70"/>
      <c r="R25" s="71"/>
    </row>
    <row r="26" spans="1:24" ht="15.5" thickTop="1" thickBot="1" x14ac:dyDescent="0.4">
      <c r="A26" s="17" t="s">
        <v>136</v>
      </c>
      <c r="B26" s="28" t="s">
        <v>55</v>
      </c>
      <c r="C26" s="25" t="s">
        <v>28</v>
      </c>
      <c r="D26" s="25" t="s">
        <v>28</v>
      </c>
      <c r="E26" s="25" t="s">
        <v>28</v>
      </c>
      <c r="F26" s="26" t="s">
        <v>28</v>
      </c>
      <c r="H26" s="54" t="s">
        <v>68</v>
      </c>
      <c r="I26" s="21"/>
      <c r="J26" s="69"/>
      <c r="K26" s="70"/>
      <c r="L26" s="22" t="s">
        <v>28</v>
      </c>
      <c r="M26" s="70"/>
      <c r="N26" s="70"/>
      <c r="O26" s="70"/>
      <c r="P26" s="70"/>
      <c r="Q26" s="70"/>
      <c r="R26" s="71"/>
    </row>
    <row r="27" spans="1:24" ht="15.5" thickTop="1" thickBot="1" x14ac:dyDescent="0.4">
      <c r="A27" s="17" t="s">
        <v>137</v>
      </c>
      <c r="B27" s="28" t="s">
        <v>71</v>
      </c>
      <c r="C27" s="25" t="s">
        <v>28</v>
      </c>
      <c r="D27" s="25" t="s">
        <v>28</v>
      </c>
      <c r="E27" s="25" t="s">
        <v>28</v>
      </c>
      <c r="F27" s="26" t="s">
        <v>28</v>
      </c>
      <c r="H27" s="54" t="s">
        <v>68</v>
      </c>
      <c r="I27" s="21"/>
      <c r="J27" s="69"/>
      <c r="K27" s="70"/>
      <c r="L27" s="22" t="s">
        <v>28</v>
      </c>
      <c r="M27" s="70"/>
      <c r="N27" s="70"/>
      <c r="O27" s="70"/>
      <c r="P27" s="70"/>
      <c r="Q27" s="70"/>
      <c r="R27" s="71"/>
    </row>
    <row r="28" spans="1:24" ht="15.5" thickTop="1" thickBot="1" x14ac:dyDescent="0.4">
      <c r="A28" s="17" t="s">
        <v>138</v>
      </c>
      <c r="B28" s="28" t="s">
        <v>76</v>
      </c>
      <c r="C28" s="25" t="s">
        <v>28</v>
      </c>
      <c r="D28" s="25" t="s">
        <v>28</v>
      </c>
      <c r="E28" s="25" t="s">
        <v>28</v>
      </c>
      <c r="F28" s="26" t="s">
        <v>28</v>
      </c>
      <c r="H28" s="27">
        <v>221812.4</v>
      </c>
      <c r="I28" s="21"/>
      <c r="J28" s="69" t="s">
        <v>42</v>
      </c>
      <c r="K28" s="70" t="s">
        <v>61</v>
      </c>
      <c r="L28" s="22" t="s">
        <v>28</v>
      </c>
      <c r="M28" s="70"/>
      <c r="N28" s="70"/>
      <c r="O28" s="70"/>
      <c r="P28" s="70"/>
      <c r="Q28" s="70"/>
      <c r="R28" s="71"/>
    </row>
    <row r="29" spans="1:24" ht="15.5" thickTop="1" thickBot="1" x14ac:dyDescent="0.4">
      <c r="A29" s="17" t="s">
        <v>139</v>
      </c>
      <c r="B29" s="24" t="s">
        <v>78</v>
      </c>
      <c r="C29" s="25" t="s">
        <v>28</v>
      </c>
      <c r="D29" s="25" t="s">
        <v>28</v>
      </c>
      <c r="E29" s="25" t="s">
        <v>28</v>
      </c>
      <c r="F29" s="26" t="s">
        <v>28</v>
      </c>
      <c r="H29" s="27" t="s">
        <v>68</v>
      </c>
      <c r="I29" s="21"/>
      <c r="J29" s="69" t="s">
        <v>42</v>
      </c>
      <c r="K29" s="70" t="s">
        <v>61</v>
      </c>
      <c r="L29" s="22" t="s">
        <v>28</v>
      </c>
      <c r="M29" s="70"/>
      <c r="N29" s="70"/>
      <c r="O29" s="70"/>
      <c r="P29" s="70"/>
      <c r="Q29" s="70"/>
      <c r="R29" s="71"/>
    </row>
    <row r="30" spans="1:24" ht="15.5" thickTop="1" thickBot="1" x14ac:dyDescent="0.4">
      <c r="A30" s="17" t="s">
        <v>140</v>
      </c>
      <c r="B30" s="24" t="s">
        <v>80</v>
      </c>
      <c r="C30" s="25" t="s">
        <v>28</v>
      </c>
      <c r="D30" s="25" t="s">
        <v>28</v>
      </c>
      <c r="E30" s="25" t="s">
        <v>28</v>
      </c>
      <c r="F30" s="26" t="s">
        <v>28</v>
      </c>
      <c r="H30" s="27">
        <v>221812.4</v>
      </c>
      <c r="I30" s="21"/>
      <c r="J30" s="69" t="s">
        <v>42</v>
      </c>
      <c r="K30" s="70" t="s">
        <v>61</v>
      </c>
      <c r="L30" s="22" t="s">
        <v>28</v>
      </c>
      <c r="M30" s="70"/>
      <c r="N30" s="70"/>
      <c r="O30" s="70"/>
      <c r="P30" s="70" t="s">
        <v>131</v>
      </c>
      <c r="Q30" s="70"/>
      <c r="R30" s="71"/>
    </row>
    <row r="31" spans="1:24" ht="15.5" thickTop="1" thickBot="1" x14ac:dyDescent="0.4">
      <c r="A31" s="17" t="s">
        <v>141</v>
      </c>
      <c r="B31" s="28" t="s">
        <v>73</v>
      </c>
      <c r="C31" s="25" t="s">
        <v>28</v>
      </c>
      <c r="D31" s="25" t="s">
        <v>28</v>
      </c>
      <c r="E31" s="25" t="s">
        <v>28</v>
      </c>
      <c r="F31" s="26" t="s">
        <v>28</v>
      </c>
      <c r="H31" s="27">
        <v>0</v>
      </c>
      <c r="I31" s="21"/>
      <c r="J31" s="69" t="s">
        <v>42</v>
      </c>
      <c r="K31" s="70" t="s">
        <v>61</v>
      </c>
      <c r="L31" s="22" t="s">
        <v>28</v>
      </c>
      <c r="M31" s="70"/>
      <c r="N31" s="70"/>
      <c r="O31" s="70"/>
      <c r="P31" s="70"/>
      <c r="Q31" s="70"/>
      <c r="R31" s="71"/>
    </row>
    <row r="32" spans="1:24" ht="15.5" thickTop="1" thickBot="1" x14ac:dyDescent="0.4">
      <c r="A32" s="17" t="s">
        <v>142</v>
      </c>
      <c r="B32" s="28" t="s">
        <v>55</v>
      </c>
      <c r="C32" s="25" t="s">
        <v>28</v>
      </c>
      <c r="D32" s="25" t="s">
        <v>28</v>
      </c>
      <c r="E32" s="25" t="s">
        <v>28</v>
      </c>
      <c r="F32" s="26" t="s">
        <v>28</v>
      </c>
      <c r="H32" s="27">
        <v>0</v>
      </c>
      <c r="I32" s="21"/>
      <c r="J32" s="69" t="s">
        <v>42</v>
      </c>
      <c r="K32" s="70" t="s">
        <v>61</v>
      </c>
      <c r="L32" s="22" t="s">
        <v>28</v>
      </c>
      <c r="M32" s="70"/>
      <c r="N32" s="70"/>
      <c r="O32" s="70"/>
      <c r="P32" s="70"/>
      <c r="Q32" s="70"/>
      <c r="R32" s="71"/>
    </row>
    <row r="33" spans="1:18" ht="15.5" thickTop="1" thickBot="1" x14ac:dyDescent="0.4">
      <c r="A33" s="17" t="s">
        <v>143</v>
      </c>
      <c r="B33" s="18" t="s">
        <v>84</v>
      </c>
      <c r="C33" s="19" t="s">
        <v>28</v>
      </c>
      <c r="D33" s="19" t="s">
        <v>28</v>
      </c>
      <c r="E33" s="19" t="s">
        <v>28</v>
      </c>
      <c r="F33" s="20" t="s">
        <v>28</v>
      </c>
      <c r="H33" s="64">
        <v>1962.8019077000004</v>
      </c>
      <c r="I33" s="21"/>
      <c r="J33" s="69" t="s">
        <v>42</v>
      </c>
      <c r="K33" s="70" t="s">
        <v>61</v>
      </c>
      <c r="L33" s="22" t="s">
        <v>28</v>
      </c>
      <c r="M33" s="55"/>
      <c r="N33" s="55"/>
      <c r="O33" s="55"/>
      <c r="P33" s="55"/>
      <c r="Q33" s="55"/>
      <c r="R33" s="71"/>
    </row>
    <row r="34" spans="1:18" ht="15.5" thickTop="1" thickBot="1" x14ac:dyDescent="0.4">
      <c r="A34" s="17" t="s">
        <v>144</v>
      </c>
      <c r="B34" s="28" t="s">
        <v>86</v>
      </c>
      <c r="C34" s="25" t="s">
        <v>28</v>
      </c>
      <c r="D34" s="25" t="s">
        <v>28</v>
      </c>
      <c r="E34" s="25" t="s">
        <v>28</v>
      </c>
      <c r="F34" s="26" t="s">
        <v>28</v>
      </c>
      <c r="H34" s="67">
        <v>1962.8019077000004</v>
      </c>
      <c r="I34" s="21"/>
      <c r="J34" s="69" t="s">
        <v>42</v>
      </c>
      <c r="K34" s="70" t="s">
        <v>61</v>
      </c>
      <c r="L34" s="22" t="s">
        <v>28</v>
      </c>
      <c r="M34" s="70"/>
      <c r="N34" s="70"/>
      <c r="O34" s="70"/>
      <c r="P34" s="70"/>
      <c r="Q34" s="70"/>
      <c r="R34" s="71"/>
    </row>
    <row r="35" spans="1:18" ht="15.5" thickTop="1" thickBot="1" x14ac:dyDescent="0.4">
      <c r="A35" s="17" t="s">
        <v>145</v>
      </c>
      <c r="B35" s="24" t="s">
        <v>88</v>
      </c>
      <c r="C35" s="25" t="s">
        <v>28</v>
      </c>
      <c r="D35" s="25" t="s">
        <v>28</v>
      </c>
      <c r="E35" s="25" t="s">
        <v>28</v>
      </c>
      <c r="F35" s="26" t="s">
        <v>28</v>
      </c>
      <c r="H35" s="67">
        <v>1961.9108664000003</v>
      </c>
      <c r="I35" s="21"/>
      <c r="J35" s="69" t="s">
        <v>42</v>
      </c>
      <c r="K35" s="70" t="s">
        <v>43</v>
      </c>
      <c r="L35" s="22" t="s">
        <v>28</v>
      </c>
      <c r="M35" s="70" t="s">
        <v>131</v>
      </c>
      <c r="N35" s="70"/>
      <c r="O35" s="70" t="s">
        <v>131</v>
      </c>
      <c r="P35" s="70"/>
      <c r="Q35" s="70"/>
      <c r="R35" s="71"/>
    </row>
    <row r="36" spans="1:18" ht="15.5" thickTop="1" thickBot="1" x14ac:dyDescent="0.4">
      <c r="A36" s="17" t="s">
        <v>146</v>
      </c>
      <c r="B36" s="24" t="s">
        <v>90</v>
      </c>
      <c r="C36" s="25" t="s">
        <v>28</v>
      </c>
      <c r="D36" s="25" t="s">
        <v>28</v>
      </c>
      <c r="E36" s="25" t="s">
        <v>28</v>
      </c>
      <c r="F36" s="26" t="s">
        <v>28</v>
      </c>
      <c r="H36" s="67" t="s">
        <v>68</v>
      </c>
      <c r="I36" s="21"/>
      <c r="J36" s="69"/>
      <c r="K36" s="70"/>
      <c r="L36" s="22" t="s">
        <v>28</v>
      </c>
      <c r="M36" s="70"/>
      <c r="N36" s="70"/>
      <c r="O36" s="70"/>
      <c r="P36" s="70"/>
      <c r="Q36" s="70"/>
      <c r="R36" s="71"/>
    </row>
    <row r="37" spans="1:18" ht="15.5" thickTop="1" thickBot="1" x14ac:dyDescent="0.4">
      <c r="A37" s="17" t="s">
        <v>147</v>
      </c>
      <c r="B37" s="24" t="s">
        <v>92</v>
      </c>
      <c r="C37" s="25" t="s">
        <v>28</v>
      </c>
      <c r="D37" s="25" t="s">
        <v>28</v>
      </c>
      <c r="E37" s="25" t="s">
        <v>28</v>
      </c>
      <c r="F37" s="26" t="s">
        <v>28</v>
      </c>
      <c r="H37" s="67">
        <v>0.89104129999999993</v>
      </c>
      <c r="I37" s="21"/>
      <c r="J37" s="69" t="s">
        <v>58</v>
      </c>
      <c r="K37" s="70" t="s">
        <v>61</v>
      </c>
      <c r="L37" s="22" t="s">
        <v>28</v>
      </c>
      <c r="M37" s="70" t="s">
        <v>131</v>
      </c>
      <c r="N37" s="70"/>
      <c r="O37" s="70" t="s">
        <v>131</v>
      </c>
      <c r="P37" s="70"/>
      <c r="Q37" s="70"/>
      <c r="R37" s="71"/>
    </row>
    <row r="38" spans="1:18" ht="15.5" thickTop="1" thickBot="1" x14ac:dyDescent="0.4">
      <c r="A38" s="17" t="s">
        <v>148</v>
      </c>
      <c r="B38" s="24" t="s">
        <v>55</v>
      </c>
      <c r="C38" s="25" t="s">
        <v>28</v>
      </c>
      <c r="D38" s="25" t="s">
        <v>28</v>
      </c>
      <c r="E38" s="25" t="s">
        <v>28</v>
      </c>
      <c r="F38" s="26" t="s">
        <v>28</v>
      </c>
      <c r="H38" s="62" t="s">
        <v>68</v>
      </c>
      <c r="I38" s="21"/>
      <c r="J38" s="56"/>
      <c r="K38" s="55"/>
      <c r="L38" s="22" t="s">
        <v>28</v>
      </c>
      <c r="M38" s="55"/>
      <c r="N38" s="55"/>
      <c r="O38" s="55"/>
      <c r="P38" s="55"/>
      <c r="Q38" s="55"/>
      <c r="R38" s="71"/>
    </row>
    <row r="39" spans="1:18" ht="15.5" thickTop="1" thickBot="1" x14ac:dyDescent="0.4">
      <c r="A39" s="17" t="s">
        <v>149</v>
      </c>
      <c r="B39" s="28" t="s">
        <v>97</v>
      </c>
      <c r="C39" s="25" t="s">
        <v>28</v>
      </c>
      <c r="D39" s="25" t="s">
        <v>28</v>
      </c>
      <c r="E39" s="25" t="s">
        <v>28</v>
      </c>
      <c r="F39" s="26" t="s">
        <v>28</v>
      </c>
      <c r="H39" s="62" t="s">
        <v>68</v>
      </c>
      <c r="I39" s="21"/>
      <c r="J39" s="56"/>
      <c r="K39" s="55"/>
      <c r="L39" s="22" t="s">
        <v>28</v>
      </c>
      <c r="M39" s="55"/>
      <c r="N39" s="55"/>
      <c r="O39" s="55"/>
      <c r="P39" s="55"/>
      <c r="Q39" s="55"/>
      <c r="R39" s="71"/>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phoneticPr fontId="10" type="noConversion"/>
  <dataValidations count="8">
    <dataValidation type="list" showErrorMessage="1" sqref="B3" xr:uid="{00000000-0002-0000-05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500-000002000000}">
      <formula1>-90</formula1>
      <formula2>90</formula2>
    </dataValidation>
    <dataValidation type="decimal" showErrorMessage="1" sqref="B6" xr:uid="{00000000-0002-0000-0500-000003000000}">
      <formula1>-180</formula1>
      <formula2>180</formula2>
    </dataValidation>
    <dataValidation type="list" showErrorMessage="1" sqref="B7" xr:uid="{00000000-0002-0000-0500-000004000000}">
      <formula1>"Yes,No"</formula1>
    </dataValidation>
    <dataValidation type="decimal" showErrorMessage="1" sqref="B9" xr:uid="{00000000-0002-0000-05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40 H28:H37 H13:H23 H25" xr:uid="{00000000-0002-0000-0500-000007000000}">
      <formula1>OR(H13="MI",H13="N/A",ISNUMBER(H13))</formula1>
    </dataValidation>
    <dataValidation type="list" allowBlank="1" showErrorMessage="1" sqref="J13:J21" xr:uid="{00000000-0002-0000-0500-000023000000}">
      <formula1>"Level 1,Level 2,Level 3,Level 4"</formula1>
    </dataValidation>
    <dataValidation type="list" allowBlank="1" showErrorMessage="1" sqref="K13:K24 K40" xr:uid="{00000000-0002-0000-0500-000024000000}">
      <formula1>"Measurement based emission factor,Detailed engineering calculations,Simulation tool,Continuous measurements,Others"</formula1>
    </dataValidation>
  </dataValidations>
  <pageMargins left="0.7" right="0.7" top="0.75" bottom="0.75" header="0.3" footer="0.3"/>
  <pageSetup fitToWidth="0" fitToHeight="0" orientation="portrait" horizontalDpi="4294967295" verticalDpi="4294967295" r:id="rId1"/>
  <extLst>
    <ext xmlns:x14="http://schemas.microsoft.com/office/spreadsheetml/2009/9/main" uri="{CCE6A557-97BC-4b89-ADB6-D9C93CAAB3DF}">
      <x14:dataValidations xmlns:xm="http://schemas.microsoft.com/office/excel/2006/main" count="2">
        <x14:dataValidation type="list" allowBlank="1" showErrorMessage="1" xr:uid="{00000000-0002-0000-0500-000001000000}">
          <x14:formula1>
            <xm:f>ListofCountries!$A$1:$A$194</xm:f>
          </x14:formula1>
          <xm:sqref>B4</xm:sqref>
        </x14:dataValidation>
        <x14:dataValidation type="list" allowBlank="1" xr:uid="{00000000-0002-0000-0500-000005000000}">
          <x14:formula1>
            <xm:f>ListofCountries!$B$1:$B$152</xm:f>
          </x14:formula1>
          <xm:sqref>B8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R40"/>
  <sheetViews>
    <sheetView showGridLines="0" topLeftCell="B1" zoomScale="55" zoomScaleNormal="55" workbookViewId="0">
      <selection activeCell="B29" sqref="B29"/>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150</v>
      </c>
    </row>
    <row r="2" spans="1:18" x14ac:dyDescent="0.35">
      <c r="A2" s="3" t="s">
        <v>2</v>
      </c>
      <c r="B2" s="4" t="s">
        <v>151</v>
      </c>
    </row>
    <row r="3" spans="1:18" x14ac:dyDescent="0.35">
      <c r="A3" s="3" t="s">
        <v>4</v>
      </c>
      <c r="B3" s="4" t="s">
        <v>119</v>
      </c>
    </row>
    <row r="4" spans="1:18" x14ac:dyDescent="0.35">
      <c r="A4" s="3" t="s">
        <v>6</v>
      </c>
      <c r="B4" s="4" t="s">
        <v>7</v>
      </c>
    </row>
    <row r="5" spans="1:18" x14ac:dyDescent="0.35">
      <c r="A5" s="3" t="s">
        <v>8</v>
      </c>
      <c r="B5" s="4">
        <v>40.585191999999999</v>
      </c>
    </row>
    <row r="6" spans="1:18" x14ac:dyDescent="0.35">
      <c r="A6" s="3" t="s">
        <v>9</v>
      </c>
      <c r="B6" s="4">
        <v>-3.5464920000000002</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5"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76">
        <f>H14+H21+H33</f>
        <v>5030.0310009200002</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65">
        <f>SUM(H15:H20)</f>
        <v>3057.4841000000006</v>
      </c>
      <c r="I14" s="21"/>
      <c r="J14" s="16" t="s">
        <v>28</v>
      </c>
      <c r="K14" s="22" t="s">
        <v>28</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73">
        <v>599.70000000000005</v>
      </c>
      <c r="I15" s="21"/>
      <c r="J15" s="69" t="s">
        <v>42</v>
      </c>
      <c r="K15" s="70" t="s">
        <v>43</v>
      </c>
      <c r="L15" s="22" t="s">
        <v>28</v>
      </c>
      <c r="M15" s="55"/>
      <c r="N15" s="55"/>
      <c r="O15" s="55"/>
      <c r="P15" s="55"/>
      <c r="Q15" s="55"/>
      <c r="R15" s="71"/>
    </row>
    <row r="16" spans="1:18" ht="15.5" thickTop="1" thickBot="1" x14ac:dyDescent="0.4">
      <c r="A16" s="17" t="s">
        <v>124</v>
      </c>
      <c r="B16" s="24" t="s">
        <v>47</v>
      </c>
      <c r="C16" s="25" t="s">
        <v>28</v>
      </c>
      <c r="D16" s="25" t="s">
        <v>28</v>
      </c>
      <c r="E16" s="25" t="s">
        <v>28</v>
      </c>
      <c r="F16" s="26" t="s">
        <v>28</v>
      </c>
      <c r="H16" s="73">
        <f>551.8+15.4841</f>
        <v>567.28409999999997</v>
      </c>
      <c r="I16" s="21"/>
      <c r="J16" s="69" t="s">
        <v>42</v>
      </c>
      <c r="K16" s="70" t="s">
        <v>43</v>
      </c>
      <c r="L16" s="22" t="s">
        <v>28</v>
      </c>
      <c r="M16" s="70" t="s">
        <v>131</v>
      </c>
      <c r="N16" s="70"/>
      <c r="O16" s="70"/>
      <c r="P16" s="70"/>
      <c r="Q16" s="70"/>
      <c r="R16" s="72"/>
    </row>
    <row r="17" spans="1:18" ht="15.5" thickTop="1" thickBot="1" x14ac:dyDescent="0.4">
      <c r="A17" s="17" t="s">
        <v>125</v>
      </c>
      <c r="B17" s="24" t="s">
        <v>49</v>
      </c>
      <c r="C17" s="25" t="s">
        <v>28</v>
      </c>
      <c r="D17" s="25" t="s">
        <v>28</v>
      </c>
      <c r="E17" s="25" t="s">
        <v>28</v>
      </c>
      <c r="F17" s="26" t="s">
        <v>28</v>
      </c>
      <c r="H17" s="73">
        <v>8.6999999999999993</v>
      </c>
      <c r="I17" s="21"/>
      <c r="J17" s="69" t="s">
        <v>42</v>
      </c>
      <c r="K17" s="70" t="s">
        <v>43</v>
      </c>
      <c r="L17" s="22" t="s">
        <v>28</v>
      </c>
      <c r="M17" s="70" t="s">
        <v>131</v>
      </c>
      <c r="N17" s="70"/>
      <c r="O17" s="70"/>
      <c r="P17" s="70"/>
      <c r="Q17" s="70"/>
      <c r="R17" s="72"/>
    </row>
    <row r="18" spans="1:18" ht="15.5" thickTop="1" thickBot="1" x14ac:dyDescent="0.4">
      <c r="A18" s="17" t="s">
        <v>126</v>
      </c>
      <c r="B18" s="24" t="s">
        <v>51</v>
      </c>
      <c r="C18" s="25" t="s">
        <v>28</v>
      </c>
      <c r="D18" s="25" t="s">
        <v>28</v>
      </c>
      <c r="E18" s="25" t="s">
        <v>28</v>
      </c>
      <c r="F18" s="26" t="s">
        <v>28</v>
      </c>
      <c r="H18" s="73">
        <v>64.199999999999989</v>
      </c>
      <c r="I18" s="21"/>
      <c r="J18" s="69" t="s">
        <v>42</v>
      </c>
      <c r="K18" s="70" t="s">
        <v>43</v>
      </c>
      <c r="L18" s="22" t="s">
        <v>28</v>
      </c>
      <c r="M18" s="70" t="s">
        <v>131</v>
      </c>
      <c r="N18" s="70"/>
      <c r="O18" s="70"/>
      <c r="P18" s="70"/>
      <c r="Q18" s="70"/>
      <c r="R18" s="72"/>
    </row>
    <row r="19" spans="1:18" ht="15.5" thickTop="1" thickBot="1" x14ac:dyDescent="0.4">
      <c r="A19" s="17" t="s">
        <v>127</v>
      </c>
      <c r="B19" s="24" t="s">
        <v>53</v>
      </c>
      <c r="C19" s="25" t="s">
        <v>28</v>
      </c>
      <c r="D19" s="25" t="s">
        <v>28</v>
      </c>
      <c r="E19" s="25" t="s">
        <v>28</v>
      </c>
      <c r="F19" s="26" t="s">
        <v>28</v>
      </c>
      <c r="H19" s="73">
        <v>1788.8</v>
      </c>
      <c r="I19" s="21"/>
      <c r="J19" s="69" t="s">
        <v>42</v>
      </c>
      <c r="K19" s="70" t="s">
        <v>43</v>
      </c>
      <c r="L19" s="22" t="s">
        <v>28</v>
      </c>
      <c r="M19" s="70" t="s">
        <v>131</v>
      </c>
      <c r="N19" s="70"/>
      <c r="O19" s="70"/>
      <c r="P19" s="70"/>
      <c r="Q19" s="70"/>
      <c r="R19" s="72"/>
    </row>
    <row r="20" spans="1:18" ht="15.5" thickTop="1" thickBot="1" x14ac:dyDescent="0.4">
      <c r="A20" s="17" t="s">
        <v>128</v>
      </c>
      <c r="B20" s="24" t="s">
        <v>55</v>
      </c>
      <c r="C20" s="25" t="s">
        <v>28</v>
      </c>
      <c r="D20" s="25" t="s">
        <v>28</v>
      </c>
      <c r="E20" s="25" t="s">
        <v>28</v>
      </c>
      <c r="F20" s="26" t="s">
        <v>28</v>
      </c>
      <c r="H20" s="73">
        <v>28.8</v>
      </c>
      <c r="I20" s="21"/>
      <c r="J20" s="69" t="s">
        <v>42</v>
      </c>
      <c r="K20" s="70" t="s">
        <v>43</v>
      </c>
      <c r="L20" s="22" t="s">
        <v>28</v>
      </c>
      <c r="M20" s="70" t="s">
        <v>131</v>
      </c>
      <c r="N20" s="70"/>
      <c r="O20" s="70"/>
      <c r="P20" s="70"/>
      <c r="Q20" s="70"/>
      <c r="R20" s="72"/>
    </row>
    <row r="21" spans="1:18" ht="15.5" thickTop="1" thickBot="1" x14ac:dyDescent="0.4">
      <c r="A21" s="17" t="s">
        <v>129</v>
      </c>
      <c r="B21" s="18" t="s">
        <v>57</v>
      </c>
      <c r="C21" s="19" t="s">
        <v>28</v>
      </c>
      <c r="D21" s="19" t="s">
        <v>28</v>
      </c>
      <c r="E21" s="19" t="s">
        <v>28</v>
      </c>
      <c r="F21" s="20" t="s">
        <v>28</v>
      </c>
      <c r="H21" s="65">
        <f>SUM(H22:H28,H31:H32)</f>
        <v>1970</v>
      </c>
      <c r="I21" s="21"/>
      <c r="J21" s="69"/>
      <c r="K21" s="70"/>
      <c r="L21" s="22" t="s">
        <v>28</v>
      </c>
      <c r="M21" s="70" t="s">
        <v>131</v>
      </c>
      <c r="N21" s="70"/>
      <c r="O21" s="70"/>
      <c r="P21" s="70"/>
      <c r="Q21" s="70"/>
      <c r="R21" s="72"/>
    </row>
    <row r="22" spans="1:18" ht="15.5" thickTop="1" thickBot="1" x14ac:dyDescent="0.4">
      <c r="A22" s="17" t="s">
        <v>130</v>
      </c>
      <c r="B22" s="28" t="s">
        <v>60</v>
      </c>
      <c r="C22" s="25" t="s">
        <v>28</v>
      </c>
      <c r="D22" s="25" t="s">
        <v>28</v>
      </c>
      <c r="E22" s="25" t="s">
        <v>28</v>
      </c>
      <c r="F22" s="26" t="s">
        <v>28</v>
      </c>
      <c r="H22" s="73">
        <v>50</v>
      </c>
      <c r="I22" s="21"/>
      <c r="J22" s="69" t="s">
        <v>42</v>
      </c>
      <c r="K22" s="70" t="s">
        <v>61</v>
      </c>
      <c r="L22" s="22" t="s">
        <v>28</v>
      </c>
      <c r="M22" s="70"/>
      <c r="N22" s="70"/>
      <c r="O22" s="70"/>
      <c r="P22" s="70"/>
      <c r="Q22" s="70"/>
      <c r="R22" s="72"/>
    </row>
    <row r="23" spans="1:18" ht="15.5" thickTop="1" thickBot="1" x14ac:dyDescent="0.4">
      <c r="A23" s="17" t="s">
        <v>132</v>
      </c>
      <c r="B23" s="28" t="s">
        <v>63</v>
      </c>
      <c r="C23" s="25" t="s">
        <v>28</v>
      </c>
      <c r="D23" s="25" t="s">
        <v>28</v>
      </c>
      <c r="E23" s="25" t="s">
        <v>28</v>
      </c>
      <c r="F23" s="26" t="s">
        <v>28</v>
      </c>
      <c r="H23" s="73">
        <v>40</v>
      </c>
      <c r="I23" s="21"/>
      <c r="J23" s="69" t="s">
        <v>58</v>
      </c>
      <c r="K23" s="70" t="s">
        <v>61</v>
      </c>
      <c r="L23" s="22" t="s">
        <v>28</v>
      </c>
      <c r="M23" s="70"/>
      <c r="N23" s="70"/>
      <c r="O23" s="70"/>
      <c r="P23" s="70" t="s">
        <v>131</v>
      </c>
      <c r="Q23" s="70"/>
      <c r="R23" s="72"/>
    </row>
    <row r="24" spans="1:18" ht="15.5" thickTop="1" thickBot="1" x14ac:dyDescent="0.4">
      <c r="A24" s="17" t="s">
        <v>133</v>
      </c>
      <c r="B24" s="28" t="s">
        <v>134</v>
      </c>
      <c r="C24" s="25" t="s">
        <v>28</v>
      </c>
      <c r="D24" s="25" t="s">
        <v>28</v>
      </c>
      <c r="E24" s="25" t="s">
        <v>28</v>
      </c>
      <c r="F24" s="26" t="s">
        <v>28</v>
      </c>
      <c r="H24" s="74" t="s">
        <v>68</v>
      </c>
      <c r="I24" s="21"/>
      <c r="J24" s="69" t="s">
        <v>42</v>
      </c>
      <c r="K24" s="70" t="s">
        <v>61</v>
      </c>
      <c r="L24" s="22" t="s">
        <v>28</v>
      </c>
      <c r="M24" s="70"/>
      <c r="N24" s="70"/>
      <c r="O24" s="70"/>
      <c r="P24" s="70" t="s">
        <v>131</v>
      </c>
      <c r="Q24" s="70"/>
      <c r="R24" s="72" t="s">
        <v>131</v>
      </c>
    </row>
    <row r="25" spans="1:18" ht="15.5" thickTop="1" thickBot="1" x14ac:dyDescent="0.4">
      <c r="A25" s="17" t="s">
        <v>135</v>
      </c>
      <c r="B25" s="28" t="s">
        <v>67</v>
      </c>
      <c r="C25" s="25" t="s">
        <v>28</v>
      </c>
      <c r="D25" s="25" t="s">
        <v>28</v>
      </c>
      <c r="E25" s="25" t="s">
        <v>28</v>
      </c>
      <c r="F25" s="26" t="s">
        <v>28</v>
      </c>
      <c r="H25" s="74" t="s">
        <v>68</v>
      </c>
      <c r="I25" s="21"/>
      <c r="J25" s="69"/>
      <c r="K25" s="70"/>
      <c r="L25" s="22" t="s">
        <v>28</v>
      </c>
      <c r="M25" s="70"/>
      <c r="N25" s="70"/>
      <c r="O25" s="70"/>
      <c r="P25" s="70" t="s">
        <v>131</v>
      </c>
      <c r="Q25" s="70"/>
      <c r="R25" s="72"/>
    </row>
    <row r="26" spans="1:18" ht="15.5" thickTop="1" thickBot="1" x14ac:dyDescent="0.4">
      <c r="A26" s="17" t="s">
        <v>136</v>
      </c>
      <c r="B26" s="28" t="s">
        <v>55</v>
      </c>
      <c r="C26" s="25" t="s">
        <v>28</v>
      </c>
      <c r="D26" s="25" t="s">
        <v>28</v>
      </c>
      <c r="E26" s="25" t="s">
        <v>28</v>
      </c>
      <c r="F26" s="26" t="s">
        <v>28</v>
      </c>
      <c r="H26" s="73">
        <v>0</v>
      </c>
      <c r="I26" s="21"/>
      <c r="J26" s="69" t="s">
        <v>42</v>
      </c>
      <c r="K26" s="70" t="s">
        <v>61</v>
      </c>
      <c r="L26" s="22" t="s">
        <v>28</v>
      </c>
      <c r="M26" s="70"/>
      <c r="N26" s="70"/>
      <c r="O26" s="70"/>
      <c r="P26" s="70" t="s">
        <v>131</v>
      </c>
      <c r="Q26" s="70"/>
      <c r="R26" s="72"/>
    </row>
    <row r="27" spans="1:18" ht="15.5" thickTop="1" thickBot="1" x14ac:dyDescent="0.4">
      <c r="A27" s="17" t="s">
        <v>137</v>
      </c>
      <c r="B27" s="28" t="s">
        <v>71</v>
      </c>
      <c r="C27" s="25" t="s">
        <v>28</v>
      </c>
      <c r="D27" s="25" t="s">
        <v>28</v>
      </c>
      <c r="E27" s="25" t="s">
        <v>28</v>
      </c>
      <c r="F27" s="26" t="s">
        <v>28</v>
      </c>
      <c r="H27" s="74" t="s">
        <v>68</v>
      </c>
      <c r="I27" s="21"/>
      <c r="J27" s="69"/>
      <c r="K27" s="70"/>
      <c r="L27" s="22" t="s">
        <v>28</v>
      </c>
      <c r="M27" s="70"/>
      <c r="N27" s="70"/>
      <c r="O27" s="70"/>
      <c r="P27" s="70"/>
      <c r="Q27" s="70"/>
      <c r="R27" s="72"/>
    </row>
    <row r="28" spans="1:18" ht="15.5" thickTop="1" thickBot="1" x14ac:dyDescent="0.4">
      <c r="A28" s="17" t="s">
        <v>138</v>
      </c>
      <c r="B28" s="28" t="s">
        <v>76</v>
      </c>
      <c r="C28" s="25" t="s">
        <v>28</v>
      </c>
      <c r="D28" s="25" t="s">
        <v>28</v>
      </c>
      <c r="E28" s="25" t="s">
        <v>28</v>
      </c>
      <c r="F28" s="26" t="s">
        <v>28</v>
      </c>
      <c r="H28" s="73">
        <v>1880</v>
      </c>
      <c r="I28" s="21"/>
      <c r="J28" s="69" t="s">
        <v>42</v>
      </c>
      <c r="K28" s="70" t="s">
        <v>61</v>
      </c>
      <c r="L28" s="22" t="s">
        <v>28</v>
      </c>
      <c r="M28" s="70"/>
      <c r="N28" s="70"/>
      <c r="O28" s="70"/>
      <c r="P28" s="70"/>
      <c r="Q28" s="70"/>
      <c r="R28" s="72"/>
    </row>
    <row r="29" spans="1:18" ht="15.5" thickTop="1" thickBot="1" x14ac:dyDescent="0.4">
      <c r="A29" s="17" t="s">
        <v>139</v>
      </c>
      <c r="B29" s="24" t="s">
        <v>78</v>
      </c>
      <c r="C29" s="25" t="s">
        <v>28</v>
      </c>
      <c r="D29" s="25" t="s">
        <v>28</v>
      </c>
      <c r="E29" s="25" t="s">
        <v>28</v>
      </c>
      <c r="F29" s="26" t="s">
        <v>28</v>
      </c>
      <c r="H29" s="73">
        <v>0</v>
      </c>
      <c r="I29" s="21"/>
      <c r="J29" s="69" t="s">
        <v>42</v>
      </c>
      <c r="K29" s="70" t="s">
        <v>61</v>
      </c>
      <c r="L29" s="22" t="s">
        <v>28</v>
      </c>
      <c r="M29" s="70"/>
      <c r="N29" s="70"/>
      <c r="O29" s="70"/>
      <c r="P29" s="70"/>
      <c r="Q29" s="70"/>
      <c r="R29" s="72"/>
    </row>
    <row r="30" spans="1:18" ht="15.5" thickTop="1" thickBot="1" x14ac:dyDescent="0.4">
      <c r="A30" s="17" t="s">
        <v>140</v>
      </c>
      <c r="B30" s="24" t="s">
        <v>80</v>
      </c>
      <c r="C30" s="25" t="s">
        <v>28</v>
      </c>
      <c r="D30" s="25" t="s">
        <v>28</v>
      </c>
      <c r="E30" s="25" t="s">
        <v>28</v>
      </c>
      <c r="F30" s="26" t="s">
        <v>28</v>
      </c>
      <c r="H30" s="73">
        <v>1880</v>
      </c>
      <c r="I30" s="21"/>
      <c r="J30" s="69" t="s">
        <v>42</v>
      </c>
      <c r="K30" s="70" t="s">
        <v>61</v>
      </c>
      <c r="L30" s="22" t="s">
        <v>28</v>
      </c>
      <c r="M30" s="70"/>
      <c r="N30" s="70"/>
      <c r="O30" s="70"/>
      <c r="P30" s="70"/>
      <c r="Q30" s="70"/>
      <c r="R30" s="72"/>
    </row>
    <row r="31" spans="1:18" ht="15.5" thickTop="1" thickBot="1" x14ac:dyDescent="0.4">
      <c r="A31" s="17" t="s">
        <v>141</v>
      </c>
      <c r="B31" s="28" t="s">
        <v>73</v>
      </c>
      <c r="C31" s="25" t="s">
        <v>28</v>
      </c>
      <c r="D31" s="25" t="s">
        <v>28</v>
      </c>
      <c r="E31" s="25" t="s">
        <v>28</v>
      </c>
      <c r="F31" s="26" t="s">
        <v>28</v>
      </c>
      <c r="H31" s="73">
        <v>0</v>
      </c>
      <c r="I31" s="21"/>
      <c r="J31" s="69" t="s">
        <v>42</v>
      </c>
      <c r="K31" s="70" t="s">
        <v>61</v>
      </c>
      <c r="L31" s="22" t="s">
        <v>28</v>
      </c>
      <c r="M31" s="70"/>
      <c r="N31" s="70"/>
      <c r="O31" s="70"/>
      <c r="P31" s="70" t="s">
        <v>131</v>
      </c>
      <c r="Q31" s="70"/>
      <c r="R31" s="72"/>
    </row>
    <row r="32" spans="1:18" ht="15.5" thickTop="1" thickBot="1" x14ac:dyDescent="0.4">
      <c r="A32" s="17" t="s">
        <v>142</v>
      </c>
      <c r="B32" s="28" t="s">
        <v>55</v>
      </c>
      <c r="C32" s="25" t="s">
        <v>28</v>
      </c>
      <c r="D32" s="25" t="s">
        <v>28</v>
      </c>
      <c r="E32" s="25" t="s">
        <v>28</v>
      </c>
      <c r="F32" s="26" t="s">
        <v>28</v>
      </c>
      <c r="H32" s="73">
        <v>0</v>
      </c>
      <c r="I32" s="21"/>
      <c r="J32" s="69" t="s">
        <v>42</v>
      </c>
      <c r="K32" s="70" t="s">
        <v>61</v>
      </c>
      <c r="L32" s="22" t="s">
        <v>28</v>
      </c>
      <c r="M32" s="70"/>
      <c r="N32" s="70"/>
      <c r="O32" s="70"/>
      <c r="P32" s="70"/>
      <c r="Q32" s="70"/>
      <c r="R32" s="72"/>
    </row>
    <row r="33" spans="1:18" ht="15.5" thickTop="1" thickBot="1" x14ac:dyDescent="0.4">
      <c r="A33" s="17" t="s">
        <v>143</v>
      </c>
      <c r="B33" s="18" t="s">
        <v>84</v>
      </c>
      <c r="C33" s="19" t="s">
        <v>28</v>
      </c>
      <c r="D33" s="19" t="s">
        <v>28</v>
      </c>
      <c r="E33" s="19" t="s">
        <v>28</v>
      </c>
      <c r="F33" s="20" t="s">
        <v>28</v>
      </c>
      <c r="H33" s="65">
        <v>2.5469009200000006</v>
      </c>
      <c r="I33" s="21"/>
      <c r="J33" s="69"/>
      <c r="K33" s="70"/>
      <c r="L33" s="22" t="s">
        <v>28</v>
      </c>
      <c r="M33" s="70"/>
      <c r="N33" s="70"/>
      <c r="O33" s="70"/>
      <c r="P33" s="70"/>
      <c r="Q33" s="70"/>
      <c r="R33" s="72"/>
    </row>
    <row r="34" spans="1:18" ht="15.5" thickTop="1" thickBot="1" x14ac:dyDescent="0.4">
      <c r="A34" s="17" t="s">
        <v>144</v>
      </c>
      <c r="B34" s="28" t="s">
        <v>86</v>
      </c>
      <c r="C34" s="25" t="s">
        <v>28</v>
      </c>
      <c r="D34" s="25" t="s">
        <v>28</v>
      </c>
      <c r="E34" s="25" t="s">
        <v>28</v>
      </c>
      <c r="F34" s="26" t="s">
        <v>28</v>
      </c>
      <c r="H34" s="73">
        <v>2.5469009200000006</v>
      </c>
      <c r="I34" s="21"/>
      <c r="J34" s="69" t="s">
        <v>42</v>
      </c>
      <c r="K34" s="70" t="s">
        <v>61</v>
      </c>
      <c r="L34" s="22" t="s">
        <v>28</v>
      </c>
      <c r="M34" s="70"/>
      <c r="N34" s="70"/>
      <c r="O34" s="70"/>
      <c r="P34" s="70"/>
      <c r="Q34" s="70"/>
      <c r="R34" s="72"/>
    </row>
    <row r="35" spans="1:18" ht="15.5" thickTop="1" thickBot="1" x14ac:dyDescent="0.4">
      <c r="A35" s="17" t="s">
        <v>145</v>
      </c>
      <c r="B35" s="24" t="s">
        <v>88</v>
      </c>
      <c r="C35" s="25" t="s">
        <v>28</v>
      </c>
      <c r="D35" s="25" t="s">
        <v>28</v>
      </c>
      <c r="E35" s="25" t="s">
        <v>28</v>
      </c>
      <c r="F35" s="26" t="s">
        <v>28</v>
      </c>
      <c r="H35" s="73">
        <v>2.5013382400000004</v>
      </c>
      <c r="I35" s="21"/>
      <c r="J35" s="69" t="s">
        <v>42</v>
      </c>
      <c r="K35" s="70" t="s">
        <v>43</v>
      </c>
      <c r="L35" s="22" t="s">
        <v>28</v>
      </c>
      <c r="M35" s="70"/>
      <c r="N35" s="70"/>
      <c r="O35" s="70"/>
      <c r="P35" s="70"/>
      <c r="Q35" s="70"/>
      <c r="R35" s="72"/>
    </row>
    <row r="36" spans="1:18" ht="15.5" thickTop="1" thickBot="1" x14ac:dyDescent="0.4">
      <c r="A36" s="17" t="s">
        <v>146</v>
      </c>
      <c r="B36" s="24" t="s">
        <v>90</v>
      </c>
      <c r="C36" s="25" t="s">
        <v>28</v>
      </c>
      <c r="D36" s="25" t="s">
        <v>28</v>
      </c>
      <c r="E36" s="25" t="s">
        <v>28</v>
      </c>
      <c r="F36" s="26" t="s">
        <v>28</v>
      </c>
      <c r="H36" s="67" t="s">
        <v>68</v>
      </c>
      <c r="I36" s="21"/>
      <c r="J36" s="69" t="s">
        <v>58</v>
      </c>
      <c r="K36" s="70" t="s">
        <v>61</v>
      </c>
      <c r="L36" s="22" t="s">
        <v>28</v>
      </c>
      <c r="M36" s="70" t="s">
        <v>131</v>
      </c>
      <c r="N36" s="70"/>
      <c r="O36" s="70" t="s">
        <v>131</v>
      </c>
      <c r="P36" s="70"/>
      <c r="Q36" s="70"/>
      <c r="R36" s="72"/>
    </row>
    <row r="37" spans="1:18" ht="15.5" thickTop="1" thickBot="1" x14ac:dyDescent="0.4">
      <c r="A37" s="17" t="s">
        <v>147</v>
      </c>
      <c r="B37" s="24" t="s">
        <v>92</v>
      </c>
      <c r="C37" s="25" t="s">
        <v>28</v>
      </c>
      <c r="D37" s="25" t="s">
        <v>28</v>
      </c>
      <c r="E37" s="25" t="s">
        <v>28</v>
      </c>
      <c r="F37" s="26" t="s">
        <v>28</v>
      </c>
      <c r="H37" s="67">
        <v>4.5562679999999994E-2</v>
      </c>
      <c r="I37" s="21"/>
      <c r="J37" s="69" t="s">
        <v>58</v>
      </c>
      <c r="K37" s="70" t="s">
        <v>61</v>
      </c>
      <c r="L37" s="22" t="s">
        <v>28</v>
      </c>
      <c r="M37" s="70"/>
      <c r="N37" s="70"/>
      <c r="O37" s="70"/>
      <c r="P37" s="70"/>
      <c r="Q37" s="70"/>
      <c r="R37" s="72"/>
    </row>
    <row r="38" spans="1:18" ht="15.5" thickTop="1" thickBot="1" x14ac:dyDescent="0.4">
      <c r="A38" s="17" t="s">
        <v>148</v>
      </c>
      <c r="B38" s="24" t="s">
        <v>55</v>
      </c>
      <c r="C38" s="25" t="s">
        <v>28</v>
      </c>
      <c r="D38" s="25" t="s">
        <v>28</v>
      </c>
      <c r="E38" s="25" t="s">
        <v>28</v>
      </c>
      <c r="F38" s="26" t="s">
        <v>28</v>
      </c>
      <c r="H38" s="27" t="s">
        <v>68</v>
      </c>
      <c r="I38" s="21"/>
      <c r="J38" s="69"/>
      <c r="K38" s="70"/>
      <c r="L38" s="22" t="s">
        <v>28</v>
      </c>
      <c r="M38" s="70" t="s">
        <v>131</v>
      </c>
      <c r="N38" s="70"/>
      <c r="O38" s="70" t="s">
        <v>131</v>
      </c>
      <c r="P38" s="70"/>
      <c r="Q38" s="70"/>
      <c r="R38" s="72"/>
    </row>
    <row r="39" spans="1:18" ht="15.5" thickTop="1" thickBot="1" x14ac:dyDescent="0.4">
      <c r="A39" s="17" t="s">
        <v>149</v>
      </c>
      <c r="B39" s="28" t="s">
        <v>97</v>
      </c>
      <c r="C39" s="25" t="s">
        <v>28</v>
      </c>
      <c r="D39" s="25" t="s">
        <v>28</v>
      </c>
      <c r="E39" s="25" t="s">
        <v>28</v>
      </c>
      <c r="F39" s="26" t="s">
        <v>28</v>
      </c>
      <c r="H39" s="27">
        <v>0</v>
      </c>
      <c r="I39" s="21"/>
      <c r="J39" s="69" t="s">
        <v>58</v>
      </c>
      <c r="K39" s="70" t="s">
        <v>61</v>
      </c>
      <c r="L39" s="22" t="s">
        <v>28</v>
      </c>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70"/>
      <c r="N40" s="70"/>
      <c r="O40" s="70"/>
      <c r="P40" s="70"/>
      <c r="Q40" s="70"/>
      <c r="R40" s="72"/>
    </row>
  </sheetData>
  <mergeCells count="4">
    <mergeCell ref="C10:D11"/>
    <mergeCell ref="E10:F11"/>
    <mergeCell ref="H10:R10"/>
    <mergeCell ref="M11:R11"/>
  </mergeCells>
  <dataValidations count="8">
    <dataValidation type="list" showErrorMessage="1" sqref="B3" xr:uid="{00000000-0002-0000-06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600-000002000000}">
      <formula1>-90</formula1>
      <formula2>90</formula2>
    </dataValidation>
    <dataValidation type="decimal" showErrorMessage="1" sqref="B6" xr:uid="{00000000-0002-0000-0600-000003000000}">
      <formula1>-180</formula1>
      <formula2>180</formula2>
    </dataValidation>
    <dataValidation type="list" showErrorMessage="1" sqref="B7" xr:uid="{00000000-0002-0000-0600-000004000000}">
      <formula1>"Yes,No"</formula1>
    </dataValidation>
    <dataValidation type="decimal" showErrorMessage="1" sqref="B9" xr:uid="{00000000-0002-0000-06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6 H28:H40" xr:uid="{00000000-0002-0000-0600-000007000000}">
      <formula1>OR(H13="MI",H13="N/A",ISNUMBER(H13))</formula1>
    </dataValidation>
    <dataValidation type="list" allowBlank="1" showErrorMessage="1" sqref="J13:J14" xr:uid="{00000000-0002-0000-0600-000023000000}">
      <formula1>"Level 1,Level 2,Level 3,Level 4"</formula1>
    </dataValidation>
    <dataValidation type="list" allowBlank="1" showErrorMessage="1" sqref="K13:K14 K40" xr:uid="{00000000-0002-0000-06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r:id="rId1"/>
  <extLst>
    <ext xmlns:x14="http://schemas.microsoft.com/office/spreadsheetml/2009/9/main" uri="{CCE6A557-97BC-4b89-ADB6-D9C93CAAB3DF}">
      <x14:dataValidations xmlns:xm="http://schemas.microsoft.com/office/excel/2006/main" count="2">
        <x14:dataValidation type="list" allowBlank="1" showErrorMessage="1" xr:uid="{00000000-0002-0000-0600-000001000000}">
          <x14:formula1>
            <xm:f>ListofCountries!$A$1:$A$194</xm:f>
          </x14:formula1>
          <xm:sqref>B4</xm:sqref>
        </x14:dataValidation>
        <x14:dataValidation type="list" allowBlank="1" xr:uid="{00000000-0002-0000-0600-000005000000}">
          <x14:formula1>
            <xm:f>ListofCountries!$B$1:$B$152</xm:f>
          </x14:formula1>
          <xm:sqref>B8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R40"/>
  <sheetViews>
    <sheetView showGridLines="0" topLeftCell="B1" zoomScale="70" zoomScaleNormal="70" workbookViewId="0">
      <selection activeCell="B43" sqref="B43"/>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152</v>
      </c>
    </row>
    <row r="2" spans="1:18" x14ac:dyDescent="0.35">
      <c r="A2" s="3" t="s">
        <v>2</v>
      </c>
      <c r="B2" s="4" t="s">
        <v>153</v>
      </c>
    </row>
    <row r="3" spans="1:18" x14ac:dyDescent="0.35">
      <c r="A3" s="3" t="s">
        <v>4</v>
      </c>
      <c r="B3" s="4" t="s">
        <v>119</v>
      </c>
    </row>
    <row r="4" spans="1:18" x14ac:dyDescent="0.35">
      <c r="A4" s="3" t="s">
        <v>6</v>
      </c>
      <c r="B4" s="4" t="s">
        <v>7</v>
      </c>
    </row>
    <row r="5" spans="1:18" x14ac:dyDescent="0.35">
      <c r="A5" s="3" t="s">
        <v>8</v>
      </c>
      <c r="B5" s="4">
        <v>38.712014000000003</v>
      </c>
    </row>
    <row r="6" spans="1:18" x14ac:dyDescent="0.35">
      <c r="A6" s="3" t="s">
        <v>9</v>
      </c>
      <c r="B6" s="4">
        <v>-6.3846420000000004</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5"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40280.850456981643</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14984.3</v>
      </c>
      <c r="I14" s="21"/>
      <c r="J14" s="16" t="s">
        <v>42</v>
      </c>
      <c r="K14" s="22"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2617.9</v>
      </c>
      <c r="I15" s="21"/>
      <c r="J15" s="16" t="s">
        <v>42</v>
      </c>
      <c r="K15" s="22" t="s">
        <v>43</v>
      </c>
      <c r="L15" s="22" t="s">
        <v>28</v>
      </c>
      <c r="M15" s="22" t="s">
        <v>28</v>
      </c>
      <c r="N15" s="22" t="s">
        <v>28</v>
      </c>
      <c r="O15" s="22" t="s">
        <v>28</v>
      </c>
      <c r="P15" s="22" t="s">
        <v>28</v>
      </c>
      <c r="Q15" s="22" t="s">
        <v>28</v>
      </c>
      <c r="R15" s="23" t="s">
        <v>28</v>
      </c>
    </row>
    <row r="16" spans="1:18" ht="15.5" thickTop="1" thickBot="1" x14ac:dyDescent="0.4">
      <c r="A16" s="17" t="s">
        <v>124</v>
      </c>
      <c r="B16" s="24" t="s">
        <v>47</v>
      </c>
      <c r="C16" s="25" t="s">
        <v>28</v>
      </c>
      <c r="D16" s="25" t="s">
        <v>28</v>
      </c>
      <c r="E16" s="25" t="s">
        <v>28</v>
      </c>
      <c r="F16" s="26" t="s">
        <v>28</v>
      </c>
      <c r="H16" s="27">
        <f>582.8+7863</f>
        <v>8445.7999999999993</v>
      </c>
      <c r="I16" s="21"/>
      <c r="J16" s="16" t="s">
        <v>42</v>
      </c>
      <c r="K16" s="22" t="s">
        <v>43</v>
      </c>
      <c r="L16" s="22" t="s">
        <v>28</v>
      </c>
      <c r="M16" s="22" t="s">
        <v>28</v>
      </c>
      <c r="N16" s="22" t="s">
        <v>28</v>
      </c>
      <c r="O16" s="22" t="s">
        <v>28</v>
      </c>
      <c r="P16" s="22" t="s">
        <v>28</v>
      </c>
      <c r="Q16" s="22" t="s">
        <v>28</v>
      </c>
      <c r="R16" s="23" t="s">
        <v>28</v>
      </c>
    </row>
    <row r="17" spans="1:18" ht="15.5" thickTop="1" thickBot="1" x14ac:dyDescent="0.4">
      <c r="A17" s="17" t="s">
        <v>125</v>
      </c>
      <c r="B17" s="24" t="s">
        <v>49</v>
      </c>
      <c r="C17" s="25" t="s">
        <v>28</v>
      </c>
      <c r="D17" s="25" t="s">
        <v>28</v>
      </c>
      <c r="E17" s="25" t="s">
        <v>28</v>
      </c>
      <c r="F17" s="26" t="s">
        <v>28</v>
      </c>
      <c r="H17" s="27">
        <v>0</v>
      </c>
      <c r="I17" s="21"/>
      <c r="J17" s="16" t="s">
        <v>42</v>
      </c>
      <c r="K17" s="22" t="s">
        <v>43</v>
      </c>
      <c r="L17" s="22" t="s">
        <v>28</v>
      </c>
      <c r="M17" s="22" t="s">
        <v>28</v>
      </c>
      <c r="N17" s="22" t="s">
        <v>28</v>
      </c>
      <c r="O17" s="22" t="s">
        <v>28</v>
      </c>
      <c r="P17" s="22" t="s">
        <v>28</v>
      </c>
      <c r="Q17" s="22" t="s">
        <v>28</v>
      </c>
      <c r="R17" s="23" t="s">
        <v>28</v>
      </c>
    </row>
    <row r="18" spans="1:18" ht="15.5" thickTop="1" thickBot="1" x14ac:dyDescent="0.4">
      <c r="A18" s="17" t="s">
        <v>126</v>
      </c>
      <c r="B18" s="24" t="s">
        <v>51</v>
      </c>
      <c r="C18" s="25" t="s">
        <v>28</v>
      </c>
      <c r="D18" s="25" t="s">
        <v>28</v>
      </c>
      <c r="E18" s="25" t="s">
        <v>28</v>
      </c>
      <c r="F18" s="26" t="s">
        <v>28</v>
      </c>
      <c r="H18" s="27">
        <v>0</v>
      </c>
      <c r="I18" s="21"/>
      <c r="J18" s="16" t="s">
        <v>42</v>
      </c>
      <c r="K18" s="22" t="s">
        <v>43</v>
      </c>
      <c r="L18" s="22" t="s">
        <v>28</v>
      </c>
      <c r="M18" s="22" t="s">
        <v>28</v>
      </c>
      <c r="N18" s="22" t="s">
        <v>28</v>
      </c>
      <c r="O18" s="22" t="s">
        <v>28</v>
      </c>
      <c r="P18" s="22" t="s">
        <v>28</v>
      </c>
      <c r="Q18" s="22" t="s">
        <v>28</v>
      </c>
      <c r="R18" s="23" t="s">
        <v>28</v>
      </c>
    </row>
    <row r="19" spans="1:18" ht="15.5" thickTop="1" thickBot="1" x14ac:dyDescent="0.4">
      <c r="A19" s="17" t="s">
        <v>127</v>
      </c>
      <c r="B19" s="24" t="s">
        <v>53</v>
      </c>
      <c r="C19" s="25" t="s">
        <v>28</v>
      </c>
      <c r="D19" s="25" t="s">
        <v>28</v>
      </c>
      <c r="E19" s="25" t="s">
        <v>28</v>
      </c>
      <c r="F19" s="26" t="s">
        <v>28</v>
      </c>
      <c r="H19" s="27">
        <v>2105</v>
      </c>
      <c r="I19" s="21"/>
      <c r="J19" s="16" t="s">
        <v>42</v>
      </c>
      <c r="K19" s="22" t="s">
        <v>43</v>
      </c>
      <c r="L19" s="22" t="s">
        <v>28</v>
      </c>
      <c r="M19" s="22" t="s">
        <v>28</v>
      </c>
      <c r="N19" s="22" t="s">
        <v>28</v>
      </c>
      <c r="O19" s="22" t="s">
        <v>28</v>
      </c>
      <c r="P19" s="22" t="s">
        <v>28</v>
      </c>
      <c r="Q19" s="22" t="s">
        <v>28</v>
      </c>
      <c r="R19" s="23" t="s">
        <v>28</v>
      </c>
    </row>
    <row r="20" spans="1:18" ht="15.5" thickTop="1" thickBot="1" x14ac:dyDescent="0.4">
      <c r="A20" s="17" t="s">
        <v>128</v>
      </c>
      <c r="B20" s="24" t="s">
        <v>55</v>
      </c>
      <c r="C20" s="25" t="s">
        <v>28</v>
      </c>
      <c r="D20" s="25" t="s">
        <v>28</v>
      </c>
      <c r="E20" s="25" t="s">
        <v>28</v>
      </c>
      <c r="F20" s="26" t="s">
        <v>28</v>
      </c>
      <c r="H20" s="27">
        <v>1815.6000000000001</v>
      </c>
      <c r="I20" s="21"/>
      <c r="J20" s="16" t="s">
        <v>42</v>
      </c>
      <c r="K20" s="22" t="s">
        <v>43</v>
      </c>
      <c r="L20" s="22" t="s">
        <v>28</v>
      </c>
      <c r="M20" s="22" t="s">
        <v>28</v>
      </c>
      <c r="N20" s="22" t="s">
        <v>28</v>
      </c>
      <c r="O20" s="22" t="s">
        <v>28</v>
      </c>
      <c r="P20" s="22" t="s">
        <v>28</v>
      </c>
      <c r="Q20" s="22" t="s">
        <v>28</v>
      </c>
      <c r="R20" s="23" t="s">
        <v>28</v>
      </c>
    </row>
    <row r="21" spans="1:18" ht="15.5" thickTop="1" thickBot="1" x14ac:dyDescent="0.4">
      <c r="A21" s="17" t="s">
        <v>129</v>
      </c>
      <c r="B21" s="18" t="s">
        <v>57</v>
      </c>
      <c r="C21" s="19" t="s">
        <v>28</v>
      </c>
      <c r="D21" s="19" t="s">
        <v>28</v>
      </c>
      <c r="E21" s="19" t="s">
        <v>28</v>
      </c>
      <c r="F21" s="20" t="s">
        <v>28</v>
      </c>
      <c r="H21" s="21">
        <f>SUM(H22:H28,H31:H32)</f>
        <v>25018.072414661649</v>
      </c>
      <c r="I21" s="21"/>
      <c r="J21" s="56"/>
      <c r="K21" s="55"/>
      <c r="L21" s="22" t="s">
        <v>28</v>
      </c>
      <c r="M21" s="22" t="s">
        <v>28</v>
      </c>
      <c r="N21" s="22" t="s">
        <v>28</v>
      </c>
      <c r="O21" s="22" t="s">
        <v>28</v>
      </c>
      <c r="P21" s="22" t="s">
        <v>28</v>
      </c>
      <c r="Q21" s="22" t="s">
        <v>28</v>
      </c>
      <c r="R21" s="23" t="s">
        <v>28</v>
      </c>
    </row>
    <row r="22" spans="1:18" ht="15.5" thickTop="1" thickBot="1" x14ac:dyDescent="0.4">
      <c r="A22" s="17" t="s">
        <v>130</v>
      </c>
      <c r="B22" s="28" t="s">
        <v>60</v>
      </c>
      <c r="C22" s="25" t="s">
        <v>28</v>
      </c>
      <c r="D22" s="25" t="s">
        <v>28</v>
      </c>
      <c r="E22" s="25" t="s">
        <v>28</v>
      </c>
      <c r="F22" s="26" t="s">
        <v>28</v>
      </c>
      <c r="H22" s="27">
        <v>1452.108363069651</v>
      </c>
      <c r="I22" s="21"/>
      <c r="J22" s="16" t="s">
        <v>42</v>
      </c>
      <c r="K22" s="22"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27">
        <v>251.14589684555938</v>
      </c>
      <c r="I23" s="21"/>
      <c r="J23" s="56" t="s">
        <v>58</v>
      </c>
      <c r="K23" s="22"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62">
        <v>2790</v>
      </c>
      <c r="I24" s="21"/>
      <c r="J24" s="16" t="s">
        <v>42</v>
      </c>
      <c r="K24" s="22" t="s">
        <v>61</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27">
        <v>47.775215963548426</v>
      </c>
      <c r="I25" s="21"/>
      <c r="J25" s="16" t="s">
        <v>42</v>
      </c>
      <c r="K25" s="22" t="s">
        <v>61</v>
      </c>
      <c r="L25" s="22" t="s">
        <v>28</v>
      </c>
      <c r="M25" s="22" t="s">
        <v>28</v>
      </c>
      <c r="N25" s="22" t="s">
        <v>28</v>
      </c>
      <c r="O25" s="22" t="s">
        <v>28</v>
      </c>
      <c r="P25" s="22" t="s">
        <v>28</v>
      </c>
      <c r="Q25" s="22" t="s">
        <v>28</v>
      </c>
      <c r="R25" s="23" t="s">
        <v>28</v>
      </c>
    </row>
    <row r="26" spans="1:18" ht="15.5" thickTop="1" thickBot="1" x14ac:dyDescent="0.4">
      <c r="A26" s="17" t="s">
        <v>136</v>
      </c>
      <c r="B26" s="28" t="s">
        <v>55</v>
      </c>
      <c r="C26" s="25" t="s">
        <v>28</v>
      </c>
      <c r="D26" s="25" t="s">
        <v>28</v>
      </c>
      <c r="E26" s="25" t="s">
        <v>28</v>
      </c>
      <c r="F26" s="26" t="s">
        <v>28</v>
      </c>
      <c r="H26" s="27">
        <v>0</v>
      </c>
      <c r="I26" s="21"/>
      <c r="J26" s="16" t="s">
        <v>42</v>
      </c>
      <c r="K26" s="22" t="s">
        <v>61</v>
      </c>
      <c r="L26" s="22" t="s">
        <v>28</v>
      </c>
      <c r="M26" s="22" t="s">
        <v>28</v>
      </c>
      <c r="N26" s="22" t="s">
        <v>28</v>
      </c>
      <c r="O26" s="22" t="s">
        <v>28</v>
      </c>
      <c r="P26" s="22" t="s">
        <v>28</v>
      </c>
      <c r="Q26" s="22" t="s">
        <v>28</v>
      </c>
      <c r="R26" s="23" t="s">
        <v>28</v>
      </c>
    </row>
    <row r="27" spans="1:18" ht="15.5" thickTop="1" thickBot="1" x14ac:dyDescent="0.4">
      <c r="A27" s="17" t="s">
        <v>137</v>
      </c>
      <c r="B27" s="28" t="s">
        <v>71</v>
      </c>
      <c r="C27" s="25" t="s">
        <v>28</v>
      </c>
      <c r="D27" s="25" t="s">
        <v>28</v>
      </c>
      <c r="E27" s="25" t="s">
        <v>28</v>
      </c>
      <c r="F27" s="26" t="s">
        <v>28</v>
      </c>
      <c r="H27" s="27">
        <v>0</v>
      </c>
      <c r="I27" s="21"/>
      <c r="J27" s="16" t="s">
        <v>42</v>
      </c>
      <c r="K27" s="22" t="s">
        <v>61</v>
      </c>
      <c r="L27" s="22" t="s">
        <v>28</v>
      </c>
      <c r="M27" s="22" t="s">
        <v>28</v>
      </c>
      <c r="N27" s="22" t="s">
        <v>28</v>
      </c>
      <c r="O27" s="22" t="s">
        <v>28</v>
      </c>
      <c r="P27" s="22" t="s">
        <v>28</v>
      </c>
      <c r="Q27" s="22" t="s">
        <v>28</v>
      </c>
      <c r="R27" s="23" t="s">
        <v>28</v>
      </c>
    </row>
    <row r="28" spans="1:18" ht="15.5" thickTop="1" thickBot="1" x14ac:dyDescent="0.4">
      <c r="A28" s="17" t="s">
        <v>138</v>
      </c>
      <c r="B28" s="28" t="s">
        <v>76</v>
      </c>
      <c r="C28" s="25" t="s">
        <v>28</v>
      </c>
      <c r="D28" s="25" t="s">
        <v>28</v>
      </c>
      <c r="E28" s="25" t="s">
        <v>28</v>
      </c>
      <c r="F28" s="26" t="s">
        <v>28</v>
      </c>
      <c r="H28" s="27">
        <v>20477.042938782888</v>
      </c>
      <c r="I28" s="21"/>
      <c r="J28" s="16" t="s">
        <v>42</v>
      </c>
      <c r="K28" s="22" t="s">
        <v>61</v>
      </c>
      <c r="L28" s="22" t="s">
        <v>28</v>
      </c>
      <c r="M28" s="22" t="s">
        <v>28</v>
      </c>
      <c r="N28" s="22" t="s">
        <v>28</v>
      </c>
      <c r="O28" s="22" t="s">
        <v>28</v>
      </c>
      <c r="P28" s="22" t="s">
        <v>28</v>
      </c>
      <c r="Q28" s="22" t="s">
        <v>28</v>
      </c>
      <c r="R28" s="23" t="s">
        <v>28</v>
      </c>
    </row>
    <row r="29" spans="1:18" ht="15.5" thickTop="1" thickBot="1" x14ac:dyDescent="0.4">
      <c r="A29" s="17" t="s">
        <v>139</v>
      </c>
      <c r="B29" s="24" t="s">
        <v>78</v>
      </c>
      <c r="C29" s="25" t="s">
        <v>28</v>
      </c>
      <c r="D29" s="25" t="s">
        <v>28</v>
      </c>
      <c r="E29" s="25" t="s">
        <v>28</v>
      </c>
      <c r="F29" s="26" t="s">
        <v>28</v>
      </c>
      <c r="H29" s="27">
        <v>0</v>
      </c>
      <c r="I29" s="21"/>
      <c r="J29" s="16" t="s">
        <v>42</v>
      </c>
      <c r="K29" s="22" t="s">
        <v>61</v>
      </c>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27">
        <v>20477.042938782888</v>
      </c>
      <c r="I30" s="21"/>
      <c r="J30" s="16" t="s">
        <v>42</v>
      </c>
      <c r="K30" s="22" t="s">
        <v>61</v>
      </c>
      <c r="L30" s="22" t="s">
        <v>28</v>
      </c>
      <c r="M30" s="22" t="s">
        <v>28</v>
      </c>
      <c r="N30" s="22" t="s">
        <v>28</v>
      </c>
      <c r="O30" s="22" t="s">
        <v>28</v>
      </c>
      <c r="P30" s="22" t="s">
        <v>28</v>
      </c>
      <c r="Q30" s="22" t="s">
        <v>28</v>
      </c>
      <c r="R30" s="23" t="s">
        <v>28</v>
      </c>
    </row>
    <row r="31" spans="1:18" ht="15.5" thickTop="1" thickBot="1" x14ac:dyDescent="0.4">
      <c r="A31" s="17" t="s">
        <v>141</v>
      </c>
      <c r="B31" s="28" t="s">
        <v>73</v>
      </c>
      <c r="C31" s="25" t="s">
        <v>28</v>
      </c>
      <c r="D31" s="25" t="s">
        <v>28</v>
      </c>
      <c r="E31" s="25" t="s">
        <v>28</v>
      </c>
      <c r="F31" s="26" t="s">
        <v>28</v>
      </c>
      <c r="H31" s="27" t="s">
        <v>68</v>
      </c>
      <c r="I31" s="21"/>
      <c r="J31" s="16" t="s">
        <v>42</v>
      </c>
      <c r="K31" s="22" t="s">
        <v>61</v>
      </c>
      <c r="L31" s="22" t="s">
        <v>28</v>
      </c>
      <c r="M31" s="22" t="s">
        <v>28</v>
      </c>
      <c r="N31" s="22" t="s">
        <v>28</v>
      </c>
      <c r="O31" s="22" t="s">
        <v>28</v>
      </c>
      <c r="P31" s="22" t="s">
        <v>28</v>
      </c>
      <c r="Q31" s="22" t="s">
        <v>28</v>
      </c>
      <c r="R31" s="23" t="s">
        <v>28</v>
      </c>
    </row>
    <row r="32" spans="1:18" ht="15.5" thickTop="1" thickBot="1" x14ac:dyDescent="0.4">
      <c r="A32" s="17" t="s">
        <v>142</v>
      </c>
      <c r="B32" s="28" t="s">
        <v>55</v>
      </c>
      <c r="C32" s="25" t="s">
        <v>28</v>
      </c>
      <c r="D32" s="25" t="s">
        <v>28</v>
      </c>
      <c r="E32" s="25" t="s">
        <v>28</v>
      </c>
      <c r="F32" s="26" t="s">
        <v>28</v>
      </c>
      <c r="H32" s="27" t="s">
        <v>68</v>
      </c>
      <c r="I32" s="21"/>
      <c r="J32" s="16" t="s">
        <v>42</v>
      </c>
      <c r="K32" s="22" t="s">
        <v>61</v>
      </c>
      <c r="L32" s="22" t="s">
        <v>28</v>
      </c>
      <c r="M32" s="22" t="s">
        <v>28</v>
      </c>
      <c r="N32" s="22" t="s">
        <v>28</v>
      </c>
      <c r="O32" s="22" t="s">
        <v>28</v>
      </c>
      <c r="P32" s="22" t="s">
        <v>28</v>
      </c>
      <c r="Q32" s="22" t="s">
        <v>28</v>
      </c>
      <c r="R32" s="23" t="s">
        <v>28</v>
      </c>
    </row>
    <row r="33" spans="1:18" ht="15.5" thickTop="1" thickBot="1" x14ac:dyDescent="0.4">
      <c r="A33" s="17" t="s">
        <v>143</v>
      </c>
      <c r="B33" s="18" t="s">
        <v>84</v>
      </c>
      <c r="C33" s="19" t="s">
        <v>28</v>
      </c>
      <c r="D33" s="19" t="s">
        <v>28</v>
      </c>
      <c r="E33" s="19" t="s">
        <v>28</v>
      </c>
      <c r="F33" s="20" t="s">
        <v>28</v>
      </c>
      <c r="H33" s="21">
        <v>278.47804232000004</v>
      </c>
      <c r="I33" s="21"/>
      <c r="J33" s="56"/>
      <c r="K33" s="55"/>
      <c r="L33" s="22" t="s">
        <v>28</v>
      </c>
      <c r="M33" s="22" t="s">
        <v>28</v>
      </c>
      <c r="N33" s="22" t="s">
        <v>28</v>
      </c>
      <c r="O33" s="22" t="s">
        <v>28</v>
      </c>
      <c r="P33" s="22" t="s">
        <v>28</v>
      </c>
      <c r="Q33" s="22" t="s">
        <v>28</v>
      </c>
      <c r="R33" s="23" t="s">
        <v>28</v>
      </c>
    </row>
    <row r="34" spans="1:18" ht="15.5" thickTop="1" thickBot="1" x14ac:dyDescent="0.4">
      <c r="A34" s="17" t="s">
        <v>144</v>
      </c>
      <c r="B34" s="28" t="s">
        <v>86</v>
      </c>
      <c r="C34" s="25" t="s">
        <v>28</v>
      </c>
      <c r="D34" s="25" t="s">
        <v>28</v>
      </c>
      <c r="E34" s="25" t="s">
        <v>28</v>
      </c>
      <c r="F34" s="26" t="s">
        <v>28</v>
      </c>
      <c r="H34" s="27">
        <v>278.47804232000004</v>
      </c>
      <c r="I34" s="21"/>
      <c r="J34" s="16" t="s">
        <v>42</v>
      </c>
      <c r="K34" s="22" t="s">
        <v>61</v>
      </c>
      <c r="L34" s="22" t="s">
        <v>28</v>
      </c>
      <c r="M34" s="22" t="s">
        <v>28</v>
      </c>
      <c r="N34" s="22" t="s">
        <v>28</v>
      </c>
      <c r="O34" s="22" t="s">
        <v>28</v>
      </c>
      <c r="P34" s="22" t="s">
        <v>28</v>
      </c>
      <c r="Q34" s="22" t="s">
        <v>28</v>
      </c>
      <c r="R34" s="23" t="s">
        <v>28</v>
      </c>
    </row>
    <row r="35" spans="1:18" ht="15.5" thickTop="1" thickBot="1" x14ac:dyDescent="0.4">
      <c r="A35" s="17" t="s">
        <v>145</v>
      </c>
      <c r="B35" s="24" t="s">
        <v>88</v>
      </c>
      <c r="C35" s="25" t="s">
        <v>28</v>
      </c>
      <c r="D35" s="25" t="s">
        <v>28</v>
      </c>
      <c r="E35" s="25" t="s">
        <v>28</v>
      </c>
      <c r="F35" s="26" t="s">
        <v>28</v>
      </c>
      <c r="H35" s="27">
        <v>278.45340976000006</v>
      </c>
      <c r="I35" s="21"/>
      <c r="J35" s="16" t="s">
        <v>42</v>
      </c>
      <c r="K35" s="70" t="s">
        <v>43</v>
      </c>
      <c r="L35" s="22" t="s">
        <v>28</v>
      </c>
      <c r="M35" s="22" t="s">
        <v>28</v>
      </c>
      <c r="N35" s="22" t="s">
        <v>28</v>
      </c>
      <c r="O35" s="22" t="s">
        <v>28</v>
      </c>
      <c r="P35" s="22" t="s">
        <v>28</v>
      </c>
      <c r="Q35" s="22" t="s">
        <v>28</v>
      </c>
      <c r="R35" s="23" t="s">
        <v>28</v>
      </c>
    </row>
    <row r="36" spans="1:18" ht="15.5" thickTop="1" thickBot="1" x14ac:dyDescent="0.4">
      <c r="A36" s="17" t="s">
        <v>146</v>
      </c>
      <c r="B36" s="24" t="s">
        <v>90</v>
      </c>
      <c r="C36" s="25" t="s">
        <v>28</v>
      </c>
      <c r="D36" s="25" t="s">
        <v>28</v>
      </c>
      <c r="E36" s="25" t="s">
        <v>28</v>
      </c>
      <c r="F36" s="26" t="s">
        <v>28</v>
      </c>
      <c r="H36" s="27" t="s">
        <v>68</v>
      </c>
      <c r="I36" s="21"/>
      <c r="J36" s="56"/>
      <c r="K36" s="70"/>
      <c r="L36" s="22" t="s">
        <v>28</v>
      </c>
      <c r="M36" s="22" t="s">
        <v>28</v>
      </c>
      <c r="N36" s="22" t="s">
        <v>28</v>
      </c>
      <c r="O36" s="22" t="s">
        <v>28</v>
      </c>
      <c r="P36" s="22" t="s">
        <v>28</v>
      </c>
      <c r="Q36" s="22" t="s">
        <v>28</v>
      </c>
      <c r="R36" s="23" t="s">
        <v>28</v>
      </c>
    </row>
    <row r="37" spans="1:18" ht="15.5" thickTop="1" thickBot="1" x14ac:dyDescent="0.4">
      <c r="A37" s="17" t="s">
        <v>147</v>
      </c>
      <c r="B37" s="24" t="s">
        <v>92</v>
      </c>
      <c r="C37" s="25" t="s">
        <v>28</v>
      </c>
      <c r="D37" s="25" t="s">
        <v>28</v>
      </c>
      <c r="E37" s="25" t="s">
        <v>28</v>
      </c>
      <c r="F37" s="26" t="s">
        <v>28</v>
      </c>
      <c r="H37" s="27">
        <v>2.4632559999999998E-2</v>
      </c>
      <c r="I37" s="21"/>
      <c r="J37" s="56" t="s">
        <v>58</v>
      </c>
      <c r="K37" s="22" t="s">
        <v>61</v>
      </c>
      <c r="L37" s="22" t="s">
        <v>28</v>
      </c>
      <c r="M37" s="22" t="s">
        <v>28</v>
      </c>
      <c r="N37" s="22" t="s">
        <v>28</v>
      </c>
      <c r="O37" s="22" t="s">
        <v>28</v>
      </c>
      <c r="P37" s="22" t="s">
        <v>28</v>
      </c>
      <c r="Q37" s="22" t="s">
        <v>28</v>
      </c>
      <c r="R37" s="23" t="s">
        <v>28</v>
      </c>
    </row>
    <row r="38" spans="1:18" ht="15.5" thickTop="1" thickBot="1" x14ac:dyDescent="0.4">
      <c r="A38" s="17" t="s">
        <v>148</v>
      </c>
      <c r="B38" s="24" t="s">
        <v>55</v>
      </c>
      <c r="C38" s="25" t="s">
        <v>28</v>
      </c>
      <c r="D38" s="25" t="s">
        <v>28</v>
      </c>
      <c r="E38" s="25" t="s">
        <v>28</v>
      </c>
      <c r="F38" s="26" t="s">
        <v>28</v>
      </c>
      <c r="H38" s="54" t="s">
        <v>68</v>
      </c>
      <c r="I38" s="21"/>
      <c r="J38" s="16" t="s">
        <v>28</v>
      </c>
      <c r="K38" s="22" t="s">
        <v>28</v>
      </c>
      <c r="L38" s="22" t="s">
        <v>28</v>
      </c>
      <c r="M38" s="22" t="s">
        <v>28</v>
      </c>
      <c r="N38" s="22" t="s">
        <v>28</v>
      </c>
      <c r="O38" s="22" t="s">
        <v>28</v>
      </c>
      <c r="P38" s="22" t="s">
        <v>28</v>
      </c>
      <c r="Q38" s="22" t="s">
        <v>28</v>
      </c>
      <c r="R38" s="23" t="s">
        <v>28</v>
      </c>
    </row>
    <row r="39" spans="1:18" ht="15.5" thickTop="1" thickBot="1" x14ac:dyDescent="0.4">
      <c r="A39" s="17" t="s">
        <v>149</v>
      </c>
      <c r="B39" s="28" t="s">
        <v>97</v>
      </c>
      <c r="C39" s="25" t="s">
        <v>28</v>
      </c>
      <c r="D39" s="25" t="s">
        <v>28</v>
      </c>
      <c r="E39" s="25" t="s">
        <v>28</v>
      </c>
      <c r="F39" s="26" t="s">
        <v>28</v>
      </c>
      <c r="H39" s="54" t="s">
        <v>68</v>
      </c>
      <c r="I39" s="21"/>
      <c r="J39" s="16" t="s">
        <v>28</v>
      </c>
      <c r="K39" s="22" t="s">
        <v>28</v>
      </c>
      <c r="L39" s="22" t="s">
        <v>28</v>
      </c>
      <c r="M39" s="22" t="s">
        <v>28</v>
      </c>
      <c r="N39" s="22" t="s">
        <v>28</v>
      </c>
      <c r="O39" s="22" t="s">
        <v>28</v>
      </c>
      <c r="P39" s="22" t="s">
        <v>28</v>
      </c>
      <c r="Q39" s="22" t="s">
        <v>28</v>
      </c>
      <c r="R39" s="23" t="s">
        <v>28</v>
      </c>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7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700-000002000000}">
      <formula1>-90</formula1>
      <formula2>90</formula2>
    </dataValidation>
    <dataValidation type="decimal" showErrorMessage="1" sqref="B6" xr:uid="{00000000-0002-0000-0700-000003000000}">
      <formula1>-180</formula1>
      <formula2>180</formula2>
    </dataValidation>
    <dataValidation type="list" showErrorMessage="1" sqref="B7" xr:uid="{00000000-0002-0000-0700-000004000000}">
      <formula1>"Yes,No"</formula1>
    </dataValidation>
    <dataValidation type="decimal" showErrorMessage="1" sqref="B9" xr:uid="{00000000-0002-0000-07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40 H13:H14 H21:H23 H25:H37" xr:uid="{00000000-0002-0000-0700-000007000000}">
      <formula1>OR(H13="MI",H13="N/A",ISNUMBER(H13))</formula1>
    </dataValidation>
    <dataValidation type="list" allowBlank="1" showErrorMessage="1" sqref="J13:J20 J38:J39 J22 J24:J32 J34:J35" xr:uid="{00000000-0002-0000-0700-000023000000}">
      <formula1>"Level 1,Level 2,Level 3,Level 4"</formula1>
    </dataValidation>
    <dataValidation type="list" allowBlank="1" showErrorMessage="1" sqref="K13:K20 K37:K40 K22:K32 K34" xr:uid="{00000000-0002-0000-07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700-000001000000}">
          <x14:formula1>
            <xm:f>ListofCountries!$A$1:$A$194</xm:f>
          </x14:formula1>
          <xm:sqref>B4</xm:sqref>
        </x14:dataValidation>
        <x14:dataValidation type="list" allowBlank="1" xr:uid="{00000000-0002-0000-0700-000005000000}">
          <x14:formula1>
            <xm:f>ListofCountries!$B$1:$B$152</xm:f>
          </x14:formula1>
          <xm:sqref>B8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R40"/>
  <sheetViews>
    <sheetView showGridLines="0" topLeftCell="B1" zoomScale="70" zoomScaleNormal="70" workbookViewId="0">
      <selection activeCell="H34" sqref="H34"/>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155</v>
      </c>
    </row>
    <row r="2" spans="1:18" x14ac:dyDescent="0.35">
      <c r="A2" s="3" t="s">
        <v>2</v>
      </c>
      <c r="B2" s="4" t="s">
        <v>156</v>
      </c>
    </row>
    <row r="3" spans="1:18" x14ac:dyDescent="0.35">
      <c r="A3" s="3" t="s">
        <v>4</v>
      </c>
      <c r="B3" s="4" t="s">
        <v>119</v>
      </c>
    </row>
    <row r="4" spans="1:18" x14ac:dyDescent="0.35">
      <c r="A4" s="3" t="s">
        <v>6</v>
      </c>
      <c r="B4" s="4" t="s">
        <v>7</v>
      </c>
    </row>
    <row r="5" spans="1:18" x14ac:dyDescent="0.35">
      <c r="A5" s="3" t="s">
        <v>8</v>
      </c>
      <c r="B5" s="4">
        <v>38.750188999999999</v>
      </c>
    </row>
    <row r="6" spans="1:18" x14ac:dyDescent="0.35">
      <c r="A6" s="3" t="s">
        <v>9</v>
      </c>
      <c r="B6" s="4">
        <v>-4.1584669999999999</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5"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63170.270579840093</v>
      </c>
      <c r="I13" s="15"/>
      <c r="J13" s="16"/>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141.69999999999996</v>
      </c>
      <c r="I14" s="21"/>
      <c r="J14" s="16" t="s">
        <v>42</v>
      </c>
      <c r="K14" s="55"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45.5</v>
      </c>
      <c r="I15" s="21"/>
      <c r="J15" s="16" t="s">
        <v>42</v>
      </c>
      <c r="K15" s="55" t="s">
        <v>43</v>
      </c>
      <c r="L15" s="22" t="s">
        <v>28</v>
      </c>
      <c r="M15" s="22" t="s">
        <v>28</v>
      </c>
      <c r="N15" s="22" t="s">
        <v>28</v>
      </c>
      <c r="O15" s="22" t="s">
        <v>28</v>
      </c>
      <c r="P15" s="22" t="s">
        <v>28</v>
      </c>
      <c r="Q15" s="22" t="s">
        <v>28</v>
      </c>
      <c r="R15" s="23" t="s">
        <v>28</v>
      </c>
    </row>
    <row r="16" spans="1:18" ht="15.5" thickTop="1" thickBot="1" x14ac:dyDescent="0.4">
      <c r="A16" s="17" t="s">
        <v>124</v>
      </c>
      <c r="B16" s="24" t="s">
        <v>47</v>
      </c>
      <c r="C16" s="25" t="s">
        <v>28</v>
      </c>
      <c r="D16" s="25" t="s">
        <v>28</v>
      </c>
      <c r="E16" s="25" t="s">
        <v>28</v>
      </c>
      <c r="F16" s="26" t="s">
        <v>28</v>
      </c>
      <c r="H16" s="27">
        <v>30.399999999999995</v>
      </c>
      <c r="I16" s="21"/>
      <c r="J16" s="16" t="s">
        <v>42</v>
      </c>
      <c r="K16" s="55" t="s">
        <v>43</v>
      </c>
      <c r="L16" s="22" t="s">
        <v>28</v>
      </c>
      <c r="M16" s="22" t="s">
        <v>28</v>
      </c>
      <c r="N16" s="22" t="s">
        <v>28</v>
      </c>
      <c r="O16" s="22" t="s">
        <v>28</v>
      </c>
      <c r="P16" s="22" t="s">
        <v>28</v>
      </c>
      <c r="Q16" s="22" t="s">
        <v>28</v>
      </c>
      <c r="R16" s="23" t="s">
        <v>28</v>
      </c>
    </row>
    <row r="17" spans="1:18" ht="15.5" thickTop="1" thickBot="1" x14ac:dyDescent="0.4">
      <c r="A17" s="17" t="s">
        <v>125</v>
      </c>
      <c r="B17" s="24" t="s">
        <v>49</v>
      </c>
      <c r="C17" s="25" t="s">
        <v>28</v>
      </c>
      <c r="D17" s="25" t="s">
        <v>28</v>
      </c>
      <c r="E17" s="25" t="s">
        <v>28</v>
      </c>
      <c r="F17" s="26" t="s">
        <v>28</v>
      </c>
      <c r="H17" s="27">
        <v>0</v>
      </c>
      <c r="I17" s="21"/>
      <c r="J17" s="16" t="s">
        <v>42</v>
      </c>
      <c r="K17" s="55" t="s">
        <v>43</v>
      </c>
      <c r="L17" s="22" t="s">
        <v>28</v>
      </c>
      <c r="M17" s="22" t="s">
        <v>28</v>
      </c>
      <c r="N17" s="22" t="s">
        <v>28</v>
      </c>
      <c r="O17" s="22" t="s">
        <v>28</v>
      </c>
      <c r="P17" s="22" t="s">
        <v>28</v>
      </c>
      <c r="Q17" s="22" t="s">
        <v>28</v>
      </c>
      <c r="R17" s="23" t="s">
        <v>28</v>
      </c>
    </row>
    <row r="18" spans="1:18" ht="15.5" thickTop="1" thickBot="1" x14ac:dyDescent="0.4">
      <c r="A18" s="17" t="s">
        <v>126</v>
      </c>
      <c r="B18" s="24" t="s">
        <v>51</v>
      </c>
      <c r="C18" s="25" t="s">
        <v>28</v>
      </c>
      <c r="D18" s="25" t="s">
        <v>28</v>
      </c>
      <c r="E18" s="25" t="s">
        <v>28</v>
      </c>
      <c r="F18" s="26" t="s">
        <v>28</v>
      </c>
      <c r="H18" s="27">
        <v>64.199999999999989</v>
      </c>
      <c r="I18" s="21"/>
      <c r="J18" s="16" t="s">
        <v>42</v>
      </c>
      <c r="K18" s="55" t="s">
        <v>43</v>
      </c>
      <c r="L18" s="22" t="s">
        <v>28</v>
      </c>
      <c r="M18" s="22" t="s">
        <v>28</v>
      </c>
      <c r="N18" s="22" t="s">
        <v>28</v>
      </c>
      <c r="O18" s="22" t="s">
        <v>28</v>
      </c>
      <c r="P18" s="22" t="s">
        <v>28</v>
      </c>
      <c r="Q18" s="22" t="s">
        <v>28</v>
      </c>
      <c r="R18" s="23" t="s">
        <v>28</v>
      </c>
    </row>
    <row r="19" spans="1:18" ht="15.5" thickTop="1" thickBot="1" x14ac:dyDescent="0.4">
      <c r="A19" s="17" t="s">
        <v>127</v>
      </c>
      <c r="B19" s="24" t="s">
        <v>53</v>
      </c>
      <c r="C19" s="25" t="s">
        <v>28</v>
      </c>
      <c r="D19" s="25" t="s">
        <v>28</v>
      </c>
      <c r="E19" s="25" t="s">
        <v>28</v>
      </c>
      <c r="F19" s="26" t="s">
        <v>28</v>
      </c>
      <c r="H19" s="27">
        <v>1.5999999999999999</v>
      </c>
      <c r="I19" s="21"/>
      <c r="J19" s="16" t="s">
        <v>42</v>
      </c>
      <c r="K19" s="55" t="s">
        <v>43</v>
      </c>
      <c r="L19" s="22" t="s">
        <v>28</v>
      </c>
      <c r="M19" s="22" t="s">
        <v>28</v>
      </c>
      <c r="N19" s="22" t="s">
        <v>28</v>
      </c>
      <c r="O19" s="22" t="s">
        <v>28</v>
      </c>
      <c r="P19" s="22" t="s">
        <v>28</v>
      </c>
      <c r="Q19" s="22" t="s">
        <v>28</v>
      </c>
      <c r="R19" s="23" t="s">
        <v>28</v>
      </c>
    </row>
    <row r="20" spans="1:18" ht="15.5" thickTop="1" thickBot="1" x14ac:dyDescent="0.4">
      <c r="A20" s="17" t="s">
        <v>128</v>
      </c>
      <c r="B20" s="24" t="s">
        <v>55</v>
      </c>
      <c r="C20" s="25" t="s">
        <v>28</v>
      </c>
      <c r="D20" s="25" t="s">
        <v>28</v>
      </c>
      <c r="E20" s="25" t="s">
        <v>28</v>
      </c>
      <c r="F20" s="26" t="s">
        <v>28</v>
      </c>
      <c r="H20" s="27">
        <v>0</v>
      </c>
      <c r="I20" s="21"/>
      <c r="J20" s="16" t="s">
        <v>42</v>
      </c>
      <c r="K20" s="55" t="s">
        <v>43</v>
      </c>
      <c r="L20" s="22" t="s">
        <v>28</v>
      </c>
      <c r="M20" s="22" t="s">
        <v>28</v>
      </c>
      <c r="N20" s="22" t="s">
        <v>28</v>
      </c>
      <c r="O20" s="22" t="s">
        <v>28</v>
      </c>
      <c r="P20" s="22" t="s">
        <v>28</v>
      </c>
      <c r="Q20" s="22" t="s">
        <v>28</v>
      </c>
      <c r="R20" s="23" t="s">
        <v>28</v>
      </c>
    </row>
    <row r="21" spans="1:18" ht="15.5" thickTop="1" thickBot="1" x14ac:dyDescent="0.4">
      <c r="A21" s="17" t="s">
        <v>129</v>
      </c>
      <c r="B21" s="18" t="s">
        <v>57</v>
      </c>
      <c r="C21" s="19" t="s">
        <v>28</v>
      </c>
      <c r="D21" s="19" t="s">
        <v>28</v>
      </c>
      <c r="E21" s="19" t="s">
        <v>28</v>
      </c>
      <c r="F21" s="20" t="s">
        <v>28</v>
      </c>
      <c r="H21" s="21">
        <f>SUM(H22:H28,H31:H32)</f>
        <v>62826.401677140093</v>
      </c>
      <c r="I21" s="21"/>
      <c r="J21" s="16" t="s">
        <v>28</v>
      </c>
      <c r="K21" s="55"/>
      <c r="L21" s="22" t="s">
        <v>28</v>
      </c>
      <c r="M21" s="22" t="s">
        <v>28</v>
      </c>
      <c r="N21" s="22" t="s">
        <v>28</v>
      </c>
      <c r="O21" s="22" t="s">
        <v>28</v>
      </c>
      <c r="P21" s="22" t="s">
        <v>28</v>
      </c>
      <c r="Q21" s="22" t="s">
        <v>28</v>
      </c>
      <c r="R21" s="23" t="s">
        <v>28</v>
      </c>
    </row>
    <row r="22" spans="1:18" ht="15.5" thickTop="1" thickBot="1" x14ac:dyDescent="0.4">
      <c r="A22" s="17" t="s">
        <v>130</v>
      </c>
      <c r="B22" s="28" t="s">
        <v>60</v>
      </c>
      <c r="C22" s="25" t="s">
        <v>28</v>
      </c>
      <c r="D22" s="25" t="s">
        <v>28</v>
      </c>
      <c r="E22" s="25" t="s">
        <v>28</v>
      </c>
      <c r="F22" s="26" t="s">
        <v>28</v>
      </c>
      <c r="H22" s="27">
        <v>267.10000000000002</v>
      </c>
      <c r="I22" s="21"/>
      <c r="J22" s="56" t="s">
        <v>42</v>
      </c>
      <c r="K22" s="55"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27">
        <v>0</v>
      </c>
      <c r="I23" s="21"/>
      <c r="J23" s="56" t="s">
        <v>58</v>
      </c>
      <c r="K23" s="55"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74">
        <v>292</v>
      </c>
      <c r="I24" s="21"/>
      <c r="J24" s="56" t="s">
        <v>42</v>
      </c>
      <c r="K24" s="55" t="s">
        <v>61</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54"/>
      <c r="I25" s="21"/>
      <c r="J25" s="56"/>
      <c r="K25" s="55" t="s">
        <v>61</v>
      </c>
      <c r="L25" s="22" t="s">
        <v>28</v>
      </c>
      <c r="M25" s="22" t="s">
        <v>28</v>
      </c>
      <c r="N25" s="22" t="s">
        <v>28</v>
      </c>
      <c r="O25" s="22" t="s">
        <v>28</v>
      </c>
      <c r="P25" s="22" t="s">
        <v>28</v>
      </c>
      <c r="Q25" s="22" t="s">
        <v>28</v>
      </c>
      <c r="R25" s="23" t="s">
        <v>28</v>
      </c>
    </row>
    <row r="26" spans="1:18" ht="15.5" thickTop="1" thickBot="1" x14ac:dyDescent="0.4">
      <c r="A26" s="17" t="s">
        <v>136</v>
      </c>
      <c r="B26" s="28" t="s">
        <v>55</v>
      </c>
      <c r="C26" s="25" t="s">
        <v>28</v>
      </c>
      <c r="D26" s="25" t="s">
        <v>28</v>
      </c>
      <c r="E26" s="25" t="s">
        <v>28</v>
      </c>
      <c r="F26" s="26" t="s">
        <v>28</v>
      </c>
      <c r="H26" s="27">
        <v>0</v>
      </c>
      <c r="I26" s="21"/>
      <c r="J26" s="56" t="s">
        <v>42</v>
      </c>
      <c r="K26" s="55" t="s">
        <v>61</v>
      </c>
      <c r="L26" s="22" t="s">
        <v>28</v>
      </c>
      <c r="M26" s="22" t="s">
        <v>28</v>
      </c>
      <c r="N26" s="22" t="s">
        <v>28</v>
      </c>
      <c r="O26" s="22" t="s">
        <v>28</v>
      </c>
      <c r="P26" s="22" t="s">
        <v>28</v>
      </c>
      <c r="Q26" s="22" t="s">
        <v>28</v>
      </c>
      <c r="R26" s="23" t="s">
        <v>28</v>
      </c>
    </row>
    <row r="27" spans="1:18" ht="15.5" thickTop="1" thickBot="1" x14ac:dyDescent="0.4">
      <c r="A27" s="17" t="s">
        <v>137</v>
      </c>
      <c r="B27" s="28" t="s">
        <v>71</v>
      </c>
      <c r="C27" s="25" t="s">
        <v>28</v>
      </c>
      <c r="D27" s="25" t="s">
        <v>28</v>
      </c>
      <c r="E27" s="25" t="s">
        <v>28</v>
      </c>
      <c r="F27" s="26" t="s">
        <v>28</v>
      </c>
      <c r="H27" s="27">
        <v>0</v>
      </c>
      <c r="I27" s="21"/>
      <c r="J27" s="56" t="s">
        <v>42</v>
      </c>
      <c r="K27" s="55" t="s">
        <v>61</v>
      </c>
      <c r="L27" s="22" t="s">
        <v>28</v>
      </c>
      <c r="M27" s="22" t="s">
        <v>28</v>
      </c>
      <c r="N27" s="22" t="s">
        <v>28</v>
      </c>
      <c r="O27" s="22" t="s">
        <v>28</v>
      </c>
      <c r="P27" s="22" t="s">
        <v>28</v>
      </c>
      <c r="Q27" s="22" t="s">
        <v>28</v>
      </c>
      <c r="R27" s="23" t="s">
        <v>28</v>
      </c>
    </row>
    <row r="28" spans="1:18" ht="15.5" thickTop="1" thickBot="1" x14ac:dyDescent="0.4">
      <c r="A28" s="17" t="s">
        <v>138</v>
      </c>
      <c r="B28" s="28" t="s">
        <v>76</v>
      </c>
      <c r="C28" s="25" t="s">
        <v>28</v>
      </c>
      <c r="D28" s="25" t="s">
        <v>28</v>
      </c>
      <c r="E28" s="25" t="s">
        <v>28</v>
      </c>
      <c r="F28" s="26" t="s">
        <v>28</v>
      </c>
      <c r="H28" s="27">
        <v>11905.701677140098</v>
      </c>
      <c r="I28" s="21"/>
      <c r="J28" s="56" t="s">
        <v>42</v>
      </c>
      <c r="K28" s="55" t="s">
        <v>61</v>
      </c>
      <c r="L28" s="22" t="s">
        <v>28</v>
      </c>
      <c r="M28" s="22" t="s">
        <v>28</v>
      </c>
      <c r="N28" s="22" t="s">
        <v>28</v>
      </c>
      <c r="O28" s="22" t="s">
        <v>28</v>
      </c>
      <c r="P28" s="22" t="s">
        <v>28</v>
      </c>
      <c r="Q28" s="22" t="s">
        <v>28</v>
      </c>
      <c r="R28" s="23" t="s">
        <v>28</v>
      </c>
    </row>
    <row r="29" spans="1:18" ht="15.5" thickTop="1" thickBot="1" x14ac:dyDescent="0.4">
      <c r="A29" s="17" t="s">
        <v>139</v>
      </c>
      <c r="B29" s="24" t="s">
        <v>78</v>
      </c>
      <c r="C29" s="25" t="s">
        <v>28</v>
      </c>
      <c r="D29" s="25" t="s">
        <v>28</v>
      </c>
      <c r="E29" s="25" t="s">
        <v>28</v>
      </c>
      <c r="F29" s="26" t="s">
        <v>28</v>
      </c>
      <c r="H29" s="27" t="s">
        <v>68</v>
      </c>
      <c r="I29" s="21"/>
      <c r="J29" s="56"/>
      <c r="K29" s="55" t="s">
        <v>61</v>
      </c>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27">
        <v>11905.701677140098</v>
      </c>
      <c r="I30" s="21"/>
      <c r="J30" s="56" t="s">
        <v>42</v>
      </c>
      <c r="K30" s="55" t="s">
        <v>61</v>
      </c>
      <c r="L30" s="22" t="s">
        <v>28</v>
      </c>
      <c r="M30" s="22" t="s">
        <v>28</v>
      </c>
      <c r="N30" s="22" t="s">
        <v>28</v>
      </c>
      <c r="O30" s="22" t="s">
        <v>28</v>
      </c>
      <c r="P30" s="22" t="s">
        <v>28</v>
      </c>
      <c r="Q30" s="22" t="s">
        <v>28</v>
      </c>
      <c r="R30" s="23" t="s">
        <v>28</v>
      </c>
    </row>
    <row r="31" spans="1:18" ht="15.5" thickTop="1" thickBot="1" x14ac:dyDescent="0.4">
      <c r="A31" s="17" t="s">
        <v>141</v>
      </c>
      <c r="B31" s="28" t="s">
        <v>73</v>
      </c>
      <c r="C31" s="25" t="s">
        <v>28</v>
      </c>
      <c r="D31" s="25" t="s">
        <v>28</v>
      </c>
      <c r="E31" s="25" t="s">
        <v>28</v>
      </c>
      <c r="F31" s="26" t="s">
        <v>28</v>
      </c>
      <c r="H31" s="27">
        <v>50361.599999999999</v>
      </c>
      <c r="I31" s="21"/>
      <c r="J31" s="56" t="s">
        <v>42</v>
      </c>
      <c r="K31" s="55" t="s">
        <v>61</v>
      </c>
      <c r="L31" s="22"/>
      <c r="M31" s="22" t="s">
        <v>28</v>
      </c>
      <c r="N31" s="22" t="s">
        <v>28</v>
      </c>
      <c r="O31" s="22" t="s">
        <v>28</v>
      </c>
      <c r="P31" s="22" t="s">
        <v>28</v>
      </c>
      <c r="Q31" s="22" t="s">
        <v>28</v>
      </c>
      <c r="R31" s="23" t="s">
        <v>28</v>
      </c>
    </row>
    <row r="32" spans="1:18" ht="15.5" thickTop="1" thickBot="1" x14ac:dyDescent="0.4">
      <c r="A32" s="17" t="s">
        <v>142</v>
      </c>
      <c r="B32" s="28" t="s">
        <v>55</v>
      </c>
      <c r="C32" s="25" t="s">
        <v>28</v>
      </c>
      <c r="D32" s="25" t="s">
        <v>28</v>
      </c>
      <c r="E32" s="25" t="s">
        <v>28</v>
      </c>
      <c r="F32" s="26" t="s">
        <v>28</v>
      </c>
      <c r="H32" s="27">
        <v>0</v>
      </c>
      <c r="I32" s="21"/>
      <c r="J32" s="56" t="s">
        <v>42</v>
      </c>
      <c r="K32" s="55" t="s">
        <v>61</v>
      </c>
      <c r="L32" s="22" t="s">
        <v>28</v>
      </c>
      <c r="M32" s="22" t="s">
        <v>28</v>
      </c>
      <c r="N32" s="22" t="s">
        <v>28</v>
      </c>
      <c r="O32" s="22" t="s">
        <v>28</v>
      </c>
      <c r="P32" s="22" t="s">
        <v>28</v>
      </c>
      <c r="Q32" s="22" t="s">
        <v>28</v>
      </c>
      <c r="R32" s="23" t="s">
        <v>28</v>
      </c>
    </row>
    <row r="33" spans="1:18" ht="15.5" thickTop="1" thickBot="1" x14ac:dyDescent="0.4">
      <c r="A33" s="17" t="s">
        <v>143</v>
      </c>
      <c r="B33" s="18" t="s">
        <v>84</v>
      </c>
      <c r="C33" s="19" t="s">
        <v>28</v>
      </c>
      <c r="D33" s="19" t="s">
        <v>28</v>
      </c>
      <c r="E33" s="19" t="s">
        <v>28</v>
      </c>
      <c r="F33" s="20" t="s">
        <v>28</v>
      </c>
      <c r="H33" s="21">
        <v>202.16890270000002</v>
      </c>
      <c r="I33" s="21"/>
      <c r="J33" s="16" t="s">
        <v>28</v>
      </c>
      <c r="K33" s="55"/>
      <c r="L33" s="22" t="s">
        <v>28</v>
      </c>
      <c r="M33" s="22" t="s">
        <v>28</v>
      </c>
      <c r="N33" s="22" t="s">
        <v>28</v>
      </c>
      <c r="O33" s="22" t="s">
        <v>28</v>
      </c>
      <c r="P33" s="22" t="s">
        <v>28</v>
      </c>
      <c r="Q33" s="22" t="s">
        <v>28</v>
      </c>
      <c r="R33" s="23" t="s">
        <v>28</v>
      </c>
    </row>
    <row r="34" spans="1:18" ht="15.5" thickTop="1" thickBot="1" x14ac:dyDescent="0.4">
      <c r="A34" s="17" t="s">
        <v>144</v>
      </c>
      <c r="B34" s="28" t="s">
        <v>86</v>
      </c>
      <c r="C34" s="25" t="s">
        <v>28</v>
      </c>
      <c r="D34" s="25" t="s">
        <v>28</v>
      </c>
      <c r="E34" s="25" t="s">
        <v>28</v>
      </c>
      <c r="F34" s="26" t="s">
        <v>28</v>
      </c>
      <c r="H34" s="27">
        <v>202.16890270000002</v>
      </c>
      <c r="I34" s="21"/>
      <c r="J34" s="16" t="s">
        <v>42</v>
      </c>
      <c r="K34" s="70" t="s">
        <v>61</v>
      </c>
      <c r="L34" s="22" t="s">
        <v>28</v>
      </c>
      <c r="M34" s="22" t="s">
        <v>28</v>
      </c>
      <c r="N34" s="22" t="s">
        <v>28</v>
      </c>
      <c r="O34" s="22" t="s">
        <v>28</v>
      </c>
      <c r="P34" s="22" t="s">
        <v>28</v>
      </c>
      <c r="Q34" s="22" t="s">
        <v>28</v>
      </c>
      <c r="R34" s="23" t="s">
        <v>28</v>
      </c>
    </row>
    <row r="35" spans="1:18" ht="15.5" thickTop="1" thickBot="1" x14ac:dyDescent="0.4">
      <c r="A35" s="17" t="s">
        <v>145</v>
      </c>
      <c r="B35" s="24" t="s">
        <v>88</v>
      </c>
      <c r="C35" s="25" t="s">
        <v>28</v>
      </c>
      <c r="D35" s="25" t="s">
        <v>28</v>
      </c>
      <c r="E35" s="25" t="s">
        <v>28</v>
      </c>
      <c r="F35" s="26" t="s">
        <v>28</v>
      </c>
      <c r="H35" s="27">
        <v>202.11710632</v>
      </c>
      <c r="I35" s="21"/>
      <c r="J35" s="16" t="s">
        <v>42</v>
      </c>
      <c r="K35" s="70" t="s">
        <v>43</v>
      </c>
      <c r="L35" s="22" t="s">
        <v>28</v>
      </c>
      <c r="M35" s="22" t="s">
        <v>28</v>
      </c>
      <c r="N35" s="22" t="s">
        <v>28</v>
      </c>
      <c r="O35" s="22" t="s">
        <v>28</v>
      </c>
      <c r="P35" s="22" t="s">
        <v>28</v>
      </c>
      <c r="Q35" s="22" t="s">
        <v>28</v>
      </c>
      <c r="R35" s="23" t="s">
        <v>28</v>
      </c>
    </row>
    <row r="36" spans="1:18" ht="15.5" thickTop="1" thickBot="1" x14ac:dyDescent="0.4">
      <c r="A36" s="17" t="s">
        <v>146</v>
      </c>
      <c r="B36" s="24" t="s">
        <v>90</v>
      </c>
      <c r="C36" s="25" t="s">
        <v>28</v>
      </c>
      <c r="D36" s="25" t="s">
        <v>28</v>
      </c>
      <c r="E36" s="25" t="s">
        <v>28</v>
      </c>
      <c r="F36" s="26" t="s">
        <v>28</v>
      </c>
      <c r="H36" s="27" t="s">
        <v>68</v>
      </c>
      <c r="I36" s="21"/>
      <c r="J36" s="16" t="s">
        <v>28</v>
      </c>
      <c r="K36" s="70"/>
      <c r="L36" s="22" t="s">
        <v>28</v>
      </c>
      <c r="M36" s="22" t="s">
        <v>28</v>
      </c>
      <c r="N36" s="22" t="s">
        <v>28</v>
      </c>
      <c r="O36" s="22" t="s">
        <v>28</v>
      </c>
      <c r="P36" s="22" t="s">
        <v>28</v>
      </c>
      <c r="Q36" s="22" t="s">
        <v>28</v>
      </c>
      <c r="R36" s="23" t="s">
        <v>28</v>
      </c>
    </row>
    <row r="37" spans="1:18" ht="15.5" thickTop="1" thickBot="1" x14ac:dyDescent="0.4">
      <c r="A37" s="17" t="s">
        <v>147</v>
      </c>
      <c r="B37" s="24" t="s">
        <v>92</v>
      </c>
      <c r="C37" s="25" t="s">
        <v>28</v>
      </c>
      <c r="D37" s="25" t="s">
        <v>28</v>
      </c>
      <c r="E37" s="25" t="s">
        <v>28</v>
      </c>
      <c r="F37" s="26" t="s">
        <v>28</v>
      </c>
      <c r="H37" s="27">
        <v>5.1796379999999996E-2</v>
      </c>
      <c r="I37" s="21"/>
      <c r="J37" s="16" t="s">
        <v>58</v>
      </c>
      <c r="K37" s="70" t="s">
        <v>61</v>
      </c>
      <c r="L37" s="22" t="s">
        <v>28</v>
      </c>
      <c r="M37" s="22" t="s">
        <v>28</v>
      </c>
      <c r="N37" s="22" t="s">
        <v>28</v>
      </c>
      <c r="O37" s="22" t="s">
        <v>28</v>
      </c>
      <c r="P37" s="22" t="s">
        <v>28</v>
      </c>
      <c r="Q37" s="22" t="s">
        <v>28</v>
      </c>
      <c r="R37" s="23" t="s">
        <v>28</v>
      </c>
    </row>
    <row r="38" spans="1:18" ht="15.5" thickTop="1" thickBot="1" x14ac:dyDescent="0.4">
      <c r="A38" s="17" t="s">
        <v>148</v>
      </c>
      <c r="B38" s="24" t="s">
        <v>55</v>
      </c>
      <c r="C38" s="25" t="s">
        <v>28</v>
      </c>
      <c r="D38" s="25" t="s">
        <v>28</v>
      </c>
      <c r="E38" s="25" t="s">
        <v>28</v>
      </c>
      <c r="F38" s="26" t="s">
        <v>28</v>
      </c>
      <c r="H38" s="27" t="s">
        <v>68</v>
      </c>
      <c r="I38" s="21"/>
      <c r="J38" s="16" t="s">
        <v>28</v>
      </c>
      <c r="K38" s="70"/>
      <c r="L38" s="22" t="s">
        <v>28</v>
      </c>
      <c r="M38" s="22" t="s">
        <v>28</v>
      </c>
      <c r="N38" s="22" t="s">
        <v>28</v>
      </c>
      <c r="O38" s="22" t="s">
        <v>28</v>
      </c>
      <c r="P38" s="22" t="s">
        <v>28</v>
      </c>
      <c r="Q38" s="22" t="s">
        <v>28</v>
      </c>
      <c r="R38" s="23" t="s">
        <v>28</v>
      </c>
    </row>
    <row r="39" spans="1:18" ht="15.5" thickTop="1" thickBot="1" x14ac:dyDescent="0.4">
      <c r="A39" s="17" t="s">
        <v>149</v>
      </c>
      <c r="B39" s="28" t="s">
        <v>97</v>
      </c>
      <c r="C39" s="25" t="s">
        <v>28</v>
      </c>
      <c r="D39" s="25" t="s">
        <v>28</v>
      </c>
      <c r="E39" s="25" t="s">
        <v>28</v>
      </c>
      <c r="F39" s="26" t="s">
        <v>28</v>
      </c>
      <c r="H39" s="27" t="s">
        <v>68</v>
      </c>
      <c r="I39" s="21"/>
      <c r="J39" s="16" t="s">
        <v>28</v>
      </c>
      <c r="K39" s="70"/>
      <c r="L39" s="22" t="s">
        <v>28</v>
      </c>
      <c r="M39" s="22" t="s">
        <v>28</v>
      </c>
      <c r="N39" s="22" t="s">
        <v>28</v>
      </c>
      <c r="O39" s="22" t="s">
        <v>28</v>
      </c>
      <c r="P39" s="22" t="s">
        <v>28</v>
      </c>
      <c r="Q39" s="22" t="s">
        <v>28</v>
      </c>
      <c r="R39" s="23" t="s">
        <v>28</v>
      </c>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8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800-000002000000}">
      <formula1>-90</formula1>
      <formula2>90</formula2>
    </dataValidation>
    <dataValidation type="decimal" showErrorMessage="1" sqref="B6" xr:uid="{00000000-0002-0000-0800-000003000000}">
      <formula1>-180</formula1>
      <formula2>180</formula2>
    </dataValidation>
    <dataValidation type="list" showErrorMessage="1" sqref="B7" xr:uid="{00000000-0002-0000-0800-000004000000}">
      <formula1>"Yes,No"</formula1>
    </dataValidation>
    <dataValidation type="decimal" showErrorMessage="1" sqref="B9" xr:uid="{00000000-0002-0000-08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6:H40" xr:uid="{00000000-0002-0000-0800-000007000000}">
      <formula1>OR(H13="MI",H13="N/A",ISNUMBER(H13))</formula1>
    </dataValidation>
    <dataValidation type="list" allowBlank="1" showErrorMessage="1" sqref="J13:J21 J33:J39" xr:uid="{00000000-0002-0000-0800-000023000000}">
      <formula1>"Level 1,Level 2,Level 3,Level 4"</formula1>
    </dataValidation>
    <dataValidation type="list" allowBlank="1" showErrorMessage="1" sqref="K13 K40" xr:uid="{00000000-0002-0000-08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800-000001000000}">
          <x14:formula1>
            <xm:f>ListofCountries!$A$1:$A$194</xm:f>
          </x14:formula1>
          <xm:sqref>B4</xm:sqref>
        </x14:dataValidation>
        <x14:dataValidation type="list" allowBlank="1" xr:uid="{00000000-0002-0000-0800-000005000000}">
          <x14:formula1>
            <xm:f>ListofCountries!$B$1:$B$152</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R40"/>
  <sheetViews>
    <sheetView showGridLines="0" topLeftCell="B11" zoomScaleNormal="100" workbookViewId="0">
      <selection activeCell="H16" sqref="H16"/>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157</v>
      </c>
    </row>
    <row r="2" spans="1:18" x14ac:dyDescent="0.35">
      <c r="A2" s="3" t="s">
        <v>2</v>
      </c>
      <c r="B2" s="4" t="s">
        <v>158</v>
      </c>
    </row>
    <row r="3" spans="1:18" x14ac:dyDescent="0.35">
      <c r="A3" s="3" t="s">
        <v>4</v>
      </c>
      <c r="B3" s="4" t="s">
        <v>119</v>
      </c>
    </row>
    <row r="4" spans="1:18" x14ac:dyDescent="0.35">
      <c r="A4" s="3" t="s">
        <v>6</v>
      </c>
      <c r="B4" s="4" t="s">
        <v>7</v>
      </c>
    </row>
    <row r="5" spans="1:18" x14ac:dyDescent="0.35">
      <c r="A5" s="3" t="s">
        <v>8</v>
      </c>
      <c r="B5" s="4">
        <v>41.279791000000003</v>
      </c>
    </row>
    <row r="6" spans="1:18" x14ac:dyDescent="0.35">
      <c r="A6" s="3" t="s">
        <v>9</v>
      </c>
      <c r="B6" s="4">
        <v>1.5631660000000001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23930.519986183604</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7453.5729999999985</v>
      </c>
      <c r="I14" s="21"/>
      <c r="J14" s="16" t="s">
        <v>42</v>
      </c>
      <c r="K14" s="22" t="s">
        <v>43</v>
      </c>
      <c r="L14" s="22" t="s">
        <v>28</v>
      </c>
      <c r="M14" s="70"/>
      <c r="N14" s="70"/>
      <c r="O14" s="70"/>
      <c r="P14" s="70"/>
      <c r="Q14" s="70"/>
      <c r="R14" s="72"/>
    </row>
    <row r="15" spans="1:18" ht="15.5" thickTop="1" thickBot="1" x14ac:dyDescent="0.4">
      <c r="A15" s="17" t="s">
        <v>123</v>
      </c>
      <c r="B15" s="24" t="s">
        <v>45</v>
      </c>
      <c r="C15" s="25" t="s">
        <v>28</v>
      </c>
      <c r="D15" s="25" t="s">
        <v>28</v>
      </c>
      <c r="E15" s="25" t="s">
        <v>28</v>
      </c>
      <c r="F15" s="26" t="s">
        <v>28</v>
      </c>
      <c r="H15" s="27">
        <v>2582.099999999999</v>
      </c>
      <c r="I15" s="21"/>
      <c r="J15" s="16" t="s">
        <v>42</v>
      </c>
      <c r="K15" s="22" t="s">
        <v>43</v>
      </c>
      <c r="L15" s="22" t="s">
        <v>28</v>
      </c>
      <c r="M15" s="70" t="s">
        <v>131</v>
      </c>
      <c r="N15" s="70"/>
      <c r="O15" s="70"/>
      <c r="P15" s="70"/>
      <c r="Q15" s="70"/>
      <c r="R15" s="72"/>
    </row>
    <row r="16" spans="1:18" ht="15.5" thickTop="1" thickBot="1" x14ac:dyDescent="0.4">
      <c r="A16" s="17" t="s">
        <v>124</v>
      </c>
      <c r="B16" s="24" t="s">
        <v>47</v>
      </c>
      <c r="C16" s="25" t="s">
        <v>28</v>
      </c>
      <c r="D16" s="25" t="s">
        <v>28</v>
      </c>
      <c r="E16" s="25" t="s">
        <v>28</v>
      </c>
      <c r="F16" s="26" t="s">
        <v>28</v>
      </c>
      <c r="H16" s="27">
        <f>1181+171.873</f>
        <v>1352.873</v>
      </c>
      <c r="I16" s="21"/>
      <c r="J16" s="16" t="s">
        <v>42</v>
      </c>
      <c r="K16" s="22" t="s">
        <v>43</v>
      </c>
      <c r="L16" s="22" t="s">
        <v>28</v>
      </c>
      <c r="M16" s="70" t="s">
        <v>131</v>
      </c>
      <c r="N16" s="70"/>
      <c r="O16" s="70"/>
      <c r="P16" s="70"/>
      <c r="Q16" s="70"/>
      <c r="R16" s="72"/>
    </row>
    <row r="17" spans="1:18" ht="15.5" thickTop="1" thickBot="1" x14ac:dyDescent="0.4">
      <c r="A17" s="17" t="s">
        <v>125</v>
      </c>
      <c r="B17" s="24" t="s">
        <v>49</v>
      </c>
      <c r="C17" s="25" t="s">
        <v>28</v>
      </c>
      <c r="D17" s="25" t="s">
        <v>28</v>
      </c>
      <c r="E17" s="25" t="s">
        <v>28</v>
      </c>
      <c r="F17" s="26" t="s">
        <v>28</v>
      </c>
      <c r="H17" s="27">
        <v>11.1</v>
      </c>
      <c r="I17" s="21"/>
      <c r="J17" s="16" t="s">
        <v>42</v>
      </c>
      <c r="K17" s="22" t="s">
        <v>43</v>
      </c>
      <c r="L17" s="22" t="s">
        <v>28</v>
      </c>
      <c r="M17" s="70" t="s">
        <v>131</v>
      </c>
      <c r="N17" s="70"/>
      <c r="O17" s="70"/>
      <c r="P17" s="70"/>
      <c r="Q17" s="70"/>
      <c r="R17" s="72"/>
    </row>
    <row r="18" spans="1:18" ht="15.5" thickTop="1" thickBot="1" x14ac:dyDescent="0.4">
      <c r="A18" s="17" t="s">
        <v>126</v>
      </c>
      <c r="B18" s="24" t="s">
        <v>51</v>
      </c>
      <c r="C18" s="25" t="s">
        <v>28</v>
      </c>
      <c r="D18" s="25" t="s">
        <v>28</v>
      </c>
      <c r="E18" s="25" t="s">
        <v>28</v>
      </c>
      <c r="F18" s="26" t="s">
        <v>28</v>
      </c>
      <c r="H18" s="27">
        <v>64.199999999999989</v>
      </c>
      <c r="I18" s="21"/>
      <c r="J18" s="16" t="s">
        <v>42</v>
      </c>
      <c r="K18" s="22" t="s">
        <v>43</v>
      </c>
      <c r="L18" s="22" t="s">
        <v>28</v>
      </c>
      <c r="M18" s="70" t="s">
        <v>131</v>
      </c>
      <c r="N18" s="70"/>
      <c r="O18" s="70"/>
      <c r="P18" s="70"/>
      <c r="Q18" s="70"/>
      <c r="R18" s="72"/>
    </row>
    <row r="19" spans="1:18" ht="15.5" thickTop="1" thickBot="1" x14ac:dyDescent="0.4">
      <c r="A19" s="17" t="s">
        <v>127</v>
      </c>
      <c r="B19" s="24" t="s">
        <v>53</v>
      </c>
      <c r="C19" s="25" t="s">
        <v>28</v>
      </c>
      <c r="D19" s="25" t="s">
        <v>28</v>
      </c>
      <c r="E19" s="25" t="s">
        <v>28</v>
      </c>
      <c r="F19" s="26" t="s">
        <v>28</v>
      </c>
      <c r="H19" s="27">
        <v>1701.3</v>
      </c>
      <c r="I19" s="21"/>
      <c r="J19" s="16" t="s">
        <v>42</v>
      </c>
      <c r="K19" s="22" t="s">
        <v>43</v>
      </c>
      <c r="L19" s="22" t="s">
        <v>28</v>
      </c>
      <c r="M19" s="70" t="s">
        <v>131</v>
      </c>
      <c r="N19" s="70"/>
      <c r="O19" s="70"/>
      <c r="P19" s="70"/>
      <c r="Q19" s="70"/>
      <c r="R19" s="72"/>
    </row>
    <row r="20" spans="1:18" ht="15.5" thickTop="1" thickBot="1" x14ac:dyDescent="0.4">
      <c r="A20" s="17" t="s">
        <v>128</v>
      </c>
      <c r="B20" s="24" t="s">
        <v>55</v>
      </c>
      <c r="C20" s="25" t="s">
        <v>28</v>
      </c>
      <c r="D20" s="25" t="s">
        <v>28</v>
      </c>
      <c r="E20" s="25" t="s">
        <v>28</v>
      </c>
      <c r="F20" s="26" t="s">
        <v>28</v>
      </c>
      <c r="H20" s="27">
        <v>1741.9999999999998</v>
      </c>
      <c r="I20" s="21"/>
      <c r="J20" s="16" t="s">
        <v>42</v>
      </c>
      <c r="K20" s="22" t="s">
        <v>43</v>
      </c>
      <c r="L20" s="22" t="s">
        <v>28</v>
      </c>
      <c r="M20" s="70" t="s">
        <v>131</v>
      </c>
      <c r="N20" s="70"/>
      <c r="O20" s="70"/>
      <c r="P20" s="70"/>
      <c r="Q20" s="70"/>
      <c r="R20" s="72"/>
    </row>
    <row r="21" spans="1:18" ht="15.5" thickTop="1" thickBot="1" x14ac:dyDescent="0.4">
      <c r="A21" s="17" t="s">
        <v>129</v>
      </c>
      <c r="B21" s="18" t="s">
        <v>57</v>
      </c>
      <c r="C21" s="19" t="s">
        <v>28</v>
      </c>
      <c r="D21" s="19" t="s">
        <v>28</v>
      </c>
      <c r="E21" s="19" t="s">
        <v>28</v>
      </c>
      <c r="F21" s="20" t="s">
        <v>28</v>
      </c>
      <c r="H21" s="21">
        <f>SUM(H22:H28,H31:H32)</f>
        <v>16465.536897263602</v>
      </c>
      <c r="I21" s="21"/>
      <c r="J21" s="16" t="s">
        <v>42</v>
      </c>
      <c r="K21" s="22" t="s">
        <v>61</v>
      </c>
      <c r="L21" s="22" t="s">
        <v>28</v>
      </c>
      <c r="M21" s="70"/>
      <c r="N21" s="70"/>
      <c r="O21" s="70"/>
      <c r="P21" s="70"/>
      <c r="Q21" s="70"/>
      <c r="R21" s="72"/>
    </row>
    <row r="22" spans="1:18" ht="15.5" thickTop="1" thickBot="1" x14ac:dyDescent="0.4">
      <c r="A22" s="17" t="s">
        <v>130</v>
      </c>
      <c r="B22" s="28" t="s">
        <v>60</v>
      </c>
      <c r="C22" s="25" t="s">
        <v>28</v>
      </c>
      <c r="D22" s="25" t="s">
        <v>28</v>
      </c>
      <c r="E22" s="25" t="s">
        <v>28</v>
      </c>
      <c r="F22" s="26" t="s">
        <v>28</v>
      </c>
      <c r="H22" s="27">
        <v>225</v>
      </c>
      <c r="I22" s="21"/>
      <c r="J22" s="16" t="s">
        <v>42</v>
      </c>
      <c r="K22" s="22" t="s">
        <v>61</v>
      </c>
      <c r="L22" s="22" t="s">
        <v>28</v>
      </c>
      <c r="M22" s="70"/>
      <c r="N22" s="70"/>
      <c r="O22" s="70"/>
      <c r="P22" s="70" t="s">
        <v>131</v>
      </c>
      <c r="Q22" s="70"/>
      <c r="R22" s="72"/>
    </row>
    <row r="23" spans="1:18" ht="15.5" thickTop="1" thickBot="1" x14ac:dyDescent="0.4">
      <c r="A23" s="17" t="s">
        <v>132</v>
      </c>
      <c r="B23" s="28" t="s">
        <v>63</v>
      </c>
      <c r="C23" s="25" t="s">
        <v>28</v>
      </c>
      <c r="D23" s="25" t="s">
        <v>28</v>
      </c>
      <c r="E23" s="25" t="s">
        <v>28</v>
      </c>
      <c r="F23" s="26" t="s">
        <v>28</v>
      </c>
      <c r="H23" s="27">
        <v>120</v>
      </c>
      <c r="I23" s="21"/>
      <c r="J23" s="16" t="s">
        <v>58</v>
      </c>
      <c r="K23" s="22" t="s">
        <v>61</v>
      </c>
      <c r="L23" s="22" t="s">
        <v>28</v>
      </c>
      <c r="M23" s="70"/>
      <c r="N23" s="70"/>
      <c r="O23" s="70"/>
      <c r="P23" s="70" t="s">
        <v>131</v>
      </c>
      <c r="Q23" s="70"/>
      <c r="R23" s="72" t="s">
        <v>131</v>
      </c>
    </row>
    <row r="24" spans="1:18" ht="15.5" thickTop="1" thickBot="1" x14ac:dyDescent="0.4">
      <c r="A24" s="17" t="s">
        <v>133</v>
      </c>
      <c r="B24" s="28" t="s">
        <v>134</v>
      </c>
      <c r="C24" s="25" t="s">
        <v>28</v>
      </c>
      <c r="D24" s="25" t="s">
        <v>28</v>
      </c>
      <c r="E24" s="25" t="s">
        <v>28</v>
      </c>
      <c r="F24" s="26" t="s">
        <v>28</v>
      </c>
      <c r="H24" s="54">
        <v>863</v>
      </c>
      <c r="I24" s="21"/>
      <c r="J24" s="16" t="s">
        <v>42</v>
      </c>
      <c r="K24" s="22" t="s">
        <v>61</v>
      </c>
      <c r="L24" s="22" t="s">
        <v>28</v>
      </c>
      <c r="M24" s="70"/>
      <c r="N24" s="70"/>
      <c r="O24" s="70"/>
      <c r="P24" s="70" t="s">
        <v>131</v>
      </c>
      <c r="Q24" s="70"/>
      <c r="R24" s="72"/>
    </row>
    <row r="25" spans="1:18" ht="15.5" thickTop="1" thickBot="1" x14ac:dyDescent="0.4">
      <c r="A25" s="17" t="s">
        <v>135</v>
      </c>
      <c r="B25" s="28" t="s">
        <v>67</v>
      </c>
      <c r="C25" s="25" t="s">
        <v>28</v>
      </c>
      <c r="D25" s="25" t="s">
        <v>28</v>
      </c>
      <c r="E25" s="25" t="s">
        <v>28</v>
      </c>
      <c r="F25" s="26" t="s">
        <v>28</v>
      </c>
      <c r="H25" s="27">
        <v>246</v>
      </c>
      <c r="I25" s="21"/>
      <c r="J25" s="16" t="s">
        <v>42</v>
      </c>
      <c r="K25" s="22" t="s">
        <v>61</v>
      </c>
      <c r="L25" s="22" t="s">
        <v>28</v>
      </c>
      <c r="M25" s="70"/>
      <c r="N25" s="70"/>
      <c r="O25" s="70"/>
      <c r="P25" s="70" t="s">
        <v>131</v>
      </c>
      <c r="Q25" s="70"/>
      <c r="R25" s="72"/>
    </row>
    <row r="26" spans="1:18" ht="15.5" thickTop="1" thickBot="1" x14ac:dyDescent="0.4">
      <c r="A26" s="17" t="s">
        <v>136</v>
      </c>
      <c r="B26" s="28" t="s">
        <v>55</v>
      </c>
      <c r="C26" s="25" t="s">
        <v>28</v>
      </c>
      <c r="D26" s="25" t="s">
        <v>28</v>
      </c>
      <c r="E26" s="25" t="s">
        <v>28</v>
      </c>
      <c r="F26" s="26" t="s">
        <v>28</v>
      </c>
      <c r="H26" s="27">
        <v>0</v>
      </c>
      <c r="I26" s="21"/>
      <c r="J26" s="16" t="s">
        <v>42</v>
      </c>
      <c r="K26" s="22" t="s">
        <v>61</v>
      </c>
      <c r="L26" s="22" t="s">
        <v>28</v>
      </c>
      <c r="M26" s="70"/>
      <c r="N26" s="70"/>
      <c r="O26" s="70"/>
      <c r="P26" s="70"/>
      <c r="Q26" s="70"/>
      <c r="R26" s="72"/>
    </row>
    <row r="27" spans="1:18" ht="15.5" thickTop="1" thickBot="1" x14ac:dyDescent="0.4">
      <c r="A27" s="17" t="s">
        <v>137</v>
      </c>
      <c r="B27" s="28" t="s">
        <v>71</v>
      </c>
      <c r="C27" s="25" t="s">
        <v>28</v>
      </c>
      <c r="D27" s="25" t="s">
        <v>28</v>
      </c>
      <c r="E27" s="25" t="s">
        <v>28</v>
      </c>
      <c r="F27" s="26" t="s">
        <v>28</v>
      </c>
      <c r="H27" s="27" t="s">
        <v>68</v>
      </c>
      <c r="I27" s="21"/>
      <c r="J27" s="16" t="s">
        <v>28</v>
      </c>
      <c r="K27" s="22" t="s">
        <v>28</v>
      </c>
      <c r="L27" s="22" t="s">
        <v>28</v>
      </c>
      <c r="M27" s="70"/>
      <c r="N27" s="70"/>
      <c r="O27" s="70"/>
      <c r="P27" s="70"/>
      <c r="Q27" s="70"/>
      <c r="R27" s="72"/>
    </row>
    <row r="28" spans="1:18" ht="15.5" thickTop="1" thickBot="1" x14ac:dyDescent="0.4">
      <c r="A28" s="17" t="s">
        <v>138</v>
      </c>
      <c r="B28" s="28" t="s">
        <v>76</v>
      </c>
      <c r="C28" s="25" t="s">
        <v>28</v>
      </c>
      <c r="D28" s="25" t="s">
        <v>28</v>
      </c>
      <c r="E28" s="25" t="s">
        <v>28</v>
      </c>
      <c r="F28" s="26" t="s">
        <v>28</v>
      </c>
      <c r="H28" s="27">
        <v>15011.536897263602</v>
      </c>
      <c r="I28" s="21"/>
      <c r="J28" s="16" t="s">
        <v>42</v>
      </c>
      <c r="K28" s="22" t="s">
        <v>61</v>
      </c>
      <c r="L28" s="22" t="s">
        <v>28</v>
      </c>
      <c r="M28" s="70"/>
      <c r="N28" s="70"/>
      <c r="O28" s="70"/>
      <c r="P28" s="70"/>
      <c r="Q28" s="70"/>
      <c r="R28" s="72"/>
    </row>
    <row r="29" spans="1:18" ht="15.5" thickTop="1" thickBot="1" x14ac:dyDescent="0.4">
      <c r="A29" s="17" t="s">
        <v>139</v>
      </c>
      <c r="B29" s="24" t="s">
        <v>78</v>
      </c>
      <c r="C29" s="25" t="s">
        <v>28</v>
      </c>
      <c r="D29" s="25" t="s">
        <v>28</v>
      </c>
      <c r="E29" s="25" t="s">
        <v>28</v>
      </c>
      <c r="F29" s="26" t="s">
        <v>28</v>
      </c>
      <c r="H29" s="27">
        <v>0</v>
      </c>
      <c r="I29" s="21"/>
      <c r="J29" s="16" t="s">
        <v>42</v>
      </c>
      <c r="K29" s="22" t="s">
        <v>61</v>
      </c>
      <c r="L29" s="22" t="s">
        <v>28</v>
      </c>
      <c r="M29" s="70"/>
      <c r="N29" s="70"/>
      <c r="O29" s="70"/>
      <c r="P29" s="70"/>
      <c r="Q29" s="70"/>
      <c r="R29" s="72"/>
    </row>
    <row r="30" spans="1:18" ht="15.5" thickTop="1" thickBot="1" x14ac:dyDescent="0.4">
      <c r="A30" s="17" t="s">
        <v>140</v>
      </c>
      <c r="B30" s="24" t="s">
        <v>80</v>
      </c>
      <c r="C30" s="25" t="s">
        <v>28</v>
      </c>
      <c r="D30" s="25" t="s">
        <v>28</v>
      </c>
      <c r="E30" s="25" t="s">
        <v>28</v>
      </c>
      <c r="F30" s="26" t="s">
        <v>28</v>
      </c>
      <c r="H30" s="27">
        <v>15011.536897263602</v>
      </c>
      <c r="I30" s="21"/>
      <c r="J30" s="16" t="s">
        <v>42</v>
      </c>
      <c r="K30" s="22" t="s">
        <v>61</v>
      </c>
      <c r="L30" s="22" t="s">
        <v>28</v>
      </c>
      <c r="M30" s="70"/>
      <c r="N30" s="70"/>
      <c r="O30" s="70"/>
      <c r="P30" s="70" t="s">
        <v>131</v>
      </c>
      <c r="Q30" s="70"/>
      <c r="R30" s="72"/>
    </row>
    <row r="31" spans="1:18" ht="15.5" thickTop="1" thickBot="1" x14ac:dyDescent="0.4">
      <c r="A31" s="17" t="s">
        <v>141</v>
      </c>
      <c r="B31" s="28" t="s">
        <v>73</v>
      </c>
      <c r="C31" s="25" t="s">
        <v>28</v>
      </c>
      <c r="D31" s="25" t="s">
        <v>28</v>
      </c>
      <c r="E31" s="25" t="s">
        <v>28</v>
      </c>
      <c r="F31" s="26" t="s">
        <v>28</v>
      </c>
      <c r="H31" s="27">
        <v>0</v>
      </c>
      <c r="I31" s="21"/>
      <c r="J31" s="16" t="s">
        <v>42</v>
      </c>
      <c r="K31" s="22" t="s">
        <v>61</v>
      </c>
      <c r="L31" s="22" t="s">
        <v>28</v>
      </c>
      <c r="M31" s="70"/>
      <c r="N31" s="70"/>
      <c r="O31" s="70"/>
      <c r="P31" s="70"/>
      <c r="Q31" s="70"/>
      <c r="R31" s="72"/>
    </row>
    <row r="32" spans="1:18" ht="15.5" thickTop="1" thickBot="1" x14ac:dyDescent="0.4">
      <c r="A32" s="17" t="s">
        <v>142</v>
      </c>
      <c r="B32" s="28" t="s">
        <v>55</v>
      </c>
      <c r="C32" s="25" t="s">
        <v>28</v>
      </c>
      <c r="D32" s="25" t="s">
        <v>28</v>
      </c>
      <c r="E32" s="25" t="s">
        <v>28</v>
      </c>
      <c r="F32" s="26" t="s">
        <v>28</v>
      </c>
      <c r="H32" s="27">
        <v>0</v>
      </c>
      <c r="I32" s="21"/>
      <c r="J32" s="16" t="s">
        <v>42</v>
      </c>
      <c r="K32" s="22" t="s">
        <v>61</v>
      </c>
      <c r="L32" s="22" t="s">
        <v>28</v>
      </c>
      <c r="M32" s="70"/>
      <c r="N32" s="70"/>
      <c r="O32" s="70"/>
      <c r="P32" s="70"/>
      <c r="Q32" s="70"/>
      <c r="R32" s="72"/>
    </row>
    <row r="33" spans="1:18" ht="15.5" thickTop="1" thickBot="1" x14ac:dyDescent="0.4">
      <c r="A33" s="17" t="s">
        <v>143</v>
      </c>
      <c r="B33" s="18" t="s">
        <v>84</v>
      </c>
      <c r="C33" s="19" t="s">
        <v>28</v>
      </c>
      <c r="D33" s="19" t="s">
        <v>28</v>
      </c>
      <c r="E33" s="19" t="s">
        <v>28</v>
      </c>
      <c r="F33" s="20" t="s">
        <v>28</v>
      </c>
      <c r="H33" s="21">
        <v>11.41008892</v>
      </c>
      <c r="I33" s="21"/>
      <c r="J33" s="16" t="s">
        <v>42</v>
      </c>
      <c r="K33" s="22" t="s">
        <v>61</v>
      </c>
      <c r="L33" s="22" t="s">
        <v>28</v>
      </c>
      <c r="M33" s="70"/>
      <c r="N33" s="70"/>
      <c r="O33" s="70"/>
      <c r="P33" s="70"/>
      <c r="Q33" s="70"/>
      <c r="R33" s="72"/>
    </row>
    <row r="34" spans="1:18" ht="15.5" thickTop="1" thickBot="1" x14ac:dyDescent="0.4">
      <c r="A34" s="17" t="s">
        <v>144</v>
      </c>
      <c r="B34" s="28" t="s">
        <v>86</v>
      </c>
      <c r="C34" s="25" t="s">
        <v>28</v>
      </c>
      <c r="D34" s="25" t="s">
        <v>28</v>
      </c>
      <c r="E34" s="25" t="s">
        <v>28</v>
      </c>
      <c r="F34" s="26" t="s">
        <v>28</v>
      </c>
      <c r="H34" s="27">
        <v>11.41008892</v>
      </c>
      <c r="I34" s="21"/>
      <c r="J34" s="16" t="s">
        <v>42</v>
      </c>
      <c r="K34" s="22" t="s">
        <v>61</v>
      </c>
      <c r="L34" s="22" t="s">
        <v>28</v>
      </c>
      <c r="M34" s="70"/>
      <c r="N34" s="70"/>
      <c r="O34" s="70"/>
      <c r="P34" s="70"/>
      <c r="Q34" s="70"/>
      <c r="R34" s="72"/>
    </row>
    <row r="35" spans="1:18" ht="15.5" thickTop="1" thickBot="1" x14ac:dyDescent="0.4">
      <c r="A35" s="17" t="s">
        <v>145</v>
      </c>
      <c r="B35" s="24" t="s">
        <v>88</v>
      </c>
      <c r="C35" s="25" t="s">
        <v>28</v>
      </c>
      <c r="D35" s="25" t="s">
        <v>28</v>
      </c>
      <c r="E35" s="25" t="s">
        <v>28</v>
      </c>
      <c r="F35" s="26" t="s">
        <v>28</v>
      </c>
      <c r="H35" s="27">
        <v>11.20585024</v>
      </c>
      <c r="I35" s="21"/>
      <c r="J35" s="16" t="s">
        <v>42</v>
      </c>
      <c r="K35" s="22" t="s">
        <v>61</v>
      </c>
      <c r="L35" s="22" t="s">
        <v>28</v>
      </c>
      <c r="M35" s="70" t="s">
        <v>131</v>
      </c>
      <c r="N35" s="70"/>
      <c r="O35" s="70" t="s">
        <v>131</v>
      </c>
      <c r="P35" s="70"/>
      <c r="Q35" s="70"/>
      <c r="R35" s="72"/>
    </row>
    <row r="36" spans="1:18" ht="15.5" thickTop="1" thickBot="1" x14ac:dyDescent="0.4">
      <c r="A36" s="17" t="s">
        <v>146</v>
      </c>
      <c r="B36" s="24" t="s">
        <v>90</v>
      </c>
      <c r="C36" s="25" t="s">
        <v>28</v>
      </c>
      <c r="D36" s="25" t="s">
        <v>28</v>
      </c>
      <c r="E36" s="25" t="s">
        <v>28</v>
      </c>
      <c r="F36" s="26" t="s">
        <v>28</v>
      </c>
      <c r="H36" s="27" t="s">
        <v>68</v>
      </c>
      <c r="I36" s="21"/>
      <c r="J36" s="16" t="s">
        <v>28</v>
      </c>
      <c r="K36" s="22" t="s">
        <v>28</v>
      </c>
      <c r="L36" s="22" t="s">
        <v>28</v>
      </c>
      <c r="M36" s="70"/>
      <c r="N36" s="70"/>
      <c r="O36" s="70"/>
      <c r="P36" s="70"/>
      <c r="Q36" s="70"/>
      <c r="R36" s="72"/>
    </row>
    <row r="37" spans="1:18" ht="15.5" thickTop="1" thickBot="1" x14ac:dyDescent="0.4">
      <c r="A37" s="17" t="s">
        <v>147</v>
      </c>
      <c r="B37" s="24" t="s">
        <v>92</v>
      </c>
      <c r="C37" s="25" t="s">
        <v>28</v>
      </c>
      <c r="D37" s="25" t="s">
        <v>28</v>
      </c>
      <c r="E37" s="25" t="s">
        <v>28</v>
      </c>
      <c r="F37" s="26" t="s">
        <v>28</v>
      </c>
      <c r="H37" s="27">
        <v>0.20423868000000001</v>
      </c>
      <c r="I37" s="21"/>
      <c r="J37" s="16" t="s">
        <v>58</v>
      </c>
      <c r="K37" s="22" t="s">
        <v>61</v>
      </c>
      <c r="L37" s="22" t="s">
        <v>28</v>
      </c>
      <c r="M37" s="70" t="s">
        <v>131</v>
      </c>
      <c r="N37" s="70"/>
      <c r="O37" s="70" t="s">
        <v>131</v>
      </c>
      <c r="P37" s="70"/>
      <c r="Q37" s="70"/>
      <c r="R37" s="72"/>
    </row>
    <row r="38" spans="1:18" ht="15.5" thickTop="1" thickBot="1" x14ac:dyDescent="0.4">
      <c r="A38" s="17" t="s">
        <v>148</v>
      </c>
      <c r="B38" s="24" t="s">
        <v>55</v>
      </c>
      <c r="C38" s="25" t="s">
        <v>28</v>
      </c>
      <c r="D38" s="25" t="s">
        <v>28</v>
      </c>
      <c r="E38" s="25" t="s">
        <v>28</v>
      </c>
      <c r="F38" s="26" t="s">
        <v>28</v>
      </c>
      <c r="H38" s="27" t="s">
        <v>68</v>
      </c>
      <c r="I38" s="21"/>
      <c r="J38" s="16" t="s">
        <v>28</v>
      </c>
      <c r="K38" s="22" t="s">
        <v>28</v>
      </c>
      <c r="L38" s="22" t="s">
        <v>28</v>
      </c>
      <c r="M38" s="70"/>
      <c r="N38" s="70"/>
      <c r="O38" s="70"/>
      <c r="P38" s="70"/>
      <c r="Q38" s="70"/>
      <c r="R38" s="72"/>
    </row>
    <row r="39" spans="1:18" ht="15.5" thickTop="1" thickBot="1" x14ac:dyDescent="0.4">
      <c r="A39" s="17" t="s">
        <v>149</v>
      </c>
      <c r="B39" s="28" t="s">
        <v>97</v>
      </c>
      <c r="C39" s="25" t="s">
        <v>28</v>
      </c>
      <c r="D39" s="25" t="s">
        <v>28</v>
      </c>
      <c r="E39" s="25" t="s">
        <v>28</v>
      </c>
      <c r="F39" s="26" t="s">
        <v>28</v>
      </c>
      <c r="H39" s="27" t="s">
        <v>68</v>
      </c>
      <c r="I39" s="21"/>
      <c r="J39" s="16" t="s">
        <v>28</v>
      </c>
      <c r="K39" s="22" t="s">
        <v>28</v>
      </c>
      <c r="L39" s="22" t="s">
        <v>28</v>
      </c>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9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900-000002000000}">
      <formula1>-90</formula1>
      <formula2>90</formula2>
    </dataValidation>
    <dataValidation type="decimal" showErrorMessage="1" sqref="B6" xr:uid="{00000000-0002-0000-0900-000003000000}">
      <formula1>-180</formula1>
      <formula2>180</formula2>
    </dataValidation>
    <dataValidation type="list" showErrorMessage="1" sqref="B7" xr:uid="{00000000-0002-0000-0900-000004000000}">
      <formula1>"Yes,No"</formula1>
    </dataValidation>
    <dataValidation type="decimal" showErrorMessage="1" sqref="B9" xr:uid="{00000000-0002-0000-09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0900-000007000000}">
      <formula1>OR(H13="MI",H13="N/A",ISNUMBER(H13))</formula1>
    </dataValidation>
    <dataValidation type="list" allowBlank="1" showErrorMessage="1" sqref="J13:J39" xr:uid="{00000000-0002-0000-0900-000023000000}">
      <formula1>"Level 1,Level 2,Level 3,Level 4"</formula1>
    </dataValidation>
    <dataValidation type="list" allowBlank="1" showErrorMessage="1" sqref="K13:K40" xr:uid="{00000000-0002-0000-09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900-000001000000}">
          <x14:formula1>
            <xm:f>ListofCountries!$A$1:$A$194</xm:f>
          </x14:formula1>
          <xm:sqref>B4</xm:sqref>
        </x14:dataValidation>
        <x14:dataValidation type="list" allowBlank="1" xr:uid="{00000000-0002-0000-0900-000005000000}">
          <x14:formula1>
            <xm:f>ListofCountries!$B$1:$B$152</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sheetPr>
  <dimension ref="A1:R40"/>
  <sheetViews>
    <sheetView showGridLines="0" tabSelected="1" topLeftCell="B12" workbookViewId="0">
      <selection activeCell="H35" sqref="H35:H38"/>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159</v>
      </c>
    </row>
    <row r="2" spans="1:18" x14ac:dyDescent="0.35">
      <c r="A2" s="3" t="s">
        <v>2</v>
      </c>
      <c r="B2" s="4" t="s">
        <v>160</v>
      </c>
    </row>
    <row r="3" spans="1:18" x14ac:dyDescent="0.35">
      <c r="A3" s="3" t="s">
        <v>4</v>
      </c>
      <c r="B3" s="4" t="s">
        <v>119</v>
      </c>
    </row>
    <row r="4" spans="1:18" x14ac:dyDescent="0.35">
      <c r="A4" s="3" t="s">
        <v>6</v>
      </c>
      <c r="B4" s="4" t="s">
        <v>7</v>
      </c>
    </row>
    <row r="5" spans="1:18" x14ac:dyDescent="0.35">
      <c r="A5" s="3" t="s">
        <v>8</v>
      </c>
      <c r="B5" s="4">
        <v>38.893089000000003</v>
      </c>
    </row>
    <row r="6" spans="1:18" x14ac:dyDescent="0.35">
      <c r="A6" s="3" t="s">
        <v>9</v>
      </c>
      <c r="B6" s="4">
        <v>-1.7191940000000001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76">
        <f>SUM(H14,H21,H33)</f>
        <v>92002.005410846701</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64">
        <f>SUM(H15:H20)</f>
        <v>12793.1</v>
      </c>
      <c r="I14" s="21"/>
      <c r="J14" s="16" t="s">
        <v>42</v>
      </c>
      <c r="K14" s="22" t="s">
        <v>43</v>
      </c>
      <c r="L14" s="22" t="s">
        <v>28</v>
      </c>
      <c r="M14" s="55"/>
      <c r="N14" s="55"/>
      <c r="O14" s="55"/>
      <c r="P14" s="55"/>
      <c r="Q14" s="55"/>
      <c r="R14" s="71"/>
    </row>
    <row r="15" spans="1:18" ht="15.5" thickTop="1" thickBot="1" x14ac:dyDescent="0.4">
      <c r="A15" s="17" t="s">
        <v>123</v>
      </c>
      <c r="B15" s="24" t="s">
        <v>45</v>
      </c>
      <c r="C15" s="25" t="s">
        <v>28</v>
      </c>
      <c r="D15" s="25" t="s">
        <v>28</v>
      </c>
      <c r="E15" s="25" t="s">
        <v>28</v>
      </c>
      <c r="F15" s="26" t="s">
        <v>28</v>
      </c>
      <c r="H15" s="77">
        <v>91.399999999999991</v>
      </c>
      <c r="I15" s="21"/>
      <c r="J15" s="69" t="s">
        <v>42</v>
      </c>
      <c r="K15" s="70" t="s">
        <v>43</v>
      </c>
      <c r="L15" s="22" t="s">
        <v>28</v>
      </c>
      <c r="M15" s="55" t="s">
        <v>131</v>
      </c>
      <c r="N15" s="55"/>
      <c r="O15" s="55"/>
      <c r="P15" s="55"/>
      <c r="Q15" s="55"/>
      <c r="R15" s="71"/>
    </row>
    <row r="16" spans="1:18" ht="15.5" thickTop="1" thickBot="1" x14ac:dyDescent="0.4">
      <c r="A16" s="17" t="s">
        <v>124</v>
      </c>
      <c r="B16" s="24" t="s">
        <v>47</v>
      </c>
      <c r="C16" s="25" t="s">
        <v>28</v>
      </c>
      <c r="D16" s="25" t="s">
        <v>28</v>
      </c>
      <c r="E16" s="25" t="s">
        <v>28</v>
      </c>
      <c r="F16" s="26" t="s">
        <v>28</v>
      </c>
      <c r="H16" s="77">
        <f>12102+294.4</f>
        <v>12396.4</v>
      </c>
      <c r="I16" s="21"/>
      <c r="J16" s="69" t="s">
        <v>42</v>
      </c>
      <c r="K16" s="70" t="s">
        <v>43</v>
      </c>
      <c r="L16" s="22" t="s">
        <v>28</v>
      </c>
      <c r="M16" s="55" t="s">
        <v>131</v>
      </c>
      <c r="N16" s="55"/>
      <c r="O16" s="55"/>
      <c r="P16" s="55"/>
      <c r="Q16" s="55"/>
      <c r="R16" s="71"/>
    </row>
    <row r="17" spans="1:18" ht="15.5" thickTop="1" thickBot="1" x14ac:dyDescent="0.4">
      <c r="A17" s="17" t="s">
        <v>125</v>
      </c>
      <c r="B17" s="24" t="s">
        <v>49</v>
      </c>
      <c r="C17" s="25" t="s">
        <v>28</v>
      </c>
      <c r="D17" s="25" t="s">
        <v>28</v>
      </c>
      <c r="E17" s="25" t="s">
        <v>28</v>
      </c>
      <c r="F17" s="26" t="s">
        <v>28</v>
      </c>
      <c r="H17" s="77">
        <v>4.7</v>
      </c>
      <c r="I17" s="21"/>
      <c r="J17" s="69" t="s">
        <v>42</v>
      </c>
      <c r="K17" s="70" t="s">
        <v>43</v>
      </c>
      <c r="L17" s="22" t="s">
        <v>28</v>
      </c>
      <c r="M17" s="55" t="s">
        <v>131</v>
      </c>
      <c r="N17" s="55"/>
      <c r="O17" s="55"/>
      <c r="P17" s="55"/>
      <c r="Q17" s="55"/>
      <c r="R17" s="71"/>
    </row>
    <row r="18" spans="1:18" ht="15.5" thickTop="1" thickBot="1" x14ac:dyDescent="0.4">
      <c r="A18" s="17" t="s">
        <v>126</v>
      </c>
      <c r="B18" s="24" t="s">
        <v>51</v>
      </c>
      <c r="C18" s="25" t="s">
        <v>28</v>
      </c>
      <c r="D18" s="25" t="s">
        <v>28</v>
      </c>
      <c r="E18" s="25" t="s">
        <v>28</v>
      </c>
      <c r="F18" s="26" t="s">
        <v>28</v>
      </c>
      <c r="H18" s="77">
        <v>64.199999999999989</v>
      </c>
      <c r="I18" s="21"/>
      <c r="J18" s="69" t="s">
        <v>42</v>
      </c>
      <c r="K18" s="70" t="s">
        <v>43</v>
      </c>
      <c r="L18" s="22" t="s">
        <v>28</v>
      </c>
      <c r="M18" s="55" t="s">
        <v>131</v>
      </c>
      <c r="N18" s="55"/>
      <c r="O18" s="55"/>
      <c r="P18" s="55"/>
      <c r="Q18" s="55"/>
      <c r="R18" s="71"/>
    </row>
    <row r="19" spans="1:18" ht="15.5" thickTop="1" thickBot="1" x14ac:dyDescent="0.4">
      <c r="A19" s="17" t="s">
        <v>127</v>
      </c>
      <c r="B19" s="24" t="s">
        <v>53</v>
      </c>
      <c r="C19" s="25" t="s">
        <v>28</v>
      </c>
      <c r="D19" s="25" t="s">
        <v>28</v>
      </c>
      <c r="E19" s="25" t="s">
        <v>28</v>
      </c>
      <c r="F19" s="26" t="s">
        <v>28</v>
      </c>
      <c r="H19" s="77">
        <v>231.3</v>
      </c>
      <c r="I19" s="21"/>
      <c r="J19" s="69" t="s">
        <v>42</v>
      </c>
      <c r="K19" s="70" t="s">
        <v>43</v>
      </c>
      <c r="L19" s="22" t="s">
        <v>28</v>
      </c>
      <c r="M19" s="55" t="s">
        <v>131</v>
      </c>
      <c r="N19" s="55"/>
      <c r="O19" s="55"/>
      <c r="P19" s="55"/>
      <c r="Q19" s="55"/>
      <c r="R19" s="71"/>
    </row>
    <row r="20" spans="1:18" ht="15.5" thickTop="1" thickBot="1" x14ac:dyDescent="0.4">
      <c r="A20" s="17" t="s">
        <v>128</v>
      </c>
      <c r="B20" s="24" t="s">
        <v>55</v>
      </c>
      <c r="C20" s="25" t="s">
        <v>28</v>
      </c>
      <c r="D20" s="25" t="s">
        <v>28</v>
      </c>
      <c r="E20" s="25" t="s">
        <v>28</v>
      </c>
      <c r="F20" s="26" t="s">
        <v>28</v>
      </c>
      <c r="H20" s="77">
        <v>5.1000000000000005</v>
      </c>
      <c r="I20" s="21"/>
      <c r="J20" s="69" t="s">
        <v>42</v>
      </c>
      <c r="K20" s="70" t="s">
        <v>43</v>
      </c>
      <c r="L20" s="22" t="s">
        <v>28</v>
      </c>
      <c r="M20" s="55" t="s">
        <v>131</v>
      </c>
      <c r="N20" s="55"/>
      <c r="O20" s="55"/>
      <c r="P20" s="55"/>
      <c r="Q20" s="55"/>
      <c r="R20" s="71"/>
    </row>
    <row r="21" spans="1:18" ht="15.5" thickTop="1" thickBot="1" x14ac:dyDescent="0.4">
      <c r="A21" s="17" t="s">
        <v>129</v>
      </c>
      <c r="B21" s="18" t="s">
        <v>57</v>
      </c>
      <c r="C21" s="19" t="s">
        <v>28</v>
      </c>
      <c r="D21" s="19" t="s">
        <v>28</v>
      </c>
      <c r="E21" s="19" t="s">
        <v>28</v>
      </c>
      <c r="F21" s="20" t="s">
        <v>28</v>
      </c>
      <c r="H21" s="64">
        <f>SUM(H22:H28,H31:H32)</f>
        <v>75666.202688826699</v>
      </c>
      <c r="I21" s="21"/>
      <c r="J21" s="56"/>
      <c r="K21" s="55"/>
      <c r="L21" s="22" t="s">
        <v>28</v>
      </c>
      <c r="M21" s="55"/>
      <c r="N21" s="55"/>
      <c r="O21" s="55"/>
      <c r="P21" s="55"/>
      <c r="Q21" s="55"/>
      <c r="R21" s="71"/>
    </row>
    <row r="22" spans="1:18" ht="15.5" thickTop="1" thickBot="1" x14ac:dyDescent="0.4">
      <c r="A22" s="17" t="s">
        <v>130</v>
      </c>
      <c r="B22" s="28" t="s">
        <v>60</v>
      </c>
      <c r="C22" s="25" t="s">
        <v>28</v>
      </c>
      <c r="D22" s="25" t="s">
        <v>28</v>
      </c>
      <c r="E22" s="25" t="s">
        <v>28</v>
      </c>
      <c r="F22" s="26" t="s">
        <v>28</v>
      </c>
      <c r="H22" s="77">
        <v>73.7</v>
      </c>
      <c r="I22" s="21"/>
      <c r="J22" s="69" t="s">
        <v>42</v>
      </c>
      <c r="K22" s="70" t="s">
        <v>61</v>
      </c>
      <c r="L22" s="22" t="s">
        <v>28</v>
      </c>
      <c r="M22" s="55"/>
      <c r="N22" s="55"/>
      <c r="O22" s="55"/>
      <c r="P22" s="55" t="s">
        <v>131</v>
      </c>
      <c r="Q22" s="55"/>
      <c r="R22" s="71"/>
    </row>
    <row r="23" spans="1:18" ht="15.5" thickTop="1" thickBot="1" x14ac:dyDescent="0.4">
      <c r="A23" s="17" t="s">
        <v>132</v>
      </c>
      <c r="B23" s="28" t="s">
        <v>63</v>
      </c>
      <c r="C23" s="25" t="s">
        <v>28</v>
      </c>
      <c r="D23" s="25" t="s">
        <v>28</v>
      </c>
      <c r="E23" s="25" t="s">
        <v>28</v>
      </c>
      <c r="F23" s="26" t="s">
        <v>28</v>
      </c>
      <c r="H23" s="77">
        <v>0</v>
      </c>
      <c r="I23" s="21"/>
      <c r="J23" s="69" t="s">
        <v>58</v>
      </c>
      <c r="K23" s="70" t="s">
        <v>61</v>
      </c>
      <c r="L23" s="22" t="s">
        <v>28</v>
      </c>
      <c r="M23" s="55"/>
      <c r="N23" s="55"/>
      <c r="O23" s="55"/>
      <c r="P23" s="55" t="s">
        <v>131</v>
      </c>
      <c r="Q23" s="55"/>
      <c r="R23" s="71" t="s">
        <v>131</v>
      </c>
    </row>
    <row r="24" spans="1:18" ht="15.5" thickTop="1" thickBot="1" x14ac:dyDescent="0.4">
      <c r="A24" s="17" t="s">
        <v>133</v>
      </c>
      <c r="B24" s="28" t="s">
        <v>134</v>
      </c>
      <c r="C24" s="25" t="s">
        <v>28</v>
      </c>
      <c r="D24" s="25" t="s">
        <v>28</v>
      </c>
      <c r="E24" s="25" t="s">
        <v>28</v>
      </c>
      <c r="F24" s="26" t="s">
        <v>28</v>
      </c>
      <c r="H24" s="77">
        <v>0</v>
      </c>
      <c r="I24" s="21"/>
      <c r="J24" s="69" t="s">
        <v>42</v>
      </c>
      <c r="K24" s="70" t="s">
        <v>61</v>
      </c>
      <c r="L24" s="22" t="s">
        <v>28</v>
      </c>
      <c r="M24" s="55"/>
      <c r="N24" s="55"/>
      <c r="O24" s="55"/>
      <c r="P24" s="55" t="s">
        <v>131</v>
      </c>
      <c r="Q24" s="55"/>
      <c r="R24" s="71"/>
    </row>
    <row r="25" spans="1:18" ht="15.5" thickTop="1" thickBot="1" x14ac:dyDescent="0.4">
      <c r="A25" s="17" t="s">
        <v>135</v>
      </c>
      <c r="B25" s="28" t="s">
        <v>67</v>
      </c>
      <c r="C25" s="25" t="s">
        <v>28</v>
      </c>
      <c r="D25" s="25" t="s">
        <v>28</v>
      </c>
      <c r="E25" s="25" t="s">
        <v>28</v>
      </c>
      <c r="F25" s="26" t="s">
        <v>28</v>
      </c>
      <c r="H25" s="77">
        <v>66483.106428277868</v>
      </c>
      <c r="I25" s="21"/>
      <c r="J25" s="69" t="s">
        <v>42</v>
      </c>
      <c r="K25" s="70" t="s">
        <v>61</v>
      </c>
      <c r="L25" s="22" t="s">
        <v>28</v>
      </c>
      <c r="M25" s="55"/>
      <c r="N25" s="55"/>
      <c r="O25" s="55"/>
      <c r="P25" s="55" t="s">
        <v>131</v>
      </c>
      <c r="Q25" s="55"/>
      <c r="R25" s="71"/>
    </row>
    <row r="26" spans="1:18" ht="15.5" thickTop="1" thickBot="1" x14ac:dyDescent="0.4">
      <c r="A26" s="17" t="s">
        <v>136</v>
      </c>
      <c r="B26" s="28" t="s">
        <v>55</v>
      </c>
      <c r="C26" s="25" t="s">
        <v>28</v>
      </c>
      <c r="D26" s="25" t="s">
        <v>28</v>
      </c>
      <c r="E26" s="25" t="s">
        <v>28</v>
      </c>
      <c r="F26" s="26" t="s">
        <v>28</v>
      </c>
      <c r="H26" s="77" t="s">
        <v>68</v>
      </c>
      <c r="I26" s="21"/>
      <c r="J26" s="69"/>
      <c r="K26" s="70"/>
      <c r="L26" s="22" t="s">
        <v>28</v>
      </c>
      <c r="M26" s="55"/>
      <c r="N26" s="55"/>
      <c r="O26" s="55"/>
      <c r="P26" s="55" t="s">
        <v>131</v>
      </c>
      <c r="Q26" s="55"/>
      <c r="R26" s="71"/>
    </row>
    <row r="27" spans="1:18" ht="15.5" thickTop="1" thickBot="1" x14ac:dyDescent="0.4">
      <c r="A27" s="17" t="s">
        <v>137</v>
      </c>
      <c r="B27" s="28" t="s">
        <v>71</v>
      </c>
      <c r="C27" s="25" t="s">
        <v>28</v>
      </c>
      <c r="D27" s="25" t="s">
        <v>28</v>
      </c>
      <c r="E27" s="25" t="s">
        <v>28</v>
      </c>
      <c r="F27" s="26" t="s">
        <v>28</v>
      </c>
      <c r="H27" s="77">
        <v>0</v>
      </c>
      <c r="I27" s="21"/>
      <c r="J27" s="69" t="s">
        <v>42</v>
      </c>
      <c r="K27" s="70" t="s">
        <v>61</v>
      </c>
      <c r="L27" s="22" t="s">
        <v>28</v>
      </c>
      <c r="M27" s="55"/>
      <c r="N27" s="55"/>
      <c r="O27" s="55"/>
      <c r="P27" s="55"/>
      <c r="Q27" s="55"/>
      <c r="R27" s="71"/>
    </row>
    <row r="28" spans="1:18" ht="15.5" thickTop="1" thickBot="1" x14ac:dyDescent="0.4">
      <c r="A28" s="17" t="s">
        <v>138</v>
      </c>
      <c r="B28" s="28" t="s">
        <v>76</v>
      </c>
      <c r="C28" s="25" t="s">
        <v>28</v>
      </c>
      <c r="D28" s="25" t="s">
        <v>28</v>
      </c>
      <c r="E28" s="25" t="s">
        <v>28</v>
      </c>
      <c r="F28" s="26" t="s">
        <v>28</v>
      </c>
      <c r="H28" s="77">
        <v>9109.3962605488341</v>
      </c>
      <c r="I28" s="21"/>
      <c r="J28" s="69" t="s">
        <v>42</v>
      </c>
      <c r="K28" s="70" t="s">
        <v>61</v>
      </c>
      <c r="L28" s="22" t="s">
        <v>28</v>
      </c>
      <c r="M28" s="55"/>
      <c r="N28" s="55"/>
      <c r="O28" s="55"/>
      <c r="P28" s="55"/>
      <c r="Q28" s="55"/>
      <c r="R28" s="71"/>
    </row>
    <row r="29" spans="1:18" ht="15.5" thickTop="1" thickBot="1" x14ac:dyDescent="0.4">
      <c r="A29" s="17" t="s">
        <v>139</v>
      </c>
      <c r="B29" s="24" t="s">
        <v>78</v>
      </c>
      <c r="C29" s="25" t="s">
        <v>28</v>
      </c>
      <c r="D29" s="25" t="s">
        <v>28</v>
      </c>
      <c r="E29" s="25" t="s">
        <v>28</v>
      </c>
      <c r="F29" s="26" t="s">
        <v>28</v>
      </c>
      <c r="H29" s="77">
        <v>0</v>
      </c>
      <c r="I29" s="21"/>
      <c r="J29" s="69" t="s">
        <v>42</v>
      </c>
      <c r="K29" s="70" t="s">
        <v>61</v>
      </c>
      <c r="L29" s="22" t="s">
        <v>28</v>
      </c>
      <c r="M29" s="55"/>
      <c r="N29" s="55"/>
      <c r="O29" s="55"/>
      <c r="P29" s="55"/>
      <c r="Q29" s="55"/>
      <c r="R29" s="71"/>
    </row>
    <row r="30" spans="1:18" ht="15.5" thickTop="1" thickBot="1" x14ac:dyDescent="0.4">
      <c r="A30" s="17" t="s">
        <v>140</v>
      </c>
      <c r="B30" s="24" t="s">
        <v>80</v>
      </c>
      <c r="C30" s="25" t="s">
        <v>28</v>
      </c>
      <c r="D30" s="25" t="s">
        <v>28</v>
      </c>
      <c r="E30" s="25" t="s">
        <v>28</v>
      </c>
      <c r="F30" s="26" t="s">
        <v>28</v>
      </c>
      <c r="H30" s="77">
        <v>9109.3962605488341</v>
      </c>
      <c r="I30" s="21"/>
      <c r="J30" s="69" t="s">
        <v>42</v>
      </c>
      <c r="K30" s="70" t="s">
        <v>61</v>
      </c>
      <c r="L30" s="22" t="s">
        <v>28</v>
      </c>
      <c r="M30" s="55"/>
      <c r="N30" s="55"/>
      <c r="O30" s="55"/>
      <c r="P30" s="55" t="s">
        <v>131</v>
      </c>
      <c r="Q30" s="55"/>
      <c r="R30" s="71"/>
    </row>
    <row r="31" spans="1:18" ht="15.5" thickTop="1" thickBot="1" x14ac:dyDescent="0.4">
      <c r="A31" s="17" t="s">
        <v>141</v>
      </c>
      <c r="B31" s="28" t="s">
        <v>73</v>
      </c>
      <c r="C31" s="25" t="s">
        <v>28</v>
      </c>
      <c r="D31" s="25" t="s">
        <v>28</v>
      </c>
      <c r="E31" s="25" t="s">
        <v>28</v>
      </c>
      <c r="F31" s="26" t="s">
        <v>28</v>
      </c>
      <c r="H31" s="77">
        <v>0</v>
      </c>
      <c r="I31" s="21"/>
      <c r="J31" s="69" t="s">
        <v>42</v>
      </c>
      <c r="K31" s="70" t="s">
        <v>61</v>
      </c>
      <c r="L31" s="22" t="s">
        <v>28</v>
      </c>
      <c r="M31" s="55"/>
      <c r="N31" s="55"/>
      <c r="O31" s="55"/>
      <c r="P31" s="55"/>
      <c r="Q31" s="55"/>
      <c r="R31" s="71"/>
    </row>
    <row r="32" spans="1:18" ht="15.5" thickTop="1" thickBot="1" x14ac:dyDescent="0.4">
      <c r="A32" s="17" t="s">
        <v>142</v>
      </c>
      <c r="B32" s="28" t="s">
        <v>55</v>
      </c>
      <c r="C32" s="25" t="s">
        <v>28</v>
      </c>
      <c r="D32" s="25" t="s">
        <v>28</v>
      </c>
      <c r="E32" s="25" t="s">
        <v>28</v>
      </c>
      <c r="F32" s="26" t="s">
        <v>28</v>
      </c>
      <c r="H32" s="77" t="s">
        <v>68</v>
      </c>
      <c r="I32" s="21"/>
      <c r="J32" s="56"/>
      <c r="K32" s="55"/>
      <c r="L32" s="22" t="s">
        <v>28</v>
      </c>
      <c r="M32" s="55"/>
      <c r="N32" s="55"/>
      <c r="O32" s="55"/>
      <c r="P32" s="55"/>
      <c r="Q32" s="55"/>
      <c r="R32" s="71"/>
    </row>
    <row r="33" spans="1:18" ht="15.5" thickTop="1" thickBot="1" x14ac:dyDescent="0.4">
      <c r="A33" s="17" t="s">
        <v>143</v>
      </c>
      <c r="B33" s="18" t="s">
        <v>84</v>
      </c>
      <c r="C33" s="19" t="s">
        <v>28</v>
      </c>
      <c r="D33" s="19" t="s">
        <v>28</v>
      </c>
      <c r="E33" s="19" t="s">
        <v>28</v>
      </c>
      <c r="F33" s="20" t="s">
        <v>28</v>
      </c>
      <c r="H33" s="64">
        <f>SUM(H34,H39)</f>
        <v>3542.7027220200007</v>
      </c>
      <c r="I33" s="21"/>
      <c r="J33" s="56"/>
      <c r="K33" s="55"/>
      <c r="L33" s="22" t="s">
        <v>28</v>
      </c>
      <c r="M33" s="55"/>
      <c r="N33" s="55"/>
      <c r="O33" s="55"/>
      <c r="P33" s="55"/>
      <c r="Q33" s="55"/>
      <c r="R33" s="71"/>
    </row>
    <row r="34" spans="1:18" ht="15.5" thickTop="1" thickBot="1" x14ac:dyDescent="0.4">
      <c r="A34" s="17" t="s">
        <v>144</v>
      </c>
      <c r="B34" s="28" t="s">
        <v>86</v>
      </c>
      <c r="C34" s="25" t="s">
        <v>28</v>
      </c>
      <c r="D34" s="25" t="s">
        <v>28</v>
      </c>
      <c r="E34" s="25" t="s">
        <v>28</v>
      </c>
      <c r="F34" s="26" t="s">
        <v>28</v>
      </c>
      <c r="H34" s="77">
        <f>SUM(H35:H38)</f>
        <v>3542.7027220200007</v>
      </c>
      <c r="I34" s="21"/>
      <c r="J34" s="69" t="s">
        <v>42</v>
      </c>
      <c r="K34" s="70" t="s">
        <v>61</v>
      </c>
      <c r="L34" s="22" t="s">
        <v>28</v>
      </c>
      <c r="M34" s="55"/>
      <c r="N34" s="55"/>
      <c r="O34" s="55"/>
      <c r="P34" s="55"/>
      <c r="Q34" s="55"/>
      <c r="R34" s="71"/>
    </row>
    <row r="35" spans="1:18" ht="15.5" thickTop="1" thickBot="1" x14ac:dyDescent="0.4">
      <c r="A35" s="17" t="s">
        <v>145</v>
      </c>
      <c r="B35" s="24" t="s">
        <v>88</v>
      </c>
      <c r="C35" s="25" t="s">
        <v>28</v>
      </c>
      <c r="D35" s="25" t="s">
        <v>28</v>
      </c>
      <c r="E35" s="25" t="s">
        <v>28</v>
      </c>
      <c r="F35" s="26" t="s">
        <v>28</v>
      </c>
      <c r="H35" s="77">
        <v>3540.7446224000005</v>
      </c>
      <c r="I35" s="21"/>
      <c r="J35" s="69" t="s">
        <v>42</v>
      </c>
      <c r="K35" s="70" t="s">
        <v>43</v>
      </c>
      <c r="L35" s="22" t="s">
        <v>28</v>
      </c>
      <c r="M35" s="55" t="s">
        <v>131</v>
      </c>
      <c r="N35" s="55"/>
      <c r="O35" s="55" t="s">
        <v>131</v>
      </c>
      <c r="P35" s="55"/>
      <c r="Q35" s="55"/>
      <c r="R35" s="71"/>
    </row>
    <row r="36" spans="1:18" ht="15.5" thickTop="1" thickBot="1" x14ac:dyDescent="0.4">
      <c r="A36" s="17" t="s">
        <v>146</v>
      </c>
      <c r="B36" s="24" t="s">
        <v>90</v>
      </c>
      <c r="C36" s="25" t="s">
        <v>28</v>
      </c>
      <c r="D36" s="25" t="s">
        <v>28</v>
      </c>
      <c r="E36" s="25" t="s">
        <v>28</v>
      </c>
      <c r="F36" s="26" t="s">
        <v>28</v>
      </c>
      <c r="H36" s="77" t="s">
        <v>68</v>
      </c>
      <c r="I36" s="21"/>
      <c r="J36" s="69"/>
      <c r="K36" s="70"/>
      <c r="L36" s="22" t="s">
        <v>28</v>
      </c>
      <c r="M36" s="55"/>
      <c r="N36" s="55"/>
      <c r="O36" s="55"/>
      <c r="P36" s="55"/>
      <c r="Q36" s="55"/>
      <c r="R36" s="71"/>
    </row>
    <row r="37" spans="1:18" ht="15.5" thickTop="1" thickBot="1" x14ac:dyDescent="0.4">
      <c r="A37" s="17" t="s">
        <v>147</v>
      </c>
      <c r="B37" s="24" t="s">
        <v>92</v>
      </c>
      <c r="C37" s="25" t="s">
        <v>28</v>
      </c>
      <c r="D37" s="25" t="s">
        <v>28</v>
      </c>
      <c r="E37" s="25" t="s">
        <v>28</v>
      </c>
      <c r="F37" s="26" t="s">
        <v>28</v>
      </c>
      <c r="H37" s="77">
        <v>1.9580996199999998</v>
      </c>
      <c r="I37" s="21"/>
      <c r="J37" s="69" t="s">
        <v>58</v>
      </c>
      <c r="K37" s="70" t="s">
        <v>61</v>
      </c>
      <c r="L37" s="22" t="s">
        <v>28</v>
      </c>
      <c r="M37" s="55" t="s">
        <v>131</v>
      </c>
      <c r="N37" s="55"/>
      <c r="O37" s="55" t="s">
        <v>131</v>
      </c>
      <c r="P37" s="55"/>
      <c r="Q37" s="55"/>
      <c r="R37" s="71"/>
    </row>
    <row r="38" spans="1:18" ht="15.5" thickTop="1" thickBot="1" x14ac:dyDescent="0.4">
      <c r="A38" s="17" t="s">
        <v>148</v>
      </c>
      <c r="B38" s="24" t="s">
        <v>55</v>
      </c>
      <c r="C38" s="25" t="s">
        <v>28</v>
      </c>
      <c r="D38" s="25" t="s">
        <v>28</v>
      </c>
      <c r="E38" s="25" t="s">
        <v>28</v>
      </c>
      <c r="F38" s="26" t="s">
        <v>28</v>
      </c>
      <c r="H38" s="77" t="s">
        <v>68</v>
      </c>
      <c r="I38" s="21"/>
      <c r="J38" s="69"/>
      <c r="K38" s="70"/>
      <c r="L38" s="22" t="s">
        <v>28</v>
      </c>
      <c r="M38" s="55"/>
      <c r="N38" s="55"/>
      <c r="O38" s="55"/>
      <c r="P38" s="55"/>
      <c r="Q38" s="55"/>
      <c r="R38" s="71"/>
    </row>
    <row r="39" spans="1:18" ht="15.5" thickTop="1" thickBot="1" x14ac:dyDescent="0.4">
      <c r="A39" s="17" t="s">
        <v>149</v>
      </c>
      <c r="B39" s="28" t="s">
        <v>97</v>
      </c>
      <c r="C39" s="25" t="s">
        <v>28</v>
      </c>
      <c r="D39" s="25" t="s">
        <v>28</v>
      </c>
      <c r="E39" s="25" t="s">
        <v>28</v>
      </c>
      <c r="F39" s="26" t="s">
        <v>28</v>
      </c>
      <c r="H39" s="77" t="s">
        <v>68</v>
      </c>
      <c r="I39" s="21"/>
      <c r="J39" s="56"/>
      <c r="K39" s="55"/>
      <c r="L39" s="22" t="s">
        <v>28</v>
      </c>
      <c r="M39" s="55"/>
      <c r="N39" s="55"/>
      <c r="O39" s="55"/>
      <c r="P39" s="55"/>
      <c r="Q39" s="55"/>
      <c r="R39" s="71"/>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xWindow="1307" yWindow="860" count="8">
    <dataValidation type="list" showErrorMessage="1" sqref="B3" xr:uid="{00000000-0002-0000-0A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A00-000002000000}">
      <formula1>-90</formula1>
      <formula2>90</formula2>
    </dataValidation>
    <dataValidation type="decimal" showErrorMessage="1" sqref="B6" xr:uid="{00000000-0002-0000-0A00-000003000000}">
      <formula1>-180</formula1>
      <formula2>180</formula2>
    </dataValidation>
    <dataValidation type="list" showErrorMessage="1" sqref="B7" xr:uid="{00000000-0002-0000-0A00-000004000000}">
      <formula1>"Yes,No"</formula1>
    </dataValidation>
    <dataValidation type="decimal" showErrorMessage="1" sqref="B9" xr:uid="{00000000-0002-0000-0A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0" xr:uid="{00000000-0002-0000-0A00-000007000000}">
      <formula1>OR(H13="MI",H13="N/A",ISNUMBER(H13))</formula1>
    </dataValidation>
    <dataValidation type="list" allowBlank="1" showErrorMessage="1" sqref="J13:J14" xr:uid="{00000000-0002-0000-0A00-000023000000}">
      <formula1>"Level 1,Level 2,Level 3,Level 4"</formula1>
    </dataValidation>
    <dataValidation type="list" allowBlank="1" showErrorMessage="1" sqref="K13:K14 K40" xr:uid="{00000000-0002-0000-0A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xWindow="1307" yWindow="860" count="2">
        <x14:dataValidation type="list" allowBlank="1" showErrorMessage="1" xr:uid="{00000000-0002-0000-0A00-000001000000}">
          <x14:formula1>
            <xm:f>ListofCountries!$A$1:$A$194</xm:f>
          </x14:formula1>
          <xm:sqref>B4</xm:sqref>
        </x14:dataValidation>
        <x14:dataValidation type="list" allowBlank="1" xr:uid="{00000000-0002-0000-0A00-000005000000}">
          <x14:formula1>
            <xm:f>ListofCountries!$B$1:$B$152</xm:f>
          </x14:formula1>
          <xm:sqref>B8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0"/>
  <sheetViews>
    <sheetView showGridLines="0" topLeftCell="B12" workbookViewId="0">
      <selection activeCell="H29" sqref="H29"/>
    </sheetView>
  </sheetViews>
  <sheetFormatPr baseColWidth="10" defaultColWidth="8.7265625" defaultRowHeight="14.5" x14ac:dyDescent="0.35"/>
  <cols>
    <col min="1" max="1" width="24" customWidth="1"/>
    <col min="2" max="2" width="256" customWidth="1"/>
    <col min="3" max="6" width="16" customWidth="1"/>
    <col min="7" max="7" width="3" customWidth="1"/>
    <col min="8" max="10" width="18" customWidth="1"/>
    <col min="11" max="12" width="26" customWidth="1"/>
    <col min="13" max="18" width="3" customWidth="1"/>
  </cols>
  <sheetData>
    <row r="1" spans="1:18" x14ac:dyDescent="0.35">
      <c r="A1" s="1" t="s">
        <v>0</v>
      </c>
      <c r="B1" s="2" t="s">
        <v>161</v>
      </c>
    </row>
    <row r="2" spans="1:18" x14ac:dyDescent="0.35">
      <c r="A2" s="3" t="s">
        <v>2</v>
      </c>
      <c r="B2" s="4" t="s">
        <v>162</v>
      </c>
    </row>
    <row r="3" spans="1:18" x14ac:dyDescent="0.35">
      <c r="A3" s="3" t="s">
        <v>4</v>
      </c>
      <c r="B3" s="4" t="s">
        <v>119</v>
      </c>
    </row>
    <row r="4" spans="1:18" x14ac:dyDescent="0.35">
      <c r="A4" s="3" t="s">
        <v>6</v>
      </c>
      <c r="B4" s="4" t="s">
        <v>163</v>
      </c>
    </row>
    <row r="5" spans="1:18" x14ac:dyDescent="0.35">
      <c r="A5" s="3" t="s">
        <v>8</v>
      </c>
      <c r="B5" s="4">
        <v>54.634451598000062</v>
      </c>
    </row>
    <row r="6" spans="1:18" x14ac:dyDescent="0.35">
      <c r="A6" s="3" t="s">
        <v>9</v>
      </c>
      <c r="B6" s="4">
        <v>64.088219767000055</v>
      </c>
    </row>
    <row r="7" spans="1:18" x14ac:dyDescent="0.35">
      <c r="A7" s="3" t="s">
        <v>10</v>
      </c>
      <c r="B7" s="4" t="s">
        <v>113</v>
      </c>
    </row>
    <row r="8" spans="1:18" x14ac:dyDescent="0.35">
      <c r="A8" s="3" t="s">
        <v>12</v>
      </c>
      <c r="B8" s="4" t="s">
        <v>164</v>
      </c>
    </row>
    <row r="9" spans="1:18" x14ac:dyDescent="0.35">
      <c r="A9" s="3" t="s">
        <v>14</v>
      </c>
      <c r="B9" s="5">
        <v>0.28949999999999998</v>
      </c>
    </row>
    <row r="10" spans="1:18" ht="15.5" x14ac:dyDescent="0.35">
      <c r="A10" s="6" t="s">
        <v>15</v>
      </c>
      <c r="B10" s="7" t="s">
        <v>165</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v>326243.68136426801</v>
      </c>
      <c r="I13" s="15"/>
      <c r="J13" s="16" t="s">
        <v>28</v>
      </c>
      <c r="K13" s="13" t="s">
        <v>28</v>
      </c>
      <c r="L13" s="13" t="s">
        <v>28</v>
      </c>
      <c r="M13" s="13" t="s">
        <v>28</v>
      </c>
      <c r="N13" s="13" t="s">
        <v>28</v>
      </c>
      <c r="O13" s="13" t="s">
        <v>28</v>
      </c>
      <c r="P13" s="13" t="s">
        <v>28</v>
      </c>
      <c r="Q13" s="13" t="s">
        <v>28</v>
      </c>
      <c r="R13" s="14" t="s">
        <v>28</v>
      </c>
    </row>
    <row r="14" spans="1:18" x14ac:dyDescent="0.35">
      <c r="A14" s="17" t="s">
        <v>122</v>
      </c>
      <c r="B14" s="18" t="s">
        <v>41</v>
      </c>
      <c r="C14" s="19" t="s">
        <v>28</v>
      </c>
      <c r="D14" s="19" t="s">
        <v>28</v>
      </c>
      <c r="E14" s="19" t="s">
        <v>28</v>
      </c>
      <c r="F14" s="20" t="s">
        <v>28</v>
      </c>
      <c r="H14" s="21">
        <v>118794.84576</v>
      </c>
      <c r="I14" s="21"/>
      <c r="J14" s="16" t="s">
        <v>42</v>
      </c>
      <c r="K14" s="22" t="s">
        <v>166</v>
      </c>
      <c r="L14" s="22" t="s">
        <v>28</v>
      </c>
      <c r="M14" s="22" t="s">
        <v>28</v>
      </c>
      <c r="N14" s="22" t="s">
        <v>28</v>
      </c>
      <c r="O14" s="22" t="s">
        <v>28</v>
      </c>
      <c r="P14" s="22" t="s">
        <v>28</v>
      </c>
      <c r="Q14" s="22" t="s">
        <v>28</v>
      </c>
      <c r="R14" s="23" t="s">
        <v>28</v>
      </c>
    </row>
    <row r="15" spans="1:18" x14ac:dyDescent="0.35">
      <c r="A15" s="17" t="s">
        <v>123</v>
      </c>
      <c r="B15" s="24" t="s">
        <v>45</v>
      </c>
      <c r="C15" s="25" t="s">
        <v>28</v>
      </c>
      <c r="D15" s="25" t="s">
        <v>28</v>
      </c>
      <c r="E15" s="25" t="s">
        <v>28</v>
      </c>
      <c r="F15" s="26" t="s">
        <v>28</v>
      </c>
      <c r="H15" s="27">
        <v>5850.3799199999994</v>
      </c>
      <c r="I15" s="27"/>
      <c r="J15" s="16" t="s">
        <v>42</v>
      </c>
      <c r="K15" s="22" t="s">
        <v>166</v>
      </c>
      <c r="L15" s="22" t="s">
        <v>167</v>
      </c>
      <c r="M15" s="22" t="s">
        <v>28</v>
      </c>
      <c r="N15" s="22" t="s">
        <v>28</v>
      </c>
      <c r="O15" s="22" t="s">
        <v>28</v>
      </c>
      <c r="P15" s="22" t="s">
        <v>131</v>
      </c>
      <c r="Q15" s="22" t="s">
        <v>28</v>
      </c>
      <c r="R15" s="23" t="s">
        <v>28</v>
      </c>
    </row>
    <row r="16" spans="1:18" ht="15.5" thickTop="1" thickBot="1" x14ac:dyDescent="0.4">
      <c r="A16" s="17" t="s">
        <v>124</v>
      </c>
      <c r="B16" s="24" t="s">
        <v>47</v>
      </c>
      <c r="C16" s="25" t="s">
        <v>28</v>
      </c>
      <c r="D16" s="25" t="s">
        <v>28</v>
      </c>
      <c r="E16" s="25" t="s">
        <v>28</v>
      </c>
      <c r="F16" s="26" t="s">
        <v>28</v>
      </c>
      <c r="H16" s="27">
        <v>8891.2248</v>
      </c>
      <c r="I16" s="27"/>
      <c r="J16" s="16" t="s">
        <v>42</v>
      </c>
      <c r="K16" s="22" t="s">
        <v>166</v>
      </c>
      <c r="L16" s="22"/>
      <c r="M16" s="22" t="s">
        <v>28</v>
      </c>
      <c r="N16" s="22" t="s">
        <v>28</v>
      </c>
      <c r="O16" s="22" t="s">
        <v>28</v>
      </c>
      <c r="P16" s="22" t="s">
        <v>131</v>
      </c>
      <c r="Q16" s="22" t="s">
        <v>28</v>
      </c>
      <c r="R16" s="23" t="s">
        <v>28</v>
      </c>
    </row>
    <row r="17" spans="1:18" ht="15.5" thickTop="1" thickBot="1" x14ac:dyDescent="0.4">
      <c r="A17" s="17" t="s">
        <v>125</v>
      </c>
      <c r="B17" s="24" t="s">
        <v>49</v>
      </c>
      <c r="C17" s="25" t="s">
        <v>28</v>
      </c>
      <c r="D17" s="25" t="s">
        <v>28</v>
      </c>
      <c r="E17" s="25" t="s">
        <v>28</v>
      </c>
      <c r="F17" s="26" t="s">
        <v>28</v>
      </c>
      <c r="H17" s="27">
        <v>0</v>
      </c>
      <c r="I17" s="27"/>
      <c r="J17" s="16" t="s">
        <v>42</v>
      </c>
      <c r="K17" s="22" t="s">
        <v>166</v>
      </c>
      <c r="L17" s="22"/>
      <c r="M17" s="22" t="s">
        <v>28</v>
      </c>
      <c r="N17" s="22" t="s">
        <v>28</v>
      </c>
      <c r="O17" s="22" t="s">
        <v>28</v>
      </c>
      <c r="P17" s="22"/>
      <c r="Q17" s="22" t="s">
        <v>28</v>
      </c>
      <c r="R17" s="23" t="s">
        <v>28</v>
      </c>
    </row>
    <row r="18" spans="1:18" ht="15.5" thickTop="1" thickBot="1" x14ac:dyDescent="0.4">
      <c r="A18" s="17" t="s">
        <v>126</v>
      </c>
      <c r="B18" s="24" t="s">
        <v>51</v>
      </c>
      <c r="C18" s="25" t="s">
        <v>28</v>
      </c>
      <c r="D18" s="25" t="s">
        <v>28</v>
      </c>
      <c r="E18" s="25" t="s">
        <v>28</v>
      </c>
      <c r="F18" s="26" t="s">
        <v>28</v>
      </c>
      <c r="H18" s="27">
        <v>103748.39304</v>
      </c>
      <c r="I18" s="27"/>
      <c r="J18" s="16" t="s">
        <v>42</v>
      </c>
      <c r="K18" s="22" t="s">
        <v>166</v>
      </c>
      <c r="L18" s="22"/>
      <c r="M18" s="22" t="s">
        <v>28</v>
      </c>
      <c r="N18" s="22" t="s">
        <v>28</v>
      </c>
      <c r="O18" s="22" t="s">
        <v>28</v>
      </c>
      <c r="P18" s="22" t="s">
        <v>131</v>
      </c>
      <c r="Q18" s="22" t="s">
        <v>28</v>
      </c>
      <c r="R18" s="23" t="s">
        <v>28</v>
      </c>
    </row>
    <row r="19" spans="1:18" x14ac:dyDescent="0.35">
      <c r="A19" s="17" t="s">
        <v>127</v>
      </c>
      <c r="B19" s="24" t="s">
        <v>53</v>
      </c>
      <c r="C19" s="25" t="s">
        <v>28</v>
      </c>
      <c r="D19" s="25" t="s">
        <v>28</v>
      </c>
      <c r="E19" s="25" t="s">
        <v>28</v>
      </c>
      <c r="F19" s="26" t="s">
        <v>28</v>
      </c>
      <c r="H19" s="27">
        <v>0</v>
      </c>
      <c r="I19" s="27"/>
      <c r="J19" s="16" t="s">
        <v>42</v>
      </c>
      <c r="K19" s="22" t="s">
        <v>166</v>
      </c>
      <c r="L19" s="22"/>
      <c r="M19" s="22" t="s">
        <v>28</v>
      </c>
      <c r="N19" s="22" t="s">
        <v>28</v>
      </c>
      <c r="O19" s="22" t="s">
        <v>28</v>
      </c>
      <c r="P19" s="22" t="s">
        <v>131</v>
      </c>
      <c r="Q19" s="22" t="s">
        <v>28</v>
      </c>
      <c r="R19" s="23" t="s">
        <v>28</v>
      </c>
    </row>
    <row r="20" spans="1:18" x14ac:dyDescent="0.35">
      <c r="A20" s="17" t="s">
        <v>128</v>
      </c>
      <c r="B20" s="24" t="s">
        <v>55</v>
      </c>
      <c r="C20" s="25" t="s">
        <v>28</v>
      </c>
      <c r="D20" s="25" t="s">
        <v>28</v>
      </c>
      <c r="E20" s="25" t="s">
        <v>28</v>
      </c>
      <c r="F20" s="26" t="s">
        <v>28</v>
      </c>
      <c r="H20" s="27">
        <v>304.84799999999996</v>
      </c>
      <c r="I20" s="27"/>
      <c r="J20" s="16" t="s">
        <v>42</v>
      </c>
      <c r="K20" s="22" t="s">
        <v>166</v>
      </c>
      <c r="L20" s="22"/>
      <c r="M20" s="22" t="s">
        <v>28</v>
      </c>
      <c r="N20" s="22" t="s">
        <v>28</v>
      </c>
      <c r="O20" s="22" t="s">
        <v>28</v>
      </c>
      <c r="P20" s="22" t="s">
        <v>131</v>
      </c>
      <c r="Q20" s="22" t="s">
        <v>28</v>
      </c>
      <c r="R20" s="23" t="s">
        <v>28</v>
      </c>
    </row>
    <row r="21" spans="1:18" x14ac:dyDescent="0.35">
      <c r="A21" s="17" t="s">
        <v>129</v>
      </c>
      <c r="B21" s="18" t="s">
        <v>57</v>
      </c>
      <c r="C21" s="19" t="s">
        <v>28</v>
      </c>
      <c r="D21" s="19" t="s">
        <v>28</v>
      </c>
      <c r="E21" s="19" t="s">
        <v>28</v>
      </c>
      <c r="F21" s="20" t="s">
        <v>28</v>
      </c>
      <c r="H21" s="21">
        <f>SUM(H22:H28,H31:H32)</f>
        <v>204879.56002323402</v>
      </c>
      <c r="I21" s="21"/>
      <c r="J21" s="16" t="s">
        <v>42</v>
      </c>
      <c r="K21" s="22" t="s">
        <v>166</v>
      </c>
      <c r="L21" s="22" t="s">
        <v>28</v>
      </c>
      <c r="M21" s="22" t="s">
        <v>28</v>
      </c>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27">
        <v>180379.84218323402</v>
      </c>
      <c r="I22" s="27"/>
      <c r="J22" s="16" t="s">
        <v>42</v>
      </c>
      <c r="K22" s="22" t="s">
        <v>166</v>
      </c>
      <c r="L22" s="22" t="s">
        <v>168</v>
      </c>
      <c r="M22" s="22" t="s">
        <v>28</v>
      </c>
      <c r="N22" s="22" t="s">
        <v>28</v>
      </c>
      <c r="O22" s="22" t="s">
        <v>28</v>
      </c>
      <c r="P22" s="22" t="s">
        <v>131</v>
      </c>
      <c r="Q22" s="22" t="s">
        <v>28</v>
      </c>
      <c r="R22" s="23" t="s">
        <v>28</v>
      </c>
    </row>
    <row r="23" spans="1:18" x14ac:dyDescent="0.35">
      <c r="A23" s="17" t="s">
        <v>132</v>
      </c>
      <c r="B23" s="28" t="s">
        <v>63</v>
      </c>
      <c r="C23" s="25" t="s">
        <v>28</v>
      </c>
      <c r="D23" s="25" t="s">
        <v>28</v>
      </c>
      <c r="E23" s="25" t="s">
        <v>28</v>
      </c>
      <c r="F23" s="26" t="s">
        <v>28</v>
      </c>
      <c r="H23" s="27">
        <v>5907.1778400000003</v>
      </c>
      <c r="I23" s="27"/>
      <c r="J23" s="16" t="s">
        <v>42</v>
      </c>
      <c r="K23" s="22" t="s">
        <v>166</v>
      </c>
      <c r="L23" s="22"/>
      <c r="M23" s="22"/>
      <c r="N23" s="22"/>
      <c r="O23" s="22"/>
      <c r="P23" s="22"/>
      <c r="Q23" s="22"/>
      <c r="R23" s="23"/>
    </row>
    <row r="24" spans="1:18" x14ac:dyDescent="0.35">
      <c r="A24" s="17" t="s">
        <v>133</v>
      </c>
      <c r="B24" s="28" t="s">
        <v>134</v>
      </c>
      <c r="C24" s="25" t="s">
        <v>28</v>
      </c>
      <c r="D24" s="25" t="s">
        <v>28</v>
      </c>
      <c r="E24" s="25" t="s">
        <v>28</v>
      </c>
      <c r="F24" s="26" t="s">
        <v>28</v>
      </c>
      <c r="H24" s="27">
        <v>0</v>
      </c>
      <c r="I24" s="27"/>
      <c r="J24" s="16" t="s">
        <v>42</v>
      </c>
      <c r="K24" s="22" t="s">
        <v>166</v>
      </c>
      <c r="L24" s="22" t="s">
        <v>169</v>
      </c>
      <c r="M24" s="22" t="s">
        <v>28</v>
      </c>
      <c r="N24" s="22" t="s">
        <v>28</v>
      </c>
      <c r="O24" s="22" t="s">
        <v>28</v>
      </c>
      <c r="P24" s="22" t="s">
        <v>131</v>
      </c>
      <c r="Q24" s="22" t="s">
        <v>28</v>
      </c>
      <c r="R24" s="23" t="s">
        <v>28</v>
      </c>
    </row>
    <row r="25" spans="1:18" x14ac:dyDescent="0.35">
      <c r="A25" s="17" t="s">
        <v>135</v>
      </c>
      <c r="B25" s="28" t="s">
        <v>67</v>
      </c>
      <c r="C25" s="25" t="s">
        <v>28</v>
      </c>
      <c r="D25" s="25" t="s">
        <v>28</v>
      </c>
      <c r="E25" s="25" t="s">
        <v>28</v>
      </c>
      <c r="F25" s="26" t="s">
        <v>28</v>
      </c>
      <c r="H25" s="27">
        <v>0</v>
      </c>
      <c r="I25" s="27"/>
      <c r="J25" s="16" t="s">
        <v>42</v>
      </c>
      <c r="K25" s="22" t="s">
        <v>166</v>
      </c>
      <c r="L25" s="22"/>
      <c r="M25" s="22" t="s">
        <v>28</v>
      </c>
      <c r="N25" s="22" t="s">
        <v>28</v>
      </c>
      <c r="O25" s="22" t="s">
        <v>28</v>
      </c>
      <c r="P25" s="22"/>
      <c r="Q25" s="22" t="s">
        <v>28</v>
      </c>
      <c r="R25" s="23" t="s">
        <v>28</v>
      </c>
    </row>
    <row r="26" spans="1:18" x14ac:dyDescent="0.35">
      <c r="A26" s="17" t="s">
        <v>136</v>
      </c>
      <c r="B26" s="28" t="s">
        <v>55</v>
      </c>
      <c r="C26" s="25" t="s">
        <v>28</v>
      </c>
      <c r="D26" s="25" t="s">
        <v>28</v>
      </c>
      <c r="E26" s="25" t="s">
        <v>28</v>
      </c>
      <c r="F26" s="26" t="s">
        <v>28</v>
      </c>
      <c r="H26" s="27">
        <v>0</v>
      </c>
      <c r="I26" s="27"/>
      <c r="J26" s="16" t="s">
        <v>42</v>
      </c>
      <c r="K26" s="22" t="s">
        <v>166</v>
      </c>
      <c r="L26" s="22"/>
      <c r="M26" s="22" t="s">
        <v>28</v>
      </c>
      <c r="N26" s="22" t="s">
        <v>28</v>
      </c>
      <c r="O26" s="22" t="s">
        <v>28</v>
      </c>
      <c r="P26" s="22"/>
      <c r="Q26" s="22" t="s">
        <v>28</v>
      </c>
      <c r="R26" s="23" t="s">
        <v>28</v>
      </c>
    </row>
    <row r="27" spans="1:18" x14ac:dyDescent="0.35">
      <c r="A27" s="17" t="s">
        <v>137</v>
      </c>
      <c r="B27" s="28" t="s">
        <v>71</v>
      </c>
      <c r="C27" s="25" t="s">
        <v>28</v>
      </c>
      <c r="D27" s="25" t="s">
        <v>28</v>
      </c>
      <c r="E27" s="25" t="s">
        <v>28</v>
      </c>
      <c r="F27" s="26" t="s">
        <v>28</v>
      </c>
      <c r="H27" s="27">
        <v>0</v>
      </c>
      <c r="I27" s="27"/>
      <c r="J27" s="16" t="s">
        <v>42</v>
      </c>
      <c r="K27" s="22" t="s">
        <v>166</v>
      </c>
      <c r="L27" s="22"/>
      <c r="M27" s="22" t="s">
        <v>28</v>
      </c>
      <c r="N27" s="22" t="s">
        <v>28</v>
      </c>
      <c r="O27" s="22" t="s">
        <v>28</v>
      </c>
      <c r="P27" s="22"/>
      <c r="Q27" s="22" t="s">
        <v>28</v>
      </c>
      <c r="R27" s="23" t="s">
        <v>28</v>
      </c>
    </row>
    <row r="28" spans="1:18" ht="15.5" thickTop="1" thickBot="1" x14ac:dyDescent="0.4">
      <c r="A28" s="17" t="s">
        <v>138</v>
      </c>
      <c r="B28" s="28" t="s">
        <v>76</v>
      </c>
      <c r="C28" s="25" t="s">
        <v>28</v>
      </c>
      <c r="D28" s="25" t="s">
        <v>28</v>
      </c>
      <c r="E28" s="25" t="s">
        <v>28</v>
      </c>
      <c r="F28" s="26" t="s">
        <v>28</v>
      </c>
      <c r="H28" s="27">
        <f>SUM(H29:H30)</f>
        <v>18592.539999999997</v>
      </c>
      <c r="I28" s="27"/>
      <c r="J28" s="16" t="s">
        <v>42</v>
      </c>
      <c r="K28" s="22" t="s">
        <v>166</v>
      </c>
      <c r="L28" s="22"/>
      <c r="M28" s="22" t="s">
        <v>28</v>
      </c>
      <c r="N28" s="22" t="s">
        <v>28</v>
      </c>
      <c r="O28" s="22" t="s">
        <v>28</v>
      </c>
      <c r="P28" s="22"/>
      <c r="Q28" s="22" t="s">
        <v>28</v>
      </c>
      <c r="R28" s="23" t="s">
        <v>28</v>
      </c>
    </row>
    <row r="29" spans="1:18" ht="15.5" thickTop="1" thickBot="1" x14ac:dyDescent="0.4">
      <c r="A29" s="17" t="s">
        <v>139</v>
      </c>
      <c r="B29" s="24" t="s">
        <v>78</v>
      </c>
      <c r="C29" s="25" t="s">
        <v>28</v>
      </c>
      <c r="D29" s="25" t="s">
        <v>28</v>
      </c>
      <c r="E29" s="25" t="s">
        <v>28</v>
      </c>
      <c r="F29" s="26" t="s">
        <v>28</v>
      </c>
      <c r="H29" s="27">
        <v>1833.87</v>
      </c>
      <c r="I29" s="27"/>
      <c r="J29" s="16" t="s">
        <v>42</v>
      </c>
      <c r="K29" s="22" t="s">
        <v>166</v>
      </c>
      <c r="L29" s="22"/>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27">
        <v>16758.669999999998</v>
      </c>
      <c r="I30" s="27"/>
      <c r="J30" s="16" t="s">
        <v>42</v>
      </c>
      <c r="K30" s="22" t="s">
        <v>170</v>
      </c>
      <c r="L30" s="22" t="s">
        <v>168</v>
      </c>
      <c r="M30" s="22" t="s">
        <v>28</v>
      </c>
      <c r="N30" s="22" t="s">
        <v>28</v>
      </c>
      <c r="O30" s="22" t="s">
        <v>28</v>
      </c>
      <c r="P30" s="22" t="s">
        <v>131</v>
      </c>
      <c r="Q30" s="22" t="s">
        <v>28</v>
      </c>
      <c r="R30" s="23" t="s">
        <v>28</v>
      </c>
    </row>
    <row r="31" spans="1:18" ht="15.5" thickTop="1" thickBot="1" x14ac:dyDescent="0.4">
      <c r="A31" s="17" t="s">
        <v>141</v>
      </c>
      <c r="B31" s="28" t="s">
        <v>73</v>
      </c>
      <c r="C31" s="25" t="s">
        <v>28</v>
      </c>
      <c r="D31" s="25" t="s">
        <v>28</v>
      </c>
      <c r="E31" s="25" t="s">
        <v>28</v>
      </c>
      <c r="F31" s="26" t="s">
        <v>28</v>
      </c>
      <c r="H31" s="27">
        <v>0</v>
      </c>
      <c r="I31" s="27"/>
      <c r="J31" s="16" t="s">
        <v>42</v>
      </c>
      <c r="K31" s="22" t="s">
        <v>170</v>
      </c>
      <c r="L31" s="22"/>
      <c r="M31" s="22" t="s">
        <v>28</v>
      </c>
      <c r="N31" s="22" t="s">
        <v>28</v>
      </c>
      <c r="O31" s="22" t="s">
        <v>28</v>
      </c>
      <c r="P31" s="22" t="s">
        <v>131</v>
      </c>
      <c r="Q31" s="22" t="s">
        <v>28</v>
      </c>
      <c r="R31" s="23" t="s">
        <v>28</v>
      </c>
    </row>
    <row r="32" spans="1:18" x14ac:dyDescent="0.35">
      <c r="A32" s="17" t="s">
        <v>142</v>
      </c>
      <c r="B32" s="28" t="s">
        <v>55</v>
      </c>
      <c r="C32" s="25" t="s">
        <v>28</v>
      </c>
      <c r="D32" s="25" t="s">
        <v>28</v>
      </c>
      <c r="E32" s="25" t="s">
        <v>28</v>
      </c>
      <c r="F32" s="26" t="s">
        <v>28</v>
      </c>
      <c r="H32" s="27">
        <v>0</v>
      </c>
      <c r="I32" s="27"/>
      <c r="J32" s="16" t="s">
        <v>28</v>
      </c>
      <c r="K32" s="22" t="s">
        <v>28</v>
      </c>
      <c r="L32" s="22" t="s">
        <v>171</v>
      </c>
      <c r="M32" s="22" t="s">
        <v>28</v>
      </c>
      <c r="N32" s="22" t="s">
        <v>28</v>
      </c>
      <c r="O32" s="22" t="s">
        <v>28</v>
      </c>
      <c r="P32" s="22" t="s">
        <v>28</v>
      </c>
      <c r="Q32" s="22" t="s">
        <v>28</v>
      </c>
      <c r="R32" s="23" t="s">
        <v>28</v>
      </c>
    </row>
    <row r="33" spans="1:18" x14ac:dyDescent="0.35">
      <c r="A33" s="17" t="s">
        <v>143</v>
      </c>
      <c r="B33" s="18" t="s">
        <v>84</v>
      </c>
      <c r="C33" s="19" t="s">
        <v>28</v>
      </c>
      <c r="D33" s="19" t="s">
        <v>28</v>
      </c>
      <c r="E33" s="19" t="s">
        <v>28</v>
      </c>
      <c r="F33" s="20" t="s">
        <v>28</v>
      </c>
      <c r="H33" s="21">
        <v>0</v>
      </c>
      <c r="I33" s="21"/>
      <c r="J33" s="16" t="s">
        <v>28</v>
      </c>
      <c r="K33" s="22" t="s">
        <v>28</v>
      </c>
      <c r="L33" s="22" t="s">
        <v>172</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27">
        <v>2569.2799699999996</v>
      </c>
      <c r="I34" s="27"/>
      <c r="J34" s="16" t="s">
        <v>28</v>
      </c>
      <c r="K34" s="22" t="s">
        <v>28</v>
      </c>
      <c r="L34" s="22"/>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27">
        <v>2569.2799699999996</v>
      </c>
      <c r="I35" s="27" t="s">
        <v>173</v>
      </c>
      <c r="J35" s="16" t="s">
        <v>42</v>
      </c>
      <c r="K35" s="22" t="s">
        <v>61</v>
      </c>
      <c r="L35" s="22" t="s">
        <v>174</v>
      </c>
      <c r="M35" s="22" t="s">
        <v>131</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27">
        <v>2466.0144863999994</v>
      </c>
      <c r="I36" s="27"/>
      <c r="J36" s="16" t="s">
        <v>42</v>
      </c>
      <c r="K36" s="22" t="s">
        <v>61</v>
      </c>
      <c r="L36" s="22"/>
      <c r="M36" s="22" t="s">
        <v>28</v>
      </c>
      <c r="N36" s="22" t="s">
        <v>28</v>
      </c>
      <c r="O36" s="22" t="s">
        <v>28</v>
      </c>
      <c r="P36" s="22" t="s">
        <v>131</v>
      </c>
      <c r="Q36" s="22"/>
      <c r="R36" s="23"/>
    </row>
    <row r="37" spans="1:18" x14ac:dyDescent="0.35">
      <c r="A37" s="17" t="s">
        <v>147</v>
      </c>
      <c r="B37" s="24" t="s">
        <v>92</v>
      </c>
      <c r="C37" s="25" t="s">
        <v>28</v>
      </c>
      <c r="D37" s="25" t="s">
        <v>28</v>
      </c>
      <c r="E37" s="25" t="s">
        <v>28</v>
      </c>
      <c r="F37" s="26" t="s">
        <v>28</v>
      </c>
      <c r="H37" s="27">
        <v>103.26548360000001</v>
      </c>
      <c r="I37" s="27"/>
      <c r="J37" s="16" t="s">
        <v>42</v>
      </c>
      <c r="K37" s="22" t="s">
        <v>170</v>
      </c>
      <c r="L37" s="22"/>
      <c r="M37" s="22" t="s">
        <v>28</v>
      </c>
      <c r="N37" s="22" t="s">
        <v>28</v>
      </c>
      <c r="O37" s="22" t="s">
        <v>28</v>
      </c>
      <c r="P37" s="22" t="s">
        <v>131</v>
      </c>
      <c r="Q37" s="22"/>
      <c r="R37" s="23"/>
    </row>
    <row r="38" spans="1:18" x14ac:dyDescent="0.35">
      <c r="A38" s="17" t="s">
        <v>148</v>
      </c>
      <c r="B38" s="24" t="s">
        <v>55</v>
      </c>
      <c r="C38" s="25" t="s">
        <v>28</v>
      </c>
      <c r="D38" s="25" t="s">
        <v>28</v>
      </c>
      <c r="E38" s="25" t="s">
        <v>28</v>
      </c>
      <c r="F38" s="26" t="s">
        <v>28</v>
      </c>
      <c r="H38" s="27" t="s">
        <v>68</v>
      </c>
      <c r="I38" s="27"/>
      <c r="J38" s="16" t="s">
        <v>28</v>
      </c>
      <c r="K38" s="22" t="s">
        <v>28</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27" t="s">
        <v>68</v>
      </c>
      <c r="I39" s="27"/>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t="s">
        <v>68</v>
      </c>
      <c r="I40" s="15"/>
      <c r="J40" s="33" t="s">
        <v>28</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B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B00-000002000000}">
      <formula1>-90</formula1>
      <formula2>90</formula2>
    </dataValidation>
    <dataValidation type="decimal" showErrorMessage="1" sqref="B6" xr:uid="{00000000-0002-0000-0B00-000003000000}">
      <formula1>-180</formula1>
      <formula2>180</formula2>
    </dataValidation>
    <dataValidation type="list" showErrorMessage="1" sqref="B7" xr:uid="{00000000-0002-0000-0B00-000004000000}">
      <formula1>"Yes,No"</formula1>
    </dataValidation>
    <dataValidation type="decimal" showErrorMessage="1" sqref="B9" xr:uid="{00000000-0002-0000-0B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8 H31:H40" xr:uid="{00000000-0002-0000-0B00-000007000000}">
      <formula1>OR(H13="MI",H13="N/A",ISNUMBER(H13))</formula1>
    </dataValidation>
    <dataValidation type="list" allowBlank="1" showErrorMessage="1" sqref="J17 J13:J39" xr:uid="{00000000-0002-0000-0B00-000023000000}">
      <formula1>"Level 1,Level 2,Level 3,Level 4"</formula1>
    </dataValidation>
    <dataValidation type="list" allowBlank="1" showErrorMessage="1" sqref="K17 K13:K16 K18:K40" xr:uid="{00000000-0002-0000-0B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B00-000001000000}">
          <x14:formula1>
            <xm:f>ListofCountries!$A$1:$A$194</xm:f>
          </x14:formula1>
          <xm:sqref>B4</xm:sqref>
        </x14:dataValidation>
        <x14:dataValidation type="list" allowBlank="1" xr:uid="{00000000-0002-0000-0B00-000005000000}">
          <x14:formula1>
            <xm:f>ListofCountries!$B$1:$B$152</xm:f>
          </x14:formula1>
          <xm:sqref>B8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59999389629810485"/>
  </sheetPr>
  <dimension ref="A1:R40"/>
  <sheetViews>
    <sheetView showGridLines="0" topLeftCell="B11" workbookViewId="0">
      <selection activeCell="H22" sqref="H22"/>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175</v>
      </c>
    </row>
    <row r="2" spans="1:18" x14ac:dyDescent="0.35">
      <c r="A2" s="3" t="s">
        <v>2</v>
      </c>
      <c r="B2" s="4" t="s">
        <v>176</v>
      </c>
    </row>
    <row r="3" spans="1:18" x14ac:dyDescent="0.35">
      <c r="A3" s="3" t="s">
        <v>4</v>
      </c>
      <c r="B3" s="4" t="s">
        <v>119</v>
      </c>
    </row>
    <row r="4" spans="1:18" x14ac:dyDescent="0.35">
      <c r="A4" s="3" t="s">
        <v>6</v>
      </c>
      <c r="B4" s="4" t="s">
        <v>7</v>
      </c>
    </row>
    <row r="5" spans="1:18" x14ac:dyDescent="0.35">
      <c r="A5" s="3" t="s">
        <v>8</v>
      </c>
      <c r="B5" s="4">
        <v>37.915613</v>
      </c>
    </row>
    <row r="6" spans="1:18" x14ac:dyDescent="0.35">
      <c r="A6" s="3" t="s">
        <v>9</v>
      </c>
      <c r="B6" s="4">
        <v>-4.5759619999999996</v>
      </c>
      <c r="I6">
        <v>1000</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78">
        <f>SUM(H14,H21,H33)</f>
        <v>283007.22899765754</v>
      </c>
      <c r="I13" s="15"/>
      <c r="J13" s="16" t="s">
        <v>28</v>
      </c>
      <c r="K13" s="13" t="s">
        <v>28</v>
      </c>
      <c r="L13" s="13" t="s">
        <v>28</v>
      </c>
      <c r="M13" s="13" t="s">
        <v>28</v>
      </c>
      <c r="N13" s="13" t="s">
        <v>28</v>
      </c>
      <c r="O13" s="13" t="s">
        <v>28</v>
      </c>
      <c r="P13" s="13" t="s">
        <v>28</v>
      </c>
      <c r="Q13" s="13" t="s">
        <v>28</v>
      </c>
      <c r="R13" s="14" t="s">
        <v>28</v>
      </c>
    </row>
    <row r="14" spans="1:18" x14ac:dyDescent="0.35">
      <c r="A14" s="17" t="s">
        <v>122</v>
      </c>
      <c r="B14" s="18" t="s">
        <v>41</v>
      </c>
      <c r="C14" s="19" t="s">
        <v>28</v>
      </c>
      <c r="D14" s="19" t="s">
        <v>28</v>
      </c>
      <c r="E14" s="19" t="s">
        <v>28</v>
      </c>
      <c r="F14" s="20" t="s">
        <v>28</v>
      </c>
      <c r="H14" s="21">
        <f>SUM(H15:H20)</f>
        <v>2245</v>
      </c>
      <c r="I14" s="21"/>
      <c r="J14" s="16" t="s">
        <v>28</v>
      </c>
      <c r="K14" s="22" t="s">
        <v>28</v>
      </c>
      <c r="L14" s="22" t="s">
        <v>28</v>
      </c>
      <c r="M14" s="22" t="s">
        <v>28</v>
      </c>
      <c r="N14" s="22" t="s">
        <v>28</v>
      </c>
      <c r="O14" s="22" t="s">
        <v>28</v>
      </c>
      <c r="P14" s="22" t="s">
        <v>28</v>
      </c>
      <c r="Q14" s="22" t="s">
        <v>28</v>
      </c>
      <c r="R14" s="23" t="s">
        <v>28</v>
      </c>
    </row>
    <row r="15" spans="1:18" x14ac:dyDescent="0.35">
      <c r="A15" s="17" t="s">
        <v>123</v>
      </c>
      <c r="B15" s="24" t="s">
        <v>45</v>
      </c>
      <c r="C15" s="25" t="s">
        <v>28</v>
      </c>
      <c r="D15" s="25" t="s">
        <v>28</v>
      </c>
      <c r="E15" s="25" t="s">
        <v>28</v>
      </c>
      <c r="F15" s="26" t="s">
        <v>28</v>
      </c>
      <c r="H15" s="27">
        <v>986.39999999999986</v>
      </c>
      <c r="I15" s="21"/>
      <c r="J15" s="16" t="s">
        <v>42</v>
      </c>
      <c r="K15" s="22" t="s">
        <v>43</v>
      </c>
      <c r="L15" s="22" t="s">
        <v>28</v>
      </c>
      <c r="M15" s="22" t="s">
        <v>28</v>
      </c>
      <c r="N15" s="22" t="s">
        <v>28</v>
      </c>
      <c r="O15" s="22" t="s">
        <v>28</v>
      </c>
      <c r="P15" s="22" t="s">
        <v>28</v>
      </c>
      <c r="Q15" s="22" t="s">
        <v>28</v>
      </c>
      <c r="R15" s="23" t="s">
        <v>28</v>
      </c>
    </row>
    <row r="16" spans="1:18" x14ac:dyDescent="0.35">
      <c r="A16" s="17" t="s">
        <v>124</v>
      </c>
      <c r="B16" s="24" t="s">
        <v>47</v>
      </c>
      <c r="C16" s="25" t="s">
        <v>28</v>
      </c>
      <c r="D16" s="25" t="s">
        <v>28</v>
      </c>
      <c r="E16" s="25" t="s">
        <v>28</v>
      </c>
      <c r="F16" s="26" t="s">
        <v>28</v>
      </c>
      <c r="H16" s="27">
        <v>427.4</v>
      </c>
      <c r="I16" s="21"/>
      <c r="J16" s="16" t="s">
        <v>42</v>
      </c>
      <c r="K16" s="22" t="s">
        <v>43</v>
      </c>
      <c r="L16" s="22" t="s">
        <v>28</v>
      </c>
      <c r="M16" s="22" t="s">
        <v>28</v>
      </c>
      <c r="N16" s="22" t="s">
        <v>28</v>
      </c>
      <c r="O16" s="22" t="s">
        <v>28</v>
      </c>
      <c r="P16" s="22" t="s">
        <v>28</v>
      </c>
      <c r="Q16" s="22" t="s">
        <v>28</v>
      </c>
      <c r="R16" s="23" t="s">
        <v>28</v>
      </c>
    </row>
    <row r="17" spans="1:18" x14ac:dyDescent="0.35">
      <c r="A17" s="17" t="s">
        <v>125</v>
      </c>
      <c r="B17" s="24" t="s">
        <v>49</v>
      </c>
      <c r="C17" s="25" t="s">
        <v>28</v>
      </c>
      <c r="D17" s="25" t="s">
        <v>28</v>
      </c>
      <c r="E17" s="25" t="s">
        <v>28</v>
      </c>
      <c r="F17" s="26" t="s">
        <v>28</v>
      </c>
      <c r="H17" s="27">
        <v>0</v>
      </c>
      <c r="I17" s="21"/>
      <c r="J17" s="16" t="s">
        <v>42</v>
      </c>
      <c r="K17" s="22" t="s">
        <v>43</v>
      </c>
      <c r="L17" s="22" t="s">
        <v>28</v>
      </c>
      <c r="M17" s="22" t="s">
        <v>28</v>
      </c>
      <c r="N17" s="22" t="s">
        <v>28</v>
      </c>
      <c r="O17" s="22" t="s">
        <v>28</v>
      </c>
      <c r="P17" s="22" t="s">
        <v>28</v>
      </c>
      <c r="Q17" s="22" t="s">
        <v>28</v>
      </c>
      <c r="R17" s="23" t="s">
        <v>28</v>
      </c>
    </row>
    <row r="18" spans="1:18" x14ac:dyDescent="0.35">
      <c r="A18" s="17" t="s">
        <v>126</v>
      </c>
      <c r="B18" s="24" t="s">
        <v>51</v>
      </c>
      <c r="C18" s="25" t="s">
        <v>28</v>
      </c>
      <c r="D18" s="25" t="s">
        <v>28</v>
      </c>
      <c r="E18" s="25" t="s">
        <v>28</v>
      </c>
      <c r="F18" s="26" t="s">
        <v>28</v>
      </c>
      <c r="H18" s="27" t="s">
        <v>68</v>
      </c>
      <c r="I18" s="21"/>
      <c r="J18" s="16" t="s">
        <v>42</v>
      </c>
      <c r="K18" s="22" t="s">
        <v>43</v>
      </c>
      <c r="L18" s="22" t="s">
        <v>28</v>
      </c>
      <c r="M18" s="22" t="s">
        <v>28</v>
      </c>
      <c r="N18" s="22" t="s">
        <v>28</v>
      </c>
      <c r="O18" s="22" t="s">
        <v>28</v>
      </c>
      <c r="P18" s="22" t="s">
        <v>28</v>
      </c>
      <c r="Q18" s="22" t="s">
        <v>28</v>
      </c>
      <c r="R18" s="23" t="s">
        <v>28</v>
      </c>
    </row>
    <row r="19" spans="1:18" x14ac:dyDescent="0.35">
      <c r="A19" s="17" t="s">
        <v>127</v>
      </c>
      <c r="B19" s="24" t="s">
        <v>53</v>
      </c>
      <c r="C19" s="25" t="s">
        <v>28</v>
      </c>
      <c r="D19" s="25" t="s">
        <v>28</v>
      </c>
      <c r="E19" s="25" t="s">
        <v>28</v>
      </c>
      <c r="F19" s="26" t="s">
        <v>28</v>
      </c>
      <c r="H19" s="27">
        <v>238.90000000000003</v>
      </c>
      <c r="I19" s="21"/>
      <c r="J19" s="16" t="s">
        <v>42</v>
      </c>
      <c r="K19" s="22" t="s">
        <v>43</v>
      </c>
      <c r="L19" s="22" t="s">
        <v>28</v>
      </c>
      <c r="M19" s="22" t="s">
        <v>28</v>
      </c>
      <c r="N19" s="22" t="s">
        <v>28</v>
      </c>
      <c r="O19" s="22" t="s">
        <v>28</v>
      </c>
      <c r="P19" s="22" t="s">
        <v>28</v>
      </c>
      <c r="Q19" s="22" t="s">
        <v>28</v>
      </c>
      <c r="R19" s="23" t="s">
        <v>28</v>
      </c>
    </row>
    <row r="20" spans="1:18" x14ac:dyDescent="0.35">
      <c r="A20" s="17" t="s">
        <v>128</v>
      </c>
      <c r="B20" s="24" t="s">
        <v>55</v>
      </c>
      <c r="C20" s="25" t="s">
        <v>28</v>
      </c>
      <c r="D20" s="25" t="s">
        <v>28</v>
      </c>
      <c r="E20" s="25" t="s">
        <v>28</v>
      </c>
      <c r="F20" s="26" t="s">
        <v>28</v>
      </c>
      <c r="H20" s="27">
        <v>592.29999999999995</v>
      </c>
      <c r="I20" s="21"/>
      <c r="J20" s="16" t="s">
        <v>42</v>
      </c>
      <c r="K20" s="22" t="s">
        <v>43</v>
      </c>
      <c r="L20" s="22" t="s">
        <v>28</v>
      </c>
      <c r="M20" s="22" t="s">
        <v>28</v>
      </c>
      <c r="N20" s="22" t="s">
        <v>28</v>
      </c>
      <c r="O20" s="22" t="s">
        <v>28</v>
      </c>
      <c r="P20" s="22" t="s">
        <v>28</v>
      </c>
      <c r="Q20" s="22" t="s">
        <v>28</v>
      </c>
      <c r="R20" s="23" t="s">
        <v>28</v>
      </c>
    </row>
    <row r="21" spans="1:18" x14ac:dyDescent="0.35">
      <c r="A21" s="17" t="s">
        <v>129</v>
      </c>
      <c r="B21" s="18" t="s">
        <v>57</v>
      </c>
      <c r="C21" s="19" t="s">
        <v>28</v>
      </c>
      <c r="D21" s="19" t="s">
        <v>28</v>
      </c>
      <c r="E21" s="19" t="s">
        <v>28</v>
      </c>
      <c r="F21" s="20" t="s">
        <v>28</v>
      </c>
      <c r="H21" s="64">
        <f>SUM(H22:H28,H31:H32)</f>
        <v>279856.02930381754</v>
      </c>
      <c r="I21" s="21"/>
      <c r="J21" s="16" t="s">
        <v>28</v>
      </c>
      <c r="K21" s="22" t="s">
        <v>28</v>
      </c>
      <c r="L21" s="22" t="s">
        <v>28</v>
      </c>
      <c r="M21" s="22" t="s">
        <v>28</v>
      </c>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73">
        <v>1047.5</v>
      </c>
      <c r="I22" s="21"/>
      <c r="J22" s="16" t="s">
        <v>42</v>
      </c>
      <c r="K22" s="22"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73">
        <v>336.63144284066351</v>
      </c>
      <c r="I23" s="21"/>
      <c r="J23" s="16" t="s">
        <v>58</v>
      </c>
      <c r="K23" s="22"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73">
        <v>415</v>
      </c>
      <c r="I24" s="21"/>
      <c r="J24" s="16" t="s">
        <v>42</v>
      </c>
      <c r="K24" s="22" t="s">
        <v>61</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73">
        <v>10141.729978520856</v>
      </c>
      <c r="I25" s="21"/>
      <c r="J25" s="16" t="s">
        <v>42</v>
      </c>
      <c r="K25" s="22" t="s">
        <v>43</v>
      </c>
      <c r="L25" s="22" t="s">
        <v>28</v>
      </c>
      <c r="M25" s="22" t="s">
        <v>28</v>
      </c>
      <c r="N25" s="22" t="s">
        <v>28</v>
      </c>
      <c r="O25" s="22" t="s">
        <v>28</v>
      </c>
      <c r="P25" s="22" t="s">
        <v>28</v>
      </c>
      <c r="Q25" s="22" t="s">
        <v>28</v>
      </c>
      <c r="R25" s="23" t="s">
        <v>28</v>
      </c>
    </row>
    <row r="26" spans="1:18" x14ac:dyDescent="0.35">
      <c r="A26" s="17" t="s">
        <v>136</v>
      </c>
      <c r="B26" s="28" t="s">
        <v>55</v>
      </c>
      <c r="C26" s="25" t="s">
        <v>28</v>
      </c>
      <c r="D26" s="25" t="s">
        <v>28</v>
      </c>
      <c r="E26" s="25" t="s">
        <v>28</v>
      </c>
      <c r="F26" s="26" t="s">
        <v>28</v>
      </c>
      <c r="H26" s="73">
        <v>0</v>
      </c>
      <c r="I26" s="21"/>
      <c r="J26" s="16" t="s">
        <v>42</v>
      </c>
      <c r="K26" s="22" t="s">
        <v>61</v>
      </c>
      <c r="L26" s="22" t="s">
        <v>28</v>
      </c>
      <c r="M26" s="22" t="s">
        <v>28</v>
      </c>
      <c r="N26" s="22" t="s">
        <v>28</v>
      </c>
      <c r="O26" s="22" t="s">
        <v>28</v>
      </c>
      <c r="P26" s="22" t="s">
        <v>28</v>
      </c>
      <c r="Q26" s="22" t="s">
        <v>28</v>
      </c>
      <c r="R26" s="23" t="s">
        <v>28</v>
      </c>
    </row>
    <row r="27" spans="1:18" x14ac:dyDescent="0.35">
      <c r="A27" s="17" t="s">
        <v>137</v>
      </c>
      <c r="B27" s="28" t="s">
        <v>71</v>
      </c>
      <c r="C27" s="25" t="s">
        <v>28</v>
      </c>
      <c r="D27" s="25" t="s">
        <v>28</v>
      </c>
      <c r="E27" s="25" t="s">
        <v>28</v>
      </c>
      <c r="F27" s="26" t="s">
        <v>28</v>
      </c>
      <c r="H27" s="73" t="s">
        <v>68</v>
      </c>
      <c r="I27" s="21"/>
      <c r="J27" s="16" t="s">
        <v>28</v>
      </c>
      <c r="K27" s="22" t="s">
        <v>28</v>
      </c>
      <c r="L27" s="22" t="s">
        <v>28</v>
      </c>
      <c r="M27" s="22" t="s">
        <v>28</v>
      </c>
      <c r="N27" s="22" t="s">
        <v>28</v>
      </c>
      <c r="O27" s="22" t="s">
        <v>28</v>
      </c>
      <c r="P27" s="22" t="s">
        <v>28</v>
      </c>
      <c r="Q27" s="22" t="s">
        <v>28</v>
      </c>
      <c r="R27" s="23" t="s">
        <v>28</v>
      </c>
    </row>
    <row r="28" spans="1:18" x14ac:dyDescent="0.35">
      <c r="A28" s="17" t="s">
        <v>138</v>
      </c>
      <c r="B28" s="28" t="s">
        <v>76</v>
      </c>
      <c r="C28" s="25" t="s">
        <v>28</v>
      </c>
      <c r="D28" s="25" t="s">
        <v>28</v>
      </c>
      <c r="E28" s="25" t="s">
        <v>28</v>
      </c>
      <c r="F28" s="26" t="s">
        <v>28</v>
      </c>
      <c r="H28" s="73">
        <v>267915.16788245604</v>
      </c>
      <c r="I28" s="21"/>
      <c r="J28" s="16" t="s">
        <v>42</v>
      </c>
      <c r="K28" s="22" t="s">
        <v>61</v>
      </c>
      <c r="L28" s="22" t="s">
        <v>28</v>
      </c>
      <c r="M28" s="22" t="s">
        <v>28</v>
      </c>
      <c r="N28" s="22" t="s">
        <v>28</v>
      </c>
      <c r="O28" s="22" t="s">
        <v>28</v>
      </c>
      <c r="P28" s="22" t="s">
        <v>28</v>
      </c>
      <c r="Q28" s="22" t="s">
        <v>28</v>
      </c>
      <c r="R28" s="23" t="s">
        <v>28</v>
      </c>
    </row>
    <row r="29" spans="1:18" x14ac:dyDescent="0.35">
      <c r="A29" s="17" t="s">
        <v>139</v>
      </c>
      <c r="B29" s="24" t="s">
        <v>78</v>
      </c>
      <c r="C29" s="25" t="s">
        <v>28</v>
      </c>
      <c r="D29" s="25" t="s">
        <v>28</v>
      </c>
      <c r="E29" s="25" t="s">
        <v>28</v>
      </c>
      <c r="F29" s="26" t="s">
        <v>28</v>
      </c>
      <c r="H29" s="73">
        <v>0</v>
      </c>
      <c r="I29" s="21"/>
      <c r="J29" s="16" t="s">
        <v>42</v>
      </c>
      <c r="K29" s="22" t="s">
        <v>61</v>
      </c>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73">
        <v>267915.16788245604</v>
      </c>
      <c r="I30" s="21"/>
      <c r="J30" s="16" t="s">
        <v>42</v>
      </c>
      <c r="K30" s="22" t="s">
        <v>61</v>
      </c>
      <c r="L30" s="22" t="s">
        <v>28</v>
      </c>
      <c r="M30" s="22" t="s">
        <v>28</v>
      </c>
      <c r="N30" s="22" t="s">
        <v>28</v>
      </c>
      <c r="O30" s="22" t="s">
        <v>28</v>
      </c>
      <c r="P30" s="22" t="s">
        <v>28</v>
      </c>
      <c r="Q30" s="22" t="s">
        <v>28</v>
      </c>
      <c r="R30" s="23" t="s">
        <v>28</v>
      </c>
    </row>
    <row r="31" spans="1:18" ht="15.5" thickTop="1" thickBot="1" x14ac:dyDescent="0.4">
      <c r="A31" s="17" t="s">
        <v>141</v>
      </c>
      <c r="B31" s="28" t="s">
        <v>73</v>
      </c>
      <c r="C31" s="25" t="s">
        <v>28</v>
      </c>
      <c r="D31" s="25" t="s">
        <v>28</v>
      </c>
      <c r="E31" s="25" t="s">
        <v>28</v>
      </c>
      <c r="F31" s="26" t="s">
        <v>28</v>
      </c>
      <c r="H31" s="73">
        <v>0</v>
      </c>
      <c r="I31" s="21"/>
      <c r="J31" s="16" t="s">
        <v>42</v>
      </c>
      <c r="K31" s="22" t="s">
        <v>61</v>
      </c>
      <c r="L31" s="70" t="s">
        <v>177</v>
      </c>
      <c r="M31" s="22" t="s">
        <v>28</v>
      </c>
      <c r="N31" s="22" t="s">
        <v>28</v>
      </c>
      <c r="O31" s="22" t="s">
        <v>28</v>
      </c>
      <c r="P31" s="22" t="s">
        <v>28</v>
      </c>
      <c r="Q31" s="22" t="s">
        <v>28</v>
      </c>
      <c r="R31" s="23" t="s">
        <v>28</v>
      </c>
    </row>
    <row r="32" spans="1:18" ht="15.5" thickTop="1" thickBot="1" x14ac:dyDescent="0.4">
      <c r="A32" s="17" t="s">
        <v>142</v>
      </c>
      <c r="B32" s="28" t="s">
        <v>55</v>
      </c>
      <c r="C32" s="25" t="s">
        <v>28</v>
      </c>
      <c r="D32" s="25" t="s">
        <v>28</v>
      </c>
      <c r="E32" s="25" t="s">
        <v>28</v>
      </c>
      <c r="F32" s="26" t="s">
        <v>28</v>
      </c>
      <c r="H32" s="73">
        <v>0</v>
      </c>
      <c r="I32" s="21"/>
      <c r="J32" s="16" t="s">
        <v>42</v>
      </c>
      <c r="K32" s="22" t="s">
        <v>61</v>
      </c>
      <c r="L32" s="70" t="s">
        <v>178</v>
      </c>
      <c r="M32" s="22" t="s">
        <v>28</v>
      </c>
      <c r="N32" s="22" t="s">
        <v>28</v>
      </c>
      <c r="O32" s="22" t="s">
        <v>28</v>
      </c>
      <c r="P32" s="22" t="s">
        <v>28</v>
      </c>
      <c r="Q32" s="22" t="s">
        <v>28</v>
      </c>
      <c r="R32" s="23" t="s">
        <v>28</v>
      </c>
    </row>
    <row r="33" spans="1:18" ht="15.5" thickTop="1" thickBot="1" x14ac:dyDescent="0.4">
      <c r="A33" s="17" t="s">
        <v>143</v>
      </c>
      <c r="B33" s="18" t="s">
        <v>84</v>
      </c>
      <c r="C33" s="19" t="s">
        <v>28</v>
      </c>
      <c r="D33" s="19" t="s">
        <v>28</v>
      </c>
      <c r="E33" s="19" t="s">
        <v>28</v>
      </c>
      <c r="F33" s="20" t="s">
        <v>28</v>
      </c>
      <c r="H33" s="65">
        <v>906.19969384000012</v>
      </c>
      <c r="I33" s="21"/>
      <c r="J33" s="16" t="s">
        <v>28</v>
      </c>
      <c r="K33" s="22" t="s">
        <v>28</v>
      </c>
      <c r="L33" s="22" t="s">
        <v>28</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73">
        <v>906.19969384000012</v>
      </c>
      <c r="I34" s="21"/>
      <c r="J34" s="16" t="s">
        <v>42</v>
      </c>
      <c r="K34" s="22" t="s">
        <v>61</v>
      </c>
      <c r="L34" s="22" t="s">
        <v>28</v>
      </c>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73">
        <v>906.10146584000006</v>
      </c>
      <c r="I35" s="21"/>
      <c r="J35" s="16" t="s">
        <v>42</v>
      </c>
      <c r="K35" s="22" t="s">
        <v>43</v>
      </c>
      <c r="L35" s="22" t="s">
        <v>28</v>
      </c>
      <c r="M35" s="22" t="s">
        <v>28</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73" t="s">
        <v>68</v>
      </c>
      <c r="I36" s="21"/>
      <c r="J36" s="16" t="s">
        <v>28</v>
      </c>
      <c r="K36" s="22" t="s">
        <v>28</v>
      </c>
      <c r="L36" s="22" t="s">
        <v>28</v>
      </c>
      <c r="M36" s="22" t="s">
        <v>28</v>
      </c>
      <c r="N36" s="22" t="s">
        <v>28</v>
      </c>
      <c r="O36" s="22" t="s">
        <v>28</v>
      </c>
      <c r="P36" s="22" t="s">
        <v>28</v>
      </c>
      <c r="Q36" s="22" t="s">
        <v>28</v>
      </c>
      <c r="R36" s="23" t="s">
        <v>28</v>
      </c>
    </row>
    <row r="37" spans="1:18" x14ac:dyDescent="0.35">
      <c r="A37" s="17" t="s">
        <v>147</v>
      </c>
      <c r="B37" s="24" t="s">
        <v>92</v>
      </c>
      <c r="C37" s="25" t="s">
        <v>28</v>
      </c>
      <c r="D37" s="25" t="s">
        <v>28</v>
      </c>
      <c r="E37" s="25" t="s">
        <v>28</v>
      </c>
      <c r="F37" s="26" t="s">
        <v>28</v>
      </c>
      <c r="H37" s="73">
        <v>9.8227999999999996E-2</v>
      </c>
      <c r="I37" s="21"/>
      <c r="J37" s="16" t="s">
        <v>58</v>
      </c>
      <c r="K37" s="22" t="s">
        <v>61</v>
      </c>
      <c r="L37" s="22" t="s">
        <v>28</v>
      </c>
      <c r="M37" s="22" t="s">
        <v>28</v>
      </c>
      <c r="N37" s="22" t="s">
        <v>28</v>
      </c>
      <c r="O37" s="22" t="s">
        <v>28</v>
      </c>
      <c r="P37" s="22" t="s">
        <v>28</v>
      </c>
      <c r="Q37" s="22" t="s">
        <v>28</v>
      </c>
      <c r="R37" s="23" t="s">
        <v>28</v>
      </c>
    </row>
    <row r="38" spans="1:18" x14ac:dyDescent="0.35">
      <c r="A38" s="17" t="s">
        <v>148</v>
      </c>
      <c r="B38" s="24" t="s">
        <v>55</v>
      </c>
      <c r="C38" s="25" t="s">
        <v>28</v>
      </c>
      <c r="D38" s="25" t="s">
        <v>28</v>
      </c>
      <c r="E38" s="25" t="s">
        <v>28</v>
      </c>
      <c r="F38" s="26" t="s">
        <v>28</v>
      </c>
      <c r="H38" s="73" t="s">
        <v>68</v>
      </c>
      <c r="I38" s="21"/>
      <c r="J38" s="16" t="s">
        <v>28</v>
      </c>
      <c r="K38" s="22" t="s">
        <v>28</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73" t="s">
        <v>68</v>
      </c>
      <c r="I39" s="21"/>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C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C00-000002000000}">
      <formula1>-90</formula1>
      <formula2>90</formula2>
    </dataValidation>
    <dataValidation type="decimal" showErrorMessage="1" sqref="B6" xr:uid="{00000000-0002-0000-0C00-000003000000}">
      <formula1>-180</formula1>
      <formula2>180</formula2>
    </dataValidation>
    <dataValidation type="list" showErrorMessage="1" sqref="B7" xr:uid="{00000000-0002-0000-0C00-000004000000}">
      <formula1>"Yes,No"</formula1>
    </dataValidation>
    <dataValidation type="decimal" showErrorMessage="1" sqref="B9" xr:uid="{00000000-0002-0000-0C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0C00-000007000000}">
      <formula1>OR(H13="MI",H13="N/A",ISNUMBER(H13))</formula1>
    </dataValidation>
    <dataValidation type="list" allowBlank="1" showErrorMessage="1" sqref="J13:J39" xr:uid="{00000000-0002-0000-0C00-000023000000}">
      <formula1>"Level 1,Level 2,Level 3,Level 4"</formula1>
    </dataValidation>
    <dataValidation type="list" allowBlank="1" showErrorMessage="1" sqref="K13:K40" xr:uid="{00000000-0002-0000-0C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C00-000001000000}">
          <x14:formula1>
            <xm:f>ListofCountries!$A$1:$A$194</xm:f>
          </x14:formula1>
          <xm:sqref>B4</xm:sqref>
        </x14:dataValidation>
        <x14:dataValidation type="list" allowBlank="1" xr:uid="{00000000-0002-0000-0C00-000005000000}">
          <x14:formula1>
            <xm:f>ListofCountries!$B$1:$B$152</xm:f>
          </x14:formula1>
          <xm:sqref>B8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9389629810485"/>
  </sheetPr>
  <dimension ref="A1:R40"/>
  <sheetViews>
    <sheetView showGridLines="0" topLeftCell="B1" workbookViewId="0">
      <selection activeCell="H27" sqref="H27"/>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179</v>
      </c>
    </row>
    <row r="2" spans="1:18" x14ac:dyDescent="0.35">
      <c r="A2" s="3" t="s">
        <v>2</v>
      </c>
      <c r="B2" s="4" t="s">
        <v>180</v>
      </c>
    </row>
    <row r="3" spans="1:18" x14ac:dyDescent="0.35">
      <c r="A3" s="3" t="s">
        <v>4</v>
      </c>
      <c r="B3" s="4" t="s">
        <v>119</v>
      </c>
    </row>
    <row r="4" spans="1:18" x14ac:dyDescent="0.35">
      <c r="A4" s="3" t="s">
        <v>6</v>
      </c>
      <c r="B4" s="4" t="s">
        <v>7</v>
      </c>
    </row>
    <row r="5" spans="1:18" x14ac:dyDescent="0.35">
      <c r="A5" s="3" t="s">
        <v>8</v>
      </c>
      <c r="B5" s="4">
        <v>41.559975999999999</v>
      </c>
    </row>
    <row r="6" spans="1:18" x14ac:dyDescent="0.35">
      <c r="A6" s="3" t="s">
        <v>9</v>
      </c>
      <c r="B6" s="4">
        <v>-5.6330809999999998</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f>SUM(H14,H21,H33)</f>
        <v>20235.940799731048</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4219.0000000000009</v>
      </c>
      <c r="I14" s="21"/>
      <c r="J14" s="16" t="s">
        <v>28</v>
      </c>
      <c r="K14" s="22" t="s">
        <v>28</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404.90000000000003</v>
      </c>
      <c r="I15" s="21"/>
      <c r="J15" s="69" t="s">
        <v>42</v>
      </c>
      <c r="K15" s="55" t="s">
        <v>43</v>
      </c>
      <c r="L15" s="55"/>
      <c r="M15" s="70" t="s">
        <v>131</v>
      </c>
      <c r="N15" s="70"/>
      <c r="O15" s="70"/>
      <c r="P15" s="70"/>
      <c r="Q15" s="70"/>
      <c r="R15" s="72"/>
    </row>
    <row r="16" spans="1:18" ht="15.5" thickTop="1" thickBot="1" x14ac:dyDescent="0.4">
      <c r="A16" s="17" t="s">
        <v>124</v>
      </c>
      <c r="B16" s="24" t="s">
        <v>47</v>
      </c>
      <c r="C16" s="25" t="s">
        <v>28</v>
      </c>
      <c r="D16" s="25" t="s">
        <v>28</v>
      </c>
      <c r="E16" s="25" t="s">
        <v>28</v>
      </c>
      <c r="F16" s="26" t="s">
        <v>28</v>
      </c>
      <c r="H16" s="27">
        <v>1886.3000000000002</v>
      </c>
      <c r="I16" s="21"/>
      <c r="J16" s="69" t="s">
        <v>42</v>
      </c>
      <c r="K16" s="55" t="s">
        <v>43</v>
      </c>
      <c r="L16" s="55"/>
      <c r="M16" s="70" t="s">
        <v>131</v>
      </c>
      <c r="N16" s="70"/>
      <c r="O16" s="70"/>
      <c r="P16" s="70"/>
      <c r="Q16" s="70"/>
      <c r="R16" s="72"/>
    </row>
    <row r="17" spans="1:18" ht="15.5" thickTop="1" thickBot="1" x14ac:dyDescent="0.4">
      <c r="A17" s="17" t="s">
        <v>125</v>
      </c>
      <c r="B17" s="24" t="s">
        <v>49</v>
      </c>
      <c r="C17" s="25" t="s">
        <v>28</v>
      </c>
      <c r="D17" s="25" t="s">
        <v>28</v>
      </c>
      <c r="E17" s="25" t="s">
        <v>28</v>
      </c>
      <c r="F17" s="26" t="s">
        <v>28</v>
      </c>
      <c r="H17" s="27">
        <v>0</v>
      </c>
      <c r="I17" s="21"/>
      <c r="J17" s="69" t="s">
        <v>42</v>
      </c>
      <c r="K17" s="55" t="s">
        <v>43</v>
      </c>
      <c r="L17" s="55" t="s">
        <v>181</v>
      </c>
      <c r="M17" s="70" t="s">
        <v>131</v>
      </c>
      <c r="N17" s="70"/>
      <c r="O17" s="70"/>
      <c r="P17" s="70"/>
      <c r="Q17" s="70"/>
      <c r="R17" s="72"/>
    </row>
    <row r="18" spans="1:18" ht="15.5" thickTop="1" thickBot="1" x14ac:dyDescent="0.4">
      <c r="A18" s="17" t="s">
        <v>126</v>
      </c>
      <c r="B18" s="24" t="s">
        <v>51</v>
      </c>
      <c r="C18" s="25" t="s">
        <v>28</v>
      </c>
      <c r="D18" s="25" t="s">
        <v>28</v>
      </c>
      <c r="E18" s="25" t="s">
        <v>28</v>
      </c>
      <c r="F18" s="26" t="s">
        <v>28</v>
      </c>
      <c r="H18" s="27">
        <v>59.1</v>
      </c>
      <c r="I18" s="21"/>
      <c r="J18" s="69" t="s">
        <v>42</v>
      </c>
      <c r="K18" s="55" t="s">
        <v>43</v>
      </c>
      <c r="L18" s="55"/>
      <c r="M18" s="70" t="s">
        <v>131</v>
      </c>
      <c r="N18" s="70"/>
      <c r="O18" s="70"/>
      <c r="P18" s="70"/>
      <c r="Q18" s="70"/>
      <c r="R18" s="72"/>
    </row>
    <row r="19" spans="1:18" ht="15.5" thickTop="1" thickBot="1" x14ac:dyDescent="0.4">
      <c r="A19" s="17" t="s">
        <v>127</v>
      </c>
      <c r="B19" s="24" t="s">
        <v>53</v>
      </c>
      <c r="C19" s="25" t="s">
        <v>28</v>
      </c>
      <c r="D19" s="25" t="s">
        <v>28</v>
      </c>
      <c r="E19" s="25" t="s">
        <v>28</v>
      </c>
      <c r="F19" s="26" t="s">
        <v>28</v>
      </c>
      <c r="H19" s="27">
        <v>1194.9000000000003</v>
      </c>
      <c r="I19" s="21"/>
      <c r="J19" s="69" t="s">
        <v>42</v>
      </c>
      <c r="K19" s="55" t="s">
        <v>43</v>
      </c>
      <c r="L19" s="55"/>
      <c r="M19" s="70" t="s">
        <v>131</v>
      </c>
      <c r="N19" s="70"/>
      <c r="O19" s="70"/>
      <c r="P19" s="70"/>
      <c r="Q19" s="70"/>
      <c r="R19" s="72"/>
    </row>
    <row r="20" spans="1:18" ht="15.5" thickTop="1" thickBot="1" x14ac:dyDescent="0.4">
      <c r="A20" s="17" t="s">
        <v>128</v>
      </c>
      <c r="B20" s="24" t="s">
        <v>55</v>
      </c>
      <c r="C20" s="25" t="s">
        <v>28</v>
      </c>
      <c r="D20" s="25" t="s">
        <v>28</v>
      </c>
      <c r="E20" s="25" t="s">
        <v>28</v>
      </c>
      <c r="F20" s="26" t="s">
        <v>28</v>
      </c>
      <c r="H20" s="27">
        <v>673.8</v>
      </c>
      <c r="I20" s="21"/>
      <c r="J20" s="69" t="s">
        <v>42</v>
      </c>
      <c r="K20" s="55" t="s">
        <v>43</v>
      </c>
      <c r="L20" s="55"/>
      <c r="M20" s="70" t="s">
        <v>131</v>
      </c>
      <c r="N20" s="70"/>
      <c r="O20" s="70"/>
      <c r="P20" s="70"/>
      <c r="Q20" s="70"/>
      <c r="R20" s="72"/>
    </row>
    <row r="21" spans="1:18" ht="15.5" thickTop="1" thickBot="1" x14ac:dyDescent="0.4">
      <c r="A21" s="17" t="s">
        <v>129</v>
      </c>
      <c r="B21" s="18" t="s">
        <v>57</v>
      </c>
      <c r="C21" s="19" t="s">
        <v>28</v>
      </c>
      <c r="D21" s="19" t="s">
        <v>28</v>
      </c>
      <c r="E21" s="19" t="s">
        <v>28</v>
      </c>
      <c r="F21" s="20" t="s">
        <v>28</v>
      </c>
      <c r="H21" s="65">
        <f>SUM(H22:H29,H31:H32)</f>
        <v>16009.813527171047</v>
      </c>
      <c r="I21" s="21"/>
      <c r="J21" s="56"/>
      <c r="K21" s="55"/>
      <c r="L21" s="55"/>
      <c r="M21" s="70"/>
      <c r="N21" s="70"/>
      <c r="O21" s="70"/>
      <c r="P21" s="70"/>
      <c r="Q21" s="70"/>
      <c r="R21" s="72"/>
    </row>
    <row r="22" spans="1:18" ht="15.5" thickTop="1" thickBot="1" x14ac:dyDescent="0.4">
      <c r="A22" s="17" t="s">
        <v>130</v>
      </c>
      <c r="B22" s="28" t="s">
        <v>60</v>
      </c>
      <c r="C22" s="25" t="s">
        <v>28</v>
      </c>
      <c r="D22" s="25" t="s">
        <v>28</v>
      </c>
      <c r="E22" s="25" t="s">
        <v>28</v>
      </c>
      <c r="F22" s="26" t="s">
        <v>28</v>
      </c>
      <c r="H22" s="73">
        <v>2811.9267930588899</v>
      </c>
      <c r="I22" s="21"/>
      <c r="J22" s="69" t="s">
        <v>42</v>
      </c>
      <c r="K22" s="55" t="s">
        <v>61</v>
      </c>
      <c r="L22" s="55"/>
      <c r="M22" s="70"/>
      <c r="N22" s="70"/>
      <c r="O22" s="70"/>
      <c r="P22" s="70" t="s">
        <v>131</v>
      </c>
      <c r="Q22" s="70"/>
      <c r="R22" s="72"/>
    </row>
    <row r="23" spans="1:18" ht="15.5" thickTop="1" thickBot="1" x14ac:dyDescent="0.4">
      <c r="A23" s="17" t="s">
        <v>132</v>
      </c>
      <c r="B23" s="28" t="s">
        <v>63</v>
      </c>
      <c r="C23" s="25" t="s">
        <v>28</v>
      </c>
      <c r="D23" s="25" t="s">
        <v>28</v>
      </c>
      <c r="E23" s="25" t="s">
        <v>28</v>
      </c>
      <c r="F23" s="26" t="s">
        <v>28</v>
      </c>
      <c r="H23" s="73">
        <v>262.59718242815211</v>
      </c>
      <c r="I23" s="21"/>
      <c r="J23" s="69" t="s">
        <v>58</v>
      </c>
      <c r="K23" s="55" t="s">
        <v>61</v>
      </c>
      <c r="L23" s="55"/>
      <c r="M23" s="70"/>
      <c r="N23" s="70"/>
      <c r="O23" s="70"/>
      <c r="P23" s="70" t="s">
        <v>131</v>
      </c>
      <c r="Q23" s="70"/>
      <c r="R23" s="72" t="s">
        <v>131</v>
      </c>
    </row>
    <row r="24" spans="1:18" ht="15.5" thickTop="1" thickBot="1" x14ac:dyDescent="0.4">
      <c r="A24" s="17" t="s">
        <v>133</v>
      </c>
      <c r="B24" s="28" t="s">
        <v>134</v>
      </c>
      <c r="C24" s="25" t="s">
        <v>28</v>
      </c>
      <c r="D24" s="25" t="s">
        <v>28</v>
      </c>
      <c r="E24" s="25" t="s">
        <v>28</v>
      </c>
      <c r="F24" s="26" t="s">
        <v>28</v>
      </c>
      <c r="H24" s="73">
        <v>128</v>
      </c>
      <c r="I24" s="21"/>
      <c r="J24" s="69" t="s">
        <v>42</v>
      </c>
      <c r="K24" s="55" t="s">
        <v>61</v>
      </c>
      <c r="L24" s="55"/>
      <c r="M24" s="70"/>
      <c r="N24" s="70"/>
      <c r="O24" s="70"/>
      <c r="P24" s="70" t="s">
        <v>131</v>
      </c>
      <c r="Q24" s="70"/>
      <c r="R24" s="72"/>
    </row>
    <row r="25" spans="1:18" ht="15.5" thickTop="1" thickBot="1" x14ac:dyDescent="0.4">
      <c r="A25" s="17" t="s">
        <v>135</v>
      </c>
      <c r="B25" s="28" t="s">
        <v>67</v>
      </c>
      <c r="C25" s="25" t="s">
        <v>28</v>
      </c>
      <c r="D25" s="25" t="s">
        <v>28</v>
      </c>
      <c r="E25" s="25" t="s">
        <v>28</v>
      </c>
      <c r="F25" s="26" t="s">
        <v>28</v>
      </c>
      <c r="H25" s="73">
        <v>0</v>
      </c>
      <c r="I25" s="21"/>
      <c r="J25" s="69" t="s">
        <v>42</v>
      </c>
      <c r="K25" s="55" t="s">
        <v>43</v>
      </c>
      <c r="L25" s="55"/>
      <c r="M25" s="70"/>
      <c r="N25" s="70"/>
      <c r="O25" s="70"/>
      <c r="P25" s="70" t="s">
        <v>131</v>
      </c>
      <c r="Q25" s="70"/>
      <c r="R25" s="72"/>
    </row>
    <row r="26" spans="1:18" ht="15.5" thickTop="1" thickBot="1" x14ac:dyDescent="0.4">
      <c r="A26" s="17" t="s">
        <v>136</v>
      </c>
      <c r="B26" s="28" t="s">
        <v>55</v>
      </c>
      <c r="C26" s="25" t="s">
        <v>28</v>
      </c>
      <c r="D26" s="25" t="s">
        <v>28</v>
      </c>
      <c r="E26" s="25" t="s">
        <v>28</v>
      </c>
      <c r="F26" s="26" t="s">
        <v>28</v>
      </c>
      <c r="H26" s="73">
        <v>0</v>
      </c>
      <c r="I26" s="21"/>
      <c r="J26" s="69" t="s">
        <v>42</v>
      </c>
      <c r="K26" s="55" t="s">
        <v>61</v>
      </c>
      <c r="L26" s="70" t="s">
        <v>182</v>
      </c>
      <c r="M26" s="70"/>
      <c r="N26" s="70"/>
      <c r="O26" s="70"/>
      <c r="P26" s="70"/>
      <c r="Q26" s="70"/>
      <c r="R26" s="72"/>
    </row>
    <row r="27" spans="1:18" ht="15.5" thickTop="1" thickBot="1" x14ac:dyDescent="0.4">
      <c r="A27" s="17" t="s">
        <v>137</v>
      </c>
      <c r="B27" s="28" t="s">
        <v>71</v>
      </c>
      <c r="C27" s="25" t="s">
        <v>28</v>
      </c>
      <c r="D27" s="25" t="s">
        <v>28</v>
      </c>
      <c r="E27" s="25" t="s">
        <v>28</v>
      </c>
      <c r="F27" s="26" t="s">
        <v>28</v>
      </c>
      <c r="H27" s="73" t="s">
        <v>68</v>
      </c>
      <c r="I27" s="21"/>
      <c r="J27" s="56"/>
      <c r="K27" s="55"/>
      <c r="L27" s="55"/>
      <c r="M27" s="70"/>
      <c r="N27" s="70"/>
      <c r="O27" s="70"/>
      <c r="P27" s="70"/>
      <c r="Q27" s="70"/>
      <c r="R27" s="72"/>
    </row>
    <row r="28" spans="1:18" ht="15.5" thickTop="1" thickBot="1" x14ac:dyDescent="0.4">
      <c r="A28" s="17" t="s">
        <v>138</v>
      </c>
      <c r="B28" s="28" t="s">
        <v>76</v>
      </c>
      <c r="C28" s="25" t="s">
        <v>28</v>
      </c>
      <c r="D28" s="25" t="s">
        <v>28</v>
      </c>
      <c r="E28" s="25" t="s">
        <v>28</v>
      </c>
      <c r="F28" s="26" t="s">
        <v>28</v>
      </c>
      <c r="H28" s="73">
        <v>12807.289551684005</v>
      </c>
      <c r="I28" s="21"/>
      <c r="J28" s="69" t="s">
        <v>42</v>
      </c>
      <c r="K28" s="55" t="s">
        <v>61</v>
      </c>
      <c r="L28" s="55"/>
      <c r="M28" s="70"/>
      <c r="N28" s="70"/>
      <c r="O28" s="70"/>
      <c r="P28" s="70"/>
      <c r="Q28" s="70"/>
      <c r="R28" s="72"/>
    </row>
    <row r="29" spans="1:18" ht="15.5" thickTop="1" thickBot="1" x14ac:dyDescent="0.4">
      <c r="A29" s="17" t="s">
        <v>139</v>
      </c>
      <c r="B29" s="24" t="s">
        <v>78</v>
      </c>
      <c r="C29" s="25" t="s">
        <v>28</v>
      </c>
      <c r="D29" s="25" t="s">
        <v>28</v>
      </c>
      <c r="E29" s="25" t="s">
        <v>28</v>
      </c>
      <c r="F29" s="26" t="s">
        <v>28</v>
      </c>
      <c r="H29" s="73" t="s">
        <v>68</v>
      </c>
      <c r="I29" s="21"/>
      <c r="J29" s="69" t="s">
        <v>42</v>
      </c>
      <c r="K29" s="55" t="s">
        <v>61</v>
      </c>
      <c r="L29" s="70" t="s">
        <v>183</v>
      </c>
      <c r="M29" s="70"/>
      <c r="N29" s="70"/>
      <c r="O29" s="70"/>
      <c r="P29" s="70"/>
      <c r="Q29" s="70"/>
      <c r="R29" s="72"/>
    </row>
    <row r="30" spans="1:18" ht="15.5" thickTop="1" thickBot="1" x14ac:dyDescent="0.4">
      <c r="A30" s="17" t="s">
        <v>140</v>
      </c>
      <c r="B30" s="24" t="s">
        <v>80</v>
      </c>
      <c r="C30" s="25" t="s">
        <v>28</v>
      </c>
      <c r="D30" s="25" t="s">
        <v>28</v>
      </c>
      <c r="E30" s="25" t="s">
        <v>28</v>
      </c>
      <c r="F30" s="26" t="s">
        <v>28</v>
      </c>
      <c r="H30" s="73">
        <v>12807.289551684005</v>
      </c>
      <c r="I30" s="21"/>
      <c r="J30" s="69" t="s">
        <v>42</v>
      </c>
      <c r="K30" s="55" t="s">
        <v>61</v>
      </c>
      <c r="L30" s="55"/>
      <c r="M30" s="70"/>
      <c r="N30" s="70"/>
      <c r="O30" s="70"/>
      <c r="P30" s="70" t="s">
        <v>131</v>
      </c>
      <c r="Q30" s="70"/>
      <c r="R30" s="72"/>
    </row>
    <row r="31" spans="1:18" ht="15.5" thickTop="1" thickBot="1" x14ac:dyDescent="0.4">
      <c r="A31" s="17" t="s">
        <v>141</v>
      </c>
      <c r="B31" s="28" t="s">
        <v>73</v>
      </c>
      <c r="C31" s="25" t="s">
        <v>28</v>
      </c>
      <c r="D31" s="25" t="s">
        <v>28</v>
      </c>
      <c r="E31" s="25" t="s">
        <v>28</v>
      </c>
      <c r="F31" s="26" t="s">
        <v>28</v>
      </c>
      <c r="H31" s="73">
        <v>0</v>
      </c>
      <c r="I31" s="21"/>
      <c r="J31" s="69" t="s">
        <v>42</v>
      </c>
      <c r="K31" s="55" t="s">
        <v>61</v>
      </c>
      <c r="L31" s="70" t="s">
        <v>177</v>
      </c>
      <c r="M31" s="70"/>
      <c r="N31" s="70"/>
      <c r="O31" s="70"/>
      <c r="P31" s="70"/>
      <c r="Q31" s="70"/>
      <c r="R31" s="72"/>
    </row>
    <row r="32" spans="1:18" ht="15.5" thickTop="1" thickBot="1" x14ac:dyDescent="0.4">
      <c r="A32" s="17" t="s">
        <v>142</v>
      </c>
      <c r="B32" s="28" t="s">
        <v>55</v>
      </c>
      <c r="C32" s="25" t="s">
        <v>28</v>
      </c>
      <c r="D32" s="25" t="s">
        <v>28</v>
      </c>
      <c r="E32" s="25" t="s">
        <v>28</v>
      </c>
      <c r="F32" s="26" t="s">
        <v>28</v>
      </c>
      <c r="H32" s="73">
        <v>0</v>
      </c>
      <c r="I32" s="21"/>
      <c r="J32" s="69" t="s">
        <v>42</v>
      </c>
      <c r="K32" s="55" t="s">
        <v>61</v>
      </c>
      <c r="L32" s="70" t="s">
        <v>178</v>
      </c>
      <c r="M32" s="70"/>
      <c r="N32" s="70"/>
      <c r="O32" s="70"/>
      <c r="P32" s="70"/>
      <c r="Q32" s="70"/>
      <c r="R32" s="72"/>
    </row>
    <row r="33" spans="1:18" ht="15.5" thickTop="1" thickBot="1" x14ac:dyDescent="0.4">
      <c r="A33" s="17" t="s">
        <v>143</v>
      </c>
      <c r="B33" s="18" t="s">
        <v>84</v>
      </c>
      <c r="C33" s="19" t="s">
        <v>28</v>
      </c>
      <c r="D33" s="19" t="s">
        <v>28</v>
      </c>
      <c r="E33" s="19" t="s">
        <v>28</v>
      </c>
      <c r="F33" s="20" t="s">
        <v>28</v>
      </c>
      <c r="H33" s="66">
        <v>7.1272725600000006</v>
      </c>
      <c r="I33" s="21"/>
      <c r="J33" s="56"/>
      <c r="K33" s="55"/>
      <c r="L33" s="55"/>
      <c r="M33" s="70"/>
      <c r="N33" s="70"/>
      <c r="O33" s="70"/>
      <c r="P33" s="70"/>
      <c r="Q33" s="70"/>
      <c r="R33" s="72"/>
    </row>
    <row r="34" spans="1:18" ht="15.5" thickTop="1" thickBot="1" x14ac:dyDescent="0.4">
      <c r="A34" s="17" t="s">
        <v>144</v>
      </c>
      <c r="B34" s="28" t="s">
        <v>86</v>
      </c>
      <c r="C34" s="25" t="s">
        <v>28</v>
      </c>
      <c r="D34" s="25" t="s">
        <v>28</v>
      </c>
      <c r="E34" s="25" t="s">
        <v>28</v>
      </c>
      <c r="F34" s="26" t="s">
        <v>28</v>
      </c>
      <c r="H34" s="77">
        <v>7.1272725600000006</v>
      </c>
      <c r="I34" s="21"/>
      <c r="J34" s="69" t="s">
        <v>42</v>
      </c>
      <c r="K34" s="55" t="s">
        <v>61</v>
      </c>
      <c r="L34" s="55"/>
      <c r="M34" s="70"/>
      <c r="N34" s="70"/>
      <c r="O34" s="70"/>
      <c r="P34" s="70"/>
      <c r="Q34" s="70"/>
      <c r="R34" s="72"/>
    </row>
    <row r="35" spans="1:18" ht="15.5" thickTop="1" thickBot="1" x14ac:dyDescent="0.4">
      <c r="A35" s="17" t="s">
        <v>145</v>
      </c>
      <c r="B35" s="24" t="s">
        <v>88</v>
      </c>
      <c r="C35" s="25" t="s">
        <v>28</v>
      </c>
      <c r="D35" s="25" t="s">
        <v>28</v>
      </c>
      <c r="E35" s="25" t="s">
        <v>28</v>
      </c>
      <c r="F35" s="26" t="s">
        <v>28</v>
      </c>
      <c r="H35" s="77">
        <v>7.1204721600000012</v>
      </c>
      <c r="I35" s="21"/>
      <c r="J35" s="69" t="s">
        <v>42</v>
      </c>
      <c r="K35" s="55" t="s">
        <v>43</v>
      </c>
      <c r="L35" s="55"/>
      <c r="M35" s="70" t="s">
        <v>131</v>
      </c>
      <c r="N35" s="70"/>
      <c r="O35" s="70" t="s">
        <v>131</v>
      </c>
      <c r="P35" s="70"/>
      <c r="Q35" s="70"/>
      <c r="R35" s="72"/>
    </row>
    <row r="36" spans="1:18" ht="15.5" thickTop="1" thickBot="1" x14ac:dyDescent="0.4">
      <c r="A36" s="17" t="s">
        <v>146</v>
      </c>
      <c r="B36" s="24" t="s">
        <v>90</v>
      </c>
      <c r="C36" s="25" t="s">
        <v>28</v>
      </c>
      <c r="D36" s="25" t="s">
        <v>28</v>
      </c>
      <c r="E36" s="25" t="s">
        <v>28</v>
      </c>
      <c r="F36" s="26" t="s">
        <v>28</v>
      </c>
      <c r="H36" s="77" t="s">
        <v>68</v>
      </c>
      <c r="I36" s="21"/>
      <c r="J36" s="69"/>
      <c r="K36" s="55"/>
      <c r="L36" s="70" t="s">
        <v>184</v>
      </c>
      <c r="M36" s="70"/>
      <c r="N36" s="70"/>
      <c r="O36" s="70"/>
      <c r="P36" s="70"/>
      <c r="Q36" s="70"/>
      <c r="R36" s="72"/>
    </row>
    <row r="37" spans="1:18" ht="15.5" thickTop="1" thickBot="1" x14ac:dyDescent="0.4">
      <c r="A37" s="17" t="s">
        <v>147</v>
      </c>
      <c r="B37" s="24" t="s">
        <v>92</v>
      </c>
      <c r="C37" s="25" t="s">
        <v>28</v>
      </c>
      <c r="D37" s="25" t="s">
        <v>28</v>
      </c>
      <c r="E37" s="25" t="s">
        <v>28</v>
      </c>
      <c r="F37" s="26" t="s">
        <v>28</v>
      </c>
      <c r="H37" s="77">
        <v>6.800399999999999E-3</v>
      </c>
      <c r="I37" s="21"/>
      <c r="J37" s="69" t="s">
        <v>58</v>
      </c>
      <c r="K37" s="55" t="s">
        <v>61</v>
      </c>
      <c r="L37" s="55"/>
      <c r="M37" s="70" t="s">
        <v>131</v>
      </c>
      <c r="N37" s="70"/>
      <c r="O37" s="70" t="s">
        <v>131</v>
      </c>
      <c r="P37" s="70"/>
      <c r="Q37" s="70"/>
      <c r="R37" s="72"/>
    </row>
    <row r="38" spans="1:18" ht="15.5" thickTop="1" thickBot="1" x14ac:dyDescent="0.4">
      <c r="A38" s="17" t="s">
        <v>148</v>
      </c>
      <c r="B38" s="24" t="s">
        <v>55</v>
      </c>
      <c r="C38" s="25" t="s">
        <v>28</v>
      </c>
      <c r="D38" s="25" t="s">
        <v>28</v>
      </c>
      <c r="E38" s="25" t="s">
        <v>28</v>
      </c>
      <c r="F38" s="26" t="s">
        <v>28</v>
      </c>
      <c r="H38" s="27" t="s">
        <v>68</v>
      </c>
      <c r="I38" s="21"/>
      <c r="J38" s="69"/>
      <c r="K38" s="55"/>
      <c r="L38" s="70" t="s">
        <v>185</v>
      </c>
      <c r="M38" s="70"/>
      <c r="N38" s="70"/>
      <c r="O38" s="70"/>
      <c r="P38" s="70"/>
      <c r="Q38" s="70"/>
      <c r="R38" s="72"/>
    </row>
    <row r="39" spans="1:18" ht="15.5" thickTop="1" thickBot="1" x14ac:dyDescent="0.4">
      <c r="A39" s="17" t="s">
        <v>149</v>
      </c>
      <c r="B39" s="28" t="s">
        <v>97</v>
      </c>
      <c r="C39" s="25" t="s">
        <v>28</v>
      </c>
      <c r="D39" s="25" t="s">
        <v>28</v>
      </c>
      <c r="E39" s="25" t="s">
        <v>28</v>
      </c>
      <c r="F39" s="26" t="s">
        <v>28</v>
      </c>
      <c r="H39" s="27" t="s">
        <v>68</v>
      </c>
      <c r="I39" s="21"/>
      <c r="J39" s="69"/>
      <c r="K39" s="55"/>
      <c r="L39" s="55"/>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D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D00-000002000000}">
      <formula1>-90</formula1>
      <formula2>90</formula2>
    </dataValidation>
    <dataValidation type="decimal" showErrorMessage="1" sqref="B6" xr:uid="{00000000-0002-0000-0D00-000003000000}">
      <formula1>-180</formula1>
      <formula2>180</formula2>
    </dataValidation>
    <dataValidation type="list" showErrorMessage="1" sqref="B7" xr:uid="{00000000-0002-0000-0D00-000004000000}">
      <formula1>"Yes,No"</formula1>
    </dataValidation>
    <dataValidation type="decimal" showErrorMessage="1" sqref="B9" xr:uid="{00000000-0002-0000-0D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0D00-000007000000}">
      <formula1>OR(H13="MI",H13="N/A",ISNUMBER(H13))</formula1>
    </dataValidation>
    <dataValidation type="list" allowBlank="1" showErrorMessage="1" sqref="J13:J14" xr:uid="{00000000-0002-0000-0D00-000023000000}">
      <formula1>"Level 1,Level 2,Level 3,Level 4"</formula1>
    </dataValidation>
    <dataValidation type="list" allowBlank="1" showErrorMessage="1" sqref="K13:K14 K40" xr:uid="{00000000-0002-0000-0D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D00-000001000000}">
          <x14:formula1>
            <xm:f>ListofCountries!$A$1:$A$194</xm:f>
          </x14:formula1>
          <xm:sqref>B4</xm:sqref>
        </x14:dataValidation>
        <x14:dataValidation type="list" allowBlank="1" xr:uid="{00000000-0002-0000-0D00-000005000000}">
          <x14:formula1>
            <xm:f>ListofCountries!$B$1:$B$152</xm:f>
          </x14:formula1>
          <xm:sqref>B8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59999389629810485"/>
  </sheetPr>
  <dimension ref="A1:R40"/>
  <sheetViews>
    <sheetView showGridLines="0" topLeftCell="B7" workbookViewId="0">
      <selection activeCell="H21" activeCellId="1" sqref="H14 H21"/>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186</v>
      </c>
    </row>
    <row r="2" spans="1:18" x14ac:dyDescent="0.35">
      <c r="A2" s="3" t="s">
        <v>2</v>
      </c>
      <c r="B2" s="4" t="s">
        <v>187</v>
      </c>
    </row>
    <row r="3" spans="1:18" x14ac:dyDescent="0.35">
      <c r="A3" s="3" t="s">
        <v>4</v>
      </c>
      <c r="B3" s="4" t="s">
        <v>119</v>
      </c>
    </row>
    <row r="4" spans="1:18" x14ac:dyDescent="0.35">
      <c r="A4" s="3" t="s">
        <v>6</v>
      </c>
      <c r="B4" s="4" t="s">
        <v>7</v>
      </c>
    </row>
    <row r="5" spans="1:18" x14ac:dyDescent="0.35">
      <c r="A5" s="3" t="s">
        <v>8</v>
      </c>
      <c r="B5" s="4">
        <v>38.242037000000003</v>
      </c>
    </row>
    <row r="6" spans="1:18" x14ac:dyDescent="0.35">
      <c r="A6" s="3" t="s">
        <v>9</v>
      </c>
      <c r="B6" s="4">
        <v>-0.77484900000000001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75">
        <f>SUM(H14,H21,H33)</f>
        <v>10302.698148626434</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v>1807.9</v>
      </c>
      <c r="I14" s="21"/>
      <c r="J14" s="16" t="s">
        <v>42</v>
      </c>
      <c r="K14" s="22" t="s">
        <v>43</v>
      </c>
      <c r="L14" s="22" t="s">
        <v>28</v>
      </c>
      <c r="M14" s="70"/>
      <c r="N14" s="70"/>
      <c r="O14" s="70"/>
      <c r="P14" s="70"/>
      <c r="Q14" s="70"/>
      <c r="R14" s="72"/>
    </row>
    <row r="15" spans="1:18" ht="15.5" thickTop="1" thickBot="1" x14ac:dyDescent="0.4">
      <c r="A15" s="17" t="s">
        <v>123</v>
      </c>
      <c r="B15" s="24" t="s">
        <v>45</v>
      </c>
      <c r="C15" s="25" t="s">
        <v>28</v>
      </c>
      <c r="D15" s="25" t="s">
        <v>28</v>
      </c>
      <c r="E15" s="25" t="s">
        <v>28</v>
      </c>
      <c r="F15" s="26" t="s">
        <v>28</v>
      </c>
      <c r="H15" s="27">
        <v>195.5</v>
      </c>
      <c r="I15" s="21"/>
      <c r="J15" s="16" t="s">
        <v>42</v>
      </c>
      <c r="K15" s="55" t="s">
        <v>43</v>
      </c>
      <c r="L15" s="55"/>
      <c r="M15" s="70" t="s">
        <v>131</v>
      </c>
      <c r="N15" s="70"/>
      <c r="O15" s="70"/>
      <c r="P15" s="70"/>
      <c r="Q15" s="70"/>
      <c r="R15" s="72"/>
    </row>
    <row r="16" spans="1:18" ht="15.5" thickTop="1" thickBot="1" x14ac:dyDescent="0.4">
      <c r="A16" s="17" t="s">
        <v>124</v>
      </c>
      <c r="B16" s="24" t="s">
        <v>47</v>
      </c>
      <c r="C16" s="25" t="s">
        <v>28</v>
      </c>
      <c r="D16" s="25" t="s">
        <v>28</v>
      </c>
      <c r="E16" s="25" t="s">
        <v>28</v>
      </c>
      <c r="F16" s="26" t="s">
        <v>28</v>
      </c>
      <c r="H16" s="27">
        <v>555.30000000000018</v>
      </c>
      <c r="I16" s="21"/>
      <c r="J16" s="16" t="s">
        <v>42</v>
      </c>
      <c r="K16" s="55" t="s">
        <v>43</v>
      </c>
      <c r="L16" s="55"/>
      <c r="M16" s="70" t="s">
        <v>131</v>
      </c>
      <c r="N16" s="70"/>
      <c r="O16" s="70"/>
      <c r="P16" s="70"/>
      <c r="Q16" s="70"/>
      <c r="R16" s="72"/>
    </row>
    <row r="17" spans="1:18" ht="15.5" thickTop="1" thickBot="1" x14ac:dyDescent="0.4">
      <c r="A17" s="17" t="s">
        <v>125</v>
      </c>
      <c r="B17" s="24" t="s">
        <v>49</v>
      </c>
      <c r="C17" s="25" t="s">
        <v>28</v>
      </c>
      <c r="D17" s="25" t="s">
        <v>28</v>
      </c>
      <c r="E17" s="25" t="s">
        <v>28</v>
      </c>
      <c r="F17" s="26" t="s">
        <v>28</v>
      </c>
      <c r="H17" s="27">
        <v>10.3</v>
      </c>
      <c r="I17" s="21"/>
      <c r="J17" s="16" t="s">
        <v>42</v>
      </c>
      <c r="K17" s="55" t="s">
        <v>43</v>
      </c>
      <c r="L17" s="55"/>
      <c r="M17" s="70" t="s">
        <v>131</v>
      </c>
      <c r="N17" s="70"/>
      <c r="O17" s="70"/>
      <c r="P17" s="70"/>
      <c r="Q17" s="70"/>
      <c r="R17" s="72"/>
    </row>
    <row r="18" spans="1:18" ht="15.5" thickTop="1" thickBot="1" x14ac:dyDescent="0.4">
      <c r="A18" s="17" t="s">
        <v>126</v>
      </c>
      <c r="B18" s="24" t="s">
        <v>51</v>
      </c>
      <c r="C18" s="25" t="s">
        <v>28</v>
      </c>
      <c r="D18" s="25" t="s">
        <v>28</v>
      </c>
      <c r="E18" s="25" t="s">
        <v>28</v>
      </c>
      <c r="F18" s="26" t="s">
        <v>28</v>
      </c>
      <c r="H18" s="27">
        <v>64.400000000000006</v>
      </c>
      <c r="I18" s="21"/>
      <c r="J18" s="16" t="s">
        <v>42</v>
      </c>
      <c r="K18" s="55" t="s">
        <v>43</v>
      </c>
      <c r="L18" s="55"/>
      <c r="M18" s="70" t="s">
        <v>131</v>
      </c>
      <c r="N18" s="70"/>
      <c r="O18" s="70"/>
      <c r="P18" s="70"/>
      <c r="Q18" s="70"/>
      <c r="R18" s="72"/>
    </row>
    <row r="19" spans="1:18" ht="15.5" thickTop="1" thickBot="1" x14ac:dyDescent="0.4">
      <c r="A19" s="17" t="s">
        <v>127</v>
      </c>
      <c r="B19" s="24" t="s">
        <v>53</v>
      </c>
      <c r="C19" s="25" t="s">
        <v>28</v>
      </c>
      <c r="D19" s="25" t="s">
        <v>28</v>
      </c>
      <c r="E19" s="25" t="s">
        <v>28</v>
      </c>
      <c r="F19" s="26" t="s">
        <v>28</v>
      </c>
      <c r="H19" s="27">
        <v>321.29999999999995</v>
      </c>
      <c r="I19" s="21"/>
      <c r="J19" s="16" t="s">
        <v>42</v>
      </c>
      <c r="K19" s="55" t="s">
        <v>43</v>
      </c>
      <c r="L19" s="55"/>
      <c r="M19" s="70" t="s">
        <v>131</v>
      </c>
      <c r="N19" s="70"/>
      <c r="O19" s="70"/>
      <c r="P19" s="70"/>
      <c r="Q19" s="70"/>
      <c r="R19" s="72"/>
    </row>
    <row r="20" spans="1:18" ht="15.5" thickTop="1" thickBot="1" x14ac:dyDescent="0.4">
      <c r="A20" s="17" t="s">
        <v>128</v>
      </c>
      <c r="B20" s="24" t="s">
        <v>55</v>
      </c>
      <c r="C20" s="25" t="s">
        <v>28</v>
      </c>
      <c r="D20" s="25" t="s">
        <v>28</v>
      </c>
      <c r="E20" s="25" t="s">
        <v>28</v>
      </c>
      <c r="F20" s="26" t="s">
        <v>28</v>
      </c>
      <c r="H20" s="27">
        <v>661.1</v>
      </c>
      <c r="I20" s="21"/>
      <c r="J20" s="16" t="s">
        <v>42</v>
      </c>
      <c r="K20" s="55" t="s">
        <v>43</v>
      </c>
      <c r="L20" s="55"/>
      <c r="M20" s="70" t="s">
        <v>131</v>
      </c>
      <c r="N20" s="70"/>
      <c r="O20" s="70"/>
      <c r="P20" s="70"/>
      <c r="Q20" s="70"/>
      <c r="R20" s="72"/>
    </row>
    <row r="21" spans="1:18" ht="15.5" thickTop="1" thickBot="1" x14ac:dyDescent="0.4">
      <c r="A21" s="17" t="s">
        <v>129</v>
      </c>
      <c r="B21" s="18" t="s">
        <v>57</v>
      </c>
      <c r="C21" s="19" t="s">
        <v>28</v>
      </c>
      <c r="D21" s="19" t="s">
        <v>28</v>
      </c>
      <c r="E21" s="19" t="s">
        <v>28</v>
      </c>
      <c r="F21" s="20" t="s">
        <v>28</v>
      </c>
      <c r="H21" s="21">
        <f>SUM(H22:H28,H31:H32)</f>
        <v>8491.7598810264335</v>
      </c>
      <c r="I21" s="21"/>
      <c r="J21" s="16" t="s">
        <v>28</v>
      </c>
      <c r="K21" s="55"/>
      <c r="L21" s="55"/>
      <c r="M21" s="70"/>
      <c r="N21" s="70"/>
      <c r="O21" s="70"/>
      <c r="P21" s="70"/>
      <c r="Q21" s="70"/>
      <c r="R21" s="72"/>
    </row>
    <row r="22" spans="1:18" ht="15.5" thickTop="1" thickBot="1" x14ac:dyDescent="0.4">
      <c r="A22" s="17" t="s">
        <v>130</v>
      </c>
      <c r="B22" s="28" t="s">
        <v>60</v>
      </c>
      <c r="C22" s="25" t="s">
        <v>28</v>
      </c>
      <c r="D22" s="25" t="s">
        <v>28</v>
      </c>
      <c r="E22" s="25" t="s">
        <v>28</v>
      </c>
      <c r="F22" s="26" t="s">
        <v>28</v>
      </c>
      <c r="H22" s="27">
        <v>339</v>
      </c>
      <c r="I22" s="21"/>
      <c r="J22" s="16" t="s">
        <v>42</v>
      </c>
      <c r="K22" s="55" t="s">
        <v>61</v>
      </c>
      <c r="L22" s="55"/>
      <c r="M22" s="70"/>
      <c r="N22" s="70"/>
      <c r="O22" s="70"/>
      <c r="P22" s="70" t="s">
        <v>131</v>
      </c>
      <c r="Q22" s="70"/>
      <c r="R22" s="72"/>
    </row>
    <row r="23" spans="1:18" ht="15.5" thickTop="1" thickBot="1" x14ac:dyDescent="0.4">
      <c r="A23" s="17" t="s">
        <v>132</v>
      </c>
      <c r="B23" s="28" t="s">
        <v>63</v>
      </c>
      <c r="C23" s="25" t="s">
        <v>28</v>
      </c>
      <c r="D23" s="25" t="s">
        <v>28</v>
      </c>
      <c r="E23" s="25" t="s">
        <v>28</v>
      </c>
      <c r="F23" s="26" t="s">
        <v>28</v>
      </c>
      <c r="H23" s="27">
        <v>19</v>
      </c>
      <c r="I23" s="21"/>
      <c r="J23" s="16" t="s">
        <v>42</v>
      </c>
      <c r="K23" s="55" t="s">
        <v>61</v>
      </c>
      <c r="L23" s="55"/>
      <c r="M23" s="70"/>
      <c r="N23" s="70"/>
      <c r="O23" s="70"/>
      <c r="P23" s="70" t="s">
        <v>131</v>
      </c>
      <c r="Q23" s="70"/>
      <c r="R23" s="72" t="s">
        <v>131</v>
      </c>
    </row>
    <row r="24" spans="1:18" ht="15.5" thickTop="1" thickBot="1" x14ac:dyDescent="0.4">
      <c r="A24" s="17" t="s">
        <v>133</v>
      </c>
      <c r="B24" s="28" t="s">
        <v>134</v>
      </c>
      <c r="C24" s="25" t="s">
        <v>28</v>
      </c>
      <c r="D24" s="25" t="s">
        <v>28</v>
      </c>
      <c r="E24" s="25" t="s">
        <v>28</v>
      </c>
      <c r="F24" s="26" t="s">
        <v>28</v>
      </c>
      <c r="H24" s="54">
        <v>192</v>
      </c>
      <c r="I24" s="21"/>
      <c r="J24" s="16" t="s">
        <v>42</v>
      </c>
      <c r="K24" s="55" t="s">
        <v>61</v>
      </c>
      <c r="L24" s="55"/>
      <c r="M24" s="70"/>
      <c r="N24" s="70"/>
      <c r="O24" s="70"/>
      <c r="P24" s="70" t="s">
        <v>131</v>
      </c>
      <c r="Q24" s="70"/>
      <c r="R24" s="72"/>
    </row>
    <row r="25" spans="1:18" ht="15.5" thickTop="1" thickBot="1" x14ac:dyDescent="0.4">
      <c r="A25" s="17" t="s">
        <v>135</v>
      </c>
      <c r="B25" s="28" t="s">
        <v>67</v>
      </c>
      <c r="C25" s="25" t="s">
        <v>28</v>
      </c>
      <c r="D25" s="25" t="s">
        <v>28</v>
      </c>
      <c r="E25" s="25" t="s">
        <v>28</v>
      </c>
      <c r="F25" s="26" t="s">
        <v>28</v>
      </c>
      <c r="H25" s="27">
        <v>32.285539702582824</v>
      </c>
      <c r="I25" s="21"/>
      <c r="J25" s="16" t="s">
        <v>42</v>
      </c>
      <c r="K25" s="55" t="s">
        <v>43</v>
      </c>
      <c r="L25" s="55"/>
      <c r="M25" s="70"/>
      <c r="N25" s="70"/>
      <c r="O25" s="70"/>
      <c r="P25" s="70" t="s">
        <v>131</v>
      </c>
      <c r="Q25" s="70"/>
      <c r="R25" s="72"/>
    </row>
    <row r="26" spans="1:18" ht="15.5" thickTop="1" thickBot="1" x14ac:dyDescent="0.4">
      <c r="A26" s="17" t="s">
        <v>136</v>
      </c>
      <c r="B26" s="28" t="s">
        <v>55</v>
      </c>
      <c r="C26" s="25" t="s">
        <v>28</v>
      </c>
      <c r="D26" s="25" t="s">
        <v>28</v>
      </c>
      <c r="E26" s="25" t="s">
        <v>28</v>
      </c>
      <c r="F26" s="26" t="s">
        <v>28</v>
      </c>
      <c r="H26" s="27" t="s">
        <v>68</v>
      </c>
      <c r="I26" s="21"/>
      <c r="J26" s="16"/>
      <c r="K26" s="55"/>
      <c r="L26" s="70" t="s">
        <v>182</v>
      </c>
      <c r="M26" s="70"/>
      <c r="N26" s="70"/>
      <c r="O26" s="70"/>
      <c r="P26" s="70"/>
      <c r="Q26" s="70"/>
      <c r="R26" s="72"/>
    </row>
    <row r="27" spans="1:18" ht="15.5" thickTop="1" thickBot="1" x14ac:dyDescent="0.4">
      <c r="A27" s="17" t="s">
        <v>137</v>
      </c>
      <c r="B27" s="28" t="s">
        <v>71</v>
      </c>
      <c r="C27" s="25" t="s">
        <v>28</v>
      </c>
      <c r="D27" s="25" t="s">
        <v>28</v>
      </c>
      <c r="E27" s="25" t="s">
        <v>28</v>
      </c>
      <c r="F27" s="26" t="s">
        <v>28</v>
      </c>
      <c r="H27" s="27" t="s">
        <v>68</v>
      </c>
      <c r="I27" s="21"/>
      <c r="J27" s="16"/>
      <c r="K27" s="55"/>
      <c r="L27" s="55"/>
      <c r="M27" s="70"/>
      <c r="N27" s="70"/>
      <c r="O27" s="70"/>
      <c r="P27" s="70"/>
      <c r="Q27" s="70"/>
      <c r="R27" s="72"/>
    </row>
    <row r="28" spans="1:18" ht="15.5" thickTop="1" thickBot="1" x14ac:dyDescent="0.4">
      <c r="A28" s="17" t="s">
        <v>138</v>
      </c>
      <c r="B28" s="28" t="s">
        <v>76</v>
      </c>
      <c r="C28" s="25" t="s">
        <v>28</v>
      </c>
      <c r="D28" s="25" t="s">
        <v>28</v>
      </c>
      <c r="E28" s="25" t="s">
        <v>28</v>
      </c>
      <c r="F28" s="26" t="s">
        <v>28</v>
      </c>
      <c r="H28" s="27">
        <v>7909.4743413238502</v>
      </c>
      <c r="I28" s="21"/>
      <c r="J28" s="16" t="s">
        <v>42</v>
      </c>
      <c r="K28" s="55" t="s">
        <v>61</v>
      </c>
      <c r="L28" s="55"/>
      <c r="M28" s="70"/>
      <c r="N28" s="70"/>
      <c r="O28" s="70"/>
      <c r="P28" s="70"/>
      <c r="Q28" s="70"/>
      <c r="R28" s="72"/>
    </row>
    <row r="29" spans="1:18" ht="15.5" thickTop="1" thickBot="1" x14ac:dyDescent="0.4">
      <c r="A29" s="17" t="s">
        <v>139</v>
      </c>
      <c r="B29" s="24" t="s">
        <v>78</v>
      </c>
      <c r="C29" s="25" t="s">
        <v>28</v>
      </c>
      <c r="D29" s="25" t="s">
        <v>28</v>
      </c>
      <c r="E29" s="25" t="s">
        <v>28</v>
      </c>
      <c r="F29" s="26" t="s">
        <v>28</v>
      </c>
      <c r="H29" s="27" t="s">
        <v>68</v>
      </c>
      <c r="I29" s="21"/>
      <c r="J29" s="16"/>
      <c r="K29" s="55"/>
      <c r="L29" s="70" t="s">
        <v>183</v>
      </c>
      <c r="M29" s="70"/>
      <c r="N29" s="70"/>
      <c r="O29" s="70"/>
      <c r="P29" s="70"/>
      <c r="Q29" s="70"/>
      <c r="R29" s="72"/>
    </row>
    <row r="30" spans="1:18" ht="15.5" thickTop="1" thickBot="1" x14ac:dyDescent="0.4">
      <c r="A30" s="17" t="s">
        <v>140</v>
      </c>
      <c r="B30" s="24" t="s">
        <v>80</v>
      </c>
      <c r="C30" s="25" t="s">
        <v>28</v>
      </c>
      <c r="D30" s="25" t="s">
        <v>28</v>
      </c>
      <c r="E30" s="25" t="s">
        <v>28</v>
      </c>
      <c r="F30" s="26" t="s">
        <v>28</v>
      </c>
      <c r="H30" s="27">
        <v>7909.4743413238502</v>
      </c>
      <c r="I30" s="21"/>
      <c r="J30" s="16" t="s">
        <v>42</v>
      </c>
      <c r="K30" s="55" t="s">
        <v>61</v>
      </c>
      <c r="L30" s="55"/>
      <c r="M30" s="70"/>
      <c r="N30" s="70"/>
      <c r="O30" s="70"/>
      <c r="P30" s="70" t="s">
        <v>131</v>
      </c>
      <c r="Q30" s="70"/>
      <c r="R30" s="72"/>
    </row>
    <row r="31" spans="1:18" ht="15.5" thickTop="1" thickBot="1" x14ac:dyDescent="0.4">
      <c r="A31" s="17" t="s">
        <v>141</v>
      </c>
      <c r="B31" s="28" t="s">
        <v>73</v>
      </c>
      <c r="C31" s="25" t="s">
        <v>28</v>
      </c>
      <c r="D31" s="25" t="s">
        <v>28</v>
      </c>
      <c r="E31" s="25" t="s">
        <v>28</v>
      </c>
      <c r="F31" s="26" t="s">
        <v>28</v>
      </c>
      <c r="H31" s="27">
        <v>0</v>
      </c>
      <c r="I31" s="21"/>
      <c r="J31" s="16" t="s">
        <v>42</v>
      </c>
      <c r="K31" s="55" t="s">
        <v>61</v>
      </c>
      <c r="L31" s="70" t="s">
        <v>177</v>
      </c>
      <c r="M31" s="70"/>
      <c r="N31" s="70"/>
      <c r="O31" s="70"/>
      <c r="P31" s="70"/>
      <c r="Q31" s="70"/>
      <c r="R31" s="72"/>
    </row>
    <row r="32" spans="1:18" ht="15.5" thickTop="1" thickBot="1" x14ac:dyDescent="0.4">
      <c r="A32" s="17" t="s">
        <v>142</v>
      </c>
      <c r="B32" s="28" t="s">
        <v>55</v>
      </c>
      <c r="C32" s="25" t="s">
        <v>28</v>
      </c>
      <c r="D32" s="25" t="s">
        <v>28</v>
      </c>
      <c r="E32" s="25" t="s">
        <v>28</v>
      </c>
      <c r="F32" s="26" t="s">
        <v>28</v>
      </c>
      <c r="H32" s="27">
        <v>0</v>
      </c>
      <c r="I32" s="21"/>
      <c r="J32" s="16" t="s">
        <v>42</v>
      </c>
      <c r="K32" s="55" t="s">
        <v>61</v>
      </c>
      <c r="L32" s="70" t="s">
        <v>178</v>
      </c>
      <c r="M32" s="70"/>
      <c r="N32" s="70"/>
      <c r="O32" s="70"/>
      <c r="P32" s="70"/>
      <c r="Q32" s="70"/>
      <c r="R32" s="72"/>
    </row>
    <row r="33" spans="1:18" ht="15.5" thickTop="1" thickBot="1" x14ac:dyDescent="0.4">
      <c r="A33" s="17" t="s">
        <v>143</v>
      </c>
      <c r="B33" s="18" t="s">
        <v>84</v>
      </c>
      <c r="C33" s="19" t="s">
        <v>28</v>
      </c>
      <c r="D33" s="19" t="s">
        <v>28</v>
      </c>
      <c r="E33" s="19" t="s">
        <v>28</v>
      </c>
      <c r="F33" s="20" t="s">
        <v>28</v>
      </c>
      <c r="H33" s="66">
        <v>3.0382676000000002</v>
      </c>
      <c r="I33" s="21"/>
      <c r="J33" s="16" t="s">
        <v>42</v>
      </c>
      <c r="K33" s="55" t="s">
        <v>61</v>
      </c>
      <c r="L33" s="55"/>
      <c r="M33" s="70"/>
      <c r="N33" s="70"/>
      <c r="O33" s="70"/>
      <c r="P33" s="70"/>
      <c r="Q33" s="70"/>
      <c r="R33" s="72"/>
    </row>
    <row r="34" spans="1:18" ht="15.5" thickTop="1" thickBot="1" x14ac:dyDescent="0.4">
      <c r="A34" s="17" t="s">
        <v>144</v>
      </c>
      <c r="B34" s="28" t="s">
        <v>86</v>
      </c>
      <c r="C34" s="25" t="s">
        <v>28</v>
      </c>
      <c r="D34" s="25" t="s">
        <v>28</v>
      </c>
      <c r="E34" s="25" t="s">
        <v>28</v>
      </c>
      <c r="F34" s="26" t="s">
        <v>28</v>
      </c>
      <c r="H34" s="67">
        <v>3.0382676000000002</v>
      </c>
      <c r="I34" s="21"/>
      <c r="J34" s="16" t="s">
        <v>58</v>
      </c>
      <c r="K34" s="55" t="s">
        <v>61</v>
      </c>
      <c r="L34" s="55"/>
      <c r="M34" s="70"/>
      <c r="N34" s="70"/>
      <c r="O34" s="70"/>
      <c r="P34" s="70"/>
      <c r="Q34" s="70"/>
      <c r="R34" s="72"/>
    </row>
    <row r="35" spans="1:18" ht="15.5" thickTop="1" thickBot="1" x14ac:dyDescent="0.4">
      <c r="A35" s="17" t="s">
        <v>145</v>
      </c>
      <c r="B35" s="24" t="s">
        <v>88</v>
      </c>
      <c r="C35" s="25" t="s">
        <v>28</v>
      </c>
      <c r="D35" s="25" t="s">
        <v>28</v>
      </c>
      <c r="E35" s="25" t="s">
        <v>28</v>
      </c>
      <c r="F35" s="26" t="s">
        <v>28</v>
      </c>
      <c r="H35" s="67">
        <v>3.0340362400000003</v>
      </c>
      <c r="I35" s="21"/>
      <c r="J35" s="16" t="s">
        <v>58</v>
      </c>
      <c r="K35" s="55" t="s">
        <v>61</v>
      </c>
      <c r="L35" s="55"/>
      <c r="M35" s="70" t="s">
        <v>131</v>
      </c>
      <c r="N35" s="70"/>
      <c r="O35" s="70" t="s">
        <v>131</v>
      </c>
      <c r="P35" s="70"/>
      <c r="Q35" s="70"/>
      <c r="R35" s="72"/>
    </row>
    <row r="36" spans="1:18" ht="15.5" thickTop="1" thickBot="1" x14ac:dyDescent="0.4">
      <c r="A36" s="17" t="s">
        <v>146</v>
      </c>
      <c r="B36" s="24" t="s">
        <v>90</v>
      </c>
      <c r="C36" s="25" t="s">
        <v>28</v>
      </c>
      <c r="D36" s="25" t="s">
        <v>28</v>
      </c>
      <c r="E36" s="25" t="s">
        <v>28</v>
      </c>
      <c r="F36" s="26" t="s">
        <v>28</v>
      </c>
      <c r="H36" s="27" t="s">
        <v>68</v>
      </c>
      <c r="I36" s="21"/>
      <c r="J36" s="16" t="s">
        <v>28</v>
      </c>
      <c r="K36" s="55"/>
      <c r="L36" s="70" t="s">
        <v>184</v>
      </c>
      <c r="M36" s="70"/>
      <c r="N36" s="70"/>
      <c r="O36" s="70"/>
      <c r="P36" s="70"/>
      <c r="Q36" s="70"/>
      <c r="R36" s="72"/>
    </row>
    <row r="37" spans="1:18" ht="15.5" thickTop="1" thickBot="1" x14ac:dyDescent="0.4">
      <c r="A37" s="17" t="s">
        <v>147</v>
      </c>
      <c r="B37" s="24" t="s">
        <v>92</v>
      </c>
      <c r="C37" s="25" t="s">
        <v>28</v>
      </c>
      <c r="D37" s="25" t="s">
        <v>28</v>
      </c>
      <c r="E37" s="25" t="s">
        <v>28</v>
      </c>
      <c r="F37" s="26" t="s">
        <v>28</v>
      </c>
      <c r="H37" s="27" t="s">
        <v>68</v>
      </c>
      <c r="I37" s="21"/>
      <c r="J37" s="16" t="s">
        <v>28</v>
      </c>
      <c r="K37" s="55"/>
      <c r="L37" s="55"/>
      <c r="M37" s="70" t="s">
        <v>131</v>
      </c>
      <c r="N37" s="70"/>
      <c r="O37" s="70" t="s">
        <v>131</v>
      </c>
      <c r="P37" s="70"/>
      <c r="Q37" s="70"/>
      <c r="R37" s="72"/>
    </row>
    <row r="38" spans="1:18" ht="15.5" thickTop="1" thickBot="1" x14ac:dyDescent="0.4">
      <c r="A38" s="17" t="s">
        <v>148</v>
      </c>
      <c r="B38" s="24" t="s">
        <v>55</v>
      </c>
      <c r="C38" s="25" t="s">
        <v>28</v>
      </c>
      <c r="D38" s="25" t="s">
        <v>28</v>
      </c>
      <c r="E38" s="25" t="s">
        <v>28</v>
      </c>
      <c r="F38" s="26" t="s">
        <v>28</v>
      </c>
      <c r="H38" s="79">
        <v>4.23136E-3</v>
      </c>
      <c r="I38" s="21"/>
      <c r="J38" s="16" t="s">
        <v>58</v>
      </c>
      <c r="K38" s="55" t="s">
        <v>61</v>
      </c>
      <c r="L38" s="70" t="s">
        <v>185</v>
      </c>
      <c r="M38" s="70"/>
      <c r="N38" s="70"/>
      <c r="O38" s="70"/>
      <c r="P38" s="70"/>
      <c r="Q38" s="70"/>
      <c r="R38" s="72"/>
    </row>
    <row r="39" spans="1:18" ht="15.5" thickTop="1" thickBot="1" x14ac:dyDescent="0.4">
      <c r="A39" s="17" t="s">
        <v>149</v>
      </c>
      <c r="B39" s="28" t="s">
        <v>97</v>
      </c>
      <c r="C39" s="25" t="s">
        <v>28</v>
      </c>
      <c r="D39" s="25" t="s">
        <v>28</v>
      </c>
      <c r="E39" s="25" t="s">
        <v>28</v>
      </c>
      <c r="F39" s="26" t="s">
        <v>28</v>
      </c>
      <c r="H39" s="27" t="s">
        <v>68</v>
      </c>
      <c r="I39" s="21"/>
      <c r="J39" s="16" t="s">
        <v>28</v>
      </c>
      <c r="K39" s="22" t="s">
        <v>28</v>
      </c>
      <c r="L39" s="70" t="s">
        <v>188</v>
      </c>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0E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E00-000002000000}">
      <formula1>-90</formula1>
      <formula2>90</formula2>
    </dataValidation>
    <dataValidation type="decimal" showErrorMessage="1" sqref="B6" xr:uid="{00000000-0002-0000-0E00-000003000000}">
      <formula1>-180</formula1>
      <formula2>180</formula2>
    </dataValidation>
    <dataValidation type="list" showErrorMessage="1" sqref="B7" xr:uid="{00000000-0002-0000-0E00-000004000000}">
      <formula1>"Yes,No"</formula1>
    </dataValidation>
    <dataValidation type="decimal" showErrorMessage="1" sqref="B9" xr:uid="{00000000-0002-0000-0E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0E00-000007000000}">
      <formula1>OR(H13="MI",H13="N/A",ISNUMBER(H13))</formula1>
    </dataValidation>
    <dataValidation type="list" allowBlank="1" showErrorMessage="1" sqref="J13:J39" xr:uid="{00000000-0002-0000-0E00-000023000000}">
      <formula1>"Level 1,Level 2,Level 3,Level 4"</formula1>
    </dataValidation>
    <dataValidation type="list" allowBlank="1" showErrorMessage="1" sqref="K13:K14 K39:K40" xr:uid="{00000000-0002-0000-0E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E00-000001000000}">
          <x14:formula1>
            <xm:f>ListofCountries!$A$1:$A$194</xm:f>
          </x14:formula1>
          <xm:sqref>B4</xm:sqref>
        </x14:dataValidation>
        <x14:dataValidation type="list" allowBlank="1" xr:uid="{00000000-0002-0000-0E00-000005000000}">
          <x14:formula1>
            <xm:f>ListofCountries!$B$1:$B$152</xm:f>
          </x14:formula1>
          <xm:sqref>B8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59999389629810485"/>
  </sheetPr>
  <dimension ref="A1:R40"/>
  <sheetViews>
    <sheetView showGridLines="0" topLeftCell="B11" workbookViewId="0">
      <selection activeCell="H21" sqref="H21"/>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189</v>
      </c>
    </row>
    <row r="2" spans="1:18" x14ac:dyDescent="0.35">
      <c r="A2" s="3" t="s">
        <v>2</v>
      </c>
      <c r="B2" s="4" t="s">
        <v>190</v>
      </c>
    </row>
    <row r="3" spans="1:18" x14ac:dyDescent="0.35">
      <c r="A3" s="3" t="s">
        <v>4</v>
      </c>
      <c r="B3" s="4" t="s">
        <v>119</v>
      </c>
    </row>
    <row r="4" spans="1:18" x14ac:dyDescent="0.35">
      <c r="A4" s="3" t="s">
        <v>6</v>
      </c>
      <c r="B4" s="4" t="s">
        <v>7</v>
      </c>
    </row>
    <row r="5" spans="1:18" x14ac:dyDescent="0.35">
      <c r="A5" s="3" t="s">
        <v>8</v>
      </c>
      <c r="B5" s="4">
        <v>38.867828000000003</v>
      </c>
    </row>
    <row r="6" spans="1:18" x14ac:dyDescent="0.35">
      <c r="A6" s="3" t="s">
        <v>9</v>
      </c>
      <c r="B6" s="4">
        <v>-2.6481999999999999E-2</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60">
        <f>SUM(H14,H21,H33)</f>
        <v>20610.825259854289</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155.05999999999997</v>
      </c>
      <c r="I14" s="21"/>
      <c r="J14" s="16" t="s">
        <v>42</v>
      </c>
      <c r="K14" s="22" t="s">
        <v>43</v>
      </c>
      <c r="L14" s="22" t="s">
        <v>28</v>
      </c>
      <c r="M14" s="55"/>
      <c r="N14" s="55"/>
      <c r="O14" s="55"/>
      <c r="P14" s="55"/>
      <c r="Q14" s="55"/>
      <c r="R14" s="71"/>
    </row>
    <row r="15" spans="1:18" ht="15.5" thickTop="1" thickBot="1" x14ac:dyDescent="0.4">
      <c r="A15" s="17" t="s">
        <v>123</v>
      </c>
      <c r="B15" s="24" t="s">
        <v>45</v>
      </c>
      <c r="C15" s="25" t="s">
        <v>28</v>
      </c>
      <c r="D15" s="25" t="s">
        <v>28</v>
      </c>
      <c r="E15" s="25" t="s">
        <v>28</v>
      </c>
      <c r="F15" s="26" t="s">
        <v>28</v>
      </c>
      <c r="H15" s="27">
        <v>33.4</v>
      </c>
      <c r="I15" s="21"/>
      <c r="J15" s="69" t="s">
        <v>42</v>
      </c>
      <c r="K15" s="70" t="s">
        <v>43</v>
      </c>
      <c r="L15" s="22" t="s">
        <v>28</v>
      </c>
      <c r="M15" s="70"/>
      <c r="N15" s="70"/>
      <c r="O15" s="70"/>
      <c r="P15" s="70"/>
      <c r="Q15" s="70"/>
      <c r="R15" s="72"/>
    </row>
    <row r="16" spans="1:18" ht="15.5" thickTop="1" thickBot="1" x14ac:dyDescent="0.4">
      <c r="A16" s="17" t="s">
        <v>124</v>
      </c>
      <c r="B16" s="24" t="s">
        <v>47</v>
      </c>
      <c r="C16" s="25" t="s">
        <v>28</v>
      </c>
      <c r="D16" s="25" t="s">
        <v>28</v>
      </c>
      <c r="E16" s="25" t="s">
        <v>28</v>
      </c>
      <c r="F16" s="26" t="s">
        <v>28</v>
      </c>
      <c r="H16" s="27">
        <f>0.599999999999996+53.86</f>
        <v>54.459999999999994</v>
      </c>
      <c r="I16" s="21"/>
      <c r="J16" s="69" t="s">
        <v>42</v>
      </c>
      <c r="K16" s="70" t="s">
        <v>43</v>
      </c>
      <c r="L16" s="22" t="s">
        <v>28</v>
      </c>
      <c r="M16" s="70" t="s">
        <v>131</v>
      </c>
      <c r="N16" s="70"/>
      <c r="O16" s="70"/>
      <c r="P16" s="70"/>
      <c r="Q16" s="70"/>
      <c r="R16" s="72"/>
    </row>
    <row r="17" spans="1:18" ht="15.5" thickTop="1" thickBot="1" x14ac:dyDescent="0.4">
      <c r="A17" s="17" t="s">
        <v>125</v>
      </c>
      <c r="B17" s="24" t="s">
        <v>49</v>
      </c>
      <c r="C17" s="25" t="s">
        <v>28</v>
      </c>
      <c r="D17" s="25" t="s">
        <v>28</v>
      </c>
      <c r="E17" s="25" t="s">
        <v>28</v>
      </c>
      <c r="F17" s="26" t="s">
        <v>28</v>
      </c>
      <c r="H17" s="27">
        <v>0</v>
      </c>
      <c r="I17" s="21"/>
      <c r="J17" s="69" t="s">
        <v>42</v>
      </c>
      <c r="K17" s="70" t="s">
        <v>43</v>
      </c>
      <c r="L17" s="70" t="s">
        <v>181</v>
      </c>
      <c r="M17" s="70" t="s">
        <v>131</v>
      </c>
      <c r="N17" s="70"/>
      <c r="O17" s="70"/>
      <c r="P17" s="70"/>
      <c r="Q17" s="70"/>
      <c r="R17" s="72"/>
    </row>
    <row r="18" spans="1:18" ht="15.5" thickTop="1" thickBot="1" x14ac:dyDescent="0.4">
      <c r="A18" s="17" t="s">
        <v>126</v>
      </c>
      <c r="B18" s="24" t="s">
        <v>51</v>
      </c>
      <c r="C18" s="25" t="s">
        <v>28</v>
      </c>
      <c r="D18" s="25" t="s">
        <v>28</v>
      </c>
      <c r="E18" s="25" t="s">
        <v>28</v>
      </c>
      <c r="F18" s="26" t="s">
        <v>28</v>
      </c>
      <c r="H18" s="27">
        <v>50.5</v>
      </c>
      <c r="I18" s="21"/>
      <c r="J18" s="69" t="s">
        <v>42</v>
      </c>
      <c r="K18" s="70" t="s">
        <v>43</v>
      </c>
      <c r="L18" s="22" t="s">
        <v>28</v>
      </c>
      <c r="M18" s="70" t="s">
        <v>131</v>
      </c>
      <c r="N18" s="70"/>
      <c r="O18" s="70"/>
      <c r="P18" s="70"/>
      <c r="Q18" s="70"/>
      <c r="R18" s="72"/>
    </row>
    <row r="19" spans="1:18" ht="15.5" thickTop="1" thickBot="1" x14ac:dyDescent="0.4">
      <c r="A19" s="17" t="s">
        <v>127</v>
      </c>
      <c r="B19" s="24" t="s">
        <v>53</v>
      </c>
      <c r="C19" s="25" t="s">
        <v>28</v>
      </c>
      <c r="D19" s="25" t="s">
        <v>28</v>
      </c>
      <c r="E19" s="25" t="s">
        <v>28</v>
      </c>
      <c r="F19" s="26" t="s">
        <v>28</v>
      </c>
      <c r="H19" s="27">
        <v>13.100000000000001</v>
      </c>
      <c r="I19" s="21"/>
      <c r="J19" s="69" t="s">
        <v>42</v>
      </c>
      <c r="K19" s="70" t="s">
        <v>43</v>
      </c>
      <c r="L19" s="22" t="s">
        <v>28</v>
      </c>
      <c r="M19" s="70" t="s">
        <v>131</v>
      </c>
      <c r="N19" s="70"/>
      <c r="O19" s="70"/>
      <c r="P19" s="70"/>
      <c r="Q19" s="70"/>
      <c r="R19" s="72"/>
    </row>
    <row r="20" spans="1:18" ht="15.5" thickTop="1" thickBot="1" x14ac:dyDescent="0.4">
      <c r="A20" s="17" t="s">
        <v>128</v>
      </c>
      <c r="B20" s="24" t="s">
        <v>55</v>
      </c>
      <c r="C20" s="25" t="s">
        <v>28</v>
      </c>
      <c r="D20" s="25" t="s">
        <v>28</v>
      </c>
      <c r="E20" s="25" t="s">
        <v>28</v>
      </c>
      <c r="F20" s="26" t="s">
        <v>28</v>
      </c>
      <c r="H20" s="27">
        <v>3.6</v>
      </c>
      <c r="I20" s="21"/>
      <c r="J20" s="69" t="s">
        <v>42</v>
      </c>
      <c r="K20" s="70" t="s">
        <v>43</v>
      </c>
      <c r="L20" s="22" t="s">
        <v>28</v>
      </c>
      <c r="M20" s="70" t="s">
        <v>131</v>
      </c>
      <c r="N20" s="70"/>
      <c r="O20" s="70"/>
      <c r="P20" s="70"/>
      <c r="Q20" s="70"/>
      <c r="R20" s="72"/>
    </row>
    <row r="21" spans="1:18" ht="15.5" thickTop="1" thickBot="1" x14ac:dyDescent="0.4">
      <c r="A21" s="17" t="s">
        <v>129</v>
      </c>
      <c r="B21" s="18" t="s">
        <v>57</v>
      </c>
      <c r="C21" s="19" t="s">
        <v>28</v>
      </c>
      <c r="D21" s="19" t="s">
        <v>28</v>
      </c>
      <c r="E21" s="19" t="s">
        <v>28</v>
      </c>
      <c r="F21" s="20" t="s">
        <v>28</v>
      </c>
      <c r="H21" s="59">
        <f>SUM(H22:H28,H31:H32)</f>
        <v>20413.144772914289</v>
      </c>
      <c r="I21" s="21"/>
      <c r="J21" s="69"/>
      <c r="K21" s="70"/>
      <c r="L21" s="22" t="s">
        <v>28</v>
      </c>
      <c r="M21" s="70" t="s">
        <v>131</v>
      </c>
      <c r="N21" s="70"/>
      <c r="O21" s="70"/>
      <c r="P21" s="70"/>
      <c r="Q21" s="70"/>
      <c r="R21" s="72"/>
    </row>
    <row r="22" spans="1:18" ht="15.5" thickTop="1" thickBot="1" x14ac:dyDescent="0.4">
      <c r="A22" s="17" t="s">
        <v>130</v>
      </c>
      <c r="B22" s="28" t="s">
        <v>60</v>
      </c>
      <c r="C22" s="25" t="s">
        <v>28</v>
      </c>
      <c r="D22" s="25" t="s">
        <v>28</v>
      </c>
      <c r="E22" s="25" t="s">
        <v>28</v>
      </c>
      <c r="F22" s="26" t="s">
        <v>28</v>
      </c>
      <c r="H22" s="73">
        <v>709.9</v>
      </c>
      <c r="I22" s="21"/>
      <c r="J22" s="69" t="s">
        <v>42</v>
      </c>
      <c r="K22" s="70" t="s">
        <v>61</v>
      </c>
      <c r="L22" s="22" t="s">
        <v>28</v>
      </c>
      <c r="M22" s="70"/>
      <c r="N22" s="70"/>
      <c r="O22" s="70"/>
      <c r="P22" s="70"/>
      <c r="Q22" s="70"/>
      <c r="R22" s="72"/>
    </row>
    <row r="23" spans="1:18" ht="15.5" thickTop="1" thickBot="1" x14ac:dyDescent="0.4">
      <c r="A23" s="17" t="s">
        <v>132</v>
      </c>
      <c r="B23" s="28" t="s">
        <v>63</v>
      </c>
      <c r="C23" s="25" t="s">
        <v>28</v>
      </c>
      <c r="D23" s="25" t="s">
        <v>28</v>
      </c>
      <c r="E23" s="25" t="s">
        <v>28</v>
      </c>
      <c r="F23" s="26" t="s">
        <v>28</v>
      </c>
      <c r="H23" s="73">
        <v>0</v>
      </c>
      <c r="I23" s="21"/>
      <c r="J23" s="69" t="s">
        <v>58</v>
      </c>
      <c r="K23" s="70" t="s">
        <v>61</v>
      </c>
      <c r="L23" s="22" t="s">
        <v>28</v>
      </c>
      <c r="M23" s="70"/>
      <c r="N23" s="70"/>
      <c r="O23" s="70"/>
      <c r="P23" s="70" t="s">
        <v>131</v>
      </c>
      <c r="Q23" s="70"/>
      <c r="R23" s="72"/>
    </row>
    <row r="24" spans="1:18" ht="15.5" thickTop="1" thickBot="1" x14ac:dyDescent="0.4">
      <c r="A24" s="17" t="s">
        <v>133</v>
      </c>
      <c r="B24" s="28" t="s">
        <v>134</v>
      </c>
      <c r="C24" s="25" t="s">
        <v>28</v>
      </c>
      <c r="D24" s="25" t="s">
        <v>28</v>
      </c>
      <c r="E24" s="25" t="s">
        <v>28</v>
      </c>
      <c r="F24" s="26" t="s">
        <v>28</v>
      </c>
      <c r="H24" s="73">
        <v>0</v>
      </c>
      <c r="I24" s="21"/>
      <c r="J24" s="69" t="s">
        <v>42</v>
      </c>
      <c r="K24" s="70" t="s">
        <v>61</v>
      </c>
      <c r="L24" s="22" t="s">
        <v>28</v>
      </c>
      <c r="M24" s="70"/>
      <c r="N24" s="70"/>
      <c r="O24" s="70"/>
      <c r="P24" s="70" t="s">
        <v>131</v>
      </c>
      <c r="Q24" s="70"/>
      <c r="R24" s="72" t="s">
        <v>131</v>
      </c>
    </row>
    <row r="25" spans="1:18" ht="15.5" thickTop="1" thickBot="1" x14ac:dyDescent="0.4">
      <c r="A25" s="17" t="s">
        <v>135</v>
      </c>
      <c r="B25" s="28" t="s">
        <v>67</v>
      </c>
      <c r="C25" s="25" t="s">
        <v>28</v>
      </c>
      <c r="D25" s="25" t="s">
        <v>28</v>
      </c>
      <c r="E25" s="25" t="s">
        <v>28</v>
      </c>
      <c r="F25" s="26" t="s">
        <v>28</v>
      </c>
      <c r="H25" s="73">
        <v>590.10869182346573</v>
      </c>
      <c r="I25" s="21"/>
      <c r="J25" s="69" t="s">
        <v>42</v>
      </c>
      <c r="K25" s="70" t="s">
        <v>43</v>
      </c>
      <c r="L25" s="22" t="s">
        <v>28</v>
      </c>
      <c r="M25" s="70"/>
      <c r="N25" s="70"/>
      <c r="O25" s="70"/>
      <c r="P25" s="70" t="s">
        <v>131</v>
      </c>
      <c r="Q25" s="70"/>
      <c r="R25" s="72"/>
    </row>
    <row r="26" spans="1:18" ht="15.5" thickTop="1" thickBot="1" x14ac:dyDescent="0.4">
      <c r="A26" s="17" t="s">
        <v>136</v>
      </c>
      <c r="B26" s="28" t="s">
        <v>55</v>
      </c>
      <c r="C26" s="25" t="s">
        <v>28</v>
      </c>
      <c r="D26" s="25" t="s">
        <v>28</v>
      </c>
      <c r="E26" s="25" t="s">
        <v>28</v>
      </c>
      <c r="F26" s="26" t="s">
        <v>28</v>
      </c>
      <c r="H26" s="73" t="s">
        <v>68</v>
      </c>
      <c r="I26" s="21"/>
      <c r="J26" s="69"/>
      <c r="K26" s="70"/>
      <c r="L26" s="22" t="s">
        <v>28</v>
      </c>
      <c r="M26" s="70"/>
      <c r="N26" s="70"/>
      <c r="O26" s="70"/>
      <c r="P26" s="70" t="s">
        <v>131</v>
      </c>
      <c r="Q26" s="70"/>
      <c r="R26" s="72"/>
    </row>
    <row r="27" spans="1:18" ht="15.5" thickTop="1" thickBot="1" x14ac:dyDescent="0.4">
      <c r="A27" s="17" t="s">
        <v>137</v>
      </c>
      <c r="B27" s="28" t="s">
        <v>71</v>
      </c>
      <c r="C27" s="25" t="s">
        <v>28</v>
      </c>
      <c r="D27" s="25" t="s">
        <v>28</v>
      </c>
      <c r="E27" s="25" t="s">
        <v>28</v>
      </c>
      <c r="F27" s="26" t="s">
        <v>28</v>
      </c>
      <c r="H27" s="73">
        <v>0</v>
      </c>
      <c r="I27" s="21"/>
      <c r="J27" s="69" t="s">
        <v>42</v>
      </c>
      <c r="K27" s="70" t="s">
        <v>61</v>
      </c>
      <c r="L27" s="22" t="s">
        <v>28</v>
      </c>
      <c r="M27" s="70"/>
      <c r="N27" s="70"/>
      <c r="O27" s="70"/>
      <c r="P27" s="70"/>
      <c r="Q27" s="70"/>
      <c r="R27" s="72"/>
    </row>
    <row r="28" spans="1:18" ht="15.5" thickTop="1" thickBot="1" x14ac:dyDescent="0.4">
      <c r="A28" s="17" t="s">
        <v>138</v>
      </c>
      <c r="B28" s="28" t="s">
        <v>76</v>
      </c>
      <c r="C28" s="25" t="s">
        <v>28</v>
      </c>
      <c r="D28" s="25" t="s">
        <v>28</v>
      </c>
      <c r="E28" s="25" t="s">
        <v>28</v>
      </c>
      <c r="F28" s="26" t="s">
        <v>28</v>
      </c>
      <c r="H28" s="73">
        <v>19113.136081090823</v>
      </c>
      <c r="I28" s="21"/>
      <c r="J28" s="69" t="s">
        <v>42</v>
      </c>
      <c r="K28" s="70" t="s">
        <v>61</v>
      </c>
      <c r="L28" s="22" t="s">
        <v>28</v>
      </c>
      <c r="M28" s="70"/>
      <c r="N28" s="70"/>
      <c r="O28" s="70"/>
      <c r="P28" s="70"/>
      <c r="Q28" s="70"/>
      <c r="R28" s="72"/>
    </row>
    <row r="29" spans="1:18" ht="15.5" thickTop="1" thickBot="1" x14ac:dyDescent="0.4">
      <c r="A29" s="17" t="s">
        <v>139</v>
      </c>
      <c r="B29" s="24" t="s">
        <v>78</v>
      </c>
      <c r="C29" s="25" t="s">
        <v>28</v>
      </c>
      <c r="D29" s="25" t="s">
        <v>28</v>
      </c>
      <c r="E29" s="25" t="s">
        <v>28</v>
      </c>
      <c r="F29" s="26" t="s">
        <v>28</v>
      </c>
      <c r="H29" s="73">
        <v>0</v>
      </c>
      <c r="I29" s="21"/>
      <c r="J29" s="69" t="s">
        <v>42</v>
      </c>
      <c r="K29" s="70" t="s">
        <v>61</v>
      </c>
      <c r="L29" s="22" t="s">
        <v>28</v>
      </c>
      <c r="M29" s="70"/>
      <c r="N29" s="70"/>
      <c r="O29" s="70"/>
      <c r="P29" s="70"/>
      <c r="Q29" s="70"/>
      <c r="R29" s="72"/>
    </row>
    <row r="30" spans="1:18" ht="15.5" thickTop="1" thickBot="1" x14ac:dyDescent="0.4">
      <c r="A30" s="17" t="s">
        <v>140</v>
      </c>
      <c r="B30" s="24" t="s">
        <v>80</v>
      </c>
      <c r="C30" s="25" t="s">
        <v>28</v>
      </c>
      <c r="D30" s="25" t="s">
        <v>28</v>
      </c>
      <c r="E30" s="25" t="s">
        <v>28</v>
      </c>
      <c r="F30" s="26" t="s">
        <v>28</v>
      </c>
      <c r="H30" s="73">
        <v>19113.136081090823</v>
      </c>
      <c r="I30" s="21"/>
      <c r="J30" s="69" t="s">
        <v>42</v>
      </c>
      <c r="K30" s="70" t="s">
        <v>61</v>
      </c>
      <c r="L30" s="22" t="s">
        <v>28</v>
      </c>
      <c r="M30" s="70"/>
      <c r="N30" s="70"/>
      <c r="O30" s="70"/>
      <c r="P30" s="70"/>
      <c r="Q30" s="70"/>
      <c r="R30" s="72"/>
    </row>
    <row r="31" spans="1:18" ht="15.5" thickTop="1" thickBot="1" x14ac:dyDescent="0.4">
      <c r="A31" s="17" t="s">
        <v>141</v>
      </c>
      <c r="B31" s="28" t="s">
        <v>73</v>
      </c>
      <c r="C31" s="25" t="s">
        <v>28</v>
      </c>
      <c r="D31" s="25" t="s">
        <v>28</v>
      </c>
      <c r="E31" s="25" t="s">
        <v>28</v>
      </c>
      <c r="F31" s="26" t="s">
        <v>28</v>
      </c>
      <c r="H31" s="73">
        <v>0</v>
      </c>
      <c r="I31" s="21"/>
      <c r="J31" s="69" t="s">
        <v>42</v>
      </c>
      <c r="K31" s="70" t="s">
        <v>61</v>
      </c>
      <c r="L31" s="22" t="s">
        <v>28</v>
      </c>
      <c r="M31" s="70"/>
      <c r="N31" s="70"/>
      <c r="O31" s="70"/>
      <c r="P31" s="70" t="s">
        <v>131</v>
      </c>
      <c r="Q31" s="70"/>
      <c r="R31" s="72"/>
    </row>
    <row r="32" spans="1:18" ht="15.5" thickTop="1" thickBot="1" x14ac:dyDescent="0.4">
      <c r="A32" s="17" t="s">
        <v>142</v>
      </c>
      <c r="B32" s="28" t="s">
        <v>55</v>
      </c>
      <c r="C32" s="25" t="s">
        <v>28</v>
      </c>
      <c r="D32" s="25" t="s">
        <v>28</v>
      </c>
      <c r="E32" s="25" t="s">
        <v>28</v>
      </c>
      <c r="F32" s="26" t="s">
        <v>28</v>
      </c>
      <c r="H32" s="73">
        <v>0</v>
      </c>
      <c r="I32" s="21"/>
      <c r="J32" s="69" t="s">
        <v>42</v>
      </c>
      <c r="K32" s="70" t="s">
        <v>61</v>
      </c>
      <c r="L32" s="22" t="s">
        <v>28</v>
      </c>
      <c r="M32" s="70"/>
      <c r="N32" s="70"/>
      <c r="O32" s="70"/>
      <c r="P32" s="70"/>
      <c r="Q32" s="70"/>
      <c r="R32" s="72"/>
    </row>
    <row r="33" spans="1:18" ht="15.5" thickTop="1" thickBot="1" x14ac:dyDescent="0.4">
      <c r="A33" s="17" t="s">
        <v>143</v>
      </c>
      <c r="B33" s="18" t="s">
        <v>84</v>
      </c>
      <c r="C33" s="19" t="s">
        <v>28</v>
      </c>
      <c r="D33" s="19" t="s">
        <v>28</v>
      </c>
      <c r="E33" s="19" t="s">
        <v>28</v>
      </c>
      <c r="F33" s="20" t="s">
        <v>28</v>
      </c>
      <c r="H33" s="21">
        <v>42.620486939999999</v>
      </c>
      <c r="I33" s="21"/>
      <c r="J33" s="69"/>
      <c r="K33" s="70"/>
      <c r="L33" s="22" t="s">
        <v>28</v>
      </c>
      <c r="M33" s="70"/>
      <c r="N33" s="70"/>
      <c r="O33" s="70"/>
      <c r="P33" s="70"/>
      <c r="Q33" s="70"/>
      <c r="R33" s="72"/>
    </row>
    <row r="34" spans="1:18" ht="15.5" thickTop="1" thickBot="1" x14ac:dyDescent="0.4">
      <c r="A34" s="17" t="s">
        <v>144</v>
      </c>
      <c r="B34" s="28" t="s">
        <v>86</v>
      </c>
      <c r="C34" s="25" t="s">
        <v>28</v>
      </c>
      <c r="D34" s="25" t="s">
        <v>28</v>
      </c>
      <c r="E34" s="25" t="s">
        <v>28</v>
      </c>
      <c r="F34" s="26" t="s">
        <v>28</v>
      </c>
      <c r="H34" s="63">
        <v>42.620486939999999</v>
      </c>
      <c r="I34" s="21"/>
      <c r="J34" s="69" t="s">
        <v>42</v>
      </c>
      <c r="K34" s="70" t="s">
        <v>61</v>
      </c>
      <c r="L34" s="22" t="s">
        <v>28</v>
      </c>
      <c r="M34" s="70"/>
      <c r="N34" s="70"/>
      <c r="O34" s="70"/>
      <c r="P34" s="70"/>
      <c r="Q34" s="70"/>
      <c r="R34" s="72"/>
    </row>
    <row r="35" spans="1:18" ht="15.5" thickTop="1" thickBot="1" x14ac:dyDescent="0.4">
      <c r="A35" s="17" t="s">
        <v>145</v>
      </c>
      <c r="B35" s="24" t="s">
        <v>88</v>
      </c>
      <c r="C35" s="25" t="s">
        <v>28</v>
      </c>
      <c r="D35" s="25" t="s">
        <v>28</v>
      </c>
      <c r="E35" s="25" t="s">
        <v>28</v>
      </c>
      <c r="F35" s="26" t="s">
        <v>28</v>
      </c>
      <c r="H35" s="63">
        <v>42.61568888</v>
      </c>
      <c r="I35" s="21"/>
      <c r="J35" s="69" t="s">
        <v>42</v>
      </c>
      <c r="K35" s="70" t="s">
        <v>43</v>
      </c>
      <c r="L35" s="22" t="s">
        <v>28</v>
      </c>
      <c r="M35" s="70"/>
      <c r="N35" s="70"/>
      <c r="O35" s="70"/>
      <c r="P35" s="70"/>
      <c r="Q35" s="70"/>
      <c r="R35" s="72"/>
    </row>
    <row r="36" spans="1:18" ht="15.5" thickTop="1" thickBot="1" x14ac:dyDescent="0.4">
      <c r="A36" s="17" t="s">
        <v>146</v>
      </c>
      <c r="B36" s="24" t="s">
        <v>90</v>
      </c>
      <c r="C36" s="25" t="s">
        <v>28</v>
      </c>
      <c r="D36" s="25" t="s">
        <v>28</v>
      </c>
      <c r="E36" s="25" t="s">
        <v>28</v>
      </c>
      <c r="F36" s="26" t="s">
        <v>28</v>
      </c>
      <c r="H36" s="63" t="s">
        <v>68</v>
      </c>
      <c r="I36" s="21"/>
      <c r="J36" s="69"/>
      <c r="K36" s="70"/>
      <c r="L36" s="22" t="s">
        <v>28</v>
      </c>
      <c r="M36" s="70" t="s">
        <v>131</v>
      </c>
      <c r="N36" s="70"/>
      <c r="O36" s="70" t="s">
        <v>131</v>
      </c>
      <c r="P36" s="70"/>
      <c r="Q36" s="70"/>
      <c r="R36" s="72"/>
    </row>
    <row r="37" spans="1:18" ht="15.5" thickTop="1" thickBot="1" x14ac:dyDescent="0.4">
      <c r="A37" s="17" t="s">
        <v>147</v>
      </c>
      <c r="B37" s="24" t="s">
        <v>92</v>
      </c>
      <c r="C37" s="25" t="s">
        <v>28</v>
      </c>
      <c r="D37" s="25" t="s">
        <v>28</v>
      </c>
      <c r="E37" s="25" t="s">
        <v>28</v>
      </c>
      <c r="F37" s="26" t="s">
        <v>28</v>
      </c>
      <c r="H37" s="63" t="s">
        <v>68</v>
      </c>
      <c r="I37" s="21"/>
      <c r="J37" s="69"/>
      <c r="K37" s="70"/>
      <c r="L37" s="22" t="s">
        <v>28</v>
      </c>
      <c r="M37" s="70"/>
      <c r="N37" s="70"/>
      <c r="O37" s="70"/>
      <c r="P37" s="70"/>
      <c r="Q37" s="70"/>
      <c r="R37" s="72"/>
    </row>
    <row r="38" spans="1:18" ht="15.5" thickTop="1" thickBot="1" x14ac:dyDescent="0.4">
      <c r="A38" s="17" t="s">
        <v>148</v>
      </c>
      <c r="B38" s="24" t="s">
        <v>55</v>
      </c>
      <c r="C38" s="25" t="s">
        <v>28</v>
      </c>
      <c r="D38" s="25" t="s">
        <v>28</v>
      </c>
      <c r="E38" s="25" t="s">
        <v>28</v>
      </c>
      <c r="F38" s="26" t="s">
        <v>28</v>
      </c>
      <c r="H38" s="63">
        <v>4.7980599999999998E-3</v>
      </c>
      <c r="I38" s="21"/>
      <c r="J38" s="69" t="s">
        <v>58</v>
      </c>
      <c r="K38" s="70" t="s">
        <v>61</v>
      </c>
      <c r="L38" s="22" t="s">
        <v>28</v>
      </c>
      <c r="M38" s="70" t="s">
        <v>131</v>
      </c>
      <c r="N38" s="70"/>
      <c r="O38" s="70" t="s">
        <v>131</v>
      </c>
      <c r="P38" s="70"/>
      <c r="Q38" s="70"/>
      <c r="R38" s="72"/>
    </row>
    <row r="39" spans="1:18" ht="15.5" thickTop="1" thickBot="1" x14ac:dyDescent="0.4">
      <c r="A39" s="17" t="s">
        <v>149</v>
      </c>
      <c r="B39" s="28" t="s">
        <v>97</v>
      </c>
      <c r="C39" s="25" t="s">
        <v>28</v>
      </c>
      <c r="D39" s="25" t="s">
        <v>28</v>
      </c>
      <c r="E39" s="25" t="s">
        <v>28</v>
      </c>
      <c r="F39" s="26" t="s">
        <v>28</v>
      </c>
      <c r="H39" s="27" t="s">
        <v>68</v>
      </c>
      <c r="I39" s="21"/>
      <c r="J39" s="56"/>
      <c r="K39" s="55"/>
      <c r="L39" s="22" t="s">
        <v>28</v>
      </c>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phoneticPr fontId="10" type="noConversion"/>
  <dataValidations count="8">
    <dataValidation type="list" showErrorMessage="1" sqref="B3" xr:uid="{00000000-0002-0000-0F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0F00-000002000000}">
      <formula1>-90</formula1>
      <formula2>90</formula2>
    </dataValidation>
    <dataValidation type="decimal" showErrorMessage="1" sqref="B6" xr:uid="{00000000-0002-0000-0F00-000003000000}">
      <formula1>-180</formula1>
      <formula2>180</formula2>
    </dataValidation>
    <dataValidation type="list" showErrorMessage="1" sqref="B7" xr:uid="{00000000-0002-0000-0F00-000004000000}">
      <formula1>"Yes,No"</formula1>
    </dataValidation>
    <dataValidation type="decimal" showErrorMessage="1" sqref="B9" xr:uid="{00000000-0002-0000-0F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0" xr:uid="{00000000-0002-0000-0F00-000007000000}">
      <formula1>OR(H13="MI",H13="N/A",ISNUMBER(H13))</formula1>
    </dataValidation>
    <dataValidation type="list" allowBlank="1" showErrorMessage="1" sqref="J13:J14" xr:uid="{00000000-0002-0000-0F00-000023000000}">
      <formula1>"Level 1,Level 2,Level 3,Level 4"</formula1>
    </dataValidation>
    <dataValidation type="list" allowBlank="1" showErrorMessage="1" sqref="K13:K14 K40" xr:uid="{00000000-0002-0000-0F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0F00-000001000000}">
          <x14:formula1>
            <xm:f>ListofCountries!$A$1:$A$194</xm:f>
          </x14:formula1>
          <xm:sqref>B4</xm:sqref>
        </x14:dataValidation>
        <x14:dataValidation type="list" allowBlank="1" xr:uid="{00000000-0002-0000-0F00-000005000000}">
          <x14:formula1>
            <xm:f>ListofCountries!$B$1:$B$152</xm:f>
          </x14:formula1>
          <xm:sqref>B8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59999389629810485"/>
  </sheetPr>
  <dimension ref="A1:R40"/>
  <sheetViews>
    <sheetView showGridLines="0" topLeftCell="B12" workbookViewId="0">
      <selection activeCell="K27" sqref="K27"/>
    </sheetView>
  </sheetViews>
  <sheetFormatPr baseColWidth="10" defaultColWidth="8.7265625" defaultRowHeight="14.5" x14ac:dyDescent="0.35"/>
  <cols>
    <col min="1" max="1" width="24" customWidth="1"/>
    <col min="2" max="2" width="71" customWidth="1"/>
    <col min="3" max="6" width="16" customWidth="1"/>
    <col min="7" max="7" width="3" customWidth="1"/>
    <col min="8" max="10" width="18" customWidth="1"/>
    <col min="11" max="12" width="26" customWidth="1"/>
    <col min="13" max="18" width="3" customWidth="1"/>
  </cols>
  <sheetData>
    <row r="1" spans="1:18" x14ac:dyDescent="0.35">
      <c r="A1" s="1" t="s">
        <v>0</v>
      </c>
      <c r="B1" s="2" t="s">
        <v>191</v>
      </c>
    </row>
    <row r="2" spans="1:18" x14ac:dyDescent="0.35">
      <c r="A2" s="3" t="s">
        <v>2</v>
      </c>
      <c r="B2" s="4" t="s">
        <v>192</v>
      </c>
    </row>
    <row r="3" spans="1:18" x14ac:dyDescent="0.35">
      <c r="A3" s="3" t="s">
        <v>4</v>
      </c>
      <c r="B3" s="4" t="s">
        <v>119</v>
      </c>
    </row>
    <row r="4" spans="1:18" x14ac:dyDescent="0.35">
      <c r="A4" s="3" t="s">
        <v>6</v>
      </c>
      <c r="B4" s="4" t="s">
        <v>7</v>
      </c>
    </row>
    <row r="5" spans="1:18" x14ac:dyDescent="0.35">
      <c r="A5" s="3" t="s">
        <v>8</v>
      </c>
      <c r="B5" s="4">
        <v>43.332245999999998</v>
      </c>
    </row>
    <row r="6" spans="1:18" x14ac:dyDescent="0.35">
      <c r="A6" s="3" t="s">
        <v>9</v>
      </c>
      <c r="B6" s="4">
        <v>-1.774996</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193</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f>SUM(H14,H21,H33)</f>
        <v>35993.745723351014</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v>461.7</v>
      </c>
      <c r="I14" s="21"/>
      <c r="J14" s="16" t="s">
        <v>42</v>
      </c>
      <c r="K14" s="22"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134.30000000000001</v>
      </c>
      <c r="I15" s="21"/>
      <c r="J15" s="16" t="s">
        <v>42</v>
      </c>
      <c r="K15" s="22" t="s">
        <v>43</v>
      </c>
      <c r="L15" s="22" t="s">
        <v>28</v>
      </c>
      <c r="M15" s="22" t="s">
        <v>28</v>
      </c>
      <c r="N15" s="22" t="s">
        <v>28</v>
      </c>
      <c r="O15" s="22" t="s">
        <v>28</v>
      </c>
      <c r="P15" s="22" t="s">
        <v>28</v>
      </c>
      <c r="Q15" s="22" t="s">
        <v>28</v>
      </c>
      <c r="R15" s="23" t="s">
        <v>28</v>
      </c>
    </row>
    <row r="16" spans="1:18" ht="15.5" thickTop="1" thickBot="1" x14ac:dyDescent="0.4">
      <c r="A16" s="17" t="s">
        <v>124</v>
      </c>
      <c r="B16" s="24" t="s">
        <v>47</v>
      </c>
      <c r="C16" s="25" t="s">
        <v>28</v>
      </c>
      <c r="D16" s="25" t="s">
        <v>28</v>
      </c>
      <c r="E16" s="25" t="s">
        <v>28</v>
      </c>
      <c r="F16" s="26" t="s">
        <v>28</v>
      </c>
      <c r="H16" s="27">
        <v>24.8</v>
      </c>
      <c r="I16" s="21"/>
      <c r="J16" s="16" t="s">
        <v>42</v>
      </c>
      <c r="K16" s="22" t="s">
        <v>43</v>
      </c>
      <c r="L16" s="22" t="s">
        <v>28</v>
      </c>
      <c r="M16" s="22" t="s">
        <v>28</v>
      </c>
      <c r="N16" s="22" t="s">
        <v>28</v>
      </c>
      <c r="O16" s="22" t="s">
        <v>28</v>
      </c>
      <c r="P16" s="22" t="s">
        <v>28</v>
      </c>
      <c r="Q16" s="22" t="s">
        <v>28</v>
      </c>
      <c r="R16" s="23" t="s">
        <v>28</v>
      </c>
    </row>
    <row r="17" spans="1:18" ht="15.5" thickTop="1" thickBot="1" x14ac:dyDescent="0.4">
      <c r="A17" s="17" t="s">
        <v>125</v>
      </c>
      <c r="B17" s="24" t="s">
        <v>49</v>
      </c>
      <c r="C17" s="25" t="s">
        <v>28</v>
      </c>
      <c r="D17" s="25" t="s">
        <v>28</v>
      </c>
      <c r="E17" s="25" t="s">
        <v>28</v>
      </c>
      <c r="F17" s="26" t="s">
        <v>28</v>
      </c>
      <c r="H17" s="27">
        <v>55.4</v>
      </c>
      <c r="I17" s="21"/>
      <c r="J17" s="16" t="s">
        <v>42</v>
      </c>
      <c r="K17" s="22" t="s">
        <v>43</v>
      </c>
      <c r="L17" s="22" t="s">
        <v>28</v>
      </c>
      <c r="M17" s="22" t="s">
        <v>28</v>
      </c>
      <c r="N17" s="22" t="s">
        <v>28</v>
      </c>
      <c r="O17" s="22" t="s">
        <v>28</v>
      </c>
      <c r="P17" s="22" t="s">
        <v>28</v>
      </c>
      <c r="Q17" s="22" t="s">
        <v>28</v>
      </c>
      <c r="R17" s="23" t="s">
        <v>28</v>
      </c>
    </row>
    <row r="18" spans="1:18" ht="15.5" thickTop="1" thickBot="1" x14ac:dyDescent="0.4">
      <c r="A18" s="17" t="s">
        <v>126</v>
      </c>
      <c r="B18" s="24" t="s">
        <v>51</v>
      </c>
      <c r="C18" s="25" t="s">
        <v>28</v>
      </c>
      <c r="D18" s="25" t="s">
        <v>28</v>
      </c>
      <c r="E18" s="25" t="s">
        <v>28</v>
      </c>
      <c r="F18" s="26" t="s">
        <v>28</v>
      </c>
      <c r="H18" s="27">
        <v>0</v>
      </c>
      <c r="I18" s="21"/>
      <c r="J18" s="16" t="s">
        <v>42</v>
      </c>
      <c r="K18" s="22" t="s">
        <v>43</v>
      </c>
      <c r="L18" s="55" t="s">
        <v>181</v>
      </c>
      <c r="M18" s="22" t="s">
        <v>28</v>
      </c>
      <c r="N18" s="22" t="s">
        <v>28</v>
      </c>
      <c r="O18" s="22" t="s">
        <v>28</v>
      </c>
      <c r="P18" s="22" t="s">
        <v>28</v>
      </c>
      <c r="Q18" s="22" t="s">
        <v>28</v>
      </c>
      <c r="R18" s="23" t="s">
        <v>28</v>
      </c>
    </row>
    <row r="19" spans="1:18" ht="15.5" thickTop="1" thickBot="1" x14ac:dyDescent="0.4">
      <c r="A19" s="17" t="s">
        <v>127</v>
      </c>
      <c r="B19" s="24" t="s">
        <v>53</v>
      </c>
      <c r="C19" s="25" t="s">
        <v>28</v>
      </c>
      <c r="D19" s="25" t="s">
        <v>28</v>
      </c>
      <c r="E19" s="25" t="s">
        <v>28</v>
      </c>
      <c r="F19" s="26" t="s">
        <v>28</v>
      </c>
      <c r="H19" s="27">
        <v>0</v>
      </c>
      <c r="I19" s="21"/>
      <c r="J19" s="16" t="s">
        <v>42</v>
      </c>
      <c r="K19" s="22" t="s">
        <v>43</v>
      </c>
      <c r="L19" s="55" t="s">
        <v>181</v>
      </c>
      <c r="M19" s="22" t="s">
        <v>28</v>
      </c>
      <c r="N19" s="22" t="s">
        <v>28</v>
      </c>
      <c r="O19" s="22" t="s">
        <v>28</v>
      </c>
      <c r="P19" s="22" t="s">
        <v>28</v>
      </c>
      <c r="Q19" s="22" t="s">
        <v>28</v>
      </c>
      <c r="R19" s="23" t="s">
        <v>28</v>
      </c>
    </row>
    <row r="20" spans="1:18" ht="15.5" thickTop="1" thickBot="1" x14ac:dyDescent="0.4">
      <c r="A20" s="17" t="s">
        <v>128</v>
      </c>
      <c r="B20" s="24" t="s">
        <v>55</v>
      </c>
      <c r="C20" s="25" t="s">
        <v>28</v>
      </c>
      <c r="D20" s="25" t="s">
        <v>28</v>
      </c>
      <c r="E20" s="25" t="s">
        <v>28</v>
      </c>
      <c r="F20" s="26" t="s">
        <v>28</v>
      </c>
      <c r="H20" s="27">
        <v>247.20000000000002</v>
      </c>
      <c r="I20" s="21"/>
      <c r="J20" s="16" t="s">
        <v>42</v>
      </c>
      <c r="K20" s="22" t="s">
        <v>43</v>
      </c>
      <c r="L20" s="22" t="s">
        <v>28</v>
      </c>
      <c r="M20" s="22" t="s">
        <v>28</v>
      </c>
      <c r="N20" s="22" t="s">
        <v>28</v>
      </c>
      <c r="O20" s="22" t="s">
        <v>28</v>
      </c>
      <c r="P20" s="22" t="s">
        <v>28</v>
      </c>
      <c r="Q20" s="22" t="s">
        <v>28</v>
      </c>
      <c r="R20" s="23" t="s">
        <v>28</v>
      </c>
    </row>
    <row r="21" spans="1:18" ht="15.5" thickTop="1" thickBot="1" x14ac:dyDescent="0.4">
      <c r="A21" s="17" t="s">
        <v>129</v>
      </c>
      <c r="B21" s="18" t="s">
        <v>57</v>
      </c>
      <c r="C21" s="19" t="s">
        <v>28</v>
      </c>
      <c r="D21" s="19" t="s">
        <v>28</v>
      </c>
      <c r="E21" s="19" t="s">
        <v>28</v>
      </c>
      <c r="F21" s="20" t="s">
        <v>28</v>
      </c>
      <c r="H21" s="21">
        <v>35532.045723351017</v>
      </c>
      <c r="I21" s="21"/>
      <c r="J21" s="16" t="s">
        <v>42</v>
      </c>
      <c r="K21" s="22" t="s">
        <v>61</v>
      </c>
      <c r="L21" s="22" t="s">
        <v>28</v>
      </c>
      <c r="M21" s="22" t="s">
        <v>28</v>
      </c>
      <c r="N21" s="22" t="s">
        <v>28</v>
      </c>
      <c r="O21" s="22" t="s">
        <v>28</v>
      </c>
      <c r="P21" s="22" t="s">
        <v>28</v>
      </c>
      <c r="Q21" s="22" t="s">
        <v>28</v>
      </c>
      <c r="R21" s="23" t="s">
        <v>28</v>
      </c>
    </row>
    <row r="22" spans="1:18" ht="15.5" thickTop="1" thickBot="1" x14ac:dyDescent="0.4">
      <c r="A22" s="17" t="s">
        <v>130</v>
      </c>
      <c r="B22" s="28" t="s">
        <v>60</v>
      </c>
      <c r="C22" s="25" t="s">
        <v>28</v>
      </c>
      <c r="D22" s="25" t="s">
        <v>28</v>
      </c>
      <c r="E22" s="25" t="s">
        <v>28</v>
      </c>
      <c r="F22" s="26" t="s">
        <v>28</v>
      </c>
      <c r="H22" s="27">
        <v>0</v>
      </c>
      <c r="I22" s="21"/>
      <c r="J22" s="16" t="s">
        <v>42</v>
      </c>
      <c r="K22" s="22"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54" t="s">
        <v>68</v>
      </c>
      <c r="I23" s="21"/>
      <c r="J23" s="16" t="s">
        <v>28</v>
      </c>
      <c r="K23" s="22" t="s">
        <v>28</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54" t="s">
        <v>68</v>
      </c>
      <c r="I24" s="21"/>
      <c r="J24" s="16" t="s">
        <v>28</v>
      </c>
      <c r="K24" s="22" t="s">
        <v>28</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54" t="s">
        <v>68</v>
      </c>
      <c r="I25" s="21"/>
      <c r="J25" s="16" t="s">
        <v>28</v>
      </c>
      <c r="K25" s="22" t="s">
        <v>28</v>
      </c>
      <c r="L25" s="22" t="s">
        <v>28</v>
      </c>
      <c r="M25" s="22" t="s">
        <v>28</v>
      </c>
      <c r="N25" s="22" t="s">
        <v>28</v>
      </c>
      <c r="O25" s="22" t="s">
        <v>28</v>
      </c>
      <c r="P25" s="22" t="s">
        <v>28</v>
      </c>
      <c r="Q25" s="22" t="s">
        <v>28</v>
      </c>
      <c r="R25" s="23" t="s">
        <v>28</v>
      </c>
    </row>
    <row r="26" spans="1:18" ht="15.5" thickTop="1" thickBot="1" x14ac:dyDescent="0.4">
      <c r="A26" s="17" t="s">
        <v>136</v>
      </c>
      <c r="B26" s="28" t="s">
        <v>55</v>
      </c>
      <c r="C26" s="25" t="s">
        <v>28</v>
      </c>
      <c r="D26" s="25" t="s">
        <v>28</v>
      </c>
      <c r="E26" s="25" t="s">
        <v>28</v>
      </c>
      <c r="F26" s="26" t="s">
        <v>28</v>
      </c>
      <c r="H26" s="54" t="s">
        <v>68</v>
      </c>
      <c r="I26" s="21"/>
      <c r="J26" s="16" t="s">
        <v>28</v>
      </c>
      <c r="K26" s="22" t="s">
        <v>28</v>
      </c>
      <c r="L26" s="22" t="s">
        <v>28</v>
      </c>
      <c r="M26" s="22" t="s">
        <v>28</v>
      </c>
      <c r="N26" s="22" t="s">
        <v>28</v>
      </c>
      <c r="O26" s="22" t="s">
        <v>28</v>
      </c>
      <c r="P26" s="22" t="s">
        <v>28</v>
      </c>
      <c r="Q26" s="22" t="s">
        <v>28</v>
      </c>
      <c r="R26" s="23" t="s">
        <v>28</v>
      </c>
    </row>
    <row r="27" spans="1:18" ht="15.5" thickTop="1" thickBot="1" x14ac:dyDescent="0.4">
      <c r="A27" s="17" t="s">
        <v>137</v>
      </c>
      <c r="B27" s="28" t="s">
        <v>71</v>
      </c>
      <c r="C27" s="25" t="s">
        <v>28</v>
      </c>
      <c r="D27" s="25" t="s">
        <v>28</v>
      </c>
      <c r="E27" s="25" t="s">
        <v>28</v>
      </c>
      <c r="F27" s="26" t="s">
        <v>28</v>
      </c>
      <c r="H27" s="54" t="s">
        <v>68</v>
      </c>
      <c r="I27" s="21"/>
      <c r="J27" s="16" t="s">
        <v>28</v>
      </c>
      <c r="K27" s="22" t="s">
        <v>28</v>
      </c>
      <c r="L27" s="22" t="s">
        <v>28</v>
      </c>
      <c r="M27" s="22" t="s">
        <v>28</v>
      </c>
      <c r="N27" s="22" t="s">
        <v>28</v>
      </c>
      <c r="O27" s="22" t="s">
        <v>28</v>
      </c>
      <c r="P27" s="22" t="s">
        <v>28</v>
      </c>
      <c r="Q27" s="22" t="s">
        <v>28</v>
      </c>
      <c r="R27" s="23" t="s">
        <v>28</v>
      </c>
    </row>
    <row r="28" spans="1:18" ht="15.5" thickTop="1" thickBot="1" x14ac:dyDescent="0.4">
      <c r="A28" s="17" t="s">
        <v>138</v>
      </c>
      <c r="B28" s="28" t="s">
        <v>76</v>
      </c>
      <c r="C28" s="25" t="s">
        <v>28</v>
      </c>
      <c r="D28" s="25" t="s">
        <v>28</v>
      </c>
      <c r="E28" s="25" t="s">
        <v>28</v>
      </c>
      <c r="F28" s="26" t="s">
        <v>28</v>
      </c>
      <c r="H28" s="27">
        <v>35532.045723351017</v>
      </c>
      <c r="I28" s="21"/>
      <c r="J28" s="16" t="s">
        <v>42</v>
      </c>
      <c r="K28" s="22" t="s">
        <v>61</v>
      </c>
      <c r="L28" s="22" t="s">
        <v>28</v>
      </c>
      <c r="M28" s="22" t="s">
        <v>28</v>
      </c>
      <c r="N28" s="22" t="s">
        <v>28</v>
      </c>
      <c r="O28" s="22" t="s">
        <v>28</v>
      </c>
      <c r="P28" s="22" t="s">
        <v>28</v>
      </c>
      <c r="Q28" s="22" t="s">
        <v>28</v>
      </c>
      <c r="R28" s="23" t="s">
        <v>28</v>
      </c>
    </row>
    <row r="29" spans="1:18" x14ac:dyDescent="0.35">
      <c r="A29" s="17" t="s">
        <v>139</v>
      </c>
      <c r="B29" s="24" t="s">
        <v>78</v>
      </c>
      <c r="C29" s="25" t="s">
        <v>28</v>
      </c>
      <c r="D29" s="25" t="s">
        <v>28</v>
      </c>
      <c r="E29" s="25" t="s">
        <v>28</v>
      </c>
      <c r="F29" s="26" t="s">
        <v>28</v>
      </c>
      <c r="H29" s="27">
        <v>0</v>
      </c>
      <c r="I29" s="21"/>
      <c r="J29" s="16" t="s">
        <v>42</v>
      </c>
      <c r="K29" s="22" t="s">
        <v>61</v>
      </c>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27">
        <v>35532.045723351017</v>
      </c>
      <c r="I30" s="21"/>
      <c r="J30" s="16" t="s">
        <v>42</v>
      </c>
      <c r="K30" s="22" t="s">
        <v>61</v>
      </c>
      <c r="L30" s="22" t="s">
        <v>28</v>
      </c>
      <c r="M30" s="22" t="s">
        <v>28</v>
      </c>
      <c r="N30" s="22" t="s">
        <v>28</v>
      </c>
      <c r="O30" s="22" t="s">
        <v>28</v>
      </c>
      <c r="P30" s="22" t="s">
        <v>28</v>
      </c>
      <c r="Q30" s="22" t="s">
        <v>28</v>
      </c>
      <c r="R30" s="23" t="s">
        <v>28</v>
      </c>
    </row>
    <row r="31" spans="1:18" ht="15.5" thickTop="1" thickBot="1" x14ac:dyDescent="0.4">
      <c r="A31" s="17" t="s">
        <v>141</v>
      </c>
      <c r="B31" s="28" t="s">
        <v>73</v>
      </c>
      <c r="C31" s="25" t="s">
        <v>28</v>
      </c>
      <c r="D31" s="25" t="s">
        <v>28</v>
      </c>
      <c r="E31" s="25" t="s">
        <v>28</v>
      </c>
      <c r="F31" s="26" t="s">
        <v>28</v>
      </c>
      <c r="H31" s="27">
        <v>0</v>
      </c>
      <c r="I31" s="21"/>
      <c r="J31" s="16" t="s">
        <v>42</v>
      </c>
      <c r="K31" s="22" t="s">
        <v>61</v>
      </c>
      <c r="L31" s="55" t="s">
        <v>177</v>
      </c>
      <c r="M31" s="22" t="s">
        <v>28</v>
      </c>
      <c r="N31" s="22" t="s">
        <v>28</v>
      </c>
      <c r="O31" s="22" t="s">
        <v>28</v>
      </c>
      <c r="P31" s="22" t="s">
        <v>28</v>
      </c>
      <c r="Q31" s="22" t="s">
        <v>28</v>
      </c>
      <c r="R31" s="23" t="s">
        <v>28</v>
      </c>
    </row>
    <row r="32" spans="1:18" ht="15.5" thickTop="1" thickBot="1" x14ac:dyDescent="0.4">
      <c r="A32" s="17" t="s">
        <v>142</v>
      </c>
      <c r="B32" s="28" t="s">
        <v>55</v>
      </c>
      <c r="C32" s="25" t="s">
        <v>28</v>
      </c>
      <c r="D32" s="25" t="s">
        <v>28</v>
      </c>
      <c r="E32" s="25" t="s">
        <v>28</v>
      </c>
      <c r="F32" s="26" t="s">
        <v>28</v>
      </c>
      <c r="H32" s="27">
        <v>0</v>
      </c>
      <c r="I32" s="21"/>
      <c r="J32" s="16" t="s">
        <v>42</v>
      </c>
      <c r="K32" s="22" t="s">
        <v>61</v>
      </c>
      <c r="L32" s="55" t="s">
        <v>178</v>
      </c>
      <c r="M32" s="22" t="s">
        <v>28</v>
      </c>
      <c r="N32" s="22" t="s">
        <v>28</v>
      </c>
      <c r="O32" s="22" t="s">
        <v>28</v>
      </c>
      <c r="P32" s="22" t="s">
        <v>28</v>
      </c>
      <c r="Q32" s="22" t="s">
        <v>28</v>
      </c>
      <c r="R32" s="23" t="s">
        <v>28</v>
      </c>
    </row>
    <row r="33" spans="1:18" ht="15.5" thickTop="1" thickBot="1" x14ac:dyDescent="0.4">
      <c r="A33" s="17" t="s">
        <v>143</v>
      </c>
      <c r="B33" s="18" t="s">
        <v>84</v>
      </c>
      <c r="C33" s="19" t="s">
        <v>28</v>
      </c>
      <c r="D33" s="19" t="s">
        <v>28</v>
      </c>
      <c r="E33" s="19" t="s">
        <v>28</v>
      </c>
      <c r="F33" s="20" t="s">
        <v>28</v>
      </c>
      <c r="H33" s="52" t="s">
        <v>68</v>
      </c>
      <c r="I33" s="21"/>
      <c r="J33" s="16" t="s">
        <v>28</v>
      </c>
      <c r="K33" s="22" t="s">
        <v>28</v>
      </c>
      <c r="L33" s="22" t="s">
        <v>28</v>
      </c>
      <c r="M33" s="22" t="s">
        <v>28</v>
      </c>
      <c r="N33" s="22" t="s">
        <v>28</v>
      </c>
      <c r="O33" s="22" t="s">
        <v>28</v>
      </c>
      <c r="P33" s="22" t="s">
        <v>28</v>
      </c>
      <c r="Q33" s="22" t="s">
        <v>28</v>
      </c>
      <c r="R33" s="23" t="s">
        <v>28</v>
      </c>
    </row>
    <row r="34" spans="1:18" ht="15.5" thickTop="1" thickBot="1" x14ac:dyDescent="0.4">
      <c r="A34" s="17" t="s">
        <v>144</v>
      </c>
      <c r="B34" s="28" t="s">
        <v>86</v>
      </c>
      <c r="C34" s="25" t="s">
        <v>28</v>
      </c>
      <c r="D34" s="25" t="s">
        <v>28</v>
      </c>
      <c r="E34" s="25" t="s">
        <v>28</v>
      </c>
      <c r="F34" s="26" t="s">
        <v>28</v>
      </c>
      <c r="H34" s="52" t="s">
        <v>68</v>
      </c>
      <c r="I34" s="21"/>
      <c r="J34" s="16" t="s">
        <v>28</v>
      </c>
      <c r="K34" s="22" t="s">
        <v>28</v>
      </c>
      <c r="L34" s="55" t="s">
        <v>194</v>
      </c>
      <c r="M34" s="22" t="s">
        <v>28</v>
      </c>
      <c r="N34" s="22" t="s">
        <v>28</v>
      </c>
      <c r="O34" s="22" t="s">
        <v>28</v>
      </c>
      <c r="P34" s="22" t="s">
        <v>28</v>
      </c>
      <c r="Q34" s="22" t="s">
        <v>28</v>
      </c>
      <c r="R34" s="23" t="s">
        <v>28</v>
      </c>
    </row>
    <row r="35" spans="1:18" ht="15.5" thickTop="1" thickBot="1" x14ac:dyDescent="0.4">
      <c r="A35" s="17" t="s">
        <v>145</v>
      </c>
      <c r="B35" s="24" t="s">
        <v>88</v>
      </c>
      <c r="C35" s="25" t="s">
        <v>28</v>
      </c>
      <c r="D35" s="25" t="s">
        <v>28</v>
      </c>
      <c r="E35" s="25" t="s">
        <v>28</v>
      </c>
      <c r="F35" s="26" t="s">
        <v>28</v>
      </c>
      <c r="H35" s="52" t="s">
        <v>68</v>
      </c>
      <c r="I35" s="21"/>
      <c r="J35" s="16" t="s">
        <v>28</v>
      </c>
      <c r="K35" s="22" t="s">
        <v>28</v>
      </c>
      <c r="L35" s="55" t="s">
        <v>184</v>
      </c>
      <c r="M35" s="22" t="s">
        <v>28</v>
      </c>
      <c r="N35" s="22" t="s">
        <v>28</v>
      </c>
      <c r="O35" s="22" t="s">
        <v>28</v>
      </c>
      <c r="P35" s="22" t="s">
        <v>28</v>
      </c>
      <c r="Q35" s="22" t="s">
        <v>28</v>
      </c>
      <c r="R35" s="23" t="s">
        <v>28</v>
      </c>
    </row>
    <row r="36" spans="1:18" ht="15.5" thickTop="1" thickBot="1" x14ac:dyDescent="0.4">
      <c r="A36" s="17" t="s">
        <v>146</v>
      </c>
      <c r="B36" s="24" t="s">
        <v>90</v>
      </c>
      <c r="C36" s="25" t="s">
        <v>28</v>
      </c>
      <c r="D36" s="25" t="s">
        <v>28</v>
      </c>
      <c r="E36" s="25" t="s">
        <v>28</v>
      </c>
      <c r="F36" s="26" t="s">
        <v>28</v>
      </c>
      <c r="H36" s="52" t="s">
        <v>68</v>
      </c>
      <c r="I36" s="21"/>
      <c r="J36" s="16" t="s">
        <v>28</v>
      </c>
      <c r="K36" s="22" t="s">
        <v>28</v>
      </c>
      <c r="L36" s="55" t="s">
        <v>194</v>
      </c>
      <c r="M36" s="22" t="s">
        <v>28</v>
      </c>
      <c r="N36" s="22" t="s">
        <v>28</v>
      </c>
      <c r="O36" s="22" t="s">
        <v>28</v>
      </c>
      <c r="P36" s="22" t="s">
        <v>28</v>
      </c>
      <c r="Q36" s="22" t="s">
        <v>28</v>
      </c>
      <c r="R36" s="23" t="s">
        <v>28</v>
      </c>
    </row>
    <row r="37" spans="1:18" ht="15.5" thickTop="1" thickBot="1" x14ac:dyDescent="0.4">
      <c r="A37" s="17" t="s">
        <v>147</v>
      </c>
      <c r="B37" s="24" t="s">
        <v>92</v>
      </c>
      <c r="C37" s="25" t="s">
        <v>28</v>
      </c>
      <c r="D37" s="25" t="s">
        <v>28</v>
      </c>
      <c r="E37" s="25" t="s">
        <v>28</v>
      </c>
      <c r="F37" s="26" t="s">
        <v>28</v>
      </c>
      <c r="H37" s="52" t="s">
        <v>68</v>
      </c>
      <c r="I37" s="21"/>
      <c r="J37" s="16" t="s">
        <v>28</v>
      </c>
      <c r="K37" s="22" t="s">
        <v>28</v>
      </c>
      <c r="L37" s="55" t="s">
        <v>185</v>
      </c>
      <c r="M37" s="22" t="s">
        <v>28</v>
      </c>
      <c r="N37" s="22" t="s">
        <v>28</v>
      </c>
      <c r="O37" s="22" t="s">
        <v>28</v>
      </c>
      <c r="P37" s="22" t="s">
        <v>28</v>
      </c>
      <c r="Q37" s="22" t="s">
        <v>28</v>
      </c>
      <c r="R37" s="23" t="s">
        <v>28</v>
      </c>
    </row>
    <row r="38" spans="1:18" ht="15.5" thickTop="1" thickBot="1" x14ac:dyDescent="0.4">
      <c r="A38" s="17" t="s">
        <v>148</v>
      </c>
      <c r="B38" s="24" t="s">
        <v>55</v>
      </c>
      <c r="C38" s="25" t="s">
        <v>28</v>
      </c>
      <c r="D38" s="25" t="s">
        <v>28</v>
      </c>
      <c r="E38" s="25" t="s">
        <v>28</v>
      </c>
      <c r="F38" s="26" t="s">
        <v>28</v>
      </c>
      <c r="H38" s="52" t="s">
        <v>68</v>
      </c>
      <c r="I38" s="21"/>
      <c r="J38" s="16" t="s">
        <v>28</v>
      </c>
      <c r="K38" s="22" t="s">
        <v>28</v>
      </c>
      <c r="L38" s="55" t="s">
        <v>188</v>
      </c>
      <c r="M38" s="22" t="s">
        <v>28</v>
      </c>
      <c r="N38" s="22" t="s">
        <v>28</v>
      </c>
      <c r="O38" s="22" t="s">
        <v>28</v>
      </c>
      <c r="P38" s="22" t="s">
        <v>28</v>
      </c>
      <c r="Q38" s="22" t="s">
        <v>28</v>
      </c>
      <c r="R38" s="23" t="s">
        <v>28</v>
      </c>
    </row>
    <row r="39" spans="1:18" ht="15.5" thickTop="1" thickBot="1" x14ac:dyDescent="0.4">
      <c r="A39" s="17" t="s">
        <v>149</v>
      </c>
      <c r="B39" s="28" t="s">
        <v>97</v>
      </c>
      <c r="C39" s="25" t="s">
        <v>28</v>
      </c>
      <c r="D39" s="25" t="s">
        <v>28</v>
      </c>
      <c r="E39" s="25" t="s">
        <v>28</v>
      </c>
      <c r="F39" s="26" t="s">
        <v>28</v>
      </c>
      <c r="H39" s="52" t="s">
        <v>68</v>
      </c>
      <c r="I39" s="21"/>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phoneticPr fontId="10" type="noConversion"/>
  <dataValidations count="8">
    <dataValidation type="list" showErrorMessage="1" sqref="B3" xr:uid="{00000000-0002-0000-10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000-000002000000}">
      <formula1>-90</formula1>
      <formula2>90</formula2>
    </dataValidation>
    <dataValidation type="decimal" showErrorMessage="1" sqref="B6" xr:uid="{00000000-0002-0000-1000-000003000000}">
      <formula1>-180</formula1>
      <formula2>180</formula2>
    </dataValidation>
    <dataValidation type="list" showErrorMessage="1" sqref="B7" xr:uid="{00000000-0002-0000-1000-000004000000}">
      <formula1>"Yes,No"</formula1>
    </dataValidation>
    <dataValidation type="decimal" showErrorMessage="1" sqref="B9" xr:uid="{00000000-0002-0000-10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28:H40 H13:H14 H21:H22" xr:uid="{00000000-0002-0000-1000-000007000000}">
      <formula1>OR(H13="MI",H13="N/A",ISNUMBER(H13))</formula1>
    </dataValidation>
    <dataValidation type="list" allowBlank="1" showErrorMessage="1" sqref="J13:J39" xr:uid="{00000000-0002-0000-1000-000023000000}">
      <formula1>"Level 1,Level 2,Level 3,Level 4"</formula1>
    </dataValidation>
    <dataValidation type="list" allowBlank="1" showErrorMessage="1" sqref="K13:K40" xr:uid="{00000000-0002-0000-10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000-000001000000}">
          <x14:formula1>
            <xm:f>ListofCountries!$A$1:$A$194</xm:f>
          </x14:formula1>
          <xm:sqref>B4</xm:sqref>
        </x14:dataValidation>
        <x14:dataValidation type="list" allowBlank="1" xr:uid="{00000000-0002-0000-1000-000005000000}">
          <x14:formula1>
            <xm:f>ListofCountries!$B$1:$B$152</xm:f>
          </x14:formula1>
          <xm:sqref>B8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59999389629810485"/>
  </sheetPr>
  <dimension ref="A1:R40"/>
  <sheetViews>
    <sheetView showGridLines="0" topLeftCell="B11" workbookViewId="0">
      <selection activeCell="H13" sqref="H13"/>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195</v>
      </c>
    </row>
    <row r="2" spans="1:18" x14ac:dyDescent="0.35">
      <c r="A2" s="3" t="s">
        <v>2</v>
      </c>
      <c r="B2" s="4" t="s">
        <v>196</v>
      </c>
    </row>
    <row r="3" spans="1:18" x14ac:dyDescent="0.35">
      <c r="A3" s="3" t="s">
        <v>4</v>
      </c>
      <c r="B3" s="4" t="s">
        <v>119</v>
      </c>
    </row>
    <row r="4" spans="1:18" x14ac:dyDescent="0.35">
      <c r="A4" s="3" t="s">
        <v>6</v>
      </c>
      <c r="B4" s="4" t="s">
        <v>7</v>
      </c>
    </row>
    <row r="5" spans="1:18" x14ac:dyDescent="0.35">
      <c r="A5" s="3" t="s">
        <v>8</v>
      </c>
      <c r="B5" s="4">
        <v>42.564694000000003</v>
      </c>
    </row>
    <row r="6" spans="1:18" x14ac:dyDescent="0.35">
      <c r="A6" s="3" t="s">
        <v>9</v>
      </c>
      <c r="B6" s="4">
        <v>-2.8817780000000002</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60">
        <f>SUM(H14,H21,H33)</f>
        <v>113167.53085185746</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65">
        <f>SUM(H15:H20)</f>
        <v>342.57</v>
      </c>
      <c r="I14" s="21"/>
      <c r="J14" s="16" t="s">
        <v>28</v>
      </c>
      <c r="K14" s="22" t="s">
        <v>28</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73">
        <v>117.00000000000001</v>
      </c>
      <c r="I15" s="21"/>
      <c r="J15" s="69" t="s">
        <v>42</v>
      </c>
      <c r="K15" s="70" t="s">
        <v>43</v>
      </c>
      <c r="L15" s="55"/>
      <c r="M15" s="70" t="s">
        <v>131</v>
      </c>
      <c r="N15" s="70"/>
      <c r="O15" s="70"/>
      <c r="P15" s="70"/>
      <c r="Q15" s="70"/>
      <c r="R15" s="72"/>
    </row>
    <row r="16" spans="1:18" ht="15.5" thickTop="1" thickBot="1" x14ac:dyDescent="0.4">
      <c r="A16" s="17" t="s">
        <v>124</v>
      </c>
      <c r="B16" s="24" t="s">
        <v>47</v>
      </c>
      <c r="C16" s="25" t="s">
        <v>28</v>
      </c>
      <c r="D16" s="25" t="s">
        <v>28</v>
      </c>
      <c r="E16" s="25" t="s">
        <v>28</v>
      </c>
      <c r="F16" s="26" t="s">
        <v>28</v>
      </c>
      <c r="H16" s="73">
        <f>115+1.17</f>
        <v>116.17</v>
      </c>
      <c r="I16" s="21"/>
      <c r="J16" s="69" t="s">
        <v>42</v>
      </c>
      <c r="K16" s="70" t="s">
        <v>43</v>
      </c>
      <c r="L16" s="55"/>
      <c r="M16" s="70" t="s">
        <v>131</v>
      </c>
      <c r="N16" s="70"/>
      <c r="O16" s="70"/>
      <c r="P16" s="70"/>
      <c r="Q16" s="70"/>
      <c r="R16" s="72"/>
    </row>
    <row r="17" spans="1:18" ht="15.5" thickTop="1" thickBot="1" x14ac:dyDescent="0.4">
      <c r="A17" s="17" t="s">
        <v>125</v>
      </c>
      <c r="B17" s="24" t="s">
        <v>49</v>
      </c>
      <c r="C17" s="25" t="s">
        <v>28</v>
      </c>
      <c r="D17" s="25" t="s">
        <v>28</v>
      </c>
      <c r="E17" s="25" t="s">
        <v>28</v>
      </c>
      <c r="F17" s="26" t="s">
        <v>28</v>
      </c>
      <c r="H17" s="73">
        <v>0</v>
      </c>
      <c r="I17" s="21"/>
      <c r="J17" s="69" t="s">
        <v>42</v>
      </c>
      <c r="K17" s="70" t="s">
        <v>43</v>
      </c>
      <c r="L17" s="70" t="s">
        <v>181</v>
      </c>
      <c r="M17" s="70" t="s">
        <v>131</v>
      </c>
      <c r="N17" s="70"/>
      <c r="O17" s="70"/>
      <c r="P17" s="70"/>
      <c r="Q17" s="70"/>
      <c r="R17" s="72"/>
    </row>
    <row r="18" spans="1:18" ht="15.5" thickTop="1" thickBot="1" x14ac:dyDescent="0.4">
      <c r="A18" s="17" t="s">
        <v>126</v>
      </c>
      <c r="B18" s="24" t="s">
        <v>51</v>
      </c>
      <c r="C18" s="25" t="s">
        <v>28</v>
      </c>
      <c r="D18" s="25" t="s">
        <v>28</v>
      </c>
      <c r="E18" s="25" t="s">
        <v>28</v>
      </c>
      <c r="F18" s="26" t="s">
        <v>28</v>
      </c>
      <c r="H18" s="73">
        <v>64.199999999999989</v>
      </c>
      <c r="I18" s="21"/>
      <c r="J18" s="69" t="s">
        <v>42</v>
      </c>
      <c r="K18" s="70" t="s">
        <v>43</v>
      </c>
      <c r="L18" s="55"/>
      <c r="M18" s="70" t="s">
        <v>131</v>
      </c>
      <c r="N18" s="70"/>
      <c r="O18" s="70"/>
      <c r="P18" s="70"/>
      <c r="Q18" s="70"/>
      <c r="R18" s="72"/>
    </row>
    <row r="19" spans="1:18" ht="15.5" thickTop="1" thickBot="1" x14ac:dyDescent="0.4">
      <c r="A19" s="17" t="s">
        <v>127</v>
      </c>
      <c r="B19" s="24" t="s">
        <v>53</v>
      </c>
      <c r="C19" s="25" t="s">
        <v>28</v>
      </c>
      <c r="D19" s="25" t="s">
        <v>28</v>
      </c>
      <c r="E19" s="25" t="s">
        <v>28</v>
      </c>
      <c r="F19" s="26" t="s">
        <v>28</v>
      </c>
      <c r="H19" s="73">
        <v>9.4</v>
      </c>
      <c r="I19" s="21"/>
      <c r="J19" s="69" t="s">
        <v>42</v>
      </c>
      <c r="K19" s="70" t="s">
        <v>43</v>
      </c>
      <c r="L19" s="70" t="s">
        <v>181</v>
      </c>
      <c r="M19" s="70" t="s">
        <v>131</v>
      </c>
      <c r="N19" s="70"/>
      <c r="O19" s="70"/>
      <c r="P19" s="70"/>
      <c r="Q19" s="70"/>
      <c r="R19" s="72"/>
    </row>
    <row r="20" spans="1:18" ht="15.5" thickTop="1" thickBot="1" x14ac:dyDescent="0.4">
      <c r="A20" s="17" t="s">
        <v>128</v>
      </c>
      <c r="B20" s="24" t="s">
        <v>55</v>
      </c>
      <c r="C20" s="25" t="s">
        <v>28</v>
      </c>
      <c r="D20" s="25" t="s">
        <v>28</v>
      </c>
      <c r="E20" s="25" t="s">
        <v>28</v>
      </c>
      <c r="F20" s="26" t="s">
        <v>28</v>
      </c>
      <c r="H20" s="73">
        <v>35.799999999999997</v>
      </c>
      <c r="I20" s="21"/>
      <c r="J20" s="69" t="s">
        <v>42</v>
      </c>
      <c r="K20" s="70" t="s">
        <v>43</v>
      </c>
      <c r="L20" s="55"/>
      <c r="M20" s="70" t="s">
        <v>131</v>
      </c>
      <c r="N20" s="70"/>
      <c r="O20" s="70"/>
      <c r="P20" s="70"/>
      <c r="Q20" s="70"/>
      <c r="R20" s="72"/>
    </row>
    <row r="21" spans="1:18" ht="15.5" thickTop="1" thickBot="1" x14ac:dyDescent="0.4">
      <c r="A21" s="17" t="s">
        <v>129</v>
      </c>
      <c r="B21" s="18" t="s">
        <v>57</v>
      </c>
      <c r="C21" s="19" t="s">
        <v>28</v>
      </c>
      <c r="D21" s="19" t="s">
        <v>28</v>
      </c>
      <c r="E21" s="19" t="s">
        <v>28</v>
      </c>
      <c r="F21" s="20" t="s">
        <v>28</v>
      </c>
      <c r="H21" s="65">
        <f>SUM(H22:H28,H31:H32)</f>
        <v>111315.15822071745</v>
      </c>
      <c r="I21" s="21"/>
      <c r="J21" s="69"/>
      <c r="K21" s="70"/>
      <c r="L21" s="55"/>
      <c r="M21" s="70"/>
      <c r="N21" s="70"/>
      <c r="O21" s="70"/>
      <c r="P21" s="70"/>
      <c r="Q21" s="70"/>
      <c r="R21" s="72"/>
    </row>
    <row r="22" spans="1:18" ht="15.5" thickTop="1" thickBot="1" x14ac:dyDescent="0.4">
      <c r="A22" s="17" t="s">
        <v>130</v>
      </c>
      <c r="B22" s="28" t="s">
        <v>60</v>
      </c>
      <c r="C22" s="25" t="s">
        <v>28</v>
      </c>
      <c r="D22" s="25" t="s">
        <v>28</v>
      </c>
      <c r="E22" s="25" t="s">
        <v>28</v>
      </c>
      <c r="F22" s="26" t="s">
        <v>28</v>
      </c>
      <c r="H22" s="73">
        <v>874.73535756279796</v>
      </c>
      <c r="I22" s="21"/>
      <c r="J22" s="69" t="s">
        <v>42</v>
      </c>
      <c r="K22" s="70" t="s">
        <v>61</v>
      </c>
      <c r="L22" s="55"/>
      <c r="M22" s="70"/>
      <c r="N22" s="70"/>
      <c r="O22" s="70"/>
      <c r="P22" s="70" t="s">
        <v>131</v>
      </c>
      <c r="Q22" s="70"/>
      <c r="R22" s="72"/>
    </row>
    <row r="23" spans="1:18" ht="15.5" thickTop="1" thickBot="1" x14ac:dyDescent="0.4">
      <c r="A23" s="17" t="s">
        <v>132</v>
      </c>
      <c r="B23" s="28" t="s">
        <v>63</v>
      </c>
      <c r="C23" s="25" t="s">
        <v>28</v>
      </c>
      <c r="D23" s="25" t="s">
        <v>28</v>
      </c>
      <c r="E23" s="25" t="s">
        <v>28</v>
      </c>
      <c r="F23" s="26" t="s">
        <v>28</v>
      </c>
      <c r="H23" s="73">
        <v>0</v>
      </c>
      <c r="I23" s="21"/>
      <c r="J23" s="69" t="s">
        <v>58</v>
      </c>
      <c r="K23" s="70" t="s">
        <v>61</v>
      </c>
      <c r="L23" s="55"/>
      <c r="M23" s="70"/>
      <c r="N23" s="70"/>
      <c r="O23" s="70"/>
      <c r="P23" s="70" t="s">
        <v>131</v>
      </c>
      <c r="Q23" s="70"/>
      <c r="R23" s="72" t="s">
        <v>131</v>
      </c>
    </row>
    <row r="24" spans="1:18" ht="15.5" thickTop="1" thickBot="1" x14ac:dyDescent="0.4">
      <c r="A24" s="17" t="s">
        <v>133</v>
      </c>
      <c r="B24" s="28" t="s">
        <v>134</v>
      </c>
      <c r="C24" s="25" t="s">
        <v>28</v>
      </c>
      <c r="D24" s="25" t="s">
        <v>28</v>
      </c>
      <c r="E24" s="25" t="s">
        <v>28</v>
      </c>
      <c r="F24" s="26" t="s">
        <v>28</v>
      </c>
      <c r="H24" s="97">
        <v>50</v>
      </c>
      <c r="I24" s="21"/>
      <c r="J24" s="69" t="s">
        <v>42</v>
      </c>
      <c r="K24" s="70" t="s">
        <v>61</v>
      </c>
      <c r="L24" s="55"/>
      <c r="M24" s="70"/>
      <c r="N24" s="70"/>
      <c r="O24" s="70"/>
      <c r="P24" s="70" t="s">
        <v>131</v>
      </c>
      <c r="Q24" s="70"/>
      <c r="R24" s="72"/>
    </row>
    <row r="25" spans="1:18" ht="15.5" thickTop="1" thickBot="1" x14ac:dyDescent="0.4">
      <c r="A25" s="17" t="s">
        <v>135</v>
      </c>
      <c r="B25" s="28" t="s">
        <v>67</v>
      </c>
      <c r="C25" s="25" t="s">
        <v>28</v>
      </c>
      <c r="D25" s="25" t="s">
        <v>28</v>
      </c>
      <c r="E25" s="25" t="s">
        <v>28</v>
      </c>
      <c r="F25" s="26" t="s">
        <v>28</v>
      </c>
      <c r="H25" s="73">
        <v>38884.428228856574</v>
      </c>
      <c r="I25" s="21"/>
      <c r="J25" s="69" t="s">
        <v>42</v>
      </c>
      <c r="K25" s="70" t="s">
        <v>43</v>
      </c>
      <c r="L25" s="55"/>
      <c r="M25" s="70"/>
      <c r="N25" s="70"/>
      <c r="O25" s="70"/>
      <c r="P25" s="70" t="s">
        <v>131</v>
      </c>
      <c r="Q25" s="70"/>
      <c r="R25" s="72"/>
    </row>
    <row r="26" spans="1:18" ht="15.5" thickTop="1" thickBot="1" x14ac:dyDescent="0.4">
      <c r="A26" s="17" t="s">
        <v>136</v>
      </c>
      <c r="B26" s="28" t="s">
        <v>55</v>
      </c>
      <c r="C26" s="25" t="s">
        <v>28</v>
      </c>
      <c r="D26" s="25" t="s">
        <v>28</v>
      </c>
      <c r="E26" s="25" t="s">
        <v>28</v>
      </c>
      <c r="F26" s="26" t="s">
        <v>28</v>
      </c>
      <c r="H26" s="73">
        <v>0</v>
      </c>
      <c r="I26" s="21"/>
      <c r="J26" s="69" t="s">
        <v>42</v>
      </c>
      <c r="K26" s="70" t="s">
        <v>61</v>
      </c>
      <c r="L26" s="55"/>
      <c r="M26" s="70"/>
      <c r="N26" s="70"/>
      <c r="O26" s="70"/>
      <c r="P26" s="70"/>
      <c r="Q26" s="70"/>
      <c r="R26" s="72"/>
    </row>
    <row r="27" spans="1:18" ht="15.5" thickTop="1" thickBot="1" x14ac:dyDescent="0.4">
      <c r="A27" s="17" t="s">
        <v>137</v>
      </c>
      <c r="B27" s="28" t="s">
        <v>71</v>
      </c>
      <c r="C27" s="25" t="s">
        <v>28</v>
      </c>
      <c r="D27" s="25" t="s">
        <v>28</v>
      </c>
      <c r="E27" s="25" t="s">
        <v>28</v>
      </c>
      <c r="F27" s="26" t="s">
        <v>28</v>
      </c>
      <c r="H27" s="73" t="s">
        <v>68</v>
      </c>
      <c r="I27" s="21"/>
      <c r="J27" s="69"/>
      <c r="K27" s="70"/>
      <c r="L27" s="55"/>
      <c r="M27" s="70"/>
      <c r="N27" s="70"/>
      <c r="O27" s="70"/>
      <c r="P27" s="70"/>
      <c r="Q27" s="70"/>
      <c r="R27" s="72"/>
    </row>
    <row r="28" spans="1:18" ht="15.5" thickTop="1" thickBot="1" x14ac:dyDescent="0.4">
      <c r="A28" s="17" t="s">
        <v>138</v>
      </c>
      <c r="B28" s="28" t="s">
        <v>76</v>
      </c>
      <c r="C28" s="25" t="s">
        <v>28</v>
      </c>
      <c r="D28" s="25" t="s">
        <v>28</v>
      </c>
      <c r="E28" s="25" t="s">
        <v>28</v>
      </c>
      <c r="F28" s="26" t="s">
        <v>28</v>
      </c>
      <c r="H28" s="73">
        <v>71505.994634298069</v>
      </c>
      <c r="I28" s="21"/>
      <c r="J28" s="69" t="s">
        <v>42</v>
      </c>
      <c r="K28" s="70" t="s">
        <v>61</v>
      </c>
      <c r="L28" s="55"/>
      <c r="M28" s="70"/>
      <c r="N28" s="70"/>
      <c r="O28" s="70"/>
      <c r="P28" s="70"/>
      <c r="Q28" s="70"/>
      <c r="R28" s="72"/>
    </row>
    <row r="29" spans="1:18" ht="15.5" thickTop="1" thickBot="1" x14ac:dyDescent="0.4">
      <c r="A29" s="17" t="s">
        <v>139</v>
      </c>
      <c r="B29" s="24" t="s">
        <v>78</v>
      </c>
      <c r="C29" s="25" t="s">
        <v>28</v>
      </c>
      <c r="D29" s="25" t="s">
        <v>28</v>
      </c>
      <c r="E29" s="25" t="s">
        <v>28</v>
      </c>
      <c r="F29" s="26" t="s">
        <v>28</v>
      </c>
      <c r="H29" s="73">
        <v>0</v>
      </c>
      <c r="I29" s="21"/>
      <c r="J29" s="69" t="s">
        <v>42</v>
      </c>
      <c r="K29" s="70" t="s">
        <v>61</v>
      </c>
      <c r="L29" s="55"/>
      <c r="M29" s="70"/>
      <c r="N29" s="70"/>
      <c r="O29" s="70"/>
      <c r="P29" s="70"/>
      <c r="Q29" s="70"/>
      <c r="R29" s="72"/>
    </row>
    <row r="30" spans="1:18" ht="15.5" thickTop="1" thickBot="1" x14ac:dyDescent="0.4">
      <c r="A30" s="17" t="s">
        <v>140</v>
      </c>
      <c r="B30" s="24" t="s">
        <v>80</v>
      </c>
      <c r="C30" s="25" t="s">
        <v>28</v>
      </c>
      <c r="D30" s="25" t="s">
        <v>28</v>
      </c>
      <c r="E30" s="25" t="s">
        <v>28</v>
      </c>
      <c r="F30" s="26" t="s">
        <v>28</v>
      </c>
      <c r="H30" s="73">
        <v>71505.994634298069</v>
      </c>
      <c r="I30" s="21"/>
      <c r="J30" s="69" t="s">
        <v>42</v>
      </c>
      <c r="K30" s="70" t="s">
        <v>61</v>
      </c>
      <c r="L30" s="55"/>
      <c r="M30" s="70"/>
      <c r="N30" s="70"/>
      <c r="O30" s="70"/>
      <c r="P30" s="70" t="s">
        <v>131</v>
      </c>
      <c r="Q30" s="70"/>
      <c r="R30" s="72"/>
    </row>
    <row r="31" spans="1:18" ht="38.5" thickTop="1" thickBot="1" x14ac:dyDescent="0.4">
      <c r="A31" s="17" t="s">
        <v>141</v>
      </c>
      <c r="B31" s="28" t="s">
        <v>73</v>
      </c>
      <c r="C31" s="25" t="s">
        <v>28</v>
      </c>
      <c r="D31" s="25" t="s">
        <v>28</v>
      </c>
      <c r="E31" s="25" t="s">
        <v>28</v>
      </c>
      <c r="F31" s="26" t="s">
        <v>28</v>
      </c>
      <c r="H31" s="73">
        <v>0</v>
      </c>
      <c r="I31" s="21"/>
      <c r="J31" s="69" t="s">
        <v>42</v>
      </c>
      <c r="K31" s="70" t="s">
        <v>61</v>
      </c>
      <c r="L31" s="82" t="s">
        <v>177</v>
      </c>
      <c r="M31" s="70"/>
      <c r="N31" s="70"/>
      <c r="O31" s="70"/>
      <c r="P31" s="70"/>
      <c r="Q31" s="70"/>
      <c r="R31" s="72"/>
    </row>
    <row r="32" spans="1:18" ht="38.5" thickTop="1" thickBot="1" x14ac:dyDescent="0.4">
      <c r="A32" s="17" t="s">
        <v>142</v>
      </c>
      <c r="B32" s="28" t="s">
        <v>55</v>
      </c>
      <c r="C32" s="25" t="s">
        <v>28</v>
      </c>
      <c r="D32" s="25" t="s">
        <v>28</v>
      </c>
      <c r="E32" s="25" t="s">
        <v>28</v>
      </c>
      <c r="F32" s="26" t="s">
        <v>28</v>
      </c>
      <c r="H32" s="73">
        <v>0</v>
      </c>
      <c r="I32" s="21"/>
      <c r="J32" s="69" t="s">
        <v>42</v>
      </c>
      <c r="K32" s="70" t="s">
        <v>61</v>
      </c>
      <c r="L32" s="82" t="s">
        <v>178</v>
      </c>
      <c r="M32" s="70"/>
      <c r="N32" s="70"/>
      <c r="O32" s="70"/>
      <c r="P32" s="70"/>
      <c r="Q32" s="70"/>
      <c r="R32" s="72"/>
    </row>
    <row r="33" spans="1:18" ht="15.5" thickTop="1" thickBot="1" x14ac:dyDescent="0.4">
      <c r="A33" s="17" t="s">
        <v>143</v>
      </c>
      <c r="B33" s="18" t="s">
        <v>84</v>
      </c>
      <c r="C33" s="19" t="s">
        <v>28</v>
      </c>
      <c r="D33" s="19" t="s">
        <v>28</v>
      </c>
      <c r="E33" s="19" t="s">
        <v>28</v>
      </c>
      <c r="F33" s="20" t="s">
        <v>28</v>
      </c>
      <c r="H33" s="65">
        <v>1509.8026311400001</v>
      </c>
      <c r="I33" s="21"/>
      <c r="J33" s="69" t="s">
        <v>42</v>
      </c>
      <c r="K33" s="70" t="s">
        <v>61</v>
      </c>
      <c r="L33" s="55"/>
      <c r="M33" s="70"/>
      <c r="N33" s="70"/>
      <c r="O33" s="70"/>
      <c r="P33" s="70"/>
      <c r="Q33" s="70"/>
      <c r="R33" s="72"/>
    </row>
    <row r="34" spans="1:18" ht="15.5" thickTop="1" thickBot="1" x14ac:dyDescent="0.4">
      <c r="A34" s="17" t="s">
        <v>144</v>
      </c>
      <c r="B34" s="28" t="s">
        <v>86</v>
      </c>
      <c r="C34" s="25" t="s">
        <v>28</v>
      </c>
      <c r="D34" s="25" t="s">
        <v>28</v>
      </c>
      <c r="E34" s="25" t="s">
        <v>28</v>
      </c>
      <c r="F34" s="26" t="s">
        <v>28</v>
      </c>
      <c r="H34" s="73">
        <v>1509.8026311400001</v>
      </c>
      <c r="I34" s="21"/>
      <c r="J34" s="69" t="s">
        <v>42</v>
      </c>
      <c r="K34" s="70" t="s">
        <v>61</v>
      </c>
      <c r="L34" s="55"/>
      <c r="M34" s="70"/>
      <c r="N34" s="70"/>
      <c r="O34" s="70"/>
      <c r="P34" s="70"/>
      <c r="Q34" s="70"/>
      <c r="R34" s="72"/>
    </row>
    <row r="35" spans="1:18" ht="15.5" thickTop="1" thickBot="1" x14ac:dyDescent="0.4">
      <c r="A35" s="17" t="s">
        <v>145</v>
      </c>
      <c r="B35" s="24" t="s">
        <v>88</v>
      </c>
      <c r="C35" s="25" t="s">
        <v>28</v>
      </c>
      <c r="D35" s="25" t="s">
        <v>28</v>
      </c>
      <c r="E35" s="25" t="s">
        <v>28</v>
      </c>
      <c r="F35" s="26" t="s">
        <v>28</v>
      </c>
      <c r="H35" s="73">
        <v>1509.4995977600001</v>
      </c>
      <c r="I35" s="21"/>
      <c r="J35" s="69" t="s">
        <v>42</v>
      </c>
      <c r="K35" s="70" t="s">
        <v>43</v>
      </c>
      <c r="L35" s="55"/>
      <c r="M35" s="70" t="s">
        <v>131</v>
      </c>
      <c r="N35" s="70"/>
      <c r="O35" s="70" t="s">
        <v>131</v>
      </c>
      <c r="P35" s="70"/>
      <c r="Q35" s="70"/>
      <c r="R35" s="72"/>
    </row>
    <row r="36" spans="1:18" ht="15.5" thickTop="1" thickBot="1" x14ac:dyDescent="0.4">
      <c r="A36" s="17" t="s">
        <v>146</v>
      </c>
      <c r="B36" s="24" t="s">
        <v>90</v>
      </c>
      <c r="C36" s="25" t="s">
        <v>28</v>
      </c>
      <c r="D36" s="25" t="s">
        <v>28</v>
      </c>
      <c r="E36" s="25" t="s">
        <v>28</v>
      </c>
      <c r="F36" s="26" t="s">
        <v>28</v>
      </c>
      <c r="H36" s="73" t="s">
        <v>68</v>
      </c>
      <c r="I36" s="21"/>
      <c r="J36" s="69"/>
      <c r="K36" s="70"/>
      <c r="L36" s="55"/>
      <c r="M36" s="70"/>
      <c r="N36" s="70"/>
      <c r="O36" s="70"/>
      <c r="P36" s="70"/>
      <c r="Q36" s="70"/>
      <c r="R36" s="72"/>
    </row>
    <row r="37" spans="1:18" ht="15.5" thickTop="1" thickBot="1" x14ac:dyDescent="0.4">
      <c r="A37" s="17" t="s">
        <v>147</v>
      </c>
      <c r="B37" s="24" t="s">
        <v>92</v>
      </c>
      <c r="C37" s="25" t="s">
        <v>28</v>
      </c>
      <c r="D37" s="25" t="s">
        <v>28</v>
      </c>
      <c r="E37" s="25" t="s">
        <v>28</v>
      </c>
      <c r="F37" s="26" t="s">
        <v>28</v>
      </c>
      <c r="H37" s="73">
        <v>0.30303337999999996</v>
      </c>
      <c r="I37" s="21"/>
      <c r="J37" s="69" t="s">
        <v>58</v>
      </c>
      <c r="K37" s="70" t="s">
        <v>61</v>
      </c>
      <c r="L37" s="55"/>
      <c r="M37" s="70" t="s">
        <v>131</v>
      </c>
      <c r="N37" s="70"/>
      <c r="O37" s="70" t="s">
        <v>131</v>
      </c>
      <c r="P37" s="70"/>
      <c r="Q37" s="70"/>
      <c r="R37" s="72"/>
    </row>
    <row r="38" spans="1:18" ht="15.5" thickTop="1" thickBot="1" x14ac:dyDescent="0.4">
      <c r="A38" s="17" t="s">
        <v>148</v>
      </c>
      <c r="B38" s="24" t="s">
        <v>55</v>
      </c>
      <c r="C38" s="25" t="s">
        <v>28</v>
      </c>
      <c r="D38" s="25" t="s">
        <v>28</v>
      </c>
      <c r="E38" s="25" t="s">
        <v>28</v>
      </c>
      <c r="F38" s="26" t="s">
        <v>28</v>
      </c>
      <c r="H38" s="73" t="s">
        <v>68</v>
      </c>
      <c r="I38" s="21"/>
      <c r="J38" s="69"/>
      <c r="K38" s="70"/>
      <c r="L38" s="55"/>
      <c r="M38" s="70"/>
      <c r="N38" s="70"/>
      <c r="O38" s="70"/>
      <c r="P38" s="70"/>
      <c r="Q38" s="70"/>
      <c r="R38" s="72"/>
    </row>
    <row r="39" spans="1:18" ht="15.5" thickTop="1" thickBot="1" x14ac:dyDescent="0.4">
      <c r="A39" s="17" t="s">
        <v>149</v>
      </c>
      <c r="B39" s="28" t="s">
        <v>97</v>
      </c>
      <c r="C39" s="25" t="s">
        <v>28</v>
      </c>
      <c r="D39" s="25" t="s">
        <v>28</v>
      </c>
      <c r="E39" s="25" t="s">
        <v>28</v>
      </c>
      <c r="F39" s="26" t="s">
        <v>28</v>
      </c>
      <c r="H39" s="73" t="s">
        <v>68</v>
      </c>
      <c r="I39" s="21"/>
      <c r="J39" s="69"/>
      <c r="K39" s="70"/>
      <c r="L39" s="70" t="s">
        <v>188</v>
      </c>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xWindow="1387" yWindow="442" count="8">
    <dataValidation type="list" showErrorMessage="1" sqref="B3" xr:uid="{00000000-0002-0000-11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100-000002000000}">
      <formula1>-90</formula1>
      <formula2>90</formula2>
    </dataValidation>
    <dataValidation type="decimal" showErrorMessage="1" sqref="B6" xr:uid="{00000000-0002-0000-1100-000003000000}">
      <formula1>-180</formula1>
      <formula2>180</formula2>
    </dataValidation>
    <dataValidation type="list" showErrorMessage="1" sqref="B7" xr:uid="{00000000-0002-0000-1100-000004000000}">
      <formula1>"Yes,No"</formula1>
    </dataValidation>
    <dataValidation type="decimal" showErrorMessage="1" sqref="B9" xr:uid="{00000000-0002-0000-11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100-000007000000}">
      <formula1>OR(H13="MI",H13="N/A",ISNUMBER(H13))</formula1>
    </dataValidation>
    <dataValidation type="list" allowBlank="1" showErrorMessage="1" sqref="J13:J14" xr:uid="{00000000-0002-0000-1100-000023000000}">
      <formula1>"Level 1,Level 2,Level 3,Level 4"</formula1>
    </dataValidation>
    <dataValidation type="list" allowBlank="1" showErrorMessage="1" sqref="K13:K14 K40" xr:uid="{00000000-0002-0000-11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xWindow="1387" yWindow="442" count="2">
        <x14:dataValidation type="list" allowBlank="1" showErrorMessage="1" xr:uid="{00000000-0002-0000-1100-000001000000}">
          <x14:formula1>
            <xm:f>ListofCountries!$A$1:$A$194</xm:f>
          </x14:formula1>
          <xm:sqref>B4</xm:sqref>
        </x14:dataValidation>
        <x14:dataValidation type="list" allowBlank="1" xr:uid="{00000000-0002-0000-1100-000005000000}">
          <x14:formula1>
            <xm:f>ListofCountries!$B$1:$B$152</xm:f>
          </x14:formula1>
          <xm:sqref>B8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40"/>
  <sheetViews>
    <sheetView showGridLines="0" topLeftCell="C4" zoomScale="85" zoomScaleNormal="85" workbookViewId="0">
      <selection activeCell="I32" sqref="I32"/>
    </sheetView>
  </sheetViews>
  <sheetFormatPr baseColWidth="10" defaultColWidth="8.7265625" defaultRowHeight="14.5" x14ac:dyDescent="0.35"/>
  <cols>
    <col min="1" max="1" width="24" customWidth="1"/>
    <col min="2" max="2" width="875" customWidth="1"/>
    <col min="3" max="6" width="16" customWidth="1"/>
    <col min="7" max="7" width="3" customWidth="1"/>
    <col min="8" max="10" width="18" customWidth="1"/>
    <col min="11" max="12" width="26" customWidth="1"/>
    <col min="13" max="18" width="3" customWidth="1"/>
  </cols>
  <sheetData>
    <row r="1" spans="1:18" x14ac:dyDescent="0.35">
      <c r="A1" s="1" t="s">
        <v>0</v>
      </c>
      <c r="B1" s="2" t="s">
        <v>197</v>
      </c>
    </row>
    <row r="2" spans="1:18" x14ac:dyDescent="0.35">
      <c r="A2" s="3" t="s">
        <v>2</v>
      </c>
      <c r="B2" s="4" t="s">
        <v>198</v>
      </c>
    </row>
    <row r="3" spans="1:18" x14ac:dyDescent="0.35">
      <c r="A3" s="3" t="s">
        <v>4</v>
      </c>
      <c r="B3" s="4" t="s">
        <v>119</v>
      </c>
    </row>
    <row r="4" spans="1:18" x14ac:dyDescent="0.35">
      <c r="A4" s="3" t="s">
        <v>6</v>
      </c>
      <c r="B4" s="4" t="s">
        <v>163</v>
      </c>
    </row>
    <row r="5" spans="1:18" x14ac:dyDescent="0.35">
      <c r="A5" s="3" t="s">
        <v>8</v>
      </c>
      <c r="B5" s="4">
        <v>-12.663798999999999</v>
      </c>
    </row>
    <row r="6" spans="1:18" x14ac:dyDescent="0.35">
      <c r="A6" s="3" t="s">
        <v>9</v>
      </c>
      <c r="B6" s="4">
        <v>-73.240674999999996</v>
      </c>
    </row>
    <row r="7" spans="1:18" x14ac:dyDescent="0.35">
      <c r="A7" s="3" t="s">
        <v>10</v>
      </c>
      <c r="B7" s="4" t="s">
        <v>113</v>
      </c>
    </row>
    <row r="8" spans="1:18" x14ac:dyDescent="0.35">
      <c r="A8" s="3" t="s">
        <v>12</v>
      </c>
      <c r="B8" s="4" t="s">
        <v>164</v>
      </c>
    </row>
    <row r="9" spans="1:18" x14ac:dyDescent="0.35">
      <c r="A9" s="3" t="s">
        <v>14</v>
      </c>
      <c r="B9" s="5">
        <v>0.28949999999999998</v>
      </c>
    </row>
    <row r="10" spans="1:18" ht="15.5" x14ac:dyDescent="0.35">
      <c r="A10" s="6" t="s">
        <v>15</v>
      </c>
      <c r="B10" s="7" t="s">
        <v>199</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f>SUM(H14,H21,H33)</f>
        <v>394935.66000000003</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103352.25000000001</v>
      </c>
      <c r="I14" s="21"/>
      <c r="J14" s="16" t="s">
        <v>42</v>
      </c>
      <c r="K14" s="22" t="s">
        <v>166</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111">
        <v>32666.31</v>
      </c>
      <c r="I15" s="27"/>
      <c r="J15" s="16" t="s">
        <v>42</v>
      </c>
      <c r="K15" s="22" t="s">
        <v>166</v>
      </c>
      <c r="L15" s="22" t="s">
        <v>167</v>
      </c>
      <c r="M15" s="22"/>
      <c r="N15" s="22" t="s">
        <v>28</v>
      </c>
      <c r="O15" s="22" t="s">
        <v>28</v>
      </c>
      <c r="P15" s="22" t="s">
        <v>131</v>
      </c>
      <c r="Q15" s="22" t="s">
        <v>28</v>
      </c>
      <c r="R15" s="23" t="s">
        <v>28</v>
      </c>
    </row>
    <row r="16" spans="1:18" ht="15.5" thickTop="1" thickBot="1" x14ac:dyDescent="0.4">
      <c r="A16" s="17" t="s">
        <v>124</v>
      </c>
      <c r="B16" s="24" t="s">
        <v>47</v>
      </c>
      <c r="C16" s="25" t="s">
        <v>28</v>
      </c>
      <c r="D16" s="25" t="s">
        <v>28</v>
      </c>
      <c r="E16" s="25" t="s">
        <v>28</v>
      </c>
      <c r="F16" s="26" t="s">
        <v>28</v>
      </c>
      <c r="H16" s="111">
        <v>14183.29</v>
      </c>
      <c r="I16" s="27"/>
      <c r="J16" s="16" t="s">
        <v>42</v>
      </c>
      <c r="K16" s="22" t="s">
        <v>166</v>
      </c>
      <c r="L16" s="22"/>
      <c r="M16" s="22"/>
      <c r="N16" s="22" t="s">
        <v>28</v>
      </c>
      <c r="O16" s="22" t="s">
        <v>28</v>
      </c>
      <c r="P16" s="22" t="s">
        <v>131</v>
      </c>
      <c r="Q16" s="22" t="s">
        <v>28</v>
      </c>
      <c r="R16" s="23" t="s">
        <v>28</v>
      </c>
    </row>
    <row r="17" spans="1:18" ht="15.5" thickTop="1" thickBot="1" x14ac:dyDescent="0.4">
      <c r="A17" s="17" t="s">
        <v>125</v>
      </c>
      <c r="B17" s="24" t="s">
        <v>49</v>
      </c>
      <c r="C17" s="25" t="s">
        <v>28</v>
      </c>
      <c r="D17" s="25" t="s">
        <v>28</v>
      </c>
      <c r="E17" s="25" t="s">
        <v>28</v>
      </c>
      <c r="F17" s="26" t="s">
        <v>28</v>
      </c>
      <c r="H17" s="112" t="s">
        <v>718</v>
      </c>
      <c r="I17" s="27"/>
      <c r="J17" s="16" t="s">
        <v>42</v>
      </c>
      <c r="K17" s="22" t="s">
        <v>166</v>
      </c>
      <c r="L17" s="22"/>
      <c r="M17" s="22"/>
      <c r="N17" s="22" t="s">
        <v>28</v>
      </c>
      <c r="O17" s="22" t="s">
        <v>28</v>
      </c>
      <c r="P17" s="22"/>
      <c r="Q17" s="22" t="s">
        <v>28</v>
      </c>
      <c r="R17" s="23" t="s">
        <v>28</v>
      </c>
    </row>
    <row r="18" spans="1:18" ht="15.5" thickTop="1" thickBot="1" x14ac:dyDescent="0.4">
      <c r="A18" s="17" t="s">
        <v>126</v>
      </c>
      <c r="B18" s="24" t="s">
        <v>51</v>
      </c>
      <c r="C18" s="25" t="s">
        <v>28</v>
      </c>
      <c r="D18" s="25" t="s">
        <v>28</v>
      </c>
      <c r="E18" s="25" t="s">
        <v>28</v>
      </c>
      <c r="F18" s="26" t="s">
        <v>28</v>
      </c>
      <c r="H18" s="111">
        <v>50707.01</v>
      </c>
      <c r="I18" s="27"/>
      <c r="J18" s="16" t="s">
        <v>42</v>
      </c>
      <c r="K18" s="22" t="s">
        <v>166</v>
      </c>
      <c r="L18" s="22"/>
      <c r="M18" s="22"/>
      <c r="N18" s="22" t="s">
        <v>28</v>
      </c>
      <c r="O18" s="22" t="s">
        <v>28</v>
      </c>
      <c r="P18" s="22" t="s">
        <v>131</v>
      </c>
      <c r="Q18" s="22" t="s">
        <v>28</v>
      </c>
      <c r="R18" s="23" t="s">
        <v>28</v>
      </c>
    </row>
    <row r="19" spans="1:18" ht="15.5" thickTop="1" thickBot="1" x14ac:dyDescent="0.4">
      <c r="A19" s="17" t="s">
        <v>127</v>
      </c>
      <c r="B19" s="24" t="s">
        <v>53</v>
      </c>
      <c r="C19" s="25" t="s">
        <v>28</v>
      </c>
      <c r="D19" s="25" t="s">
        <v>28</v>
      </c>
      <c r="E19" s="25" t="s">
        <v>28</v>
      </c>
      <c r="F19" s="26" t="s">
        <v>28</v>
      </c>
      <c r="H19" s="111">
        <v>4485.0600000000004</v>
      </c>
      <c r="I19" s="27"/>
      <c r="J19" s="16" t="s">
        <v>42</v>
      </c>
      <c r="K19" s="22" t="s">
        <v>166</v>
      </c>
      <c r="L19" s="22"/>
      <c r="M19" s="22"/>
      <c r="N19" s="22" t="s">
        <v>28</v>
      </c>
      <c r="O19" s="22" t="s">
        <v>28</v>
      </c>
      <c r="P19" s="22" t="s">
        <v>131</v>
      </c>
      <c r="Q19" s="22" t="s">
        <v>28</v>
      </c>
      <c r="R19" s="23" t="s">
        <v>28</v>
      </c>
    </row>
    <row r="20" spans="1:18" ht="15.5" thickTop="1" thickBot="1" x14ac:dyDescent="0.4">
      <c r="A20" s="17" t="s">
        <v>128</v>
      </c>
      <c r="B20" s="24" t="s">
        <v>55</v>
      </c>
      <c r="C20" s="25" t="s">
        <v>28</v>
      </c>
      <c r="D20" s="25" t="s">
        <v>28</v>
      </c>
      <c r="E20" s="25" t="s">
        <v>28</v>
      </c>
      <c r="F20" s="26" t="s">
        <v>28</v>
      </c>
      <c r="H20" s="111">
        <v>1310.58</v>
      </c>
      <c r="I20" s="27"/>
      <c r="J20" s="16" t="s">
        <v>42</v>
      </c>
      <c r="K20" s="22" t="s">
        <v>166</v>
      </c>
      <c r="L20" s="22"/>
      <c r="M20" s="22"/>
      <c r="N20" s="22" t="s">
        <v>28</v>
      </c>
      <c r="O20" s="22" t="s">
        <v>28</v>
      </c>
      <c r="P20" s="22" t="s">
        <v>131</v>
      </c>
      <c r="Q20" s="22" t="s">
        <v>28</v>
      </c>
      <c r="R20" s="23" t="s">
        <v>28</v>
      </c>
    </row>
    <row r="21" spans="1:18" ht="15.5" thickTop="1" thickBot="1" x14ac:dyDescent="0.4">
      <c r="A21" s="17" t="s">
        <v>129</v>
      </c>
      <c r="B21" s="18" t="s">
        <v>57</v>
      </c>
      <c r="C21" s="19" t="s">
        <v>28</v>
      </c>
      <c r="D21" s="19" t="s">
        <v>28</v>
      </c>
      <c r="E21" s="19" t="s">
        <v>28</v>
      </c>
      <c r="F21" s="20" t="s">
        <v>28</v>
      </c>
      <c r="H21" s="21">
        <f>SUM(H22:H28,H31:H32)</f>
        <v>290591.89</v>
      </c>
      <c r="I21" s="21"/>
      <c r="J21" s="16" t="s">
        <v>42</v>
      </c>
      <c r="K21" s="22" t="s">
        <v>166</v>
      </c>
      <c r="L21" s="22" t="s">
        <v>28</v>
      </c>
      <c r="M21" s="22"/>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27">
        <v>119754.84</v>
      </c>
      <c r="I22" s="27"/>
      <c r="J22" s="16" t="s">
        <v>42</v>
      </c>
      <c r="K22" s="22" t="s">
        <v>170</v>
      </c>
      <c r="L22" s="22" t="s">
        <v>168</v>
      </c>
      <c r="M22" s="22"/>
      <c r="N22" s="22" t="s">
        <v>28</v>
      </c>
      <c r="O22" s="22" t="s">
        <v>28</v>
      </c>
      <c r="P22" s="22" t="s">
        <v>131</v>
      </c>
      <c r="Q22" s="22" t="s">
        <v>28</v>
      </c>
      <c r="R22" s="23" t="s">
        <v>28</v>
      </c>
    </row>
    <row r="23" spans="1:18" x14ac:dyDescent="0.35">
      <c r="A23" s="17" t="s">
        <v>132</v>
      </c>
      <c r="B23" s="28" t="s">
        <v>63</v>
      </c>
      <c r="C23" s="25" t="s">
        <v>28</v>
      </c>
      <c r="D23" s="25" t="s">
        <v>28</v>
      </c>
      <c r="E23" s="25" t="s">
        <v>28</v>
      </c>
      <c r="F23" s="26" t="s">
        <v>28</v>
      </c>
      <c r="H23" s="27">
        <v>34015.440000000002</v>
      </c>
      <c r="I23" s="27"/>
      <c r="J23" s="16" t="s">
        <v>42</v>
      </c>
      <c r="K23" s="22" t="s">
        <v>166</v>
      </c>
      <c r="L23" s="22"/>
      <c r="M23" s="22"/>
      <c r="N23" s="22"/>
      <c r="O23" s="22"/>
      <c r="P23" s="22"/>
      <c r="Q23" s="22"/>
      <c r="R23" s="23" t="s">
        <v>28</v>
      </c>
    </row>
    <row r="24" spans="1:18" x14ac:dyDescent="0.35">
      <c r="A24" s="17" t="s">
        <v>133</v>
      </c>
      <c r="B24" s="28" t="s">
        <v>134</v>
      </c>
      <c r="C24" s="25" t="s">
        <v>28</v>
      </c>
      <c r="D24" s="25" t="s">
        <v>28</v>
      </c>
      <c r="E24" s="25" t="s">
        <v>28</v>
      </c>
      <c r="F24" s="26" t="s">
        <v>28</v>
      </c>
      <c r="H24" s="27"/>
      <c r="I24" s="27"/>
      <c r="J24" s="16" t="s">
        <v>42</v>
      </c>
      <c r="K24" s="22" t="s">
        <v>166</v>
      </c>
      <c r="L24" s="22" t="s">
        <v>169</v>
      </c>
      <c r="M24" s="22"/>
      <c r="N24" s="22" t="s">
        <v>28</v>
      </c>
      <c r="O24" s="22" t="s">
        <v>28</v>
      </c>
      <c r="P24" s="22" t="s">
        <v>131</v>
      </c>
      <c r="Q24" s="22" t="s">
        <v>28</v>
      </c>
      <c r="R24" s="23" t="s">
        <v>28</v>
      </c>
    </row>
    <row r="25" spans="1:18" x14ac:dyDescent="0.35">
      <c r="A25" s="17" t="s">
        <v>135</v>
      </c>
      <c r="B25" s="28" t="s">
        <v>67</v>
      </c>
      <c r="C25" s="25" t="s">
        <v>28</v>
      </c>
      <c r="D25" s="25" t="s">
        <v>28</v>
      </c>
      <c r="E25" s="25" t="s">
        <v>28</v>
      </c>
      <c r="F25" s="26" t="s">
        <v>28</v>
      </c>
      <c r="H25" s="27">
        <v>0</v>
      </c>
      <c r="I25" s="27"/>
      <c r="J25" s="16" t="s">
        <v>42</v>
      </c>
      <c r="K25" s="22" t="s">
        <v>166</v>
      </c>
      <c r="L25" s="22"/>
      <c r="M25" s="22"/>
      <c r="N25" s="22" t="s">
        <v>28</v>
      </c>
      <c r="O25" s="22" t="s">
        <v>28</v>
      </c>
      <c r="P25" s="22"/>
      <c r="Q25" s="22" t="s">
        <v>28</v>
      </c>
      <c r="R25" s="23" t="s">
        <v>28</v>
      </c>
    </row>
    <row r="26" spans="1:18" x14ac:dyDescent="0.35">
      <c r="A26" s="17" t="s">
        <v>136</v>
      </c>
      <c r="B26" s="28" t="s">
        <v>55</v>
      </c>
      <c r="C26" s="25" t="s">
        <v>28</v>
      </c>
      <c r="D26" s="25" t="s">
        <v>28</v>
      </c>
      <c r="E26" s="25" t="s">
        <v>28</v>
      </c>
      <c r="F26" s="26" t="s">
        <v>28</v>
      </c>
      <c r="H26" s="27">
        <v>0</v>
      </c>
      <c r="I26" s="27"/>
      <c r="J26" s="16" t="s">
        <v>42</v>
      </c>
      <c r="K26" s="22" t="s">
        <v>166</v>
      </c>
      <c r="L26" s="22"/>
      <c r="M26" s="22"/>
      <c r="N26" s="22" t="s">
        <v>28</v>
      </c>
      <c r="O26" s="22" t="s">
        <v>28</v>
      </c>
      <c r="P26" s="22"/>
      <c r="Q26" s="22" t="s">
        <v>28</v>
      </c>
      <c r="R26" s="23" t="s">
        <v>28</v>
      </c>
    </row>
    <row r="27" spans="1:18" x14ac:dyDescent="0.35">
      <c r="A27" s="17" t="s">
        <v>137</v>
      </c>
      <c r="B27" s="28" t="s">
        <v>71</v>
      </c>
      <c r="C27" s="25" t="s">
        <v>28</v>
      </c>
      <c r="D27" s="25" t="s">
        <v>28</v>
      </c>
      <c r="E27" s="25" t="s">
        <v>28</v>
      </c>
      <c r="F27" s="26" t="s">
        <v>28</v>
      </c>
      <c r="H27" s="27">
        <v>0</v>
      </c>
      <c r="I27" s="27"/>
      <c r="J27" s="16" t="s">
        <v>42</v>
      </c>
      <c r="K27" s="22" t="s">
        <v>166</v>
      </c>
      <c r="L27" s="22"/>
      <c r="M27" s="22"/>
      <c r="N27" s="22" t="s">
        <v>28</v>
      </c>
      <c r="O27" s="22" t="s">
        <v>28</v>
      </c>
      <c r="P27" s="22"/>
      <c r="Q27" s="22" t="s">
        <v>28</v>
      </c>
      <c r="R27" s="23" t="s">
        <v>28</v>
      </c>
    </row>
    <row r="28" spans="1:18" ht="15.5" thickTop="1" thickBot="1" x14ac:dyDescent="0.4">
      <c r="A28" s="17" t="s">
        <v>138</v>
      </c>
      <c r="B28" s="28" t="s">
        <v>76</v>
      </c>
      <c r="C28" s="25" t="s">
        <v>28</v>
      </c>
      <c r="D28" s="25" t="s">
        <v>28</v>
      </c>
      <c r="E28" s="25" t="s">
        <v>28</v>
      </c>
      <c r="F28" s="26" t="s">
        <v>28</v>
      </c>
      <c r="H28" s="87">
        <f>SUM(H29:H30)</f>
        <v>136821.61000000002</v>
      </c>
      <c r="I28" s="27"/>
      <c r="J28" s="16" t="s">
        <v>42</v>
      </c>
      <c r="K28" s="22" t="s">
        <v>166</v>
      </c>
      <c r="L28" s="22"/>
      <c r="M28" s="22"/>
      <c r="N28" s="22" t="s">
        <v>28</v>
      </c>
      <c r="O28" s="22" t="s">
        <v>28</v>
      </c>
      <c r="P28" s="22"/>
      <c r="Q28" s="22" t="s">
        <v>28</v>
      </c>
      <c r="R28" s="23" t="s">
        <v>28</v>
      </c>
    </row>
    <row r="29" spans="1:18" ht="15.5" thickTop="1" thickBot="1" x14ac:dyDescent="0.4">
      <c r="A29" s="17" t="s">
        <v>139</v>
      </c>
      <c r="B29" s="24" t="s">
        <v>78</v>
      </c>
      <c r="C29" s="25" t="s">
        <v>28</v>
      </c>
      <c r="D29" s="25" t="s">
        <v>28</v>
      </c>
      <c r="E29" s="25" t="s">
        <v>28</v>
      </c>
      <c r="F29" s="26" t="s">
        <v>28</v>
      </c>
      <c r="H29" s="111">
        <v>7949.09</v>
      </c>
      <c r="I29" s="27"/>
      <c r="J29" s="16" t="s">
        <v>42</v>
      </c>
      <c r="K29" s="22" t="s">
        <v>170</v>
      </c>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111">
        <v>128872.52</v>
      </c>
      <c r="I30" s="27"/>
      <c r="J30" s="16" t="s">
        <v>42</v>
      </c>
      <c r="K30" s="22" t="s">
        <v>170</v>
      </c>
      <c r="L30" s="22" t="s">
        <v>168</v>
      </c>
      <c r="M30" s="22" t="s">
        <v>28</v>
      </c>
      <c r="N30" s="22" t="s">
        <v>28</v>
      </c>
      <c r="O30" s="22" t="s">
        <v>28</v>
      </c>
      <c r="P30" s="22" t="s">
        <v>131</v>
      </c>
      <c r="Q30" s="22" t="s">
        <v>28</v>
      </c>
      <c r="R30" s="23" t="s">
        <v>28</v>
      </c>
    </row>
    <row r="31" spans="1:18" ht="15.5" thickTop="1" thickBot="1" x14ac:dyDescent="0.4">
      <c r="A31" s="17" t="s">
        <v>141</v>
      </c>
      <c r="B31" s="28" t="s">
        <v>73</v>
      </c>
      <c r="C31" s="25" t="s">
        <v>28</v>
      </c>
      <c r="D31" s="25" t="s">
        <v>28</v>
      </c>
      <c r="E31" s="25" t="s">
        <v>28</v>
      </c>
      <c r="F31" s="26" t="s">
        <v>28</v>
      </c>
      <c r="H31" s="27">
        <v>0</v>
      </c>
      <c r="I31" s="27"/>
      <c r="J31" s="16" t="s">
        <v>42</v>
      </c>
      <c r="K31" s="22" t="s">
        <v>170</v>
      </c>
      <c r="L31" s="22"/>
      <c r="M31" s="22" t="s">
        <v>28</v>
      </c>
      <c r="N31" s="22" t="s">
        <v>28</v>
      </c>
      <c r="O31" s="22" t="s">
        <v>28</v>
      </c>
      <c r="P31" s="22" t="s">
        <v>131</v>
      </c>
      <c r="Q31" s="22" t="s">
        <v>28</v>
      </c>
      <c r="R31" s="23" t="s">
        <v>28</v>
      </c>
    </row>
    <row r="32" spans="1:18" x14ac:dyDescent="0.35">
      <c r="A32" s="17" t="s">
        <v>142</v>
      </c>
      <c r="B32" s="28" t="s">
        <v>55</v>
      </c>
      <c r="C32" s="25" t="s">
        <v>28</v>
      </c>
      <c r="D32" s="25" t="s">
        <v>28</v>
      </c>
      <c r="E32" s="25" t="s">
        <v>28</v>
      </c>
      <c r="F32" s="26" t="s">
        <v>28</v>
      </c>
      <c r="H32" s="27">
        <v>0</v>
      </c>
      <c r="I32" s="27"/>
      <c r="J32" s="16" t="s">
        <v>42</v>
      </c>
      <c r="K32" s="22" t="s">
        <v>170</v>
      </c>
      <c r="L32" s="22" t="s">
        <v>171</v>
      </c>
      <c r="M32" s="22" t="s">
        <v>28</v>
      </c>
      <c r="N32" s="22" t="s">
        <v>28</v>
      </c>
      <c r="O32" s="22" t="s">
        <v>28</v>
      </c>
      <c r="P32" s="22" t="s">
        <v>28</v>
      </c>
      <c r="Q32" s="22" t="s">
        <v>28</v>
      </c>
      <c r="R32" s="23" t="s">
        <v>28</v>
      </c>
    </row>
    <row r="33" spans="1:18" x14ac:dyDescent="0.35">
      <c r="A33" s="17" t="s">
        <v>143</v>
      </c>
      <c r="B33" s="18" t="s">
        <v>84</v>
      </c>
      <c r="C33" s="19" t="s">
        <v>28</v>
      </c>
      <c r="D33" s="19" t="s">
        <v>28</v>
      </c>
      <c r="E33" s="19" t="s">
        <v>28</v>
      </c>
      <c r="F33" s="20" t="s">
        <v>28</v>
      </c>
      <c r="H33" s="21">
        <f>SUM(H34)</f>
        <v>991.52</v>
      </c>
      <c r="I33" s="21"/>
      <c r="J33" s="16" t="s">
        <v>42</v>
      </c>
      <c r="K33" s="22" t="s">
        <v>166</v>
      </c>
      <c r="L33" s="22" t="s">
        <v>172</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27">
        <v>991.52</v>
      </c>
      <c r="I34" s="27"/>
      <c r="J34" s="16" t="s">
        <v>42</v>
      </c>
      <c r="K34" s="22" t="s">
        <v>166</v>
      </c>
      <c r="L34" s="22" t="s">
        <v>28</v>
      </c>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27">
        <v>827.72</v>
      </c>
      <c r="I35" s="27" t="s">
        <v>200</v>
      </c>
      <c r="J35" s="16" t="s">
        <v>42</v>
      </c>
      <c r="K35" s="22" t="s">
        <v>166</v>
      </c>
      <c r="L35" s="22" t="s">
        <v>201</v>
      </c>
      <c r="M35" s="22" t="s">
        <v>131</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27">
        <v>83.8</v>
      </c>
      <c r="I36" s="27"/>
      <c r="J36" s="16" t="s">
        <v>42</v>
      </c>
      <c r="K36" s="22" t="s">
        <v>166</v>
      </c>
      <c r="L36" s="22"/>
      <c r="M36" s="22"/>
      <c r="N36" s="22" t="s">
        <v>28</v>
      </c>
      <c r="O36" s="22" t="s">
        <v>28</v>
      </c>
      <c r="P36" s="22" t="s">
        <v>131</v>
      </c>
      <c r="Q36" s="22" t="s">
        <v>28</v>
      </c>
      <c r="R36" s="23" t="s">
        <v>28</v>
      </c>
    </row>
    <row r="37" spans="1:18" x14ac:dyDescent="0.35">
      <c r="A37" s="17" t="s">
        <v>147</v>
      </c>
      <c r="B37" s="24" t="s">
        <v>92</v>
      </c>
      <c r="C37" s="25" t="s">
        <v>28</v>
      </c>
      <c r="D37" s="25" t="s">
        <v>28</v>
      </c>
      <c r="E37" s="25" t="s">
        <v>28</v>
      </c>
      <c r="F37" s="26" t="s">
        <v>28</v>
      </c>
      <c r="H37" s="27" t="s">
        <v>68</v>
      </c>
      <c r="I37" s="27"/>
      <c r="J37" s="16" t="s">
        <v>42</v>
      </c>
      <c r="K37" s="22" t="s">
        <v>166</v>
      </c>
      <c r="L37" s="22"/>
      <c r="M37" s="22"/>
      <c r="N37" s="22" t="s">
        <v>28</v>
      </c>
      <c r="O37" s="22" t="s">
        <v>28</v>
      </c>
      <c r="P37" s="22" t="s">
        <v>131</v>
      </c>
      <c r="Q37" s="22" t="s">
        <v>28</v>
      </c>
      <c r="R37" s="23" t="s">
        <v>28</v>
      </c>
    </row>
    <row r="38" spans="1:18" x14ac:dyDescent="0.35">
      <c r="A38" s="17" t="s">
        <v>148</v>
      </c>
      <c r="B38" s="24" t="s">
        <v>55</v>
      </c>
      <c r="C38" s="25" t="s">
        <v>28</v>
      </c>
      <c r="D38" s="25" t="s">
        <v>28</v>
      </c>
      <c r="E38" s="25" t="s">
        <v>28</v>
      </c>
      <c r="F38" s="26" t="s">
        <v>28</v>
      </c>
      <c r="H38" s="27" t="s">
        <v>68</v>
      </c>
      <c r="I38" s="27"/>
      <c r="J38" s="16" t="s">
        <v>28</v>
      </c>
      <c r="K38" s="22" t="s">
        <v>28</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27" t="s">
        <v>68</v>
      </c>
      <c r="I39" s="27"/>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t="s">
        <v>68</v>
      </c>
      <c r="I40" s="15"/>
      <c r="J40" s="33" t="s">
        <v>28</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2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200-000002000000}">
      <formula1>-90</formula1>
      <formula2>90</formula2>
    </dataValidation>
    <dataValidation type="decimal" showErrorMessage="1" sqref="B6" xr:uid="{00000000-0002-0000-1200-000003000000}">
      <formula1>-180</formula1>
      <formula2>180</formula2>
    </dataValidation>
    <dataValidation type="list" showErrorMessage="1" sqref="B7" xr:uid="{00000000-0002-0000-1200-000004000000}">
      <formula1>"Yes,No"</formula1>
    </dataValidation>
    <dataValidation type="decimal" showErrorMessage="1" sqref="B9" xr:uid="{00000000-0002-0000-12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14 H21:H28 H31:H40" xr:uid="{00000000-0002-0000-1200-000007000000}">
      <formula1>OR(H13="MI",H13="N/A",ISNUMBER(H13))</formula1>
    </dataValidation>
    <dataValidation type="list" allowBlank="1" showErrorMessage="1" sqref="J13:J39" xr:uid="{00000000-0002-0000-1200-000023000000}">
      <formula1>"Level 1,Level 2,Level 3,Level 4"</formula1>
    </dataValidation>
    <dataValidation type="list" allowBlank="1" showErrorMessage="1" sqref="K13:K40" xr:uid="{00000000-0002-0000-12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200-000001000000}">
          <x14:formula1>
            <xm:f>ListofCountries!$A$1:$A$194</xm:f>
          </x14:formula1>
          <xm:sqref>B4</xm:sqref>
        </x14:dataValidation>
        <x14:dataValidation type="list" allowBlank="1" xr:uid="{00000000-0002-0000-1200-000005000000}">
          <x14:formula1>
            <xm:f>ListofCountries!$B$1:$B$152</xm:f>
          </x14:formula1>
          <xm:sqref>B8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59999389629810485"/>
  </sheetPr>
  <dimension ref="A1:R40"/>
  <sheetViews>
    <sheetView showGridLines="0" topLeftCell="E12" workbookViewId="0">
      <selection activeCell="H30" sqref="H30"/>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202</v>
      </c>
    </row>
    <row r="2" spans="1:18" x14ac:dyDescent="0.35">
      <c r="A2" s="3" t="s">
        <v>2</v>
      </c>
      <c r="B2" s="4" t="s">
        <v>203</v>
      </c>
    </row>
    <row r="3" spans="1:18" x14ac:dyDescent="0.35">
      <c r="A3" s="3" t="s">
        <v>4</v>
      </c>
      <c r="B3" s="4" t="s">
        <v>119</v>
      </c>
    </row>
    <row r="4" spans="1:18" x14ac:dyDescent="0.35">
      <c r="A4" s="3" t="s">
        <v>6</v>
      </c>
      <c r="B4" s="4" t="s">
        <v>7</v>
      </c>
    </row>
    <row r="5" spans="1:18" x14ac:dyDescent="0.35">
      <c r="A5" s="3" t="s">
        <v>8</v>
      </c>
      <c r="B5" s="4">
        <v>38.959733</v>
      </c>
    </row>
    <row r="6" spans="1:18" x14ac:dyDescent="0.35">
      <c r="A6" s="3" t="s">
        <v>9</v>
      </c>
      <c r="B6" s="4">
        <v>-0.61665300000000001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43297.506726222062</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556.14760000000001</v>
      </c>
      <c r="I14" s="21"/>
      <c r="J14" s="56" t="s">
        <v>42</v>
      </c>
      <c r="K14" s="55" t="s">
        <v>43</v>
      </c>
      <c r="L14" s="55"/>
      <c r="M14" s="55" t="s">
        <v>131</v>
      </c>
      <c r="N14" s="55"/>
      <c r="O14" s="55"/>
      <c r="P14" s="55"/>
      <c r="Q14" s="55"/>
      <c r="R14" s="71"/>
    </row>
    <row r="15" spans="1:18" ht="15.5" thickTop="1" thickBot="1" x14ac:dyDescent="0.4">
      <c r="A15" s="17" t="s">
        <v>123</v>
      </c>
      <c r="B15" s="24" t="s">
        <v>45</v>
      </c>
      <c r="C15" s="25" t="s">
        <v>28</v>
      </c>
      <c r="D15" s="25" t="s">
        <v>28</v>
      </c>
      <c r="E15" s="25" t="s">
        <v>28</v>
      </c>
      <c r="F15" s="26" t="s">
        <v>28</v>
      </c>
      <c r="H15" s="27">
        <v>175.9</v>
      </c>
      <c r="I15" s="21"/>
      <c r="J15" s="56" t="s">
        <v>42</v>
      </c>
      <c r="K15" s="55" t="s">
        <v>43</v>
      </c>
      <c r="L15" s="55"/>
      <c r="M15" s="55" t="s">
        <v>131</v>
      </c>
      <c r="N15" s="55"/>
      <c r="O15" s="55"/>
      <c r="P15" s="55"/>
      <c r="Q15" s="55"/>
      <c r="R15" s="71"/>
    </row>
    <row r="16" spans="1:18" ht="15.5" thickTop="1" thickBot="1" x14ac:dyDescent="0.4">
      <c r="A16" s="17" t="s">
        <v>124</v>
      </c>
      <c r="B16" s="24" t="s">
        <v>47</v>
      </c>
      <c r="C16" s="25" t="s">
        <v>28</v>
      </c>
      <c r="D16" s="25" t="s">
        <v>28</v>
      </c>
      <c r="E16" s="25" t="s">
        <v>28</v>
      </c>
      <c r="F16" s="26" t="s">
        <v>28</v>
      </c>
      <c r="H16" s="27">
        <f>161.8+0.1476</f>
        <v>161.94760000000002</v>
      </c>
      <c r="I16" s="21"/>
      <c r="J16" s="56" t="s">
        <v>42</v>
      </c>
      <c r="K16" s="55" t="s">
        <v>43</v>
      </c>
      <c r="L16" s="55"/>
      <c r="M16" s="55" t="s">
        <v>131</v>
      </c>
      <c r="N16" s="55"/>
      <c r="O16" s="55"/>
      <c r="P16" s="55"/>
      <c r="Q16" s="55"/>
      <c r="R16" s="71"/>
    </row>
    <row r="17" spans="1:18" ht="15.5" thickTop="1" thickBot="1" x14ac:dyDescent="0.4">
      <c r="A17" s="17" t="s">
        <v>125</v>
      </c>
      <c r="B17" s="24" t="s">
        <v>49</v>
      </c>
      <c r="C17" s="25" t="s">
        <v>28</v>
      </c>
      <c r="D17" s="25" t="s">
        <v>28</v>
      </c>
      <c r="E17" s="25" t="s">
        <v>28</v>
      </c>
      <c r="F17" s="26" t="s">
        <v>28</v>
      </c>
      <c r="H17" s="27">
        <v>0</v>
      </c>
      <c r="I17" s="21"/>
      <c r="J17" s="56" t="s">
        <v>42</v>
      </c>
      <c r="K17" s="55" t="s">
        <v>43</v>
      </c>
      <c r="L17" s="55" t="s">
        <v>181</v>
      </c>
      <c r="M17" s="55" t="s">
        <v>131</v>
      </c>
      <c r="N17" s="55"/>
      <c r="O17" s="55"/>
      <c r="P17" s="55"/>
      <c r="Q17" s="55"/>
      <c r="R17" s="71"/>
    </row>
    <row r="18" spans="1:18" ht="15.5" thickTop="1" thickBot="1" x14ac:dyDescent="0.4">
      <c r="A18" s="17" t="s">
        <v>126</v>
      </c>
      <c r="B18" s="24" t="s">
        <v>51</v>
      </c>
      <c r="C18" s="25" t="s">
        <v>28</v>
      </c>
      <c r="D18" s="25" t="s">
        <v>28</v>
      </c>
      <c r="E18" s="25" t="s">
        <v>28</v>
      </c>
      <c r="F18" s="26" t="s">
        <v>28</v>
      </c>
      <c r="H18" s="27">
        <v>64.400000000000006</v>
      </c>
      <c r="I18" s="21"/>
      <c r="J18" s="56" t="s">
        <v>42</v>
      </c>
      <c r="K18" s="55" t="s">
        <v>43</v>
      </c>
      <c r="L18" s="55"/>
      <c r="M18" s="55" t="s">
        <v>131</v>
      </c>
      <c r="N18" s="55"/>
      <c r="O18" s="55"/>
      <c r="P18" s="55"/>
      <c r="Q18" s="55"/>
      <c r="R18" s="71"/>
    </row>
    <row r="19" spans="1:18" ht="15.5" thickTop="1" thickBot="1" x14ac:dyDescent="0.4">
      <c r="A19" s="17" t="s">
        <v>127</v>
      </c>
      <c r="B19" s="24" t="s">
        <v>53</v>
      </c>
      <c r="C19" s="25" t="s">
        <v>28</v>
      </c>
      <c r="D19" s="25" t="s">
        <v>28</v>
      </c>
      <c r="E19" s="25" t="s">
        <v>28</v>
      </c>
      <c r="F19" s="26" t="s">
        <v>28</v>
      </c>
      <c r="H19" s="27">
        <v>17.8</v>
      </c>
      <c r="I19" s="21"/>
      <c r="J19" s="56" t="s">
        <v>42</v>
      </c>
      <c r="K19" s="55" t="s">
        <v>43</v>
      </c>
      <c r="L19" s="55"/>
      <c r="M19" s="55" t="s">
        <v>131</v>
      </c>
      <c r="N19" s="55"/>
      <c r="O19" s="55"/>
      <c r="P19" s="55"/>
      <c r="Q19" s="55"/>
      <c r="R19" s="71"/>
    </row>
    <row r="20" spans="1:18" ht="15.5" thickTop="1" thickBot="1" x14ac:dyDescent="0.4">
      <c r="A20" s="17" t="s">
        <v>128</v>
      </c>
      <c r="B20" s="24" t="s">
        <v>55</v>
      </c>
      <c r="C20" s="25" t="s">
        <v>28</v>
      </c>
      <c r="D20" s="25" t="s">
        <v>28</v>
      </c>
      <c r="E20" s="25" t="s">
        <v>28</v>
      </c>
      <c r="F20" s="26" t="s">
        <v>28</v>
      </c>
      <c r="H20" s="27">
        <v>136.1</v>
      </c>
      <c r="I20" s="21"/>
      <c r="J20" s="56" t="s">
        <v>42</v>
      </c>
      <c r="K20" s="55" t="s">
        <v>43</v>
      </c>
      <c r="L20" s="55"/>
      <c r="M20" s="55"/>
      <c r="N20" s="55"/>
      <c r="O20" s="55"/>
      <c r="P20" s="55"/>
      <c r="Q20" s="55"/>
      <c r="R20" s="71"/>
    </row>
    <row r="21" spans="1:18" ht="15.5" thickTop="1" thickBot="1" x14ac:dyDescent="0.4">
      <c r="A21" s="17" t="s">
        <v>129</v>
      </c>
      <c r="B21" s="18" t="s">
        <v>57</v>
      </c>
      <c r="C21" s="19" t="s">
        <v>28</v>
      </c>
      <c r="D21" s="19" t="s">
        <v>28</v>
      </c>
      <c r="E21" s="19" t="s">
        <v>28</v>
      </c>
      <c r="F21" s="20" t="s">
        <v>28</v>
      </c>
      <c r="H21" s="21">
        <f>SUM(H22:H28,H31:H32)</f>
        <v>42089.275155042065</v>
      </c>
      <c r="I21" s="21"/>
      <c r="J21" s="56" t="s">
        <v>42</v>
      </c>
      <c r="K21" s="55" t="s">
        <v>61</v>
      </c>
      <c r="L21" s="55"/>
      <c r="M21" s="55"/>
      <c r="N21" s="55"/>
      <c r="O21" s="55"/>
      <c r="P21" s="55" t="s">
        <v>131</v>
      </c>
      <c r="Q21" s="55"/>
      <c r="R21" s="71"/>
    </row>
    <row r="22" spans="1:18" ht="15.5" thickTop="1" thickBot="1" x14ac:dyDescent="0.4">
      <c r="A22" s="17" t="s">
        <v>130</v>
      </c>
      <c r="B22" s="28" t="s">
        <v>60</v>
      </c>
      <c r="C22" s="25" t="s">
        <v>28</v>
      </c>
      <c r="D22" s="25" t="s">
        <v>28</v>
      </c>
      <c r="E22" s="25" t="s">
        <v>28</v>
      </c>
      <c r="F22" s="26" t="s">
        <v>28</v>
      </c>
      <c r="H22" s="27">
        <v>189.379037559674</v>
      </c>
      <c r="I22" s="21"/>
      <c r="J22" s="56" t="s">
        <v>58</v>
      </c>
      <c r="K22" s="55" t="s">
        <v>61</v>
      </c>
      <c r="L22" s="55"/>
      <c r="M22" s="55"/>
      <c r="N22" s="55"/>
      <c r="O22" s="55"/>
      <c r="P22" s="55" t="s">
        <v>131</v>
      </c>
      <c r="Q22" s="55"/>
      <c r="R22" s="71" t="s">
        <v>131</v>
      </c>
    </row>
    <row r="23" spans="1:18" ht="15.5" thickTop="1" thickBot="1" x14ac:dyDescent="0.4">
      <c r="A23" s="17" t="s">
        <v>132</v>
      </c>
      <c r="B23" s="28" t="s">
        <v>63</v>
      </c>
      <c r="C23" s="25" t="s">
        <v>28</v>
      </c>
      <c r="D23" s="25" t="s">
        <v>28</v>
      </c>
      <c r="E23" s="25" t="s">
        <v>28</v>
      </c>
      <c r="F23" s="26" t="s">
        <v>28</v>
      </c>
      <c r="H23" s="27">
        <v>0</v>
      </c>
      <c r="I23" s="21"/>
      <c r="J23" s="56" t="s">
        <v>42</v>
      </c>
      <c r="K23" s="55" t="s">
        <v>61</v>
      </c>
      <c r="L23" s="55"/>
      <c r="M23" s="55"/>
      <c r="N23" s="55"/>
      <c r="O23" s="55"/>
      <c r="P23" s="55" t="s">
        <v>131</v>
      </c>
      <c r="Q23" s="55"/>
      <c r="R23" s="71"/>
    </row>
    <row r="24" spans="1:18" ht="15.5" thickTop="1" thickBot="1" x14ac:dyDescent="0.4">
      <c r="A24" s="17" t="s">
        <v>133</v>
      </c>
      <c r="B24" s="28" t="s">
        <v>134</v>
      </c>
      <c r="C24" s="25" t="s">
        <v>28</v>
      </c>
      <c r="D24" s="25" t="s">
        <v>28</v>
      </c>
      <c r="E24" s="25" t="s">
        <v>28</v>
      </c>
      <c r="F24" s="26" t="s">
        <v>28</v>
      </c>
      <c r="H24" s="27" t="s">
        <v>68</v>
      </c>
      <c r="I24" s="21"/>
      <c r="J24" s="56"/>
      <c r="K24" s="55"/>
      <c r="L24" s="55"/>
      <c r="M24" s="55"/>
      <c r="N24" s="55"/>
      <c r="O24" s="55"/>
      <c r="P24" s="55" t="s">
        <v>131</v>
      </c>
      <c r="Q24" s="55"/>
      <c r="R24" s="71"/>
    </row>
    <row r="25" spans="1:18" ht="15.5" thickTop="1" thickBot="1" x14ac:dyDescent="0.4">
      <c r="A25" s="17" t="s">
        <v>135</v>
      </c>
      <c r="B25" s="28" t="s">
        <v>67</v>
      </c>
      <c r="C25" s="25" t="s">
        <v>28</v>
      </c>
      <c r="D25" s="25" t="s">
        <v>28</v>
      </c>
      <c r="E25" s="25" t="s">
        <v>28</v>
      </c>
      <c r="F25" s="26" t="s">
        <v>28</v>
      </c>
      <c r="H25" s="27">
        <v>17160.56192665554</v>
      </c>
      <c r="I25" s="21"/>
      <c r="J25" s="56" t="s">
        <v>42</v>
      </c>
      <c r="K25" s="55" t="s">
        <v>61</v>
      </c>
      <c r="L25" s="55" t="s">
        <v>204</v>
      </c>
      <c r="M25" s="55"/>
      <c r="N25" s="55"/>
      <c r="O25" s="55"/>
      <c r="P25" s="55"/>
      <c r="Q25" s="55"/>
      <c r="R25" s="71"/>
    </row>
    <row r="26" spans="1:18" ht="15.5" thickTop="1" thickBot="1" x14ac:dyDescent="0.4">
      <c r="A26" s="17" t="s">
        <v>136</v>
      </c>
      <c r="B26" s="28" t="s">
        <v>55</v>
      </c>
      <c r="C26" s="25" t="s">
        <v>28</v>
      </c>
      <c r="D26" s="25" t="s">
        <v>28</v>
      </c>
      <c r="E26" s="25" t="s">
        <v>28</v>
      </c>
      <c r="F26" s="26" t="s">
        <v>28</v>
      </c>
      <c r="H26" s="27">
        <v>0</v>
      </c>
      <c r="I26" s="21"/>
      <c r="J26" s="56" t="s">
        <v>42</v>
      </c>
      <c r="K26" s="55" t="s">
        <v>61</v>
      </c>
      <c r="L26" s="55" t="s">
        <v>204</v>
      </c>
      <c r="M26" s="55"/>
      <c r="N26" s="55"/>
      <c r="O26" s="55"/>
      <c r="P26" s="55"/>
      <c r="Q26" s="55"/>
      <c r="R26" s="71"/>
    </row>
    <row r="27" spans="1:18" ht="15.5" thickTop="1" thickBot="1" x14ac:dyDescent="0.4">
      <c r="A27" s="17" t="s">
        <v>137</v>
      </c>
      <c r="B27" s="28" t="s">
        <v>71</v>
      </c>
      <c r="C27" s="25" t="s">
        <v>28</v>
      </c>
      <c r="D27" s="25" t="s">
        <v>28</v>
      </c>
      <c r="E27" s="25" t="s">
        <v>28</v>
      </c>
      <c r="F27" s="26" t="s">
        <v>28</v>
      </c>
      <c r="H27" s="27">
        <v>0</v>
      </c>
      <c r="I27" s="21"/>
      <c r="J27" s="56" t="s">
        <v>42</v>
      </c>
      <c r="K27" s="55" t="s">
        <v>61</v>
      </c>
      <c r="L27" s="55"/>
      <c r="M27" s="55"/>
      <c r="N27" s="55"/>
      <c r="O27" s="55"/>
      <c r="P27" s="55"/>
      <c r="Q27" s="55"/>
      <c r="R27" s="71"/>
    </row>
    <row r="28" spans="1:18" ht="15.5" thickTop="1" thickBot="1" x14ac:dyDescent="0.4">
      <c r="A28" s="17" t="s">
        <v>138</v>
      </c>
      <c r="B28" s="28" t="s">
        <v>76</v>
      </c>
      <c r="C28" s="25" t="s">
        <v>28</v>
      </c>
      <c r="D28" s="25" t="s">
        <v>28</v>
      </c>
      <c r="E28" s="25" t="s">
        <v>28</v>
      </c>
      <c r="F28" s="26" t="s">
        <v>28</v>
      </c>
      <c r="H28" s="27">
        <v>24739.334190826848</v>
      </c>
      <c r="I28" s="21"/>
      <c r="J28" s="56" t="s">
        <v>42</v>
      </c>
      <c r="K28" s="55" t="s">
        <v>61</v>
      </c>
      <c r="L28" s="55"/>
      <c r="M28" s="55"/>
      <c r="N28" s="55"/>
      <c r="O28" s="55"/>
      <c r="P28" s="55"/>
      <c r="Q28" s="55"/>
      <c r="R28" s="71"/>
    </row>
    <row r="29" spans="1:18" ht="15.5" thickTop="1" thickBot="1" x14ac:dyDescent="0.4">
      <c r="A29" s="17" t="s">
        <v>139</v>
      </c>
      <c r="B29" s="24" t="s">
        <v>78</v>
      </c>
      <c r="C29" s="25" t="s">
        <v>28</v>
      </c>
      <c r="D29" s="25" t="s">
        <v>28</v>
      </c>
      <c r="E29" s="25" t="s">
        <v>28</v>
      </c>
      <c r="F29" s="26" t="s">
        <v>28</v>
      </c>
      <c r="H29" s="27">
        <v>0</v>
      </c>
      <c r="I29" s="21"/>
      <c r="J29" s="56" t="s">
        <v>42</v>
      </c>
      <c r="K29" s="55" t="s">
        <v>61</v>
      </c>
      <c r="L29" s="55"/>
      <c r="M29" s="55"/>
      <c r="N29" s="55"/>
      <c r="O29" s="55"/>
      <c r="P29" s="55" t="s">
        <v>131</v>
      </c>
      <c r="Q29" s="55"/>
      <c r="R29" s="71"/>
    </row>
    <row r="30" spans="1:18" ht="15.5" thickTop="1" thickBot="1" x14ac:dyDescent="0.4">
      <c r="A30" s="17" t="s">
        <v>140</v>
      </c>
      <c r="B30" s="24" t="s">
        <v>80</v>
      </c>
      <c r="C30" s="25" t="s">
        <v>28</v>
      </c>
      <c r="D30" s="25" t="s">
        <v>28</v>
      </c>
      <c r="E30" s="25" t="s">
        <v>28</v>
      </c>
      <c r="F30" s="26" t="s">
        <v>28</v>
      </c>
      <c r="H30" s="27">
        <v>24739.334190826848</v>
      </c>
      <c r="I30" s="21"/>
      <c r="J30" s="56" t="s">
        <v>42</v>
      </c>
      <c r="K30" s="55" t="s">
        <v>61</v>
      </c>
      <c r="L30" s="55" t="s">
        <v>177</v>
      </c>
      <c r="M30" s="55"/>
      <c r="N30" s="55"/>
      <c r="O30" s="55"/>
      <c r="P30" s="55"/>
      <c r="Q30" s="55"/>
      <c r="R30" s="71"/>
    </row>
    <row r="31" spans="1:18" ht="15.5" thickTop="1" thickBot="1" x14ac:dyDescent="0.4">
      <c r="A31" s="17" t="s">
        <v>141</v>
      </c>
      <c r="B31" s="28" t="s">
        <v>73</v>
      </c>
      <c r="C31" s="25" t="s">
        <v>28</v>
      </c>
      <c r="D31" s="25" t="s">
        <v>28</v>
      </c>
      <c r="E31" s="25" t="s">
        <v>28</v>
      </c>
      <c r="F31" s="26" t="s">
        <v>28</v>
      </c>
      <c r="H31" s="27">
        <v>0</v>
      </c>
      <c r="I31" s="21"/>
      <c r="J31" s="56" t="s">
        <v>42</v>
      </c>
      <c r="K31" s="55" t="s">
        <v>61</v>
      </c>
      <c r="L31" s="55" t="s">
        <v>178</v>
      </c>
      <c r="M31" s="55"/>
      <c r="N31" s="55"/>
      <c r="O31" s="55"/>
      <c r="P31" s="55"/>
      <c r="Q31" s="55"/>
      <c r="R31" s="71"/>
    </row>
    <row r="32" spans="1:18" ht="15.5" thickTop="1" thickBot="1" x14ac:dyDescent="0.4">
      <c r="A32" s="17" t="s">
        <v>142</v>
      </c>
      <c r="B32" s="28" t="s">
        <v>55</v>
      </c>
      <c r="C32" s="25" t="s">
        <v>28</v>
      </c>
      <c r="D32" s="25" t="s">
        <v>28</v>
      </c>
      <c r="E32" s="25" t="s">
        <v>28</v>
      </c>
      <c r="F32" s="26" t="s">
        <v>28</v>
      </c>
      <c r="H32" s="27" t="s">
        <v>68</v>
      </c>
      <c r="I32" s="21"/>
      <c r="J32" s="56"/>
      <c r="K32" s="55"/>
      <c r="L32" s="55"/>
      <c r="M32" s="55"/>
      <c r="N32" s="55"/>
      <c r="O32" s="55"/>
      <c r="P32" s="55"/>
      <c r="Q32" s="55"/>
      <c r="R32" s="71"/>
    </row>
    <row r="33" spans="1:18" ht="15.5" thickTop="1" thickBot="1" x14ac:dyDescent="0.4">
      <c r="A33" s="17" t="s">
        <v>143</v>
      </c>
      <c r="B33" s="18" t="s">
        <v>84</v>
      </c>
      <c r="C33" s="19" t="s">
        <v>28</v>
      </c>
      <c r="D33" s="19" t="s">
        <v>28</v>
      </c>
      <c r="E33" s="19" t="s">
        <v>28</v>
      </c>
      <c r="F33" s="20" t="s">
        <v>28</v>
      </c>
      <c r="H33" s="21">
        <v>652.08397118000005</v>
      </c>
      <c r="I33" s="21"/>
      <c r="J33" s="56" t="s">
        <v>42</v>
      </c>
      <c r="K33" s="55" t="s">
        <v>61</v>
      </c>
      <c r="L33" s="55"/>
      <c r="M33" s="55"/>
      <c r="N33" s="55"/>
      <c r="O33" s="55"/>
      <c r="P33" s="55"/>
      <c r="Q33" s="55"/>
      <c r="R33" s="71"/>
    </row>
    <row r="34" spans="1:18" ht="15.5" thickTop="1" thickBot="1" x14ac:dyDescent="0.4">
      <c r="A34" s="17" t="s">
        <v>144</v>
      </c>
      <c r="B34" s="28" t="s">
        <v>86</v>
      </c>
      <c r="C34" s="25" t="s">
        <v>28</v>
      </c>
      <c r="D34" s="25" t="s">
        <v>28</v>
      </c>
      <c r="E34" s="25" t="s">
        <v>28</v>
      </c>
      <c r="F34" s="26" t="s">
        <v>28</v>
      </c>
      <c r="H34" s="27">
        <v>652.08397118000005</v>
      </c>
      <c r="I34" s="21"/>
      <c r="J34" s="56" t="s">
        <v>42</v>
      </c>
      <c r="K34" s="55" t="s">
        <v>43</v>
      </c>
      <c r="L34" s="55"/>
      <c r="M34" s="55" t="s">
        <v>131</v>
      </c>
      <c r="N34" s="55"/>
      <c r="O34" s="55" t="s">
        <v>131</v>
      </c>
      <c r="P34" s="55"/>
      <c r="Q34" s="55"/>
      <c r="R34" s="71"/>
    </row>
    <row r="35" spans="1:18" ht="15.5" thickTop="1" thickBot="1" x14ac:dyDescent="0.4">
      <c r="A35" s="17" t="s">
        <v>145</v>
      </c>
      <c r="B35" s="24" t="s">
        <v>88</v>
      </c>
      <c r="C35" s="25" t="s">
        <v>28</v>
      </c>
      <c r="D35" s="25" t="s">
        <v>28</v>
      </c>
      <c r="E35" s="25" t="s">
        <v>28</v>
      </c>
      <c r="F35" s="26" t="s">
        <v>28</v>
      </c>
      <c r="H35" s="27">
        <v>651.85793344000012</v>
      </c>
      <c r="I35" s="21"/>
      <c r="J35" s="56" t="s">
        <v>42</v>
      </c>
      <c r="K35" s="55" t="s">
        <v>43</v>
      </c>
      <c r="L35" s="55"/>
      <c r="M35" s="55"/>
      <c r="N35" s="55"/>
      <c r="O35" s="55"/>
      <c r="P35" s="55"/>
      <c r="Q35" s="55"/>
      <c r="R35" s="71"/>
    </row>
    <row r="36" spans="1:18" ht="15.5" thickTop="1" thickBot="1" x14ac:dyDescent="0.4">
      <c r="A36" s="17" t="s">
        <v>146</v>
      </c>
      <c r="B36" s="24" t="s">
        <v>90</v>
      </c>
      <c r="C36" s="25" t="s">
        <v>28</v>
      </c>
      <c r="D36" s="25" t="s">
        <v>28</v>
      </c>
      <c r="E36" s="25" t="s">
        <v>28</v>
      </c>
      <c r="F36" s="26" t="s">
        <v>28</v>
      </c>
      <c r="H36" s="27" t="s">
        <v>68</v>
      </c>
      <c r="I36" s="21"/>
      <c r="J36" s="56"/>
      <c r="K36" s="55"/>
      <c r="L36" s="55"/>
      <c r="M36" s="55"/>
      <c r="N36" s="55"/>
      <c r="O36" s="55"/>
      <c r="P36" s="55"/>
      <c r="Q36" s="55"/>
      <c r="R36" s="71"/>
    </row>
    <row r="37" spans="1:18" ht="15.5" thickTop="1" thickBot="1" x14ac:dyDescent="0.4">
      <c r="A37" s="17" t="s">
        <v>147</v>
      </c>
      <c r="B37" s="24" t="s">
        <v>92</v>
      </c>
      <c r="C37" s="25" t="s">
        <v>28</v>
      </c>
      <c r="D37" s="25" t="s">
        <v>28</v>
      </c>
      <c r="E37" s="25" t="s">
        <v>28</v>
      </c>
      <c r="F37" s="26" t="s">
        <v>28</v>
      </c>
      <c r="H37" s="27">
        <v>0.22603774000000001</v>
      </c>
      <c r="I37" s="21"/>
      <c r="J37" s="56" t="s">
        <v>58</v>
      </c>
      <c r="K37" s="55" t="s">
        <v>61</v>
      </c>
      <c r="L37" s="55"/>
      <c r="M37" s="55" t="s">
        <v>131</v>
      </c>
      <c r="N37" s="55"/>
      <c r="O37" s="55" t="s">
        <v>131</v>
      </c>
      <c r="P37" s="55"/>
      <c r="Q37" s="55"/>
      <c r="R37" s="71"/>
    </row>
    <row r="38" spans="1:18" ht="15.5" thickTop="1" thickBot="1" x14ac:dyDescent="0.4">
      <c r="A38" s="17" t="s">
        <v>148</v>
      </c>
      <c r="B38" s="24" t="s">
        <v>55</v>
      </c>
      <c r="C38" s="25" t="s">
        <v>28</v>
      </c>
      <c r="D38" s="25" t="s">
        <v>28</v>
      </c>
      <c r="E38" s="25" t="s">
        <v>28</v>
      </c>
      <c r="F38" s="26" t="s">
        <v>28</v>
      </c>
      <c r="H38" s="27" t="s">
        <v>68</v>
      </c>
      <c r="I38" s="21"/>
      <c r="J38" s="56"/>
      <c r="K38" s="55"/>
      <c r="L38" s="55"/>
      <c r="M38" s="55"/>
      <c r="N38" s="55"/>
      <c r="O38" s="55"/>
      <c r="P38" s="55"/>
      <c r="Q38" s="55"/>
      <c r="R38" s="71"/>
    </row>
    <row r="39" spans="1:18" ht="15.5" thickTop="1" thickBot="1" x14ac:dyDescent="0.4">
      <c r="A39" s="17" t="s">
        <v>149</v>
      </c>
      <c r="B39" s="28" t="s">
        <v>97</v>
      </c>
      <c r="C39" s="25" t="s">
        <v>28</v>
      </c>
      <c r="D39" s="25" t="s">
        <v>28</v>
      </c>
      <c r="E39" s="25" t="s">
        <v>28</v>
      </c>
      <c r="F39" s="26" t="s">
        <v>28</v>
      </c>
      <c r="H39" s="27" t="s">
        <v>68</v>
      </c>
      <c r="I39" s="21"/>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phoneticPr fontId="10" type="noConversion"/>
  <dataValidations count="8">
    <dataValidation type="list" showErrorMessage="1" sqref="B3" xr:uid="{00000000-0002-0000-13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300-000002000000}">
      <formula1>-90</formula1>
      <formula2>90</formula2>
    </dataValidation>
    <dataValidation type="decimal" showErrorMessage="1" sqref="B6" xr:uid="{00000000-0002-0000-1300-000003000000}">
      <formula1>-180</formula1>
      <formula2>180</formula2>
    </dataValidation>
    <dataValidation type="list" showErrorMessage="1" sqref="B7" xr:uid="{00000000-0002-0000-1300-000004000000}">
      <formula1>"Yes,No"</formula1>
    </dataValidation>
    <dataValidation type="decimal" showErrorMessage="1" sqref="B9" xr:uid="{00000000-0002-0000-13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0" xr:uid="{00000000-0002-0000-1300-000007000000}">
      <formula1>OR(H13="MI",H13="N/A",ISNUMBER(H13))</formula1>
    </dataValidation>
    <dataValidation type="list" allowBlank="1" showErrorMessage="1" sqref="J13 J39" xr:uid="{00000000-0002-0000-1300-000023000000}">
      <formula1>"Level 1,Level 2,Level 3,Level 4"</formula1>
    </dataValidation>
    <dataValidation type="list" allowBlank="1" showErrorMessage="1" sqref="K13 K39:K40" xr:uid="{00000000-0002-0000-13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300-000001000000}">
          <x14:formula1>
            <xm:f>ListofCountries!$A$1:$A$194</xm:f>
          </x14:formula1>
          <xm:sqref>B4</xm:sqref>
        </x14:dataValidation>
        <x14:dataValidation type="list" allowBlank="1" xr:uid="{00000000-0002-0000-1300-000005000000}">
          <x14:formula1>
            <xm:f>ListofCountries!$B$1:$B$152</xm:f>
          </x14:formula1>
          <xm:sqref>B8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59999389629810485"/>
  </sheetPr>
  <dimension ref="A1:R40"/>
  <sheetViews>
    <sheetView showGridLines="0" topLeftCell="B12" workbookViewId="0">
      <selection activeCell="H24" sqref="H24"/>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205</v>
      </c>
    </row>
    <row r="2" spans="1:18" x14ac:dyDescent="0.35">
      <c r="A2" s="3" t="s">
        <v>2</v>
      </c>
      <c r="B2" s="4" t="s">
        <v>206</v>
      </c>
    </row>
    <row r="3" spans="1:18" x14ac:dyDescent="0.35">
      <c r="A3" s="3" t="s">
        <v>4</v>
      </c>
      <c r="B3" s="4" t="s">
        <v>119</v>
      </c>
    </row>
    <row r="4" spans="1:18" x14ac:dyDescent="0.35">
      <c r="A4" s="3" t="s">
        <v>6</v>
      </c>
      <c r="B4" s="4" t="s">
        <v>7</v>
      </c>
    </row>
    <row r="5" spans="1:18" x14ac:dyDescent="0.35">
      <c r="A5" s="3" t="s">
        <v>8</v>
      </c>
      <c r="B5" s="4">
        <v>42.623826000000001</v>
      </c>
    </row>
    <row r="6" spans="1:18" x14ac:dyDescent="0.35">
      <c r="A6" s="3" t="s">
        <v>9</v>
      </c>
      <c r="B6" s="4">
        <v>-1.329645</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75">
        <f>SUM(H14,H21,H33)</f>
        <v>12006.128236870505</v>
      </c>
      <c r="I13" s="15"/>
      <c r="J13" s="16" t="s">
        <v>28</v>
      </c>
      <c r="K13" s="13" t="s">
        <v>28</v>
      </c>
      <c r="L13" s="13" t="s">
        <v>28</v>
      </c>
      <c r="M13" s="13" t="s">
        <v>28</v>
      </c>
      <c r="N13" s="13" t="s">
        <v>28</v>
      </c>
      <c r="O13" s="13" t="s">
        <v>28</v>
      </c>
      <c r="P13" s="13" t="s">
        <v>28</v>
      </c>
      <c r="Q13" s="13" t="s">
        <v>28</v>
      </c>
      <c r="R13" s="14" t="s">
        <v>28</v>
      </c>
    </row>
    <row r="14" spans="1:18" x14ac:dyDescent="0.35">
      <c r="A14" s="17" t="s">
        <v>122</v>
      </c>
      <c r="B14" s="18" t="s">
        <v>41</v>
      </c>
      <c r="C14" s="19" t="s">
        <v>28</v>
      </c>
      <c r="D14" s="19" t="s">
        <v>28</v>
      </c>
      <c r="E14" s="19" t="s">
        <v>28</v>
      </c>
      <c r="F14" s="20" t="s">
        <v>28</v>
      </c>
      <c r="H14" s="21">
        <f>SUM(H15:H20)</f>
        <v>376.7</v>
      </c>
      <c r="I14" s="21"/>
      <c r="J14" s="16" t="s">
        <v>28</v>
      </c>
      <c r="K14" s="22" t="s">
        <v>28</v>
      </c>
      <c r="L14" s="22" t="s">
        <v>28</v>
      </c>
      <c r="M14" s="22" t="s">
        <v>28</v>
      </c>
      <c r="N14" s="22" t="s">
        <v>28</v>
      </c>
      <c r="O14" s="22" t="s">
        <v>28</v>
      </c>
      <c r="P14" s="22" t="s">
        <v>28</v>
      </c>
      <c r="Q14" s="22" t="s">
        <v>28</v>
      </c>
      <c r="R14" s="23" t="s">
        <v>28</v>
      </c>
    </row>
    <row r="15" spans="1:18" x14ac:dyDescent="0.35">
      <c r="A15" s="17" t="s">
        <v>123</v>
      </c>
      <c r="B15" s="24" t="s">
        <v>45</v>
      </c>
      <c r="C15" s="25" t="s">
        <v>28</v>
      </c>
      <c r="D15" s="25" t="s">
        <v>28</v>
      </c>
      <c r="E15" s="25" t="s">
        <v>28</v>
      </c>
      <c r="F15" s="26" t="s">
        <v>28</v>
      </c>
      <c r="H15" s="27">
        <v>121</v>
      </c>
      <c r="I15" s="21"/>
      <c r="J15" s="16" t="s">
        <v>42</v>
      </c>
      <c r="K15" s="22" t="s">
        <v>43</v>
      </c>
      <c r="L15" s="22" t="s">
        <v>28</v>
      </c>
      <c r="M15" s="22" t="s">
        <v>28</v>
      </c>
      <c r="N15" s="22" t="s">
        <v>28</v>
      </c>
      <c r="O15" s="22" t="s">
        <v>28</v>
      </c>
      <c r="P15" s="22" t="s">
        <v>28</v>
      </c>
      <c r="Q15" s="22" t="s">
        <v>28</v>
      </c>
      <c r="R15" s="23" t="s">
        <v>28</v>
      </c>
    </row>
    <row r="16" spans="1:18" ht="15.5" thickTop="1" thickBot="1" x14ac:dyDescent="0.4">
      <c r="A16" s="17" t="s">
        <v>124</v>
      </c>
      <c r="B16" s="24" t="s">
        <v>47</v>
      </c>
      <c r="C16" s="25" t="s">
        <v>28</v>
      </c>
      <c r="D16" s="25" t="s">
        <v>28</v>
      </c>
      <c r="E16" s="25" t="s">
        <v>28</v>
      </c>
      <c r="F16" s="26" t="s">
        <v>28</v>
      </c>
      <c r="H16" s="27">
        <v>1</v>
      </c>
      <c r="I16" s="21"/>
      <c r="J16" s="16" t="s">
        <v>42</v>
      </c>
      <c r="K16" s="22" t="s">
        <v>43</v>
      </c>
      <c r="L16" s="22" t="s">
        <v>28</v>
      </c>
      <c r="M16" s="22" t="s">
        <v>28</v>
      </c>
      <c r="N16" s="22" t="s">
        <v>28</v>
      </c>
      <c r="O16" s="22" t="s">
        <v>28</v>
      </c>
      <c r="P16" s="22" t="s">
        <v>28</v>
      </c>
      <c r="Q16" s="22" t="s">
        <v>28</v>
      </c>
      <c r="R16" s="23" t="s">
        <v>28</v>
      </c>
    </row>
    <row r="17" spans="1:18" ht="15.5" thickTop="1" thickBot="1" x14ac:dyDescent="0.4">
      <c r="A17" s="17" t="s">
        <v>125</v>
      </c>
      <c r="B17" s="24" t="s">
        <v>49</v>
      </c>
      <c r="C17" s="25" t="s">
        <v>28</v>
      </c>
      <c r="D17" s="25" t="s">
        <v>28</v>
      </c>
      <c r="E17" s="25" t="s">
        <v>28</v>
      </c>
      <c r="F17" s="26" t="s">
        <v>28</v>
      </c>
      <c r="H17" s="27">
        <v>0</v>
      </c>
      <c r="I17" s="21"/>
      <c r="J17" s="16" t="s">
        <v>42</v>
      </c>
      <c r="K17" s="22" t="s">
        <v>43</v>
      </c>
      <c r="L17" s="70" t="s">
        <v>181</v>
      </c>
      <c r="M17" s="22" t="s">
        <v>28</v>
      </c>
      <c r="N17" s="22" t="s">
        <v>28</v>
      </c>
      <c r="O17" s="22" t="s">
        <v>28</v>
      </c>
      <c r="P17" s="22" t="s">
        <v>28</v>
      </c>
      <c r="Q17" s="22" t="s">
        <v>28</v>
      </c>
      <c r="R17" s="23" t="s">
        <v>28</v>
      </c>
    </row>
    <row r="18" spans="1:18" ht="15.5" thickTop="1" thickBot="1" x14ac:dyDescent="0.4">
      <c r="A18" s="17" t="s">
        <v>126</v>
      </c>
      <c r="B18" s="24" t="s">
        <v>51</v>
      </c>
      <c r="C18" s="25" t="s">
        <v>28</v>
      </c>
      <c r="D18" s="25" t="s">
        <v>28</v>
      </c>
      <c r="E18" s="25" t="s">
        <v>28</v>
      </c>
      <c r="F18" s="26" t="s">
        <v>28</v>
      </c>
      <c r="H18" s="27">
        <v>0</v>
      </c>
      <c r="I18" s="21"/>
      <c r="J18" s="16" t="s">
        <v>42</v>
      </c>
      <c r="K18" s="22" t="s">
        <v>43</v>
      </c>
      <c r="L18" s="70" t="s">
        <v>181</v>
      </c>
      <c r="M18" s="22" t="s">
        <v>28</v>
      </c>
      <c r="N18" s="22" t="s">
        <v>28</v>
      </c>
      <c r="O18" s="22" t="s">
        <v>28</v>
      </c>
      <c r="P18" s="22" t="s">
        <v>28</v>
      </c>
      <c r="Q18" s="22" t="s">
        <v>28</v>
      </c>
      <c r="R18" s="23" t="s">
        <v>28</v>
      </c>
    </row>
    <row r="19" spans="1:18" ht="15.5" thickTop="1" thickBot="1" x14ac:dyDescent="0.4">
      <c r="A19" s="17" t="s">
        <v>127</v>
      </c>
      <c r="B19" s="24" t="s">
        <v>53</v>
      </c>
      <c r="C19" s="25" t="s">
        <v>28</v>
      </c>
      <c r="D19" s="25" t="s">
        <v>28</v>
      </c>
      <c r="E19" s="25" t="s">
        <v>28</v>
      </c>
      <c r="F19" s="26" t="s">
        <v>28</v>
      </c>
      <c r="H19" s="27">
        <v>254.7</v>
      </c>
      <c r="I19" s="21"/>
      <c r="J19" s="16" t="s">
        <v>42</v>
      </c>
      <c r="K19" s="22" t="s">
        <v>43</v>
      </c>
      <c r="L19" s="22" t="s">
        <v>28</v>
      </c>
      <c r="M19" s="22" t="s">
        <v>28</v>
      </c>
      <c r="N19" s="22" t="s">
        <v>28</v>
      </c>
      <c r="O19" s="22" t="s">
        <v>28</v>
      </c>
      <c r="P19" s="22" t="s">
        <v>28</v>
      </c>
      <c r="Q19" s="22" t="s">
        <v>28</v>
      </c>
      <c r="R19" s="23" t="s">
        <v>28</v>
      </c>
    </row>
    <row r="20" spans="1:18" ht="15.5" thickTop="1" thickBot="1" x14ac:dyDescent="0.4">
      <c r="A20" s="17" t="s">
        <v>128</v>
      </c>
      <c r="B20" s="24" t="s">
        <v>55</v>
      </c>
      <c r="C20" s="25" t="s">
        <v>28</v>
      </c>
      <c r="D20" s="25" t="s">
        <v>28</v>
      </c>
      <c r="E20" s="25" t="s">
        <v>28</v>
      </c>
      <c r="F20" s="26" t="s">
        <v>28</v>
      </c>
      <c r="H20" s="27">
        <v>0</v>
      </c>
      <c r="I20" s="21"/>
      <c r="J20" s="16" t="s">
        <v>42</v>
      </c>
      <c r="K20" s="22" t="s">
        <v>43</v>
      </c>
      <c r="L20" s="70" t="s">
        <v>181</v>
      </c>
      <c r="M20" s="22" t="s">
        <v>28</v>
      </c>
      <c r="N20" s="22" t="s">
        <v>28</v>
      </c>
      <c r="O20" s="22" t="s">
        <v>28</v>
      </c>
      <c r="P20" s="22" t="s">
        <v>28</v>
      </c>
      <c r="Q20" s="22" t="s">
        <v>28</v>
      </c>
      <c r="R20" s="23" t="s">
        <v>28</v>
      </c>
    </row>
    <row r="21" spans="1:18" ht="15.5" thickTop="1" thickBot="1" x14ac:dyDescent="0.4">
      <c r="A21" s="17" t="s">
        <v>129</v>
      </c>
      <c r="B21" s="18" t="s">
        <v>57</v>
      </c>
      <c r="C21" s="19" t="s">
        <v>28</v>
      </c>
      <c r="D21" s="19" t="s">
        <v>28</v>
      </c>
      <c r="E21" s="19" t="s">
        <v>28</v>
      </c>
      <c r="F21" s="20" t="s">
        <v>28</v>
      </c>
      <c r="H21" s="21">
        <f>SUM(H22:H28,H31:H32)</f>
        <v>11598.906870490504</v>
      </c>
      <c r="I21" s="21"/>
      <c r="J21" s="16" t="s">
        <v>28</v>
      </c>
      <c r="K21" s="22" t="s">
        <v>28</v>
      </c>
      <c r="L21" s="22" t="s">
        <v>28</v>
      </c>
      <c r="M21" s="22" t="s">
        <v>28</v>
      </c>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27">
        <v>1327</v>
      </c>
      <c r="I22" s="21"/>
      <c r="J22" s="16" t="s">
        <v>42</v>
      </c>
      <c r="K22" s="22"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27">
        <v>0</v>
      </c>
      <c r="I23" s="21"/>
      <c r="J23" s="16" t="s">
        <v>58</v>
      </c>
      <c r="K23" s="22"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62">
        <v>3162.6</v>
      </c>
      <c r="I24" s="21"/>
      <c r="J24" s="16" t="s">
        <v>42</v>
      </c>
      <c r="K24" s="22" t="s">
        <v>61</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27">
        <v>0</v>
      </c>
      <c r="I25" s="21"/>
      <c r="J25" s="16" t="s">
        <v>42</v>
      </c>
      <c r="K25" s="22" t="s">
        <v>61</v>
      </c>
      <c r="L25" s="22" t="s">
        <v>28</v>
      </c>
      <c r="M25" s="22" t="s">
        <v>28</v>
      </c>
      <c r="N25" s="22" t="s">
        <v>28</v>
      </c>
      <c r="O25" s="22" t="s">
        <v>28</v>
      </c>
      <c r="P25" s="22" t="s">
        <v>28</v>
      </c>
      <c r="Q25" s="22" t="s">
        <v>28</v>
      </c>
      <c r="R25" s="23" t="s">
        <v>28</v>
      </c>
    </row>
    <row r="26" spans="1:18" x14ac:dyDescent="0.35">
      <c r="A26" s="17" t="s">
        <v>136</v>
      </c>
      <c r="B26" s="28" t="s">
        <v>55</v>
      </c>
      <c r="C26" s="25" t="s">
        <v>28</v>
      </c>
      <c r="D26" s="25" t="s">
        <v>28</v>
      </c>
      <c r="E26" s="25" t="s">
        <v>28</v>
      </c>
      <c r="F26" s="26" t="s">
        <v>28</v>
      </c>
      <c r="H26" s="27">
        <v>0</v>
      </c>
      <c r="I26" s="21"/>
      <c r="J26" s="16" t="s">
        <v>42</v>
      </c>
      <c r="K26" s="22" t="s">
        <v>61</v>
      </c>
      <c r="L26" s="22" t="s">
        <v>28</v>
      </c>
      <c r="M26" s="22" t="s">
        <v>28</v>
      </c>
      <c r="N26" s="22" t="s">
        <v>28</v>
      </c>
      <c r="O26" s="22" t="s">
        <v>28</v>
      </c>
      <c r="P26" s="22" t="s">
        <v>28</v>
      </c>
      <c r="Q26" s="22" t="s">
        <v>28</v>
      </c>
      <c r="R26" s="23" t="s">
        <v>28</v>
      </c>
    </row>
    <row r="27" spans="1:18" x14ac:dyDescent="0.35">
      <c r="A27" s="17" t="s">
        <v>137</v>
      </c>
      <c r="B27" s="28" t="s">
        <v>71</v>
      </c>
      <c r="C27" s="25" t="s">
        <v>28</v>
      </c>
      <c r="D27" s="25" t="s">
        <v>28</v>
      </c>
      <c r="E27" s="25" t="s">
        <v>28</v>
      </c>
      <c r="F27" s="26" t="s">
        <v>28</v>
      </c>
      <c r="H27" s="27" t="s">
        <v>68</v>
      </c>
      <c r="I27" s="21"/>
      <c r="J27" s="16" t="s">
        <v>28</v>
      </c>
      <c r="K27" s="22" t="s">
        <v>28</v>
      </c>
      <c r="L27" s="22" t="s">
        <v>28</v>
      </c>
      <c r="M27" s="22" t="s">
        <v>28</v>
      </c>
      <c r="N27" s="22" t="s">
        <v>28</v>
      </c>
      <c r="O27" s="22" t="s">
        <v>28</v>
      </c>
      <c r="P27" s="22" t="s">
        <v>28</v>
      </c>
      <c r="Q27" s="22" t="s">
        <v>28</v>
      </c>
      <c r="R27" s="23" t="s">
        <v>28</v>
      </c>
    </row>
    <row r="28" spans="1:18" x14ac:dyDescent="0.35">
      <c r="A28" s="17" t="s">
        <v>138</v>
      </c>
      <c r="B28" s="28" t="s">
        <v>76</v>
      </c>
      <c r="C28" s="25" t="s">
        <v>28</v>
      </c>
      <c r="D28" s="25" t="s">
        <v>28</v>
      </c>
      <c r="E28" s="25" t="s">
        <v>28</v>
      </c>
      <c r="F28" s="26" t="s">
        <v>28</v>
      </c>
      <c r="H28" s="27">
        <v>7109.3068704905045</v>
      </c>
      <c r="I28" s="21"/>
      <c r="J28" s="16" t="s">
        <v>42</v>
      </c>
      <c r="K28" s="22" t="s">
        <v>61</v>
      </c>
      <c r="L28" s="22" t="s">
        <v>28</v>
      </c>
      <c r="M28" s="22" t="s">
        <v>28</v>
      </c>
      <c r="N28" s="22" t="s">
        <v>28</v>
      </c>
      <c r="O28" s="22" t="s">
        <v>28</v>
      </c>
      <c r="P28" s="22" t="s">
        <v>28</v>
      </c>
      <c r="Q28" s="22" t="s">
        <v>28</v>
      </c>
      <c r="R28" s="23" t="s">
        <v>28</v>
      </c>
    </row>
    <row r="29" spans="1:18" x14ac:dyDescent="0.35">
      <c r="A29" s="17" t="s">
        <v>139</v>
      </c>
      <c r="B29" s="24" t="s">
        <v>78</v>
      </c>
      <c r="C29" s="25" t="s">
        <v>28</v>
      </c>
      <c r="D29" s="25" t="s">
        <v>28</v>
      </c>
      <c r="E29" s="25" t="s">
        <v>28</v>
      </c>
      <c r="F29" s="26" t="s">
        <v>28</v>
      </c>
      <c r="H29" s="27">
        <v>0</v>
      </c>
      <c r="I29" s="21"/>
      <c r="J29" s="16" t="s">
        <v>42</v>
      </c>
      <c r="K29" s="22" t="s">
        <v>61</v>
      </c>
      <c r="L29" s="22" t="s">
        <v>28</v>
      </c>
      <c r="M29" s="22" t="s">
        <v>28</v>
      </c>
      <c r="N29" s="22" t="s">
        <v>28</v>
      </c>
      <c r="O29" s="22" t="s">
        <v>28</v>
      </c>
      <c r="P29" s="22" t="s">
        <v>28</v>
      </c>
      <c r="Q29" s="22" t="s">
        <v>28</v>
      </c>
      <c r="R29" s="23" t="s">
        <v>28</v>
      </c>
    </row>
    <row r="30" spans="1:18" x14ac:dyDescent="0.35">
      <c r="A30" s="17" t="s">
        <v>140</v>
      </c>
      <c r="B30" s="24" t="s">
        <v>80</v>
      </c>
      <c r="C30" s="25" t="s">
        <v>28</v>
      </c>
      <c r="D30" s="25" t="s">
        <v>28</v>
      </c>
      <c r="E30" s="25" t="s">
        <v>28</v>
      </c>
      <c r="F30" s="26" t="s">
        <v>28</v>
      </c>
      <c r="H30" s="27">
        <v>7109.3068704905045</v>
      </c>
      <c r="I30" s="21"/>
      <c r="J30" s="16" t="s">
        <v>42</v>
      </c>
      <c r="K30" s="22" t="s">
        <v>61</v>
      </c>
      <c r="L30" s="22" t="s">
        <v>28</v>
      </c>
      <c r="M30" s="22" t="s">
        <v>28</v>
      </c>
      <c r="N30" s="22" t="s">
        <v>28</v>
      </c>
      <c r="O30" s="22" t="s">
        <v>28</v>
      </c>
      <c r="P30" s="22" t="s">
        <v>28</v>
      </c>
      <c r="Q30" s="22" t="s">
        <v>28</v>
      </c>
      <c r="R30" s="23" t="s">
        <v>28</v>
      </c>
    </row>
    <row r="31" spans="1:18" x14ac:dyDescent="0.35">
      <c r="A31" s="17" t="s">
        <v>141</v>
      </c>
      <c r="B31" s="28" t="s">
        <v>73</v>
      </c>
      <c r="C31" s="25" t="s">
        <v>28</v>
      </c>
      <c r="D31" s="25" t="s">
        <v>28</v>
      </c>
      <c r="E31" s="25" t="s">
        <v>28</v>
      </c>
      <c r="F31" s="26" t="s">
        <v>28</v>
      </c>
      <c r="H31" s="27">
        <v>0</v>
      </c>
      <c r="I31" s="21"/>
      <c r="J31" s="16" t="s">
        <v>42</v>
      </c>
      <c r="K31" s="22" t="s">
        <v>61</v>
      </c>
      <c r="L31" s="22" t="s">
        <v>28</v>
      </c>
      <c r="M31" s="22" t="s">
        <v>28</v>
      </c>
      <c r="N31" s="22" t="s">
        <v>28</v>
      </c>
      <c r="O31" s="22" t="s">
        <v>28</v>
      </c>
      <c r="P31" s="22" t="s">
        <v>28</v>
      </c>
      <c r="Q31" s="22" t="s">
        <v>28</v>
      </c>
      <c r="R31" s="23" t="s">
        <v>28</v>
      </c>
    </row>
    <row r="32" spans="1:18" x14ac:dyDescent="0.35">
      <c r="A32" s="17" t="s">
        <v>142</v>
      </c>
      <c r="B32" s="28" t="s">
        <v>55</v>
      </c>
      <c r="C32" s="25" t="s">
        <v>28</v>
      </c>
      <c r="D32" s="25" t="s">
        <v>28</v>
      </c>
      <c r="E32" s="25" t="s">
        <v>28</v>
      </c>
      <c r="F32" s="26" t="s">
        <v>28</v>
      </c>
      <c r="H32" s="27">
        <v>0</v>
      </c>
      <c r="I32" s="21"/>
      <c r="J32" s="16" t="s">
        <v>42</v>
      </c>
      <c r="K32" s="22" t="s">
        <v>61</v>
      </c>
      <c r="L32" s="22" t="s">
        <v>28</v>
      </c>
      <c r="M32" s="22" t="s">
        <v>28</v>
      </c>
      <c r="N32" s="22" t="s">
        <v>28</v>
      </c>
      <c r="O32" s="22" t="s">
        <v>28</v>
      </c>
      <c r="P32" s="22" t="s">
        <v>28</v>
      </c>
      <c r="Q32" s="22" t="s">
        <v>28</v>
      </c>
      <c r="R32" s="23" t="s">
        <v>28</v>
      </c>
    </row>
    <row r="33" spans="1:18" x14ac:dyDescent="0.35">
      <c r="A33" s="17" t="s">
        <v>143</v>
      </c>
      <c r="B33" s="18" t="s">
        <v>84</v>
      </c>
      <c r="C33" s="19" t="s">
        <v>28</v>
      </c>
      <c r="D33" s="19" t="s">
        <v>28</v>
      </c>
      <c r="E33" s="19" t="s">
        <v>28</v>
      </c>
      <c r="F33" s="20" t="s">
        <v>28</v>
      </c>
      <c r="H33" s="66">
        <v>30.521366380000003</v>
      </c>
      <c r="I33" s="21"/>
      <c r="J33" s="16" t="s">
        <v>28</v>
      </c>
      <c r="K33" s="22" t="s">
        <v>28</v>
      </c>
      <c r="L33" s="22" t="s">
        <v>28</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67">
        <v>30.521366380000003</v>
      </c>
      <c r="I34" s="21"/>
      <c r="J34" s="16" t="s">
        <v>58</v>
      </c>
      <c r="K34" s="22" t="s">
        <v>61</v>
      </c>
      <c r="L34" s="22" t="s">
        <v>28</v>
      </c>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67">
        <v>30.501305200000004</v>
      </c>
      <c r="I35" s="21"/>
      <c r="J35" s="16" t="s">
        <v>42</v>
      </c>
      <c r="K35" s="22" t="s">
        <v>61</v>
      </c>
      <c r="L35" s="22" t="s">
        <v>28</v>
      </c>
      <c r="M35" s="22" t="s">
        <v>28</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67" t="s">
        <v>68</v>
      </c>
      <c r="I36" s="21"/>
      <c r="J36" s="16" t="s">
        <v>28</v>
      </c>
      <c r="K36" s="22" t="s">
        <v>28</v>
      </c>
      <c r="L36" s="22" t="s">
        <v>28</v>
      </c>
      <c r="M36" s="22" t="s">
        <v>28</v>
      </c>
      <c r="N36" s="22" t="s">
        <v>28</v>
      </c>
      <c r="O36" s="22" t="s">
        <v>28</v>
      </c>
      <c r="P36" s="22" t="s">
        <v>28</v>
      </c>
      <c r="Q36" s="22" t="s">
        <v>28</v>
      </c>
      <c r="R36" s="23" t="s">
        <v>28</v>
      </c>
    </row>
    <row r="37" spans="1:18" ht="15.5" thickTop="1" thickBot="1" x14ac:dyDescent="0.4">
      <c r="A37" s="17" t="s">
        <v>147</v>
      </c>
      <c r="B37" s="24" t="s">
        <v>92</v>
      </c>
      <c r="C37" s="25" t="s">
        <v>28</v>
      </c>
      <c r="D37" s="25" t="s">
        <v>28</v>
      </c>
      <c r="E37" s="25" t="s">
        <v>28</v>
      </c>
      <c r="F37" s="26" t="s">
        <v>28</v>
      </c>
      <c r="H37" s="67">
        <v>2.0061179999999998E-2</v>
      </c>
      <c r="I37" s="21"/>
      <c r="J37" s="16" t="s">
        <v>42</v>
      </c>
      <c r="K37" s="22" t="s">
        <v>61</v>
      </c>
      <c r="L37" s="22" t="s">
        <v>28</v>
      </c>
      <c r="M37" s="22" t="s">
        <v>28</v>
      </c>
      <c r="N37" s="22" t="s">
        <v>28</v>
      </c>
      <c r="O37" s="22" t="s">
        <v>28</v>
      </c>
      <c r="P37" s="22" t="s">
        <v>28</v>
      </c>
      <c r="Q37" s="22" t="s">
        <v>28</v>
      </c>
      <c r="R37" s="23" t="s">
        <v>28</v>
      </c>
    </row>
    <row r="38" spans="1:18" ht="15.5" thickTop="1" thickBot="1" x14ac:dyDescent="0.4">
      <c r="A38" s="17" t="s">
        <v>148</v>
      </c>
      <c r="B38" s="24" t="s">
        <v>55</v>
      </c>
      <c r="C38" s="25" t="s">
        <v>28</v>
      </c>
      <c r="D38" s="25" t="s">
        <v>28</v>
      </c>
      <c r="E38" s="25" t="s">
        <v>28</v>
      </c>
      <c r="F38" s="26" t="s">
        <v>28</v>
      </c>
      <c r="H38" s="27" t="s">
        <v>68</v>
      </c>
      <c r="I38" s="21"/>
      <c r="J38" s="16" t="s">
        <v>28</v>
      </c>
      <c r="K38" s="22" t="s">
        <v>28</v>
      </c>
      <c r="L38" s="70" t="s">
        <v>185</v>
      </c>
      <c r="M38" s="22" t="s">
        <v>28</v>
      </c>
      <c r="N38" s="22" t="s">
        <v>28</v>
      </c>
      <c r="O38" s="22" t="s">
        <v>28</v>
      </c>
      <c r="P38" s="22" t="s">
        <v>28</v>
      </c>
      <c r="Q38" s="22" t="s">
        <v>28</v>
      </c>
      <c r="R38" s="23" t="s">
        <v>28</v>
      </c>
    </row>
    <row r="39" spans="1:18" ht="15.5" thickTop="1" thickBot="1" x14ac:dyDescent="0.4">
      <c r="A39" s="17" t="s">
        <v>149</v>
      </c>
      <c r="B39" s="28" t="s">
        <v>97</v>
      </c>
      <c r="C39" s="25" t="s">
        <v>28</v>
      </c>
      <c r="D39" s="25" t="s">
        <v>28</v>
      </c>
      <c r="E39" s="25" t="s">
        <v>28</v>
      </c>
      <c r="F39" s="26" t="s">
        <v>28</v>
      </c>
      <c r="H39" s="27" t="s">
        <v>68</v>
      </c>
      <c r="I39" s="21"/>
      <c r="J39" s="16" t="s">
        <v>28</v>
      </c>
      <c r="K39" s="22" t="s">
        <v>28</v>
      </c>
      <c r="L39" s="70" t="s">
        <v>188</v>
      </c>
      <c r="M39" s="22" t="s">
        <v>28</v>
      </c>
      <c r="N39" s="22" t="s">
        <v>28</v>
      </c>
      <c r="O39" s="22" t="s">
        <v>28</v>
      </c>
      <c r="P39" s="22" t="s">
        <v>28</v>
      </c>
      <c r="Q39" s="22" t="s">
        <v>28</v>
      </c>
      <c r="R39" s="23" t="s">
        <v>28</v>
      </c>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4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400-000002000000}">
      <formula1>-90</formula1>
      <formula2>90</formula2>
    </dataValidation>
    <dataValidation type="decimal" showErrorMessage="1" sqref="B6" xr:uid="{00000000-0002-0000-1400-000003000000}">
      <formula1>-180</formula1>
      <formula2>180</formula2>
    </dataValidation>
    <dataValidation type="list" showErrorMessage="1" sqref="B7" xr:uid="{00000000-0002-0000-1400-000004000000}">
      <formula1>"Yes,No"</formula1>
    </dataValidation>
    <dataValidation type="decimal" showErrorMessage="1" sqref="B9" xr:uid="{00000000-0002-0000-14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400-000007000000}">
      <formula1>OR(H13="MI",H13="N/A",ISNUMBER(H13))</formula1>
    </dataValidation>
    <dataValidation type="list" allowBlank="1" showErrorMessage="1" sqref="J13:J39" xr:uid="{00000000-0002-0000-1400-000023000000}">
      <formula1>"Level 1,Level 2,Level 3,Level 4"</formula1>
    </dataValidation>
    <dataValidation type="list" allowBlank="1" showErrorMessage="1" sqref="K13:K40" xr:uid="{00000000-0002-0000-14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400-000001000000}">
          <x14:formula1>
            <xm:f>ListofCountries!$A$1:$A$194</xm:f>
          </x14:formula1>
          <xm:sqref>B4</xm:sqref>
        </x14:dataValidation>
        <x14:dataValidation type="list" allowBlank="1" xr:uid="{00000000-0002-0000-1400-000005000000}">
          <x14:formula1>
            <xm:f>ListofCountries!$B$1:$B$152</xm:f>
          </x14:formula1>
          <xm:sqref>B8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59999389629810485"/>
  </sheetPr>
  <dimension ref="A1:R40"/>
  <sheetViews>
    <sheetView showGridLines="0" topLeftCell="B1" workbookViewId="0">
      <selection activeCell="H16" sqref="H16"/>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207</v>
      </c>
    </row>
    <row r="2" spans="1:18" x14ac:dyDescent="0.35">
      <c r="A2" s="3" t="s">
        <v>2</v>
      </c>
      <c r="B2" s="4" t="s">
        <v>208</v>
      </c>
    </row>
    <row r="3" spans="1:18" x14ac:dyDescent="0.35">
      <c r="A3" s="3" t="s">
        <v>4</v>
      </c>
      <c r="B3" s="4" t="s">
        <v>119</v>
      </c>
    </row>
    <row r="4" spans="1:18" x14ac:dyDescent="0.35">
      <c r="A4" s="3" t="s">
        <v>6</v>
      </c>
      <c r="B4" s="4" t="s">
        <v>7</v>
      </c>
    </row>
    <row r="5" spans="1:18" x14ac:dyDescent="0.35">
      <c r="A5" s="3" t="s">
        <v>8</v>
      </c>
      <c r="B5" s="4">
        <v>39.533869000000003</v>
      </c>
    </row>
    <row r="6" spans="1:18" x14ac:dyDescent="0.35">
      <c r="A6" s="3" t="s">
        <v>9</v>
      </c>
      <c r="B6" s="4">
        <v>-0.45611699999999999</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17902.073440089902</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4842.6000000000004</v>
      </c>
      <c r="I14" s="21"/>
      <c r="J14" s="56" t="s">
        <v>42</v>
      </c>
      <c r="K14" s="55"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463.7999999999999</v>
      </c>
      <c r="I15" s="21"/>
      <c r="J15" s="56" t="s">
        <v>42</v>
      </c>
      <c r="K15" s="55" t="s">
        <v>43</v>
      </c>
      <c r="L15" s="22" t="s">
        <v>28</v>
      </c>
      <c r="M15" s="22" t="s">
        <v>28</v>
      </c>
      <c r="N15" s="22" t="s">
        <v>28</v>
      </c>
      <c r="O15" s="22" t="s">
        <v>28</v>
      </c>
      <c r="P15" s="22" t="s">
        <v>28</v>
      </c>
      <c r="Q15" s="22" t="s">
        <v>28</v>
      </c>
      <c r="R15" s="23" t="s">
        <v>28</v>
      </c>
    </row>
    <row r="16" spans="1:18" ht="15.5" thickTop="1" thickBot="1" x14ac:dyDescent="0.4">
      <c r="A16" s="17" t="s">
        <v>124</v>
      </c>
      <c r="B16" s="24" t="s">
        <v>47</v>
      </c>
      <c r="C16" s="25" t="s">
        <v>28</v>
      </c>
      <c r="D16" s="25" t="s">
        <v>28</v>
      </c>
      <c r="E16" s="25" t="s">
        <v>28</v>
      </c>
      <c r="F16" s="26" t="s">
        <v>28</v>
      </c>
      <c r="H16" s="27">
        <f>1481.5+1</f>
        <v>1482.5</v>
      </c>
      <c r="I16" s="21"/>
      <c r="J16" s="56" t="s">
        <v>42</v>
      </c>
      <c r="K16" s="55" t="s">
        <v>43</v>
      </c>
      <c r="L16" s="22" t="s">
        <v>28</v>
      </c>
      <c r="M16" s="22" t="s">
        <v>28</v>
      </c>
      <c r="N16" s="22" t="s">
        <v>28</v>
      </c>
      <c r="O16" s="22" t="s">
        <v>28</v>
      </c>
      <c r="P16" s="22" t="s">
        <v>28</v>
      </c>
      <c r="Q16" s="22" t="s">
        <v>28</v>
      </c>
      <c r="R16" s="23" t="s">
        <v>28</v>
      </c>
    </row>
    <row r="17" spans="1:18" ht="15.5" thickTop="1" thickBot="1" x14ac:dyDescent="0.4">
      <c r="A17" s="17" t="s">
        <v>125</v>
      </c>
      <c r="B17" s="24" t="s">
        <v>49</v>
      </c>
      <c r="C17" s="25" t="s">
        <v>28</v>
      </c>
      <c r="D17" s="25" t="s">
        <v>28</v>
      </c>
      <c r="E17" s="25" t="s">
        <v>28</v>
      </c>
      <c r="F17" s="26" t="s">
        <v>28</v>
      </c>
      <c r="H17" s="27">
        <v>22</v>
      </c>
      <c r="I17" s="21"/>
      <c r="J17" s="56" t="s">
        <v>42</v>
      </c>
      <c r="K17" s="55" t="s">
        <v>43</v>
      </c>
      <c r="L17" s="22" t="s">
        <v>28</v>
      </c>
      <c r="M17" s="22" t="s">
        <v>28</v>
      </c>
      <c r="N17" s="22" t="s">
        <v>28</v>
      </c>
      <c r="O17" s="22" t="s">
        <v>28</v>
      </c>
      <c r="P17" s="22" t="s">
        <v>28</v>
      </c>
      <c r="Q17" s="22" t="s">
        <v>28</v>
      </c>
      <c r="R17" s="23" t="s">
        <v>28</v>
      </c>
    </row>
    <row r="18" spans="1:18" ht="15.5" thickTop="1" thickBot="1" x14ac:dyDescent="0.4">
      <c r="A18" s="17" t="s">
        <v>126</v>
      </c>
      <c r="B18" s="24" t="s">
        <v>51</v>
      </c>
      <c r="C18" s="25" t="s">
        <v>28</v>
      </c>
      <c r="D18" s="25" t="s">
        <v>28</v>
      </c>
      <c r="E18" s="25" t="s">
        <v>28</v>
      </c>
      <c r="F18" s="26" t="s">
        <v>28</v>
      </c>
      <c r="H18" s="27">
        <v>64.199999999999989</v>
      </c>
      <c r="I18" s="21"/>
      <c r="J18" s="56" t="s">
        <v>42</v>
      </c>
      <c r="K18" s="55" t="s">
        <v>43</v>
      </c>
      <c r="L18" s="22" t="s">
        <v>28</v>
      </c>
      <c r="M18" s="22" t="s">
        <v>28</v>
      </c>
      <c r="N18" s="22" t="s">
        <v>28</v>
      </c>
      <c r="O18" s="22" t="s">
        <v>28</v>
      </c>
      <c r="P18" s="22" t="s">
        <v>28</v>
      </c>
      <c r="Q18" s="22" t="s">
        <v>28</v>
      </c>
      <c r="R18" s="23" t="s">
        <v>28</v>
      </c>
    </row>
    <row r="19" spans="1:18" ht="15.5" thickTop="1" thickBot="1" x14ac:dyDescent="0.4">
      <c r="A19" s="17" t="s">
        <v>127</v>
      </c>
      <c r="B19" s="24" t="s">
        <v>53</v>
      </c>
      <c r="C19" s="25" t="s">
        <v>28</v>
      </c>
      <c r="D19" s="25" t="s">
        <v>28</v>
      </c>
      <c r="E19" s="25" t="s">
        <v>28</v>
      </c>
      <c r="F19" s="26" t="s">
        <v>28</v>
      </c>
      <c r="H19" s="27">
        <v>667.60000000000014</v>
      </c>
      <c r="I19" s="21"/>
      <c r="J19" s="56" t="s">
        <v>42</v>
      </c>
      <c r="K19" s="55" t="s">
        <v>43</v>
      </c>
      <c r="L19" s="22" t="s">
        <v>28</v>
      </c>
      <c r="M19" s="22" t="s">
        <v>28</v>
      </c>
      <c r="N19" s="22" t="s">
        <v>28</v>
      </c>
      <c r="O19" s="22" t="s">
        <v>28</v>
      </c>
      <c r="P19" s="22" t="s">
        <v>28</v>
      </c>
      <c r="Q19" s="22" t="s">
        <v>28</v>
      </c>
      <c r="R19" s="23" t="s">
        <v>28</v>
      </c>
    </row>
    <row r="20" spans="1:18" ht="15.5" thickTop="1" thickBot="1" x14ac:dyDescent="0.4">
      <c r="A20" s="17" t="s">
        <v>128</v>
      </c>
      <c r="B20" s="24" t="s">
        <v>55</v>
      </c>
      <c r="C20" s="25" t="s">
        <v>28</v>
      </c>
      <c r="D20" s="25" t="s">
        <v>28</v>
      </c>
      <c r="E20" s="25" t="s">
        <v>28</v>
      </c>
      <c r="F20" s="26" t="s">
        <v>28</v>
      </c>
      <c r="H20" s="27">
        <v>2142.4999999999995</v>
      </c>
      <c r="I20" s="21"/>
      <c r="J20" s="56" t="s">
        <v>42</v>
      </c>
      <c r="K20" s="55" t="s">
        <v>43</v>
      </c>
      <c r="L20" s="22" t="s">
        <v>28</v>
      </c>
      <c r="M20" s="22" t="s">
        <v>28</v>
      </c>
      <c r="N20" s="22" t="s">
        <v>28</v>
      </c>
      <c r="O20" s="22" t="s">
        <v>28</v>
      </c>
      <c r="P20" s="22" t="s">
        <v>28</v>
      </c>
      <c r="Q20" s="22" t="s">
        <v>28</v>
      </c>
      <c r="R20" s="23" t="s">
        <v>28</v>
      </c>
    </row>
    <row r="21" spans="1:18" ht="15.5" thickTop="1" thickBot="1" x14ac:dyDescent="0.4">
      <c r="A21" s="17" t="s">
        <v>129</v>
      </c>
      <c r="B21" s="18" t="s">
        <v>57</v>
      </c>
      <c r="C21" s="19" t="s">
        <v>28</v>
      </c>
      <c r="D21" s="19" t="s">
        <v>28</v>
      </c>
      <c r="E21" s="19" t="s">
        <v>28</v>
      </c>
      <c r="F21" s="20" t="s">
        <v>28</v>
      </c>
      <c r="H21" s="21">
        <v>13030.746623709902</v>
      </c>
      <c r="I21" s="21"/>
      <c r="J21" s="56" t="s">
        <v>42</v>
      </c>
      <c r="K21" s="55" t="s">
        <v>61</v>
      </c>
      <c r="L21" s="22" t="s">
        <v>28</v>
      </c>
      <c r="M21" s="22" t="s">
        <v>28</v>
      </c>
      <c r="N21" s="22" t="s">
        <v>28</v>
      </c>
      <c r="O21" s="22" t="s">
        <v>28</v>
      </c>
      <c r="P21" s="22" t="s">
        <v>28</v>
      </c>
      <c r="Q21" s="22" t="s">
        <v>28</v>
      </c>
      <c r="R21" s="23" t="s">
        <v>28</v>
      </c>
    </row>
    <row r="22" spans="1:18" ht="15.5" thickTop="1" thickBot="1" x14ac:dyDescent="0.4">
      <c r="A22" s="17" t="s">
        <v>130</v>
      </c>
      <c r="B22" s="28" t="s">
        <v>60</v>
      </c>
      <c r="C22" s="25" t="s">
        <v>28</v>
      </c>
      <c r="D22" s="25" t="s">
        <v>28</v>
      </c>
      <c r="E22" s="25" t="s">
        <v>28</v>
      </c>
      <c r="F22" s="26" t="s">
        <v>28</v>
      </c>
      <c r="H22" s="27">
        <v>450.14458325858726</v>
      </c>
      <c r="I22" s="21"/>
      <c r="J22" s="56" t="s">
        <v>58</v>
      </c>
      <c r="K22" s="55"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27">
        <v>38.012894169959424</v>
      </c>
      <c r="I23" s="21"/>
      <c r="J23" s="56" t="s">
        <v>42</v>
      </c>
      <c r="K23" s="55"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62">
        <v>562</v>
      </c>
      <c r="I24" s="21"/>
      <c r="J24" s="56" t="s">
        <v>42</v>
      </c>
      <c r="K24" s="55" t="s">
        <v>43</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27">
        <v>611.62531994716323</v>
      </c>
      <c r="I25" s="21"/>
      <c r="J25" s="56" t="s">
        <v>42</v>
      </c>
      <c r="K25" s="55" t="s">
        <v>61</v>
      </c>
      <c r="L25" s="22" t="s">
        <v>28</v>
      </c>
      <c r="M25" s="22" t="s">
        <v>28</v>
      </c>
      <c r="N25" s="22" t="s">
        <v>28</v>
      </c>
      <c r="O25" s="22" t="s">
        <v>28</v>
      </c>
      <c r="P25" s="22" t="s">
        <v>28</v>
      </c>
      <c r="Q25" s="22" t="s">
        <v>28</v>
      </c>
      <c r="R25" s="23" t="s">
        <v>28</v>
      </c>
    </row>
    <row r="26" spans="1:18" ht="15.5" thickTop="1" thickBot="1" x14ac:dyDescent="0.4">
      <c r="A26" s="17" t="s">
        <v>136</v>
      </c>
      <c r="B26" s="28" t="s">
        <v>55</v>
      </c>
      <c r="C26" s="25" t="s">
        <v>28</v>
      </c>
      <c r="D26" s="25" t="s">
        <v>28</v>
      </c>
      <c r="E26" s="25" t="s">
        <v>28</v>
      </c>
      <c r="F26" s="26" t="s">
        <v>28</v>
      </c>
      <c r="H26" s="27">
        <v>0</v>
      </c>
      <c r="I26" s="21"/>
      <c r="J26" s="56" t="s">
        <v>42</v>
      </c>
      <c r="K26" s="55" t="s">
        <v>61</v>
      </c>
      <c r="L26" s="22" t="s">
        <v>28</v>
      </c>
      <c r="M26" s="22" t="s">
        <v>28</v>
      </c>
      <c r="N26" s="22" t="s">
        <v>28</v>
      </c>
      <c r="O26" s="22" t="s">
        <v>28</v>
      </c>
      <c r="P26" s="22" t="s">
        <v>28</v>
      </c>
      <c r="Q26" s="22" t="s">
        <v>28</v>
      </c>
      <c r="R26" s="23" t="s">
        <v>28</v>
      </c>
    </row>
    <row r="27" spans="1:18" ht="15.5" thickTop="1" thickBot="1" x14ac:dyDescent="0.4">
      <c r="A27" s="17" t="s">
        <v>137</v>
      </c>
      <c r="B27" s="28" t="s">
        <v>71</v>
      </c>
      <c r="C27" s="25" t="s">
        <v>28</v>
      </c>
      <c r="D27" s="25" t="s">
        <v>28</v>
      </c>
      <c r="E27" s="25" t="s">
        <v>28</v>
      </c>
      <c r="F27" s="26" t="s">
        <v>28</v>
      </c>
      <c r="H27" s="27" t="s">
        <v>68</v>
      </c>
      <c r="I27" s="21"/>
      <c r="J27" s="56"/>
      <c r="K27" s="55"/>
      <c r="L27" s="22" t="s">
        <v>28</v>
      </c>
      <c r="M27" s="22" t="s">
        <v>28</v>
      </c>
      <c r="N27" s="22" t="s">
        <v>28</v>
      </c>
      <c r="O27" s="22" t="s">
        <v>28</v>
      </c>
      <c r="P27" s="22" t="s">
        <v>28</v>
      </c>
      <c r="Q27" s="22" t="s">
        <v>28</v>
      </c>
      <c r="R27" s="23" t="s">
        <v>28</v>
      </c>
    </row>
    <row r="28" spans="1:18" ht="15.5" thickTop="1" thickBot="1" x14ac:dyDescent="0.4">
      <c r="A28" s="17" t="s">
        <v>138</v>
      </c>
      <c r="B28" s="28" t="s">
        <v>76</v>
      </c>
      <c r="C28" s="25" t="s">
        <v>28</v>
      </c>
      <c r="D28" s="25" t="s">
        <v>28</v>
      </c>
      <c r="E28" s="25" t="s">
        <v>28</v>
      </c>
      <c r="F28" s="26" t="s">
        <v>28</v>
      </c>
      <c r="H28" s="27">
        <v>11368.963826334191</v>
      </c>
      <c r="I28" s="21"/>
      <c r="J28" s="56" t="s">
        <v>42</v>
      </c>
      <c r="K28" s="55" t="s">
        <v>61</v>
      </c>
      <c r="L28" s="22" t="s">
        <v>28</v>
      </c>
      <c r="M28" s="22" t="s">
        <v>28</v>
      </c>
      <c r="N28" s="22" t="s">
        <v>28</v>
      </c>
      <c r="O28" s="22" t="s">
        <v>28</v>
      </c>
      <c r="P28" s="22" t="s">
        <v>28</v>
      </c>
      <c r="Q28" s="22" t="s">
        <v>28</v>
      </c>
      <c r="R28" s="23" t="s">
        <v>28</v>
      </c>
    </row>
    <row r="29" spans="1:18" ht="15.5" thickTop="1" thickBot="1" x14ac:dyDescent="0.4">
      <c r="A29" s="17" t="s">
        <v>139</v>
      </c>
      <c r="B29" s="24" t="s">
        <v>78</v>
      </c>
      <c r="C29" s="25" t="s">
        <v>28</v>
      </c>
      <c r="D29" s="25" t="s">
        <v>28</v>
      </c>
      <c r="E29" s="25" t="s">
        <v>28</v>
      </c>
      <c r="F29" s="26" t="s">
        <v>28</v>
      </c>
      <c r="H29" s="27" t="s">
        <v>68</v>
      </c>
      <c r="I29" s="21"/>
      <c r="J29" s="56"/>
      <c r="K29" s="55"/>
      <c r="L29" s="22" t="s">
        <v>28</v>
      </c>
      <c r="M29" s="22" t="s">
        <v>28</v>
      </c>
      <c r="N29" s="22" t="s">
        <v>28</v>
      </c>
      <c r="O29" s="22" t="s">
        <v>28</v>
      </c>
      <c r="P29" s="22" t="s">
        <v>28</v>
      </c>
      <c r="Q29" s="22" t="s">
        <v>28</v>
      </c>
      <c r="R29" s="23" t="s">
        <v>28</v>
      </c>
    </row>
    <row r="30" spans="1:18" ht="15.5" thickTop="1" thickBot="1" x14ac:dyDescent="0.4">
      <c r="A30" s="17" t="s">
        <v>140</v>
      </c>
      <c r="B30" s="24" t="s">
        <v>80</v>
      </c>
      <c r="C30" s="25" t="s">
        <v>28</v>
      </c>
      <c r="D30" s="25" t="s">
        <v>28</v>
      </c>
      <c r="E30" s="25" t="s">
        <v>28</v>
      </c>
      <c r="F30" s="26" t="s">
        <v>28</v>
      </c>
      <c r="H30" s="27">
        <v>11368.963826334191</v>
      </c>
      <c r="I30" s="21"/>
      <c r="J30" s="56" t="s">
        <v>42</v>
      </c>
      <c r="K30" s="55" t="s">
        <v>61</v>
      </c>
      <c r="L30" s="22" t="s">
        <v>28</v>
      </c>
      <c r="M30" s="22" t="s">
        <v>28</v>
      </c>
      <c r="N30" s="22" t="s">
        <v>28</v>
      </c>
      <c r="O30" s="22" t="s">
        <v>28</v>
      </c>
      <c r="P30" s="22" t="s">
        <v>28</v>
      </c>
      <c r="Q30" s="22" t="s">
        <v>28</v>
      </c>
      <c r="R30" s="23" t="s">
        <v>28</v>
      </c>
    </row>
    <row r="31" spans="1:18" ht="15.5" thickTop="1" thickBot="1" x14ac:dyDescent="0.4">
      <c r="A31" s="17" t="s">
        <v>141</v>
      </c>
      <c r="B31" s="28" t="s">
        <v>73</v>
      </c>
      <c r="C31" s="25" t="s">
        <v>28</v>
      </c>
      <c r="D31" s="25" t="s">
        <v>28</v>
      </c>
      <c r="E31" s="25" t="s">
        <v>28</v>
      </c>
      <c r="F31" s="26" t="s">
        <v>28</v>
      </c>
      <c r="H31" s="27">
        <v>0</v>
      </c>
      <c r="I31" s="21"/>
      <c r="J31" s="56" t="s">
        <v>42</v>
      </c>
      <c r="K31" s="55" t="s">
        <v>61</v>
      </c>
      <c r="L31" s="22" t="s">
        <v>28</v>
      </c>
      <c r="M31" s="22" t="s">
        <v>28</v>
      </c>
      <c r="N31" s="22" t="s">
        <v>28</v>
      </c>
      <c r="O31" s="22" t="s">
        <v>28</v>
      </c>
      <c r="P31" s="22" t="s">
        <v>28</v>
      </c>
      <c r="Q31" s="22" t="s">
        <v>28</v>
      </c>
      <c r="R31" s="23" t="s">
        <v>28</v>
      </c>
    </row>
    <row r="32" spans="1:18" ht="15.5" thickTop="1" thickBot="1" x14ac:dyDescent="0.4">
      <c r="A32" s="17" t="s">
        <v>142</v>
      </c>
      <c r="B32" s="28" t="s">
        <v>55</v>
      </c>
      <c r="C32" s="25" t="s">
        <v>28</v>
      </c>
      <c r="D32" s="25" t="s">
        <v>28</v>
      </c>
      <c r="E32" s="25" t="s">
        <v>28</v>
      </c>
      <c r="F32" s="26" t="s">
        <v>28</v>
      </c>
      <c r="H32" s="27">
        <v>0</v>
      </c>
      <c r="I32" s="21"/>
      <c r="J32" s="56" t="s">
        <v>42</v>
      </c>
      <c r="K32" s="55" t="s">
        <v>61</v>
      </c>
      <c r="L32" s="22" t="s">
        <v>28</v>
      </c>
      <c r="M32" s="22" t="s">
        <v>28</v>
      </c>
      <c r="N32" s="22" t="s">
        <v>28</v>
      </c>
      <c r="O32" s="22" t="s">
        <v>28</v>
      </c>
      <c r="P32" s="22" t="s">
        <v>28</v>
      </c>
      <c r="Q32" s="22" t="s">
        <v>28</v>
      </c>
      <c r="R32" s="23" t="s">
        <v>28</v>
      </c>
    </row>
    <row r="33" spans="1:18" ht="15.5" thickTop="1" thickBot="1" x14ac:dyDescent="0.4">
      <c r="A33" s="17" t="s">
        <v>143</v>
      </c>
      <c r="B33" s="18" t="s">
        <v>84</v>
      </c>
      <c r="C33" s="19" t="s">
        <v>28</v>
      </c>
      <c r="D33" s="19" t="s">
        <v>28</v>
      </c>
      <c r="E33" s="19" t="s">
        <v>28</v>
      </c>
      <c r="F33" s="20" t="s">
        <v>28</v>
      </c>
      <c r="H33" s="21">
        <v>28.726816380000002</v>
      </c>
      <c r="I33" s="21"/>
      <c r="J33" s="56" t="s">
        <v>42</v>
      </c>
      <c r="K33" s="55" t="s">
        <v>61</v>
      </c>
      <c r="L33" s="22" t="s">
        <v>28</v>
      </c>
      <c r="M33" s="22" t="s">
        <v>28</v>
      </c>
      <c r="N33" s="22" t="s">
        <v>28</v>
      </c>
      <c r="O33" s="22" t="s">
        <v>28</v>
      </c>
      <c r="P33" s="22" t="s">
        <v>28</v>
      </c>
      <c r="Q33" s="22" t="s">
        <v>28</v>
      </c>
      <c r="R33" s="23" t="s">
        <v>28</v>
      </c>
    </row>
    <row r="34" spans="1:18" ht="15.5" thickTop="1" thickBot="1" x14ac:dyDescent="0.4">
      <c r="A34" s="17" t="s">
        <v>144</v>
      </c>
      <c r="B34" s="28" t="s">
        <v>86</v>
      </c>
      <c r="C34" s="25" t="s">
        <v>28</v>
      </c>
      <c r="D34" s="25" t="s">
        <v>28</v>
      </c>
      <c r="E34" s="25" t="s">
        <v>28</v>
      </c>
      <c r="F34" s="26" t="s">
        <v>28</v>
      </c>
      <c r="H34" s="27">
        <v>28.726816380000002</v>
      </c>
      <c r="I34" s="21"/>
      <c r="J34" s="56" t="s">
        <v>42</v>
      </c>
      <c r="K34" s="55" t="s">
        <v>61</v>
      </c>
      <c r="L34" s="22" t="s">
        <v>28</v>
      </c>
      <c r="M34" s="22" t="s">
        <v>28</v>
      </c>
      <c r="N34" s="22" t="s">
        <v>28</v>
      </c>
      <c r="O34" s="22" t="s">
        <v>28</v>
      </c>
      <c r="P34" s="22" t="s">
        <v>28</v>
      </c>
      <c r="Q34" s="22" t="s">
        <v>28</v>
      </c>
      <c r="R34" s="23" t="s">
        <v>28</v>
      </c>
    </row>
    <row r="35" spans="1:18" ht="15.5" thickTop="1" thickBot="1" x14ac:dyDescent="0.4">
      <c r="A35" s="17" t="s">
        <v>145</v>
      </c>
      <c r="B35" s="24" t="s">
        <v>88</v>
      </c>
      <c r="C35" s="25" t="s">
        <v>28</v>
      </c>
      <c r="D35" s="25" t="s">
        <v>28</v>
      </c>
      <c r="E35" s="25" t="s">
        <v>28</v>
      </c>
      <c r="F35" s="26" t="s">
        <v>28</v>
      </c>
      <c r="H35" s="27">
        <v>28.699652560000004</v>
      </c>
      <c r="I35" s="21"/>
      <c r="J35" s="56" t="s">
        <v>42</v>
      </c>
      <c r="K35" s="55" t="s">
        <v>61</v>
      </c>
      <c r="L35" s="22" t="s">
        <v>28</v>
      </c>
      <c r="M35" s="22" t="s">
        <v>28</v>
      </c>
      <c r="N35" s="22" t="s">
        <v>28</v>
      </c>
      <c r="O35" s="22" t="s">
        <v>28</v>
      </c>
      <c r="P35" s="22" t="s">
        <v>28</v>
      </c>
      <c r="Q35" s="22" t="s">
        <v>28</v>
      </c>
      <c r="R35" s="23" t="s">
        <v>28</v>
      </c>
    </row>
    <row r="36" spans="1:18" ht="15.5" thickTop="1" thickBot="1" x14ac:dyDescent="0.4">
      <c r="A36" s="17" t="s">
        <v>146</v>
      </c>
      <c r="B36" s="24" t="s">
        <v>90</v>
      </c>
      <c r="C36" s="25" t="s">
        <v>28</v>
      </c>
      <c r="D36" s="25" t="s">
        <v>28</v>
      </c>
      <c r="E36" s="25" t="s">
        <v>28</v>
      </c>
      <c r="F36" s="26" t="s">
        <v>28</v>
      </c>
      <c r="H36" s="27" t="s">
        <v>68</v>
      </c>
      <c r="I36" s="21"/>
      <c r="J36" s="56"/>
      <c r="K36" s="55"/>
      <c r="L36" s="22" t="s">
        <v>28</v>
      </c>
      <c r="M36" s="22" t="s">
        <v>28</v>
      </c>
      <c r="N36" s="22" t="s">
        <v>28</v>
      </c>
      <c r="O36" s="22" t="s">
        <v>28</v>
      </c>
      <c r="P36" s="22" t="s">
        <v>28</v>
      </c>
      <c r="Q36" s="22" t="s">
        <v>28</v>
      </c>
      <c r="R36" s="23" t="s">
        <v>28</v>
      </c>
    </row>
    <row r="37" spans="1:18" ht="15.5" thickTop="1" thickBot="1" x14ac:dyDescent="0.4">
      <c r="A37" s="17" t="s">
        <v>147</v>
      </c>
      <c r="B37" s="24" t="s">
        <v>92</v>
      </c>
      <c r="C37" s="25" t="s">
        <v>28</v>
      </c>
      <c r="D37" s="25" t="s">
        <v>28</v>
      </c>
      <c r="E37" s="25" t="s">
        <v>28</v>
      </c>
      <c r="F37" s="26" t="s">
        <v>28</v>
      </c>
      <c r="H37" s="27">
        <v>2.7163819999999998E-2</v>
      </c>
      <c r="I37" s="21"/>
      <c r="J37" s="56" t="s">
        <v>58</v>
      </c>
      <c r="K37" s="22" t="s">
        <v>61</v>
      </c>
      <c r="L37" s="22" t="s">
        <v>28</v>
      </c>
      <c r="M37" s="22" t="s">
        <v>28</v>
      </c>
      <c r="N37" s="22" t="s">
        <v>28</v>
      </c>
      <c r="O37" s="22" t="s">
        <v>28</v>
      </c>
      <c r="P37" s="22" t="s">
        <v>28</v>
      </c>
      <c r="Q37" s="22" t="s">
        <v>28</v>
      </c>
      <c r="R37" s="23" t="s">
        <v>28</v>
      </c>
    </row>
    <row r="38" spans="1:18" ht="15.5" thickTop="1" thickBot="1" x14ac:dyDescent="0.4">
      <c r="A38" s="17" t="s">
        <v>148</v>
      </c>
      <c r="B38" s="24" t="s">
        <v>55</v>
      </c>
      <c r="C38" s="25" t="s">
        <v>28</v>
      </c>
      <c r="D38" s="25" t="s">
        <v>28</v>
      </c>
      <c r="E38" s="25" t="s">
        <v>28</v>
      </c>
      <c r="F38" s="26" t="s">
        <v>28</v>
      </c>
      <c r="H38" s="27">
        <v>0</v>
      </c>
      <c r="I38" s="21"/>
      <c r="J38" s="16" t="s">
        <v>58</v>
      </c>
      <c r="K38" s="22" t="s">
        <v>61</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27">
        <v>0</v>
      </c>
      <c r="I39" s="21"/>
      <c r="J39" s="16" t="s">
        <v>58</v>
      </c>
      <c r="K39" s="22" t="s">
        <v>61</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5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500-000002000000}">
      <formula1>-90</formula1>
      <formula2>90</formula2>
    </dataValidation>
    <dataValidation type="decimal" showErrorMessage="1" sqref="B6" xr:uid="{00000000-0002-0000-1500-000003000000}">
      <formula1>-180</formula1>
      <formula2>180</formula2>
    </dataValidation>
    <dataValidation type="list" showErrorMessage="1" sqref="B7" xr:uid="{00000000-0002-0000-1500-000004000000}">
      <formula1>"Yes,No"</formula1>
    </dataValidation>
    <dataValidation type="decimal" showErrorMessage="1" sqref="B9" xr:uid="{00000000-0002-0000-15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500-000007000000}">
      <formula1>OR(H13="MI",H13="N/A",ISNUMBER(H13))</formula1>
    </dataValidation>
    <dataValidation type="list" allowBlank="1" showErrorMessage="1" sqref="J13 J38:J39" xr:uid="{00000000-0002-0000-1500-000023000000}">
      <formula1>"Level 1,Level 2,Level 3,Level 4"</formula1>
    </dataValidation>
    <dataValidation type="list" allowBlank="1" showErrorMessage="1" sqref="K13 K37:K40" xr:uid="{00000000-0002-0000-15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500-000001000000}">
          <x14:formula1>
            <xm:f>ListofCountries!$A$1:$A$194</xm:f>
          </x14:formula1>
          <xm:sqref>B4</xm:sqref>
        </x14:dataValidation>
        <x14:dataValidation type="list" allowBlank="1" xr:uid="{00000000-0002-0000-1500-000005000000}">
          <x14:formula1>
            <xm:f>ListofCountries!$B$1:$B$152</xm:f>
          </x14:formula1>
          <xm:sqref>B8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59999389629810485"/>
  </sheetPr>
  <dimension ref="A1:R40"/>
  <sheetViews>
    <sheetView showGridLines="0" topLeftCell="B11" workbookViewId="0">
      <selection activeCell="H13" sqref="H13"/>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209</v>
      </c>
    </row>
    <row r="2" spans="1:18" x14ac:dyDescent="0.35">
      <c r="A2" s="3" t="s">
        <v>2</v>
      </c>
      <c r="B2" s="4" t="s">
        <v>210</v>
      </c>
    </row>
    <row r="3" spans="1:18" x14ac:dyDescent="0.35">
      <c r="A3" s="3" t="s">
        <v>4</v>
      </c>
      <c r="B3" s="4" t="s">
        <v>119</v>
      </c>
    </row>
    <row r="4" spans="1:18" x14ac:dyDescent="0.35">
      <c r="A4" s="3" t="s">
        <v>6</v>
      </c>
      <c r="B4" s="4" t="s">
        <v>7</v>
      </c>
    </row>
    <row r="5" spans="1:18" x14ac:dyDescent="0.35">
      <c r="A5" s="3" t="s">
        <v>8</v>
      </c>
      <c r="B5" s="4">
        <v>37.267127000000002</v>
      </c>
    </row>
    <row r="6" spans="1:18" x14ac:dyDescent="0.35">
      <c r="A6" s="3" t="s">
        <v>9</v>
      </c>
      <c r="B6" s="4">
        <v>-5.9963090000000001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f>SUM(H14,H21,H33)</f>
        <v>21401.019569459117</v>
      </c>
      <c r="I13" s="15"/>
      <c r="J13" s="16" t="s">
        <v>28</v>
      </c>
      <c r="K13" s="13" t="s">
        <v>28</v>
      </c>
      <c r="L13" s="13" t="s">
        <v>28</v>
      </c>
      <c r="M13" s="13" t="s">
        <v>28</v>
      </c>
      <c r="N13" s="13" t="s">
        <v>28</v>
      </c>
      <c r="O13" s="13" t="s">
        <v>28</v>
      </c>
      <c r="P13" s="13" t="s">
        <v>28</v>
      </c>
      <c r="Q13" s="13" t="s">
        <v>28</v>
      </c>
      <c r="R13" s="14" t="s">
        <v>28</v>
      </c>
    </row>
    <row r="14" spans="1:18" x14ac:dyDescent="0.35">
      <c r="A14" s="17" t="s">
        <v>122</v>
      </c>
      <c r="B14" s="18" t="s">
        <v>41</v>
      </c>
      <c r="C14" s="19" t="s">
        <v>28</v>
      </c>
      <c r="D14" s="19" t="s">
        <v>28</v>
      </c>
      <c r="E14" s="19" t="s">
        <v>28</v>
      </c>
      <c r="F14" s="20" t="s">
        <v>28</v>
      </c>
      <c r="H14" s="21">
        <f>SUM(H15:H20)</f>
        <v>5357.6999999999989</v>
      </c>
      <c r="I14" s="21"/>
      <c r="J14" s="16" t="s">
        <v>42</v>
      </c>
      <c r="K14" s="22" t="s">
        <v>43</v>
      </c>
      <c r="L14" s="22" t="s">
        <v>28</v>
      </c>
      <c r="M14" s="22" t="s">
        <v>28</v>
      </c>
      <c r="N14" s="22" t="s">
        <v>28</v>
      </c>
      <c r="O14" s="22" t="s">
        <v>28</v>
      </c>
      <c r="P14" s="22" t="s">
        <v>28</v>
      </c>
      <c r="Q14" s="22" t="s">
        <v>28</v>
      </c>
      <c r="R14" s="23" t="s">
        <v>28</v>
      </c>
    </row>
    <row r="15" spans="1:18" x14ac:dyDescent="0.35">
      <c r="A15" s="17" t="s">
        <v>123</v>
      </c>
      <c r="B15" s="24" t="s">
        <v>45</v>
      </c>
      <c r="C15" s="25" t="s">
        <v>28</v>
      </c>
      <c r="D15" s="25" t="s">
        <v>28</v>
      </c>
      <c r="E15" s="25" t="s">
        <v>28</v>
      </c>
      <c r="F15" s="26" t="s">
        <v>28</v>
      </c>
      <c r="H15" s="27">
        <v>512.59999999999991</v>
      </c>
      <c r="I15" s="21"/>
      <c r="J15" s="16" t="s">
        <v>42</v>
      </c>
      <c r="K15" s="22" t="s">
        <v>43</v>
      </c>
      <c r="L15" s="22" t="s">
        <v>28</v>
      </c>
      <c r="M15" s="22" t="s">
        <v>28</v>
      </c>
      <c r="N15" s="22" t="s">
        <v>28</v>
      </c>
      <c r="O15" s="22" t="s">
        <v>28</v>
      </c>
      <c r="P15" s="22" t="s">
        <v>28</v>
      </c>
      <c r="Q15" s="22" t="s">
        <v>28</v>
      </c>
      <c r="R15" s="23" t="s">
        <v>28</v>
      </c>
    </row>
    <row r="16" spans="1:18" x14ac:dyDescent="0.35">
      <c r="A16" s="17" t="s">
        <v>124</v>
      </c>
      <c r="B16" s="24" t="s">
        <v>47</v>
      </c>
      <c r="C16" s="25" t="s">
        <v>28</v>
      </c>
      <c r="D16" s="25" t="s">
        <v>28</v>
      </c>
      <c r="E16" s="25" t="s">
        <v>28</v>
      </c>
      <c r="F16" s="26" t="s">
        <v>28</v>
      </c>
      <c r="H16" s="27">
        <f>264.7+3473</f>
        <v>3737.7</v>
      </c>
      <c r="I16" s="21"/>
      <c r="J16" s="16" t="s">
        <v>42</v>
      </c>
      <c r="K16" s="22" t="s">
        <v>43</v>
      </c>
      <c r="L16" s="22" t="s">
        <v>28</v>
      </c>
      <c r="M16" s="22" t="s">
        <v>28</v>
      </c>
      <c r="N16" s="22" t="s">
        <v>28</v>
      </c>
      <c r="O16" s="22" t="s">
        <v>28</v>
      </c>
      <c r="P16" s="22" t="s">
        <v>28</v>
      </c>
      <c r="Q16" s="22" t="s">
        <v>28</v>
      </c>
      <c r="R16" s="23" t="s">
        <v>28</v>
      </c>
    </row>
    <row r="17" spans="1:18" x14ac:dyDescent="0.35">
      <c r="A17" s="17" t="s">
        <v>125</v>
      </c>
      <c r="B17" s="24" t="s">
        <v>49</v>
      </c>
      <c r="C17" s="25" t="s">
        <v>28</v>
      </c>
      <c r="D17" s="25" t="s">
        <v>28</v>
      </c>
      <c r="E17" s="25" t="s">
        <v>28</v>
      </c>
      <c r="F17" s="26" t="s">
        <v>28</v>
      </c>
      <c r="H17" s="27">
        <v>0</v>
      </c>
      <c r="I17" s="21"/>
      <c r="J17" s="16" t="s">
        <v>42</v>
      </c>
      <c r="K17" s="22" t="s">
        <v>43</v>
      </c>
      <c r="L17" s="22" t="s">
        <v>28</v>
      </c>
      <c r="M17" s="22" t="s">
        <v>28</v>
      </c>
      <c r="N17" s="22" t="s">
        <v>28</v>
      </c>
      <c r="O17" s="22" t="s">
        <v>28</v>
      </c>
      <c r="P17" s="22" t="s">
        <v>28</v>
      </c>
      <c r="Q17" s="22" t="s">
        <v>28</v>
      </c>
      <c r="R17" s="23" t="s">
        <v>28</v>
      </c>
    </row>
    <row r="18" spans="1:18" x14ac:dyDescent="0.35">
      <c r="A18" s="17" t="s">
        <v>126</v>
      </c>
      <c r="B18" s="24" t="s">
        <v>51</v>
      </c>
      <c r="C18" s="25" t="s">
        <v>28</v>
      </c>
      <c r="D18" s="25" t="s">
        <v>28</v>
      </c>
      <c r="E18" s="25" t="s">
        <v>28</v>
      </c>
      <c r="F18" s="26" t="s">
        <v>28</v>
      </c>
      <c r="H18" s="27">
        <v>64.199999999999989</v>
      </c>
      <c r="I18" s="21"/>
      <c r="J18" s="16" t="s">
        <v>42</v>
      </c>
      <c r="K18" s="22" t="s">
        <v>43</v>
      </c>
      <c r="L18" s="22" t="s">
        <v>28</v>
      </c>
      <c r="M18" s="22" t="s">
        <v>28</v>
      </c>
      <c r="N18" s="22" t="s">
        <v>28</v>
      </c>
      <c r="O18" s="22" t="s">
        <v>28</v>
      </c>
      <c r="P18" s="22" t="s">
        <v>28</v>
      </c>
      <c r="Q18" s="22" t="s">
        <v>28</v>
      </c>
      <c r="R18" s="23" t="s">
        <v>28</v>
      </c>
    </row>
    <row r="19" spans="1:18" x14ac:dyDescent="0.35">
      <c r="A19" s="17" t="s">
        <v>127</v>
      </c>
      <c r="B19" s="24" t="s">
        <v>53</v>
      </c>
      <c r="C19" s="25" t="s">
        <v>28</v>
      </c>
      <c r="D19" s="25" t="s">
        <v>28</v>
      </c>
      <c r="E19" s="25" t="s">
        <v>28</v>
      </c>
      <c r="F19" s="26" t="s">
        <v>28</v>
      </c>
      <c r="H19" s="27">
        <v>971.80000000000018</v>
      </c>
      <c r="I19" s="21"/>
      <c r="J19" s="16" t="s">
        <v>42</v>
      </c>
      <c r="K19" s="22" t="s">
        <v>43</v>
      </c>
      <c r="L19" s="22" t="s">
        <v>28</v>
      </c>
      <c r="M19" s="22" t="s">
        <v>28</v>
      </c>
      <c r="N19" s="22" t="s">
        <v>28</v>
      </c>
      <c r="O19" s="22" t="s">
        <v>28</v>
      </c>
      <c r="P19" s="22" t="s">
        <v>28</v>
      </c>
      <c r="Q19" s="22" t="s">
        <v>28</v>
      </c>
      <c r="R19" s="23" t="s">
        <v>28</v>
      </c>
    </row>
    <row r="20" spans="1:18" x14ac:dyDescent="0.35">
      <c r="A20" s="17" t="s">
        <v>128</v>
      </c>
      <c r="B20" s="24" t="s">
        <v>55</v>
      </c>
      <c r="C20" s="25" t="s">
        <v>28</v>
      </c>
      <c r="D20" s="25" t="s">
        <v>28</v>
      </c>
      <c r="E20" s="25" t="s">
        <v>28</v>
      </c>
      <c r="F20" s="26" t="s">
        <v>28</v>
      </c>
      <c r="H20" s="27">
        <v>71.400000000000006</v>
      </c>
      <c r="I20" s="21"/>
      <c r="J20" s="16" t="s">
        <v>42</v>
      </c>
      <c r="K20" s="22" t="s">
        <v>43</v>
      </c>
      <c r="L20" s="22" t="s">
        <v>28</v>
      </c>
      <c r="M20" s="22" t="s">
        <v>28</v>
      </c>
      <c r="N20" s="22" t="s">
        <v>28</v>
      </c>
      <c r="O20" s="22" t="s">
        <v>28</v>
      </c>
      <c r="P20" s="22" t="s">
        <v>28</v>
      </c>
      <c r="Q20" s="22" t="s">
        <v>28</v>
      </c>
      <c r="R20" s="23" t="s">
        <v>28</v>
      </c>
    </row>
    <row r="21" spans="1:18" x14ac:dyDescent="0.35">
      <c r="A21" s="17" t="s">
        <v>129</v>
      </c>
      <c r="B21" s="18" t="s">
        <v>57</v>
      </c>
      <c r="C21" s="19" t="s">
        <v>28</v>
      </c>
      <c r="D21" s="19" t="s">
        <v>28</v>
      </c>
      <c r="E21" s="19" t="s">
        <v>28</v>
      </c>
      <c r="F21" s="20" t="s">
        <v>28</v>
      </c>
      <c r="H21" s="86">
        <f>SUM(H22:H28,H31:H32)</f>
        <v>16024.085884799115</v>
      </c>
      <c r="I21" s="21"/>
      <c r="J21" s="16" t="s">
        <v>42</v>
      </c>
      <c r="K21" s="22" t="s">
        <v>61</v>
      </c>
      <c r="L21" s="22" t="s">
        <v>28</v>
      </c>
      <c r="M21" s="22" t="s">
        <v>28</v>
      </c>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84">
        <v>672.27239031002421</v>
      </c>
      <c r="I22" s="21"/>
      <c r="J22" s="16" t="s">
        <v>58</v>
      </c>
      <c r="K22" s="22" t="s">
        <v>61</v>
      </c>
      <c r="L22" s="22" t="s">
        <v>28</v>
      </c>
      <c r="M22" s="22" t="s">
        <v>28</v>
      </c>
      <c r="N22" s="22" t="s">
        <v>28</v>
      </c>
      <c r="O22" s="22" t="s">
        <v>28</v>
      </c>
      <c r="P22" s="22" t="s">
        <v>28</v>
      </c>
      <c r="Q22" s="22" t="s">
        <v>28</v>
      </c>
      <c r="R22" s="23" t="s">
        <v>28</v>
      </c>
    </row>
    <row r="23" spans="1:18" ht="15.5" thickTop="1" thickBot="1" x14ac:dyDescent="0.4">
      <c r="A23" s="17" t="s">
        <v>132</v>
      </c>
      <c r="B23" s="28" t="s">
        <v>63</v>
      </c>
      <c r="C23" s="25" t="s">
        <v>28</v>
      </c>
      <c r="D23" s="25" t="s">
        <v>28</v>
      </c>
      <c r="E23" s="25" t="s">
        <v>28</v>
      </c>
      <c r="F23" s="26" t="s">
        <v>28</v>
      </c>
      <c r="H23" s="84">
        <v>119.63392763926105</v>
      </c>
      <c r="I23" s="21"/>
      <c r="J23" s="16" t="s">
        <v>42</v>
      </c>
      <c r="K23" s="22" t="s">
        <v>61</v>
      </c>
      <c r="L23" s="22" t="s">
        <v>28</v>
      </c>
      <c r="M23" s="22" t="s">
        <v>28</v>
      </c>
      <c r="N23" s="22" t="s">
        <v>28</v>
      </c>
      <c r="O23" s="22" t="s">
        <v>28</v>
      </c>
      <c r="P23" s="22" t="s">
        <v>28</v>
      </c>
      <c r="Q23" s="22" t="s">
        <v>28</v>
      </c>
      <c r="R23" s="23" t="s">
        <v>28</v>
      </c>
    </row>
    <row r="24" spans="1:18" ht="15.5" thickTop="1" thickBot="1" x14ac:dyDescent="0.4">
      <c r="A24" s="17" t="s">
        <v>133</v>
      </c>
      <c r="B24" s="28" t="s">
        <v>134</v>
      </c>
      <c r="C24" s="25" t="s">
        <v>28</v>
      </c>
      <c r="D24" s="25" t="s">
        <v>28</v>
      </c>
      <c r="E24" s="25" t="s">
        <v>28</v>
      </c>
      <c r="F24" s="26" t="s">
        <v>28</v>
      </c>
      <c r="H24" s="85">
        <v>300</v>
      </c>
      <c r="I24" s="21"/>
      <c r="J24" s="16" t="s">
        <v>42</v>
      </c>
      <c r="K24" s="22" t="s">
        <v>43</v>
      </c>
      <c r="L24" s="22" t="s">
        <v>28</v>
      </c>
      <c r="M24" s="22" t="s">
        <v>28</v>
      </c>
      <c r="N24" s="22" t="s">
        <v>28</v>
      </c>
      <c r="O24" s="22" t="s">
        <v>28</v>
      </c>
      <c r="P24" s="22" t="s">
        <v>28</v>
      </c>
      <c r="Q24" s="22" t="s">
        <v>28</v>
      </c>
      <c r="R24" s="23" t="s">
        <v>28</v>
      </c>
    </row>
    <row r="25" spans="1:18" ht="15.5" thickTop="1" thickBot="1" x14ac:dyDescent="0.4">
      <c r="A25" s="17" t="s">
        <v>135</v>
      </c>
      <c r="B25" s="28" t="s">
        <v>67</v>
      </c>
      <c r="C25" s="25" t="s">
        <v>28</v>
      </c>
      <c r="D25" s="25" t="s">
        <v>28</v>
      </c>
      <c r="E25" s="25" t="s">
        <v>28</v>
      </c>
      <c r="F25" s="26" t="s">
        <v>28</v>
      </c>
      <c r="H25" s="84">
        <v>551.55660955194412</v>
      </c>
      <c r="I25" s="21"/>
      <c r="J25" s="16" t="s">
        <v>42</v>
      </c>
      <c r="K25" s="22" t="s">
        <v>61</v>
      </c>
      <c r="L25" s="22" t="s">
        <v>28</v>
      </c>
      <c r="M25" s="22" t="s">
        <v>28</v>
      </c>
      <c r="N25" s="22" t="s">
        <v>28</v>
      </c>
      <c r="O25" s="22" t="s">
        <v>28</v>
      </c>
      <c r="P25" s="22" t="s">
        <v>28</v>
      </c>
      <c r="Q25" s="22" t="s">
        <v>28</v>
      </c>
      <c r="R25" s="23" t="s">
        <v>28</v>
      </c>
    </row>
    <row r="26" spans="1:18" x14ac:dyDescent="0.35">
      <c r="A26" s="17" t="s">
        <v>136</v>
      </c>
      <c r="B26" s="28" t="s">
        <v>55</v>
      </c>
      <c r="C26" s="25" t="s">
        <v>28</v>
      </c>
      <c r="D26" s="25" t="s">
        <v>28</v>
      </c>
      <c r="E26" s="25" t="s">
        <v>28</v>
      </c>
      <c r="F26" s="26" t="s">
        <v>28</v>
      </c>
      <c r="H26" s="84" t="s">
        <v>68</v>
      </c>
      <c r="I26" s="21"/>
      <c r="J26" s="16" t="s">
        <v>42</v>
      </c>
      <c r="K26" s="22" t="s">
        <v>61</v>
      </c>
      <c r="L26" s="22" t="s">
        <v>28</v>
      </c>
      <c r="M26" s="22" t="s">
        <v>28</v>
      </c>
      <c r="N26" s="22" t="s">
        <v>28</v>
      </c>
      <c r="O26" s="22" t="s">
        <v>28</v>
      </c>
      <c r="P26" s="22" t="s">
        <v>28</v>
      </c>
      <c r="Q26" s="22" t="s">
        <v>28</v>
      </c>
      <c r="R26" s="23" t="s">
        <v>28</v>
      </c>
    </row>
    <row r="27" spans="1:18" x14ac:dyDescent="0.35">
      <c r="A27" s="17" t="s">
        <v>137</v>
      </c>
      <c r="B27" s="28" t="s">
        <v>71</v>
      </c>
      <c r="C27" s="25" t="s">
        <v>28</v>
      </c>
      <c r="D27" s="25" t="s">
        <v>28</v>
      </c>
      <c r="E27" s="25" t="s">
        <v>28</v>
      </c>
      <c r="F27" s="26" t="s">
        <v>28</v>
      </c>
      <c r="H27" s="27">
        <v>0</v>
      </c>
      <c r="I27" s="21"/>
      <c r="J27" s="16" t="s">
        <v>42</v>
      </c>
      <c r="K27" s="22" t="s">
        <v>61</v>
      </c>
      <c r="L27" s="22" t="s">
        <v>28</v>
      </c>
      <c r="M27" s="22" t="s">
        <v>28</v>
      </c>
      <c r="N27" s="22" t="s">
        <v>28</v>
      </c>
      <c r="O27" s="22" t="s">
        <v>28</v>
      </c>
      <c r="P27" s="22" t="s">
        <v>28</v>
      </c>
      <c r="Q27" s="22" t="s">
        <v>28</v>
      </c>
      <c r="R27" s="23" t="s">
        <v>28</v>
      </c>
    </row>
    <row r="28" spans="1:18" x14ac:dyDescent="0.35">
      <c r="A28" s="17" t="s">
        <v>138</v>
      </c>
      <c r="B28" s="28" t="s">
        <v>76</v>
      </c>
      <c r="C28" s="25" t="s">
        <v>28</v>
      </c>
      <c r="D28" s="25" t="s">
        <v>28</v>
      </c>
      <c r="E28" s="25" t="s">
        <v>28</v>
      </c>
      <c r="F28" s="26" t="s">
        <v>28</v>
      </c>
      <c r="H28" s="27">
        <v>14380.622957297885</v>
      </c>
      <c r="I28" s="21"/>
      <c r="J28" s="16" t="s">
        <v>42</v>
      </c>
      <c r="K28" s="22" t="s">
        <v>61</v>
      </c>
      <c r="L28" s="22" t="s">
        <v>28</v>
      </c>
      <c r="M28" s="22" t="s">
        <v>28</v>
      </c>
      <c r="N28" s="22" t="s">
        <v>28</v>
      </c>
      <c r="O28" s="22" t="s">
        <v>28</v>
      </c>
      <c r="P28" s="22" t="s">
        <v>28</v>
      </c>
      <c r="Q28" s="22" t="s">
        <v>28</v>
      </c>
      <c r="R28" s="23" t="s">
        <v>28</v>
      </c>
    </row>
    <row r="29" spans="1:18" x14ac:dyDescent="0.35">
      <c r="A29" s="17" t="s">
        <v>139</v>
      </c>
      <c r="B29" s="24" t="s">
        <v>78</v>
      </c>
      <c r="C29" s="25" t="s">
        <v>28</v>
      </c>
      <c r="D29" s="25" t="s">
        <v>28</v>
      </c>
      <c r="E29" s="25" t="s">
        <v>28</v>
      </c>
      <c r="F29" s="26" t="s">
        <v>28</v>
      </c>
      <c r="H29" s="27">
        <v>0</v>
      </c>
      <c r="I29" s="21"/>
      <c r="J29" s="16" t="s">
        <v>42</v>
      </c>
      <c r="K29" s="22" t="s">
        <v>61</v>
      </c>
      <c r="L29" s="22" t="s">
        <v>28</v>
      </c>
      <c r="M29" s="22" t="s">
        <v>28</v>
      </c>
      <c r="N29" s="22" t="s">
        <v>28</v>
      </c>
      <c r="O29" s="22" t="s">
        <v>28</v>
      </c>
      <c r="P29" s="22" t="s">
        <v>28</v>
      </c>
      <c r="Q29" s="22" t="s">
        <v>28</v>
      </c>
      <c r="R29" s="23" t="s">
        <v>28</v>
      </c>
    </row>
    <row r="30" spans="1:18" x14ac:dyDescent="0.35">
      <c r="A30" s="17" t="s">
        <v>140</v>
      </c>
      <c r="B30" s="24" t="s">
        <v>80</v>
      </c>
      <c r="C30" s="25" t="s">
        <v>28</v>
      </c>
      <c r="D30" s="25" t="s">
        <v>28</v>
      </c>
      <c r="E30" s="25" t="s">
        <v>28</v>
      </c>
      <c r="F30" s="26" t="s">
        <v>28</v>
      </c>
      <c r="H30" s="83">
        <v>14380.622957297885</v>
      </c>
      <c r="I30" s="21"/>
      <c r="J30" s="16" t="s">
        <v>42</v>
      </c>
      <c r="K30" s="22" t="s">
        <v>61</v>
      </c>
      <c r="L30" s="22" t="s">
        <v>28</v>
      </c>
      <c r="M30" s="22" t="s">
        <v>28</v>
      </c>
      <c r="N30" s="22" t="s">
        <v>28</v>
      </c>
      <c r="O30" s="22" t="s">
        <v>28</v>
      </c>
      <c r="P30" s="22" t="s">
        <v>28</v>
      </c>
      <c r="Q30" s="22" t="s">
        <v>28</v>
      </c>
      <c r="R30" s="23" t="s">
        <v>28</v>
      </c>
    </row>
    <row r="31" spans="1:18" x14ac:dyDescent="0.35">
      <c r="A31" s="17" t="s">
        <v>141</v>
      </c>
      <c r="B31" s="28" t="s">
        <v>73</v>
      </c>
      <c r="C31" s="25" t="s">
        <v>28</v>
      </c>
      <c r="D31" s="25" t="s">
        <v>28</v>
      </c>
      <c r="E31" s="25" t="s">
        <v>28</v>
      </c>
      <c r="F31" s="26" t="s">
        <v>28</v>
      </c>
      <c r="H31" s="27">
        <v>0</v>
      </c>
      <c r="I31" s="21"/>
      <c r="J31" s="16" t="s">
        <v>42</v>
      </c>
      <c r="K31" s="22" t="s">
        <v>61</v>
      </c>
      <c r="L31" s="22" t="s">
        <v>28</v>
      </c>
      <c r="M31" s="22" t="s">
        <v>28</v>
      </c>
      <c r="N31" s="22" t="s">
        <v>28</v>
      </c>
      <c r="O31" s="22" t="s">
        <v>28</v>
      </c>
      <c r="P31" s="22" t="s">
        <v>28</v>
      </c>
      <c r="Q31" s="22" t="s">
        <v>28</v>
      </c>
      <c r="R31" s="23" t="s">
        <v>28</v>
      </c>
    </row>
    <row r="32" spans="1:18" x14ac:dyDescent="0.35">
      <c r="A32" s="17" t="s">
        <v>142</v>
      </c>
      <c r="B32" s="28" t="s">
        <v>55</v>
      </c>
      <c r="C32" s="25" t="s">
        <v>28</v>
      </c>
      <c r="D32" s="25" t="s">
        <v>28</v>
      </c>
      <c r="E32" s="25" t="s">
        <v>28</v>
      </c>
      <c r="F32" s="26" t="s">
        <v>28</v>
      </c>
      <c r="H32" s="27">
        <v>0</v>
      </c>
      <c r="I32" s="21"/>
      <c r="J32" s="16" t="s">
        <v>42</v>
      </c>
      <c r="K32" s="22" t="s">
        <v>61</v>
      </c>
      <c r="L32" s="22" t="s">
        <v>28</v>
      </c>
      <c r="M32" s="22" t="s">
        <v>28</v>
      </c>
      <c r="N32" s="22" t="s">
        <v>28</v>
      </c>
      <c r="O32" s="22" t="s">
        <v>28</v>
      </c>
      <c r="P32" s="22" t="s">
        <v>28</v>
      </c>
      <c r="Q32" s="22" t="s">
        <v>28</v>
      </c>
      <c r="R32" s="23" t="s">
        <v>28</v>
      </c>
    </row>
    <row r="33" spans="1:18" x14ac:dyDescent="0.35">
      <c r="A33" s="17" t="s">
        <v>143</v>
      </c>
      <c r="B33" s="18" t="s">
        <v>84</v>
      </c>
      <c r="C33" s="19" t="s">
        <v>28</v>
      </c>
      <c r="D33" s="19" t="s">
        <v>28</v>
      </c>
      <c r="E33" s="19" t="s">
        <v>28</v>
      </c>
      <c r="F33" s="20" t="s">
        <v>28</v>
      </c>
      <c r="H33" s="81">
        <v>19.233684660000005</v>
      </c>
      <c r="I33" s="21"/>
      <c r="J33" s="16" t="s">
        <v>42</v>
      </c>
      <c r="K33" s="22" t="s">
        <v>43</v>
      </c>
      <c r="L33" s="22" t="s">
        <v>28</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80">
        <v>19.233684660000005</v>
      </c>
      <c r="I34" s="21"/>
      <c r="J34" s="16" t="s">
        <v>42</v>
      </c>
      <c r="K34" s="22" t="s">
        <v>61</v>
      </c>
      <c r="L34" s="22" t="s">
        <v>28</v>
      </c>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80">
        <v>19.214908000000001</v>
      </c>
      <c r="I35" s="21"/>
      <c r="J35" s="16" t="s">
        <v>42</v>
      </c>
      <c r="K35" s="22" t="s">
        <v>61</v>
      </c>
      <c r="L35" s="22" t="s">
        <v>28</v>
      </c>
      <c r="M35" s="22" t="s">
        <v>28</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80" t="s">
        <v>68</v>
      </c>
      <c r="I36" s="21"/>
      <c r="J36" s="16"/>
      <c r="K36" s="22"/>
      <c r="L36" s="22" t="s">
        <v>28</v>
      </c>
      <c r="M36" s="22" t="s">
        <v>28</v>
      </c>
      <c r="N36" s="22" t="s">
        <v>28</v>
      </c>
      <c r="O36" s="22" t="s">
        <v>28</v>
      </c>
      <c r="P36" s="22" t="s">
        <v>28</v>
      </c>
      <c r="Q36" s="22" t="s">
        <v>28</v>
      </c>
      <c r="R36" s="23" t="s">
        <v>28</v>
      </c>
    </row>
    <row r="37" spans="1:18" x14ac:dyDescent="0.35">
      <c r="A37" s="17" t="s">
        <v>147</v>
      </c>
      <c r="B37" s="24" t="s">
        <v>92</v>
      </c>
      <c r="C37" s="25" t="s">
        <v>28</v>
      </c>
      <c r="D37" s="25" t="s">
        <v>28</v>
      </c>
      <c r="E37" s="25" t="s">
        <v>28</v>
      </c>
      <c r="F37" s="26" t="s">
        <v>28</v>
      </c>
      <c r="H37" s="80">
        <v>1.8776660000000001E-2</v>
      </c>
      <c r="I37" s="21"/>
      <c r="J37" s="16" t="s">
        <v>58</v>
      </c>
      <c r="K37" s="22" t="s">
        <v>61</v>
      </c>
      <c r="L37" s="22" t="s">
        <v>28</v>
      </c>
      <c r="M37" s="22" t="s">
        <v>28</v>
      </c>
      <c r="N37" s="22" t="s">
        <v>28</v>
      </c>
      <c r="O37" s="22" t="s">
        <v>28</v>
      </c>
      <c r="P37" s="22" t="s">
        <v>28</v>
      </c>
      <c r="Q37" s="22" t="s">
        <v>28</v>
      </c>
      <c r="R37" s="23" t="s">
        <v>28</v>
      </c>
    </row>
    <row r="38" spans="1:18" x14ac:dyDescent="0.35">
      <c r="A38" s="17" t="s">
        <v>148</v>
      </c>
      <c r="B38" s="24" t="s">
        <v>55</v>
      </c>
      <c r="C38" s="25" t="s">
        <v>28</v>
      </c>
      <c r="D38" s="25" t="s">
        <v>28</v>
      </c>
      <c r="E38" s="25" t="s">
        <v>28</v>
      </c>
      <c r="F38" s="26" t="s">
        <v>28</v>
      </c>
      <c r="H38" s="27" t="s">
        <v>68</v>
      </c>
      <c r="I38" s="21"/>
      <c r="J38" s="16" t="s">
        <v>58</v>
      </c>
      <c r="K38" s="22" t="s">
        <v>28</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27" t="s">
        <v>68</v>
      </c>
      <c r="I39" s="21"/>
      <c r="J39" s="16" t="s">
        <v>58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xWindow="1262" yWindow="634" count="8">
    <dataValidation type="list" showErrorMessage="1" sqref="B3" xr:uid="{00000000-0002-0000-16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600-000002000000}">
      <formula1>-90</formula1>
      <formula2>90</formula2>
    </dataValidation>
    <dataValidation type="decimal" showErrorMessage="1" sqref="B6" xr:uid="{00000000-0002-0000-1600-000003000000}">
      <formula1>-180</formula1>
      <formula2>180</formula2>
    </dataValidation>
    <dataValidation type="list" showErrorMessage="1" sqref="B7" xr:uid="{00000000-0002-0000-1600-000004000000}">
      <formula1>"Yes,No"</formula1>
    </dataValidation>
    <dataValidation type="decimal" showErrorMessage="1" sqref="B9" xr:uid="{00000000-0002-0000-16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600-000007000000}">
      <formula1>OR(H13="MI",H13="N/A",ISNUMBER(H13))</formula1>
    </dataValidation>
    <dataValidation type="list" allowBlank="1" showErrorMessage="1" sqref="J13:J39" xr:uid="{00000000-0002-0000-1600-000023000000}">
      <formula1>"Level 1,Level 2,Level 3,Level 4"</formula1>
    </dataValidation>
    <dataValidation type="list" allowBlank="1" showErrorMessage="1" sqref="K13:K40" xr:uid="{00000000-0002-0000-16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xWindow="1262" yWindow="634" count="2">
        <x14:dataValidation type="list" allowBlank="1" showErrorMessage="1" xr:uid="{00000000-0002-0000-1600-000001000000}">
          <x14:formula1>
            <xm:f>ListofCountries!$A$1:$A$194</xm:f>
          </x14:formula1>
          <xm:sqref>B4</xm:sqref>
        </x14:dataValidation>
        <x14:dataValidation type="list" allowBlank="1" xr:uid="{00000000-0002-0000-1600-000005000000}">
          <x14:formula1>
            <xm:f>ListofCountries!$B$1:$B$152</xm:f>
          </x14:formula1>
          <xm:sqref>B8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59999389629810485"/>
  </sheetPr>
  <dimension ref="A1:R40"/>
  <sheetViews>
    <sheetView showGridLines="0" topLeftCell="B1" zoomScale="85" zoomScaleNormal="85" workbookViewId="0">
      <selection activeCell="B3" sqref="B3"/>
    </sheetView>
  </sheetViews>
  <sheetFormatPr baseColWidth="10" defaultColWidth="8.7265625" defaultRowHeight="14.5" x14ac:dyDescent="0.35"/>
  <cols>
    <col min="1" max="1" width="24" customWidth="1"/>
    <col min="2" max="2" width="610" customWidth="1"/>
    <col min="3" max="6" width="16" customWidth="1"/>
    <col min="7" max="7" width="3" customWidth="1"/>
    <col min="8" max="10" width="18" customWidth="1"/>
    <col min="11" max="12" width="26" customWidth="1"/>
    <col min="13" max="18" width="3" customWidth="1"/>
  </cols>
  <sheetData>
    <row r="1" spans="1:18" x14ac:dyDescent="0.35">
      <c r="A1" s="1" t="s">
        <v>0</v>
      </c>
      <c r="B1" s="2" t="s">
        <v>211</v>
      </c>
    </row>
    <row r="2" spans="1:18" x14ac:dyDescent="0.35">
      <c r="A2" s="3" t="s">
        <v>2</v>
      </c>
      <c r="B2" s="4" t="s">
        <v>212</v>
      </c>
    </row>
    <row r="3" spans="1:18" x14ac:dyDescent="0.35">
      <c r="A3" s="3" t="s">
        <v>4</v>
      </c>
      <c r="B3" s="4" t="s">
        <v>119</v>
      </c>
    </row>
    <row r="4" spans="1:18" x14ac:dyDescent="0.35">
      <c r="A4" s="3" t="s">
        <v>6</v>
      </c>
      <c r="B4" s="4" t="s">
        <v>213</v>
      </c>
    </row>
    <row r="5" spans="1:18" x14ac:dyDescent="0.35">
      <c r="A5" s="3" t="s">
        <v>8</v>
      </c>
      <c r="B5" s="4">
        <v>23.793296000000002</v>
      </c>
    </row>
    <row r="6" spans="1:18" x14ac:dyDescent="0.35">
      <c r="A6" s="3" t="s">
        <v>9</v>
      </c>
      <c r="B6" s="4">
        <v>-98.095138000000006</v>
      </c>
    </row>
    <row r="7" spans="1:18" x14ac:dyDescent="0.35">
      <c r="A7" s="3" t="s">
        <v>10</v>
      </c>
      <c r="B7" s="4" t="s">
        <v>113</v>
      </c>
    </row>
    <row r="8" spans="1:18" x14ac:dyDescent="0.35">
      <c r="A8" s="3" t="s">
        <v>12</v>
      </c>
      <c r="B8" s="4" t="s">
        <v>214</v>
      </c>
    </row>
    <row r="9" spans="1:18" x14ac:dyDescent="0.35">
      <c r="A9" s="3" t="s">
        <v>14</v>
      </c>
      <c r="B9" s="5">
        <v>0.5</v>
      </c>
    </row>
    <row r="10" spans="1:18" ht="15.5" x14ac:dyDescent="0.35">
      <c r="A10" s="6" t="s">
        <v>15</v>
      </c>
      <c r="B10" s="7" t="s">
        <v>215</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5" x14ac:dyDescent="0.35">
      <c r="C12" s="98" t="s">
        <v>25</v>
      </c>
      <c r="D12" s="99" t="s">
        <v>26</v>
      </c>
      <c r="E12" s="99" t="s">
        <v>25</v>
      </c>
      <c r="F12" s="100" t="s">
        <v>26</v>
      </c>
      <c r="H12" s="101" t="s">
        <v>28</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c r="I13" s="15"/>
      <c r="J13" s="16" t="s">
        <v>28</v>
      </c>
      <c r="K13" s="13" t="s">
        <v>28</v>
      </c>
      <c r="L13" s="13" t="s">
        <v>28</v>
      </c>
      <c r="M13" s="13" t="s">
        <v>28</v>
      </c>
      <c r="N13" s="13" t="s">
        <v>28</v>
      </c>
      <c r="O13" s="13" t="s">
        <v>28</v>
      </c>
      <c r="P13" s="13" t="s">
        <v>28</v>
      </c>
      <c r="Q13" s="13" t="s">
        <v>28</v>
      </c>
      <c r="R13" s="14" t="s">
        <v>28</v>
      </c>
    </row>
    <row r="14" spans="1:18" x14ac:dyDescent="0.35">
      <c r="A14" s="17" t="s">
        <v>122</v>
      </c>
      <c r="B14" s="18" t="s">
        <v>41</v>
      </c>
      <c r="C14" s="19" t="s">
        <v>28</v>
      </c>
      <c r="D14" s="19" t="s">
        <v>28</v>
      </c>
      <c r="E14" s="19" t="s">
        <v>28</v>
      </c>
      <c r="F14" s="20" t="s">
        <v>28</v>
      </c>
      <c r="H14" s="51" t="s">
        <v>116</v>
      </c>
      <c r="I14" s="21"/>
      <c r="J14" s="16" t="s">
        <v>28</v>
      </c>
      <c r="K14" s="22" t="s">
        <v>28</v>
      </c>
      <c r="L14" s="22" t="s">
        <v>28</v>
      </c>
      <c r="M14" s="22" t="s">
        <v>28</v>
      </c>
      <c r="N14" s="22" t="s">
        <v>28</v>
      </c>
      <c r="O14" s="22" t="s">
        <v>28</v>
      </c>
      <c r="P14" s="22" t="s">
        <v>28</v>
      </c>
      <c r="Q14" s="22" t="s">
        <v>28</v>
      </c>
      <c r="R14" s="23" t="s">
        <v>28</v>
      </c>
    </row>
    <row r="15" spans="1:18" x14ac:dyDescent="0.35">
      <c r="A15" s="17" t="s">
        <v>123</v>
      </c>
      <c r="B15" s="24" t="s">
        <v>45</v>
      </c>
      <c r="C15" s="25" t="s">
        <v>28</v>
      </c>
      <c r="D15" s="25" t="s">
        <v>28</v>
      </c>
      <c r="E15" s="25" t="s">
        <v>28</v>
      </c>
      <c r="F15" s="26" t="s">
        <v>28</v>
      </c>
      <c r="H15" s="52" t="s">
        <v>116</v>
      </c>
      <c r="I15" s="27"/>
      <c r="J15" s="16" t="s">
        <v>28</v>
      </c>
      <c r="K15" s="22" t="s">
        <v>28</v>
      </c>
      <c r="L15" s="22" t="s">
        <v>28</v>
      </c>
      <c r="M15" s="22" t="s">
        <v>28</v>
      </c>
      <c r="N15" s="22" t="s">
        <v>28</v>
      </c>
      <c r="O15" s="22" t="s">
        <v>28</v>
      </c>
      <c r="P15" s="22" t="s">
        <v>28</v>
      </c>
      <c r="Q15" s="22" t="s">
        <v>28</v>
      </c>
      <c r="R15" s="23" t="s">
        <v>28</v>
      </c>
    </row>
    <row r="16" spans="1:18" x14ac:dyDescent="0.35">
      <c r="A16" s="17" t="s">
        <v>124</v>
      </c>
      <c r="B16" s="24" t="s">
        <v>47</v>
      </c>
      <c r="C16" s="25" t="s">
        <v>28</v>
      </c>
      <c r="D16" s="25" t="s">
        <v>28</v>
      </c>
      <c r="E16" s="25" t="s">
        <v>28</v>
      </c>
      <c r="F16" s="26" t="s">
        <v>28</v>
      </c>
      <c r="H16" s="52" t="s">
        <v>116</v>
      </c>
      <c r="I16" s="27"/>
      <c r="J16" s="16" t="s">
        <v>28</v>
      </c>
      <c r="K16" s="22" t="s">
        <v>28</v>
      </c>
      <c r="L16" s="22" t="s">
        <v>28</v>
      </c>
      <c r="M16" s="22" t="s">
        <v>28</v>
      </c>
      <c r="N16" s="22" t="s">
        <v>28</v>
      </c>
      <c r="O16" s="22" t="s">
        <v>28</v>
      </c>
      <c r="P16" s="22" t="s">
        <v>28</v>
      </c>
      <c r="Q16" s="22" t="s">
        <v>28</v>
      </c>
      <c r="R16" s="23" t="s">
        <v>28</v>
      </c>
    </row>
    <row r="17" spans="1:18" x14ac:dyDescent="0.35">
      <c r="A17" s="17" t="s">
        <v>125</v>
      </c>
      <c r="B17" s="24" t="s">
        <v>49</v>
      </c>
      <c r="C17" s="25" t="s">
        <v>28</v>
      </c>
      <c r="D17" s="25" t="s">
        <v>28</v>
      </c>
      <c r="E17" s="25" t="s">
        <v>28</v>
      </c>
      <c r="F17" s="26" t="s">
        <v>28</v>
      </c>
      <c r="H17" s="52" t="s">
        <v>116</v>
      </c>
      <c r="I17" s="27"/>
      <c r="J17" s="16" t="s">
        <v>28</v>
      </c>
      <c r="K17" s="22" t="s">
        <v>28</v>
      </c>
      <c r="L17" s="22" t="s">
        <v>28</v>
      </c>
      <c r="M17" s="22" t="s">
        <v>28</v>
      </c>
      <c r="N17" s="22" t="s">
        <v>28</v>
      </c>
      <c r="O17" s="22" t="s">
        <v>28</v>
      </c>
      <c r="P17" s="22" t="s">
        <v>28</v>
      </c>
      <c r="Q17" s="22" t="s">
        <v>28</v>
      </c>
      <c r="R17" s="23" t="s">
        <v>28</v>
      </c>
    </row>
    <row r="18" spans="1:18" x14ac:dyDescent="0.35">
      <c r="A18" s="17" t="s">
        <v>126</v>
      </c>
      <c r="B18" s="24" t="s">
        <v>51</v>
      </c>
      <c r="C18" s="25" t="s">
        <v>28</v>
      </c>
      <c r="D18" s="25" t="s">
        <v>28</v>
      </c>
      <c r="E18" s="25" t="s">
        <v>28</v>
      </c>
      <c r="F18" s="26" t="s">
        <v>28</v>
      </c>
      <c r="H18" s="52" t="s">
        <v>116</v>
      </c>
      <c r="I18" s="27"/>
      <c r="J18" s="16" t="s">
        <v>28</v>
      </c>
      <c r="K18" s="22" t="s">
        <v>28</v>
      </c>
      <c r="L18" s="22" t="s">
        <v>28</v>
      </c>
      <c r="M18" s="22" t="s">
        <v>28</v>
      </c>
      <c r="N18" s="22" t="s">
        <v>28</v>
      </c>
      <c r="O18" s="22" t="s">
        <v>28</v>
      </c>
      <c r="P18" s="22" t="s">
        <v>28</v>
      </c>
      <c r="Q18" s="22" t="s">
        <v>28</v>
      </c>
      <c r="R18" s="23" t="s">
        <v>28</v>
      </c>
    </row>
    <row r="19" spans="1:18" x14ac:dyDescent="0.35">
      <c r="A19" s="17" t="s">
        <v>127</v>
      </c>
      <c r="B19" s="24" t="s">
        <v>53</v>
      </c>
      <c r="C19" s="25" t="s">
        <v>28</v>
      </c>
      <c r="D19" s="25" t="s">
        <v>28</v>
      </c>
      <c r="E19" s="25" t="s">
        <v>28</v>
      </c>
      <c r="F19" s="26" t="s">
        <v>28</v>
      </c>
      <c r="H19" s="52" t="s">
        <v>116</v>
      </c>
      <c r="I19" s="27"/>
      <c r="J19" s="16" t="s">
        <v>28</v>
      </c>
      <c r="K19" s="22" t="s">
        <v>28</v>
      </c>
      <c r="L19" s="22" t="s">
        <v>28</v>
      </c>
      <c r="M19" s="22" t="s">
        <v>28</v>
      </c>
      <c r="N19" s="22" t="s">
        <v>28</v>
      </c>
      <c r="O19" s="22" t="s">
        <v>28</v>
      </c>
      <c r="P19" s="22" t="s">
        <v>28</v>
      </c>
      <c r="Q19" s="22" t="s">
        <v>28</v>
      </c>
      <c r="R19" s="23" t="s">
        <v>28</v>
      </c>
    </row>
    <row r="20" spans="1:18" x14ac:dyDescent="0.35">
      <c r="A20" s="17" t="s">
        <v>128</v>
      </c>
      <c r="B20" s="24" t="s">
        <v>55</v>
      </c>
      <c r="C20" s="25" t="s">
        <v>28</v>
      </c>
      <c r="D20" s="25" t="s">
        <v>28</v>
      </c>
      <c r="E20" s="25" t="s">
        <v>28</v>
      </c>
      <c r="F20" s="26" t="s">
        <v>28</v>
      </c>
      <c r="H20" s="52" t="s">
        <v>116</v>
      </c>
      <c r="I20" s="27"/>
      <c r="J20" s="16" t="s">
        <v>28</v>
      </c>
      <c r="K20" s="22" t="s">
        <v>28</v>
      </c>
      <c r="L20" s="22" t="s">
        <v>28</v>
      </c>
      <c r="M20" s="22" t="s">
        <v>28</v>
      </c>
      <c r="N20" s="22" t="s">
        <v>28</v>
      </c>
      <c r="O20" s="22" t="s">
        <v>28</v>
      </c>
      <c r="P20" s="22" t="s">
        <v>28</v>
      </c>
      <c r="Q20" s="22" t="s">
        <v>28</v>
      </c>
      <c r="R20" s="23" t="s">
        <v>28</v>
      </c>
    </row>
    <row r="21" spans="1:18" x14ac:dyDescent="0.35">
      <c r="A21" s="17" t="s">
        <v>129</v>
      </c>
      <c r="B21" s="18" t="s">
        <v>57</v>
      </c>
      <c r="C21" s="19" t="s">
        <v>28</v>
      </c>
      <c r="D21" s="19" t="s">
        <v>28</v>
      </c>
      <c r="E21" s="19" t="s">
        <v>28</v>
      </c>
      <c r="F21" s="20" t="s">
        <v>28</v>
      </c>
      <c r="H21" s="51" t="s">
        <v>116</v>
      </c>
      <c r="I21" s="21"/>
      <c r="J21" s="16" t="s">
        <v>28</v>
      </c>
      <c r="K21" s="22" t="s">
        <v>28</v>
      </c>
      <c r="L21" s="22" t="s">
        <v>28</v>
      </c>
      <c r="M21" s="22" t="s">
        <v>28</v>
      </c>
      <c r="N21" s="22" t="s">
        <v>28</v>
      </c>
      <c r="O21" s="22" t="s">
        <v>28</v>
      </c>
      <c r="P21" s="22" t="s">
        <v>28</v>
      </c>
      <c r="Q21" s="22" t="s">
        <v>28</v>
      </c>
      <c r="R21" s="23" t="s">
        <v>28</v>
      </c>
    </row>
    <row r="22" spans="1:18" x14ac:dyDescent="0.35">
      <c r="A22" s="17" t="s">
        <v>130</v>
      </c>
      <c r="B22" s="28" t="s">
        <v>60</v>
      </c>
      <c r="C22" s="25" t="s">
        <v>28</v>
      </c>
      <c r="D22" s="25" t="s">
        <v>28</v>
      </c>
      <c r="E22" s="25" t="s">
        <v>28</v>
      </c>
      <c r="F22" s="26" t="s">
        <v>28</v>
      </c>
      <c r="H22" s="52" t="s">
        <v>116</v>
      </c>
      <c r="I22" s="27"/>
      <c r="J22" s="16" t="s">
        <v>28</v>
      </c>
      <c r="K22" s="22" t="s">
        <v>28</v>
      </c>
      <c r="L22" s="22" t="s">
        <v>28</v>
      </c>
      <c r="M22" s="22" t="s">
        <v>28</v>
      </c>
      <c r="N22" s="22" t="s">
        <v>28</v>
      </c>
      <c r="O22" s="22" t="s">
        <v>28</v>
      </c>
      <c r="P22" s="22" t="s">
        <v>28</v>
      </c>
      <c r="Q22" s="22" t="s">
        <v>28</v>
      </c>
      <c r="R22" s="23" t="s">
        <v>28</v>
      </c>
    </row>
    <row r="23" spans="1:18" x14ac:dyDescent="0.35">
      <c r="A23" s="17" t="s">
        <v>132</v>
      </c>
      <c r="B23" s="28" t="s">
        <v>63</v>
      </c>
      <c r="C23" s="25" t="s">
        <v>28</v>
      </c>
      <c r="D23" s="25" t="s">
        <v>28</v>
      </c>
      <c r="E23" s="25" t="s">
        <v>28</v>
      </c>
      <c r="F23" s="26" t="s">
        <v>28</v>
      </c>
      <c r="H23" s="52" t="s">
        <v>116</v>
      </c>
      <c r="I23" s="27"/>
      <c r="J23" s="16" t="s">
        <v>28</v>
      </c>
      <c r="K23" s="22" t="s">
        <v>28</v>
      </c>
      <c r="L23" s="22" t="s">
        <v>28</v>
      </c>
      <c r="M23" s="22" t="s">
        <v>28</v>
      </c>
      <c r="N23" s="22" t="s">
        <v>28</v>
      </c>
      <c r="O23" s="22" t="s">
        <v>28</v>
      </c>
      <c r="P23" s="22" t="s">
        <v>28</v>
      </c>
      <c r="Q23" s="22" t="s">
        <v>28</v>
      </c>
      <c r="R23" s="23" t="s">
        <v>28</v>
      </c>
    </row>
    <row r="24" spans="1:18" x14ac:dyDescent="0.35">
      <c r="A24" s="17" t="s">
        <v>133</v>
      </c>
      <c r="B24" s="28" t="s">
        <v>134</v>
      </c>
      <c r="C24" s="25" t="s">
        <v>28</v>
      </c>
      <c r="D24" s="25" t="s">
        <v>28</v>
      </c>
      <c r="E24" s="25" t="s">
        <v>28</v>
      </c>
      <c r="F24" s="26" t="s">
        <v>28</v>
      </c>
      <c r="H24" s="52" t="s">
        <v>116</v>
      </c>
      <c r="I24" s="27"/>
      <c r="J24" s="16" t="s">
        <v>28</v>
      </c>
      <c r="K24" s="22" t="s">
        <v>28</v>
      </c>
      <c r="L24" s="22" t="s">
        <v>28</v>
      </c>
      <c r="M24" s="22" t="s">
        <v>28</v>
      </c>
      <c r="N24" s="22" t="s">
        <v>28</v>
      </c>
      <c r="O24" s="22" t="s">
        <v>28</v>
      </c>
      <c r="P24" s="22" t="s">
        <v>28</v>
      </c>
      <c r="Q24" s="22" t="s">
        <v>28</v>
      </c>
      <c r="R24" s="23" t="s">
        <v>28</v>
      </c>
    </row>
    <row r="25" spans="1:18" x14ac:dyDescent="0.35">
      <c r="A25" s="17" t="s">
        <v>135</v>
      </c>
      <c r="B25" s="28" t="s">
        <v>67</v>
      </c>
      <c r="C25" s="25" t="s">
        <v>28</v>
      </c>
      <c r="D25" s="25" t="s">
        <v>28</v>
      </c>
      <c r="E25" s="25" t="s">
        <v>28</v>
      </c>
      <c r="F25" s="26" t="s">
        <v>28</v>
      </c>
      <c r="H25" s="52" t="s">
        <v>116</v>
      </c>
      <c r="I25" s="27"/>
      <c r="J25" s="16" t="s">
        <v>28</v>
      </c>
      <c r="K25" s="22" t="s">
        <v>28</v>
      </c>
      <c r="L25" s="22" t="s">
        <v>28</v>
      </c>
      <c r="M25" s="22" t="s">
        <v>28</v>
      </c>
      <c r="N25" s="22" t="s">
        <v>28</v>
      </c>
      <c r="O25" s="22" t="s">
        <v>28</v>
      </c>
      <c r="P25" s="22" t="s">
        <v>28</v>
      </c>
      <c r="Q25" s="22" t="s">
        <v>28</v>
      </c>
      <c r="R25" s="23" t="s">
        <v>28</v>
      </c>
    </row>
    <row r="26" spans="1:18" x14ac:dyDescent="0.35">
      <c r="A26" s="17" t="s">
        <v>136</v>
      </c>
      <c r="B26" s="28" t="s">
        <v>55</v>
      </c>
      <c r="C26" s="25" t="s">
        <v>28</v>
      </c>
      <c r="D26" s="25" t="s">
        <v>28</v>
      </c>
      <c r="E26" s="25" t="s">
        <v>28</v>
      </c>
      <c r="F26" s="26" t="s">
        <v>28</v>
      </c>
      <c r="H26" s="52" t="s">
        <v>116</v>
      </c>
      <c r="I26" s="27"/>
      <c r="J26" s="16" t="s">
        <v>28</v>
      </c>
      <c r="K26" s="22" t="s">
        <v>28</v>
      </c>
      <c r="L26" s="22" t="s">
        <v>28</v>
      </c>
      <c r="M26" s="22" t="s">
        <v>28</v>
      </c>
      <c r="N26" s="22" t="s">
        <v>28</v>
      </c>
      <c r="O26" s="22" t="s">
        <v>28</v>
      </c>
      <c r="P26" s="22" t="s">
        <v>28</v>
      </c>
      <c r="Q26" s="22" t="s">
        <v>28</v>
      </c>
      <c r="R26" s="23" t="s">
        <v>28</v>
      </c>
    </row>
    <row r="27" spans="1:18" x14ac:dyDescent="0.35">
      <c r="A27" s="17" t="s">
        <v>137</v>
      </c>
      <c r="B27" s="28" t="s">
        <v>71</v>
      </c>
      <c r="C27" s="25" t="s">
        <v>28</v>
      </c>
      <c r="D27" s="25" t="s">
        <v>28</v>
      </c>
      <c r="E27" s="25" t="s">
        <v>28</v>
      </c>
      <c r="F27" s="26" t="s">
        <v>28</v>
      </c>
      <c r="H27" s="52" t="s">
        <v>116</v>
      </c>
      <c r="I27" s="27"/>
      <c r="J27" s="16" t="s">
        <v>28</v>
      </c>
      <c r="K27" s="22" t="s">
        <v>28</v>
      </c>
      <c r="L27" s="22" t="s">
        <v>28</v>
      </c>
      <c r="M27" s="22" t="s">
        <v>28</v>
      </c>
      <c r="N27" s="22" t="s">
        <v>28</v>
      </c>
      <c r="O27" s="22" t="s">
        <v>28</v>
      </c>
      <c r="P27" s="22" t="s">
        <v>28</v>
      </c>
      <c r="Q27" s="22" t="s">
        <v>28</v>
      </c>
      <c r="R27" s="23" t="s">
        <v>28</v>
      </c>
    </row>
    <row r="28" spans="1:18" x14ac:dyDescent="0.35">
      <c r="A28" s="17" t="s">
        <v>138</v>
      </c>
      <c r="B28" s="28" t="s">
        <v>76</v>
      </c>
      <c r="C28" s="25" t="s">
        <v>28</v>
      </c>
      <c r="D28" s="25" t="s">
        <v>28</v>
      </c>
      <c r="E28" s="25" t="s">
        <v>28</v>
      </c>
      <c r="F28" s="26" t="s">
        <v>28</v>
      </c>
      <c r="H28" s="52" t="s">
        <v>116</v>
      </c>
      <c r="I28" s="27"/>
      <c r="J28" s="16" t="s">
        <v>28</v>
      </c>
      <c r="K28" s="22" t="s">
        <v>28</v>
      </c>
      <c r="L28" s="22" t="s">
        <v>28</v>
      </c>
      <c r="M28" s="22" t="s">
        <v>28</v>
      </c>
      <c r="N28" s="22" t="s">
        <v>28</v>
      </c>
      <c r="O28" s="22" t="s">
        <v>28</v>
      </c>
      <c r="P28" s="22" t="s">
        <v>28</v>
      </c>
      <c r="Q28" s="22" t="s">
        <v>28</v>
      </c>
      <c r="R28" s="23" t="s">
        <v>28</v>
      </c>
    </row>
    <row r="29" spans="1:18" x14ac:dyDescent="0.35">
      <c r="A29" s="17" t="s">
        <v>139</v>
      </c>
      <c r="B29" s="24" t="s">
        <v>78</v>
      </c>
      <c r="C29" s="25" t="s">
        <v>28</v>
      </c>
      <c r="D29" s="25" t="s">
        <v>28</v>
      </c>
      <c r="E29" s="25" t="s">
        <v>28</v>
      </c>
      <c r="F29" s="26" t="s">
        <v>28</v>
      </c>
      <c r="H29" s="52" t="s">
        <v>116</v>
      </c>
      <c r="I29" s="27"/>
      <c r="J29" s="16" t="s">
        <v>28</v>
      </c>
      <c r="K29" s="22" t="s">
        <v>28</v>
      </c>
      <c r="L29" s="22" t="s">
        <v>28</v>
      </c>
      <c r="M29" s="22" t="s">
        <v>28</v>
      </c>
      <c r="N29" s="22" t="s">
        <v>28</v>
      </c>
      <c r="O29" s="22" t="s">
        <v>28</v>
      </c>
      <c r="P29" s="22" t="s">
        <v>28</v>
      </c>
      <c r="Q29" s="22" t="s">
        <v>28</v>
      </c>
      <c r="R29" s="23" t="s">
        <v>28</v>
      </c>
    </row>
    <row r="30" spans="1:18" x14ac:dyDescent="0.35">
      <c r="A30" s="17" t="s">
        <v>140</v>
      </c>
      <c r="B30" s="24" t="s">
        <v>80</v>
      </c>
      <c r="C30" s="25" t="s">
        <v>28</v>
      </c>
      <c r="D30" s="25" t="s">
        <v>28</v>
      </c>
      <c r="E30" s="25" t="s">
        <v>28</v>
      </c>
      <c r="F30" s="26" t="s">
        <v>28</v>
      </c>
      <c r="H30" s="52" t="s">
        <v>116</v>
      </c>
      <c r="I30" s="27"/>
      <c r="J30" s="16" t="s">
        <v>28</v>
      </c>
      <c r="K30" s="22" t="s">
        <v>28</v>
      </c>
      <c r="L30" s="22" t="s">
        <v>28</v>
      </c>
      <c r="M30" s="22" t="s">
        <v>28</v>
      </c>
      <c r="N30" s="22" t="s">
        <v>28</v>
      </c>
      <c r="O30" s="22" t="s">
        <v>28</v>
      </c>
      <c r="P30" s="22" t="s">
        <v>28</v>
      </c>
      <c r="Q30" s="22" t="s">
        <v>28</v>
      </c>
      <c r="R30" s="23" t="s">
        <v>28</v>
      </c>
    </row>
    <row r="31" spans="1:18" x14ac:dyDescent="0.35">
      <c r="A31" s="17" t="s">
        <v>141</v>
      </c>
      <c r="B31" s="28" t="s">
        <v>73</v>
      </c>
      <c r="C31" s="25" t="s">
        <v>28</v>
      </c>
      <c r="D31" s="25" t="s">
        <v>28</v>
      </c>
      <c r="E31" s="25" t="s">
        <v>28</v>
      </c>
      <c r="F31" s="26" t="s">
        <v>28</v>
      </c>
      <c r="H31" s="52" t="s">
        <v>116</v>
      </c>
      <c r="I31" s="27"/>
      <c r="J31" s="16" t="s">
        <v>28</v>
      </c>
      <c r="K31" s="22" t="s">
        <v>28</v>
      </c>
      <c r="L31" s="22" t="s">
        <v>28</v>
      </c>
      <c r="M31" s="22" t="s">
        <v>28</v>
      </c>
      <c r="N31" s="22" t="s">
        <v>28</v>
      </c>
      <c r="O31" s="22" t="s">
        <v>28</v>
      </c>
      <c r="P31" s="22" t="s">
        <v>28</v>
      </c>
      <c r="Q31" s="22" t="s">
        <v>28</v>
      </c>
      <c r="R31" s="23" t="s">
        <v>28</v>
      </c>
    </row>
    <row r="32" spans="1:18" x14ac:dyDescent="0.35">
      <c r="A32" s="17" t="s">
        <v>142</v>
      </c>
      <c r="B32" s="28" t="s">
        <v>55</v>
      </c>
      <c r="C32" s="25" t="s">
        <v>28</v>
      </c>
      <c r="D32" s="25" t="s">
        <v>28</v>
      </c>
      <c r="E32" s="25" t="s">
        <v>28</v>
      </c>
      <c r="F32" s="26" t="s">
        <v>28</v>
      </c>
      <c r="H32" s="52" t="s">
        <v>116</v>
      </c>
      <c r="I32" s="27"/>
      <c r="J32" s="16" t="s">
        <v>28</v>
      </c>
      <c r="K32" s="22" t="s">
        <v>28</v>
      </c>
      <c r="L32" s="22" t="s">
        <v>28</v>
      </c>
      <c r="M32" s="22" t="s">
        <v>28</v>
      </c>
      <c r="N32" s="22" t="s">
        <v>28</v>
      </c>
      <c r="O32" s="22" t="s">
        <v>28</v>
      </c>
      <c r="P32" s="22" t="s">
        <v>28</v>
      </c>
      <c r="Q32" s="22" t="s">
        <v>28</v>
      </c>
      <c r="R32" s="23" t="s">
        <v>28</v>
      </c>
    </row>
    <row r="33" spans="1:18" x14ac:dyDescent="0.35">
      <c r="A33" s="17" t="s">
        <v>143</v>
      </c>
      <c r="B33" s="18" t="s">
        <v>84</v>
      </c>
      <c r="C33" s="19" t="s">
        <v>28</v>
      </c>
      <c r="D33" s="19" t="s">
        <v>28</v>
      </c>
      <c r="E33" s="19" t="s">
        <v>28</v>
      </c>
      <c r="F33" s="20" t="s">
        <v>28</v>
      </c>
      <c r="H33" s="51" t="s">
        <v>116</v>
      </c>
      <c r="I33" s="21"/>
      <c r="J33" s="16" t="s">
        <v>28</v>
      </c>
      <c r="K33" s="22" t="s">
        <v>28</v>
      </c>
      <c r="L33" s="22" t="s">
        <v>28</v>
      </c>
      <c r="M33" s="22" t="s">
        <v>28</v>
      </c>
      <c r="N33" s="22" t="s">
        <v>28</v>
      </c>
      <c r="O33" s="22" t="s">
        <v>28</v>
      </c>
      <c r="P33" s="22" t="s">
        <v>28</v>
      </c>
      <c r="Q33" s="22" t="s">
        <v>28</v>
      </c>
      <c r="R33" s="23" t="s">
        <v>28</v>
      </c>
    </row>
    <row r="34" spans="1:18" x14ac:dyDescent="0.35">
      <c r="A34" s="17" t="s">
        <v>144</v>
      </c>
      <c r="B34" s="28" t="s">
        <v>86</v>
      </c>
      <c r="C34" s="25" t="s">
        <v>28</v>
      </c>
      <c r="D34" s="25" t="s">
        <v>28</v>
      </c>
      <c r="E34" s="25" t="s">
        <v>28</v>
      </c>
      <c r="F34" s="26" t="s">
        <v>28</v>
      </c>
      <c r="H34" s="52" t="s">
        <v>116</v>
      </c>
      <c r="I34" s="27"/>
      <c r="J34" s="16" t="s">
        <v>28</v>
      </c>
      <c r="K34" s="22" t="s">
        <v>28</v>
      </c>
      <c r="L34" s="22" t="s">
        <v>28</v>
      </c>
      <c r="M34" s="22" t="s">
        <v>28</v>
      </c>
      <c r="N34" s="22" t="s">
        <v>28</v>
      </c>
      <c r="O34" s="22" t="s">
        <v>28</v>
      </c>
      <c r="P34" s="22" t="s">
        <v>28</v>
      </c>
      <c r="Q34" s="22" t="s">
        <v>28</v>
      </c>
      <c r="R34" s="23" t="s">
        <v>28</v>
      </c>
    </row>
    <row r="35" spans="1:18" x14ac:dyDescent="0.35">
      <c r="A35" s="17" t="s">
        <v>145</v>
      </c>
      <c r="B35" s="24" t="s">
        <v>88</v>
      </c>
      <c r="C35" s="25" t="s">
        <v>28</v>
      </c>
      <c r="D35" s="25" t="s">
        <v>28</v>
      </c>
      <c r="E35" s="25" t="s">
        <v>28</v>
      </c>
      <c r="F35" s="26" t="s">
        <v>28</v>
      </c>
      <c r="H35" s="52" t="s">
        <v>116</v>
      </c>
      <c r="I35" s="27"/>
      <c r="J35" s="16" t="s">
        <v>28</v>
      </c>
      <c r="K35" s="22" t="s">
        <v>28</v>
      </c>
      <c r="L35" s="22" t="s">
        <v>28</v>
      </c>
      <c r="M35" s="22" t="s">
        <v>28</v>
      </c>
      <c r="N35" s="22" t="s">
        <v>28</v>
      </c>
      <c r="O35" s="22" t="s">
        <v>28</v>
      </c>
      <c r="P35" s="22" t="s">
        <v>28</v>
      </c>
      <c r="Q35" s="22" t="s">
        <v>28</v>
      </c>
      <c r="R35" s="23" t="s">
        <v>28</v>
      </c>
    </row>
    <row r="36" spans="1:18" x14ac:dyDescent="0.35">
      <c r="A36" s="17" t="s">
        <v>146</v>
      </c>
      <c r="B36" s="24" t="s">
        <v>90</v>
      </c>
      <c r="C36" s="25" t="s">
        <v>28</v>
      </c>
      <c r="D36" s="25" t="s">
        <v>28</v>
      </c>
      <c r="E36" s="25" t="s">
        <v>28</v>
      </c>
      <c r="F36" s="26" t="s">
        <v>28</v>
      </c>
      <c r="H36" s="52" t="s">
        <v>116</v>
      </c>
      <c r="I36" s="27"/>
      <c r="J36" s="16" t="s">
        <v>28</v>
      </c>
      <c r="K36" s="22" t="s">
        <v>28</v>
      </c>
      <c r="L36" s="22" t="s">
        <v>28</v>
      </c>
      <c r="M36" s="22" t="s">
        <v>28</v>
      </c>
      <c r="N36" s="22" t="s">
        <v>28</v>
      </c>
      <c r="O36" s="22" t="s">
        <v>28</v>
      </c>
      <c r="P36" s="22" t="s">
        <v>28</v>
      </c>
      <c r="Q36" s="22" t="s">
        <v>28</v>
      </c>
      <c r="R36" s="23" t="s">
        <v>28</v>
      </c>
    </row>
    <row r="37" spans="1:18" x14ac:dyDescent="0.35">
      <c r="A37" s="17" t="s">
        <v>147</v>
      </c>
      <c r="B37" s="24" t="s">
        <v>92</v>
      </c>
      <c r="C37" s="25" t="s">
        <v>28</v>
      </c>
      <c r="D37" s="25" t="s">
        <v>28</v>
      </c>
      <c r="E37" s="25" t="s">
        <v>28</v>
      </c>
      <c r="F37" s="26" t="s">
        <v>28</v>
      </c>
      <c r="H37" s="52" t="s">
        <v>116</v>
      </c>
      <c r="I37" s="27"/>
      <c r="J37" s="16" t="s">
        <v>28</v>
      </c>
      <c r="K37" s="22" t="s">
        <v>28</v>
      </c>
      <c r="L37" s="22" t="s">
        <v>28</v>
      </c>
      <c r="M37" s="22" t="s">
        <v>28</v>
      </c>
      <c r="N37" s="22" t="s">
        <v>28</v>
      </c>
      <c r="O37" s="22" t="s">
        <v>28</v>
      </c>
      <c r="P37" s="22" t="s">
        <v>28</v>
      </c>
      <c r="Q37" s="22" t="s">
        <v>28</v>
      </c>
      <c r="R37" s="23" t="s">
        <v>28</v>
      </c>
    </row>
    <row r="38" spans="1:18" x14ac:dyDescent="0.35">
      <c r="A38" s="17" t="s">
        <v>148</v>
      </c>
      <c r="B38" s="24" t="s">
        <v>55</v>
      </c>
      <c r="C38" s="25" t="s">
        <v>28</v>
      </c>
      <c r="D38" s="25" t="s">
        <v>28</v>
      </c>
      <c r="E38" s="25" t="s">
        <v>28</v>
      </c>
      <c r="F38" s="26" t="s">
        <v>28</v>
      </c>
      <c r="H38" s="52" t="s">
        <v>116</v>
      </c>
      <c r="I38" s="27"/>
      <c r="J38" s="16" t="s">
        <v>28</v>
      </c>
      <c r="K38" s="22" t="s">
        <v>28</v>
      </c>
      <c r="L38" s="22" t="s">
        <v>28</v>
      </c>
      <c r="M38" s="22" t="s">
        <v>28</v>
      </c>
      <c r="N38" s="22" t="s">
        <v>28</v>
      </c>
      <c r="O38" s="22" t="s">
        <v>28</v>
      </c>
      <c r="P38" s="22" t="s">
        <v>28</v>
      </c>
      <c r="Q38" s="22" t="s">
        <v>28</v>
      </c>
      <c r="R38" s="23" t="s">
        <v>28</v>
      </c>
    </row>
    <row r="39" spans="1:18" x14ac:dyDescent="0.35">
      <c r="A39" s="17" t="s">
        <v>149</v>
      </c>
      <c r="B39" s="28" t="s">
        <v>97</v>
      </c>
      <c r="C39" s="25" t="s">
        <v>28</v>
      </c>
      <c r="D39" s="25" t="s">
        <v>28</v>
      </c>
      <c r="E39" s="25" t="s">
        <v>28</v>
      </c>
      <c r="F39" s="26" t="s">
        <v>28</v>
      </c>
      <c r="H39" s="52" t="s">
        <v>116</v>
      </c>
      <c r="I39" s="27"/>
      <c r="J39" s="16" t="s">
        <v>28</v>
      </c>
      <c r="K39" s="22" t="s">
        <v>28</v>
      </c>
      <c r="L39" s="22" t="s">
        <v>28</v>
      </c>
      <c r="M39" s="22" t="s">
        <v>28</v>
      </c>
      <c r="N39" s="22" t="s">
        <v>28</v>
      </c>
      <c r="O39" s="22" t="s">
        <v>28</v>
      </c>
      <c r="P39" s="22" t="s">
        <v>28</v>
      </c>
      <c r="Q39" s="22" t="s">
        <v>28</v>
      </c>
      <c r="R39" s="23" t="s">
        <v>28</v>
      </c>
    </row>
    <row r="40" spans="1:18" x14ac:dyDescent="0.35">
      <c r="A40" s="29" t="s">
        <v>98</v>
      </c>
      <c r="B40" s="30" t="s">
        <v>99</v>
      </c>
      <c r="C40" s="31" t="s">
        <v>28</v>
      </c>
      <c r="D40" s="31" t="s">
        <v>28</v>
      </c>
      <c r="E40" s="31" t="s">
        <v>28</v>
      </c>
      <c r="F40" s="32" t="s">
        <v>28</v>
      </c>
      <c r="H40" s="53"/>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7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700-000002000000}">
      <formula1>-90</formula1>
      <formula2>90</formula2>
    </dataValidation>
    <dataValidation type="decimal" showErrorMessage="1" sqref="B6" xr:uid="{00000000-0002-0000-1700-000003000000}">
      <formula1>-180</formula1>
      <formula2>180</formula2>
    </dataValidation>
    <dataValidation type="list" showErrorMessage="1" sqref="B7" xr:uid="{00000000-0002-0000-1700-000004000000}">
      <formula1>"Yes,No"</formula1>
    </dataValidation>
    <dataValidation type="decimal" showErrorMessage="1" sqref="B9" xr:uid="{00000000-0002-0000-17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40" xr:uid="{596267EF-43BB-4735-AB66-BC6FB7517BDD}">
      <formula1>OR(H13="MI",H13="N/A",ISNUMBER(H13))</formula1>
    </dataValidation>
    <dataValidation type="list" allowBlank="1" showErrorMessage="1" sqref="J13:J39" xr:uid="{00000000-0002-0000-1700-000023000000}">
      <formula1>"Level 1,Level 2,Level 3,Level 4"</formula1>
    </dataValidation>
    <dataValidation type="list" allowBlank="1" showErrorMessage="1" sqref="K13:K40" xr:uid="{00000000-0002-0000-17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700-000001000000}">
          <x14:formula1>
            <xm:f>ListofCountries!$A$1:$A$194</xm:f>
          </x14:formula1>
          <xm:sqref>B4</xm:sqref>
        </x14:dataValidation>
        <x14:dataValidation type="list" allowBlank="1" xr:uid="{00000000-0002-0000-1700-000005000000}">
          <x14:formula1>
            <xm:f>ListofCountries!$B$1:$B$152</xm:f>
          </x14:formula1>
          <xm:sqref>B8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59999389629810485"/>
  </sheetPr>
  <dimension ref="A1:R40"/>
  <sheetViews>
    <sheetView showGridLines="0" topLeftCell="B6" zoomScale="85" zoomScaleNormal="85" workbookViewId="0">
      <selection activeCell="B36" sqref="B36"/>
    </sheetView>
  </sheetViews>
  <sheetFormatPr baseColWidth="10" defaultColWidth="8.7265625" defaultRowHeight="14.5" x14ac:dyDescent="0.35"/>
  <cols>
    <col min="1" max="1" width="24" customWidth="1"/>
    <col min="2" max="2" width="570" customWidth="1"/>
    <col min="3" max="6" width="16" customWidth="1"/>
    <col min="7" max="7" width="3" customWidth="1"/>
    <col min="8" max="10" width="18" customWidth="1"/>
    <col min="11" max="12" width="26" customWidth="1"/>
    <col min="13" max="18" width="3" customWidth="1"/>
  </cols>
  <sheetData>
    <row r="1" spans="1:18" x14ac:dyDescent="0.35">
      <c r="A1" s="1" t="s">
        <v>0</v>
      </c>
      <c r="B1" s="2" t="s">
        <v>216</v>
      </c>
    </row>
    <row r="2" spans="1:18" x14ac:dyDescent="0.35">
      <c r="A2" s="3" t="s">
        <v>2</v>
      </c>
      <c r="B2" s="4" t="s">
        <v>217</v>
      </c>
    </row>
    <row r="3" spans="1:18" x14ac:dyDescent="0.35">
      <c r="A3" s="3" t="s">
        <v>4</v>
      </c>
      <c r="B3" s="4" t="s">
        <v>119</v>
      </c>
    </row>
    <row r="4" spans="1:18" x14ac:dyDescent="0.35">
      <c r="A4" s="3" t="s">
        <v>6</v>
      </c>
      <c r="B4" s="4" t="s">
        <v>7</v>
      </c>
    </row>
    <row r="5" spans="1:18" x14ac:dyDescent="0.35">
      <c r="A5" s="3" t="s">
        <v>8</v>
      </c>
      <c r="B5" s="4">
        <v>41.058281999999998</v>
      </c>
    </row>
    <row r="6" spans="1:18" x14ac:dyDescent="0.35">
      <c r="A6" s="3" t="s">
        <v>9</v>
      </c>
      <c r="B6" s="4">
        <v>0.66643300000000005</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120</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121</v>
      </c>
      <c r="B13" s="12" t="s">
        <v>39</v>
      </c>
      <c r="C13" s="13" t="s">
        <v>28</v>
      </c>
      <c r="D13" s="13" t="s">
        <v>28</v>
      </c>
      <c r="E13" s="13" t="s">
        <v>28</v>
      </c>
      <c r="F13" s="14" t="s">
        <v>28</v>
      </c>
      <c r="H13" s="15">
        <f>SUM(H14,H21,H33)</f>
        <v>43040.310672286229</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667.04</v>
      </c>
      <c r="I14" s="21"/>
      <c r="J14" s="16" t="s">
        <v>42</v>
      </c>
      <c r="K14" s="22" t="s">
        <v>43</v>
      </c>
      <c r="L14" s="22" t="s">
        <v>28</v>
      </c>
      <c r="M14" s="22" t="s">
        <v>28</v>
      </c>
      <c r="N14" s="22" t="s">
        <v>28</v>
      </c>
      <c r="O14" s="22" t="s">
        <v>28</v>
      </c>
      <c r="P14" s="22" t="s">
        <v>28</v>
      </c>
      <c r="Q14" s="22" t="s">
        <v>28</v>
      </c>
      <c r="R14" s="23" t="s">
        <v>28</v>
      </c>
    </row>
    <row r="15" spans="1:18" ht="15.5" thickTop="1" thickBot="1" x14ac:dyDescent="0.4">
      <c r="A15" s="17" t="s">
        <v>123</v>
      </c>
      <c r="B15" s="24" t="s">
        <v>45</v>
      </c>
      <c r="C15" s="25" t="s">
        <v>28</v>
      </c>
      <c r="D15" s="25" t="s">
        <v>28</v>
      </c>
      <c r="E15" s="25" t="s">
        <v>28</v>
      </c>
      <c r="F15" s="26" t="s">
        <v>28</v>
      </c>
      <c r="H15" s="27">
        <v>235.9</v>
      </c>
      <c r="I15" s="21"/>
      <c r="J15" s="69" t="s">
        <v>42</v>
      </c>
      <c r="K15" s="70" t="s">
        <v>43</v>
      </c>
      <c r="L15" s="55"/>
      <c r="M15" s="70" t="s">
        <v>131</v>
      </c>
      <c r="N15" s="70"/>
      <c r="O15" s="70"/>
      <c r="P15" s="70"/>
      <c r="Q15" s="70"/>
      <c r="R15" s="72"/>
    </row>
    <row r="16" spans="1:18" ht="15.5" thickTop="1" thickBot="1" x14ac:dyDescent="0.4">
      <c r="A16" s="17" t="s">
        <v>124</v>
      </c>
      <c r="B16" s="24" t="s">
        <v>47</v>
      </c>
      <c r="C16" s="25" t="s">
        <v>28</v>
      </c>
      <c r="D16" s="25" t="s">
        <v>28</v>
      </c>
      <c r="E16" s="25" t="s">
        <v>28</v>
      </c>
      <c r="F16" s="26" t="s">
        <v>28</v>
      </c>
      <c r="H16" s="27">
        <f>135.4+5.14</f>
        <v>140.54</v>
      </c>
      <c r="I16" s="21"/>
      <c r="J16" s="69" t="s">
        <v>42</v>
      </c>
      <c r="K16" s="70" t="s">
        <v>43</v>
      </c>
      <c r="L16" s="55"/>
      <c r="M16" s="70" t="s">
        <v>131</v>
      </c>
      <c r="N16" s="70"/>
      <c r="O16" s="70"/>
      <c r="P16" s="70"/>
      <c r="Q16" s="70"/>
      <c r="R16" s="72"/>
    </row>
    <row r="17" spans="1:18" ht="15.5" thickTop="1" thickBot="1" x14ac:dyDescent="0.4">
      <c r="A17" s="17" t="s">
        <v>125</v>
      </c>
      <c r="B17" s="24" t="s">
        <v>49</v>
      </c>
      <c r="C17" s="25" t="s">
        <v>28</v>
      </c>
      <c r="D17" s="25" t="s">
        <v>28</v>
      </c>
      <c r="E17" s="25" t="s">
        <v>28</v>
      </c>
      <c r="F17" s="26" t="s">
        <v>28</v>
      </c>
      <c r="H17" s="27">
        <v>0</v>
      </c>
      <c r="I17" s="21"/>
      <c r="J17" s="69" t="s">
        <v>42</v>
      </c>
      <c r="K17" s="70" t="s">
        <v>43</v>
      </c>
      <c r="L17" s="55"/>
      <c r="M17" s="70" t="s">
        <v>131</v>
      </c>
      <c r="N17" s="70"/>
      <c r="O17" s="70"/>
      <c r="P17" s="70"/>
      <c r="Q17" s="70"/>
      <c r="R17" s="72"/>
    </row>
    <row r="18" spans="1:18" ht="15.5" thickTop="1" thickBot="1" x14ac:dyDescent="0.4">
      <c r="A18" s="17" t="s">
        <v>126</v>
      </c>
      <c r="B18" s="24" t="s">
        <v>51</v>
      </c>
      <c r="C18" s="25" t="s">
        <v>28</v>
      </c>
      <c r="D18" s="25" t="s">
        <v>28</v>
      </c>
      <c r="E18" s="25" t="s">
        <v>28</v>
      </c>
      <c r="F18" s="26" t="s">
        <v>28</v>
      </c>
      <c r="H18" s="27">
        <v>64.2</v>
      </c>
      <c r="I18" s="21"/>
      <c r="J18" s="69" t="s">
        <v>42</v>
      </c>
      <c r="K18" s="70" t="s">
        <v>43</v>
      </c>
      <c r="L18" s="55"/>
      <c r="M18" s="70" t="s">
        <v>131</v>
      </c>
      <c r="N18" s="70"/>
      <c r="O18" s="70"/>
      <c r="P18" s="70"/>
      <c r="Q18" s="70"/>
      <c r="R18" s="72"/>
    </row>
    <row r="19" spans="1:18" ht="15.5" thickTop="1" thickBot="1" x14ac:dyDescent="0.4">
      <c r="A19" s="17" t="s">
        <v>127</v>
      </c>
      <c r="B19" s="24" t="s">
        <v>53</v>
      </c>
      <c r="C19" s="25" t="s">
        <v>28</v>
      </c>
      <c r="D19" s="25" t="s">
        <v>28</v>
      </c>
      <c r="E19" s="25" t="s">
        <v>28</v>
      </c>
      <c r="F19" s="26" t="s">
        <v>28</v>
      </c>
      <c r="H19" s="27">
        <v>125.3</v>
      </c>
      <c r="I19" s="21"/>
      <c r="J19" s="69" t="s">
        <v>42</v>
      </c>
      <c r="K19" s="70" t="s">
        <v>43</v>
      </c>
      <c r="L19" s="55"/>
      <c r="M19" s="70" t="s">
        <v>131</v>
      </c>
      <c r="N19" s="70"/>
      <c r="O19" s="70"/>
      <c r="P19" s="70"/>
      <c r="Q19" s="70"/>
      <c r="R19" s="72"/>
    </row>
    <row r="20" spans="1:18" ht="15.5" thickTop="1" thickBot="1" x14ac:dyDescent="0.4">
      <c r="A20" s="17" t="s">
        <v>128</v>
      </c>
      <c r="B20" s="24" t="s">
        <v>55</v>
      </c>
      <c r="C20" s="25" t="s">
        <v>28</v>
      </c>
      <c r="D20" s="25" t="s">
        <v>28</v>
      </c>
      <c r="E20" s="25" t="s">
        <v>28</v>
      </c>
      <c r="F20" s="26" t="s">
        <v>28</v>
      </c>
      <c r="H20" s="27">
        <v>101.1</v>
      </c>
      <c r="I20" s="21"/>
      <c r="J20" s="69" t="s">
        <v>42</v>
      </c>
      <c r="K20" s="70" t="s">
        <v>43</v>
      </c>
      <c r="L20" s="55"/>
      <c r="M20" s="70" t="s">
        <v>131</v>
      </c>
      <c r="N20" s="70"/>
      <c r="O20" s="70"/>
      <c r="P20" s="70"/>
      <c r="Q20" s="70"/>
      <c r="R20" s="72"/>
    </row>
    <row r="21" spans="1:18" ht="15.5" thickTop="1" thickBot="1" x14ac:dyDescent="0.4">
      <c r="A21" s="17" t="s">
        <v>129</v>
      </c>
      <c r="B21" s="18" t="s">
        <v>57</v>
      </c>
      <c r="C21" s="19" t="s">
        <v>28</v>
      </c>
      <c r="D21" s="19" t="s">
        <v>28</v>
      </c>
      <c r="E21" s="19" t="s">
        <v>28</v>
      </c>
      <c r="F21" s="20" t="s">
        <v>28</v>
      </c>
      <c r="H21" s="21">
        <f>SUM(H22:H28,H31:H32)</f>
        <v>41996.820325006229</v>
      </c>
      <c r="I21" s="21"/>
      <c r="J21" s="69" t="s">
        <v>42</v>
      </c>
      <c r="K21" s="70" t="s">
        <v>61</v>
      </c>
      <c r="L21" s="55"/>
      <c r="M21" s="70"/>
      <c r="N21" s="70"/>
      <c r="O21" s="70"/>
      <c r="P21" s="70"/>
      <c r="Q21" s="70"/>
      <c r="R21" s="72"/>
    </row>
    <row r="22" spans="1:18" ht="15.5" thickTop="1" thickBot="1" x14ac:dyDescent="0.4">
      <c r="A22" s="17" t="s">
        <v>130</v>
      </c>
      <c r="B22" s="28" t="s">
        <v>60</v>
      </c>
      <c r="C22" s="25" t="s">
        <v>28</v>
      </c>
      <c r="D22" s="25" t="s">
        <v>28</v>
      </c>
      <c r="E22" s="25" t="s">
        <v>28</v>
      </c>
      <c r="F22" s="26" t="s">
        <v>28</v>
      </c>
      <c r="H22" s="27">
        <v>747.61215093324097</v>
      </c>
      <c r="I22" s="21"/>
      <c r="J22" s="69" t="s">
        <v>42</v>
      </c>
      <c r="K22" s="70" t="s">
        <v>61</v>
      </c>
      <c r="L22" s="55"/>
      <c r="M22" s="70"/>
      <c r="N22" s="70"/>
      <c r="O22" s="70"/>
      <c r="P22" s="70" t="s">
        <v>131</v>
      </c>
      <c r="Q22" s="70"/>
      <c r="R22" s="72"/>
    </row>
    <row r="23" spans="1:18" ht="15.5" thickTop="1" thickBot="1" x14ac:dyDescent="0.4">
      <c r="A23" s="17" t="s">
        <v>132</v>
      </c>
      <c r="B23" s="28" t="s">
        <v>63</v>
      </c>
      <c r="C23" s="25" t="s">
        <v>28</v>
      </c>
      <c r="D23" s="25" t="s">
        <v>28</v>
      </c>
      <c r="E23" s="25" t="s">
        <v>28</v>
      </c>
      <c r="F23" s="26" t="s">
        <v>28</v>
      </c>
      <c r="H23" s="27">
        <v>199.50842272778101</v>
      </c>
      <c r="I23" s="21"/>
      <c r="J23" s="69" t="s">
        <v>58</v>
      </c>
      <c r="K23" s="70" t="s">
        <v>61</v>
      </c>
      <c r="L23" s="55"/>
      <c r="M23" s="70"/>
      <c r="N23" s="70"/>
      <c r="O23" s="70"/>
      <c r="P23" s="70" t="s">
        <v>131</v>
      </c>
      <c r="Q23" s="70"/>
      <c r="R23" s="72" t="s">
        <v>131</v>
      </c>
    </row>
    <row r="24" spans="1:18" ht="15.5" thickTop="1" thickBot="1" x14ac:dyDescent="0.4">
      <c r="A24" s="17" t="s">
        <v>133</v>
      </c>
      <c r="B24" s="28" t="s">
        <v>134</v>
      </c>
      <c r="C24" s="25" t="s">
        <v>28</v>
      </c>
      <c r="D24" s="25" t="s">
        <v>28</v>
      </c>
      <c r="E24" s="25" t="s">
        <v>28</v>
      </c>
      <c r="F24" s="26" t="s">
        <v>28</v>
      </c>
      <c r="H24" s="62">
        <v>638.9</v>
      </c>
      <c r="I24" s="21"/>
      <c r="J24" s="69" t="s">
        <v>42</v>
      </c>
      <c r="K24" s="70" t="s">
        <v>61</v>
      </c>
      <c r="L24" s="55"/>
      <c r="M24" s="70"/>
      <c r="N24" s="70"/>
      <c r="O24" s="70"/>
      <c r="P24" s="70" t="s">
        <v>131</v>
      </c>
      <c r="Q24" s="70"/>
      <c r="R24" s="72"/>
    </row>
    <row r="25" spans="1:18" ht="15.5" thickTop="1" thickBot="1" x14ac:dyDescent="0.4">
      <c r="A25" s="17" t="s">
        <v>135</v>
      </c>
      <c r="B25" s="28" t="s">
        <v>67</v>
      </c>
      <c r="C25" s="25" t="s">
        <v>28</v>
      </c>
      <c r="D25" s="25" t="s">
        <v>28</v>
      </c>
      <c r="E25" s="25" t="s">
        <v>28</v>
      </c>
      <c r="F25" s="26" t="s">
        <v>28</v>
      </c>
      <c r="H25" s="27">
        <v>9039.4036900551091</v>
      </c>
      <c r="I25" s="21"/>
      <c r="J25" s="69" t="s">
        <v>42</v>
      </c>
      <c r="K25" s="70" t="s">
        <v>43</v>
      </c>
      <c r="L25" s="55"/>
      <c r="M25" s="70"/>
      <c r="N25" s="70"/>
      <c r="O25" s="70"/>
      <c r="P25" s="70" t="s">
        <v>131</v>
      </c>
      <c r="Q25" s="70"/>
      <c r="R25" s="72"/>
    </row>
    <row r="26" spans="1:18" ht="15.5" thickTop="1" thickBot="1" x14ac:dyDescent="0.4">
      <c r="A26" s="17" t="s">
        <v>136</v>
      </c>
      <c r="B26" s="28" t="s">
        <v>55</v>
      </c>
      <c r="C26" s="25" t="s">
        <v>28</v>
      </c>
      <c r="D26" s="25" t="s">
        <v>28</v>
      </c>
      <c r="E26" s="25" t="s">
        <v>28</v>
      </c>
      <c r="F26" s="26" t="s">
        <v>28</v>
      </c>
      <c r="H26" s="27">
        <v>0</v>
      </c>
      <c r="I26" s="21"/>
      <c r="J26" s="69" t="s">
        <v>42</v>
      </c>
      <c r="K26" s="70" t="s">
        <v>61</v>
      </c>
      <c r="L26" s="55"/>
      <c r="M26" s="70"/>
      <c r="N26" s="70"/>
      <c r="O26" s="70"/>
      <c r="P26" s="70"/>
      <c r="Q26" s="70"/>
      <c r="R26" s="72"/>
    </row>
    <row r="27" spans="1:18" ht="15.5" thickTop="1" thickBot="1" x14ac:dyDescent="0.4">
      <c r="A27" s="17" t="s">
        <v>137</v>
      </c>
      <c r="B27" s="28" t="s">
        <v>71</v>
      </c>
      <c r="C27" s="25" t="s">
        <v>28</v>
      </c>
      <c r="D27" s="25" t="s">
        <v>28</v>
      </c>
      <c r="E27" s="25" t="s">
        <v>28</v>
      </c>
      <c r="F27" s="26" t="s">
        <v>28</v>
      </c>
      <c r="H27" s="27" t="s">
        <v>68</v>
      </c>
      <c r="I27" s="21"/>
      <c r="J27" s="69"/>
      <c r="K27" s="70"/>
      <c r="L27" s="55"/>
      <c r="M27" s="70"/>
      <c r="N27" s="70"/>
      <c r="O27" s="70"/>
      <c r="P27" s="70"/>
      <c r="Q27" s="70"/>
      <c r="R27" s="72"/>
    </row>
    <row r="28" spans="1:18" ht="15.5" thickTop="1" thickBot="1" x14ac:dyDescent="0.4">
      <c r="A28" s="17" t="s">
        <v>138</v>
      </c>
      <c r="B28" s="28" t="s">
        <v>76</v>
      </c>
      <c r="C28" s="25" t="s">
        <v>28</v>
      </c>
      <c r="D28" s="25" t="s">
        <v>28</v>
      </c>
      <c r="E28" s="25" t="s">
        <v>28</v>
      </c>
      <c r="F28" s="26" t="s">
        <v>28</v>
      </c>
      <c r="H28" s="27">
        <v>31371.396061290099</v>
      </c>
      <c r="I28" s="21"/>
      <c r="J28" s="69" t="s">
        <v>42</v>
      </c>
      <c r="K28" s="70" t="s">
        <v>61</v>
      </c>
      <c r="L28" s="55"/>
      <c r="M28" s="70"/>
      <c r="N28" s="70"/>
      <c r="O28" s="70"/>
      <c r="P28" s="70"/>
      <c r="Q28" s="70"/>
      <c r="R28" s="72"/>
    </row>
    <row r="29" spans="1:18" ht="15.5" thickTop="1" thickBot="1" x14ac:dyDescent="0.4">
      <c r="A29" s="17" t="s">
        <v>139</v>
      </c>
      <c r="B29" s="24" t="s">
        <v>78</v>
      </c>
      <c r="C29" s="25" t="s">
        <v>28</v>
      </c>
      <c r="D29" s="25" t="s">
        <v>28</v>
      </c>
      <c r="E29" s="25" t="s">
        <v>28</v>
      </c>
      <c r="F29" s="26" t="s">
        <v>28</v>
      </c>
      <c r="H29" s="27">
        <v>31371.396060999999</v>
      </c>
      <c r="I29" s="21"/>
      <c r="J29" s="69" t="s">
        <v>42</v>
      </c>
      <c r="K29" s="70" t="s">
        <v>61</v>
      </c>
      <c r="L29" s="55"/>
      <c r="M29" s="70"/>
      <c r="N29" s="70"/>
      <c r="O29" s="70"/>
      <c r="P29" s="70"/>
      <c r="Q29" s="70"/>
      <c r="R29" s="72"/>
    </row>
    <row r="30" spans="1:18" ht="15.5" thickTop="1" thickBot="1" x14ac:dyDescent="0.4">
      <c r="A30" s="17" t="s">
        <v>140</v>
      </c>
      <c r="B30" s="24" t="s">
        <v>80</v>
      </c>
      <c r="C30" s="25" t="s">
        <v>28</v>
      </c>
      <c r="D30" s="25" t="s">
        <v>28</v>
      </c>
      <c r="E30" s="25" t="s">
        <v>28</v>
      </c>
      <c r="F30" s="26" t="s">
        <v>28</v>
      </c>
      <c r="H30" s="27" t="s">
        <v>68</v>
      </c>
      <c r="I30" s="21"/>
      <c r="J30" s="69"/>
      <c r="K30" s="70"/>
      <c r="L30" s="55"/>
      <c r="M30" s="70"/>
      <c r="N30" s="70"/>
      <c r="O30" s="70"/>
      <c r="P30" s="70" t="s">
        <v>131</v>
      </c>
      <c r="Q30" s="70"/>
      <c r="R30" s="72"/>
    </row>
    <row r="31" spans="1:18" ht="15.5" thickTop="1" thickBot="1" x14ac:dyDescent="0.4">
      <c r="A31" s="17" t="s">
        <v>141</v>
      </c>
      <c r="B31" s="28" t="s">
        <v>73</v>
      </c>
      <c r="C31" s="25" t="s">
        <v>28</v>
      </c>
      <c r="D31" s="25" t="s">
        <v>28</v>
      </c>
      <c r="E31" s="25" t="s">
        <v>28</v>
      </c>
      <c r="F31" s="26" t="s">
        <v>28</v>
      </c>
      <c r="H31" s="27">
        <v>0</v>
      </c>
      <c r="I31" s="21"/>
      <c r="J31" s="69" t="s">
        <v>42</v>
      </c>
      <c r="K31" s="70" t="s">
        <v>61</v>
      </c>
      <c r="L31" s="55"/>
      <c r="M31" s="70"/>
      <c r="N31" s="70"/>
      <c r="O31" s="70"/>
      <c r="P31" s="70"/>
      <c r="Q31" s="70"/>
      <c r="R31" s="72"/>
    </row>
    <row r="32" spans="1:18" ht="15.5" thickTop="1" thickBot="1" x14ac:dyDescent="0.4">
      <c r="A32" s="17" t="s">
        <v>142</v>
      </c>
      <c r="B32" s="28" t="s">
        <v>55</v>
      </c>
      <c r="C32" s="25" t="s">
        <v>28</v>
      </c>
      <c r="D32" s="25" t="s">
        <v>28</v>
      </c>
      <c r="E32" s="25" t="s">
        <v>28</v>
      </c>
      <c r="F32" s="26" t="s">
        <v>28</v>
      </c>
      <c r="H32" s="27">
        <v>0</v>
      </c>
      <c r="I32" s="21"/>
      <c r="J32" s="69" t="s">
        <v>42</v>
      </c>
      <c r="K32" s="70" t="s">
        <v>61</v>
      </c>
      <c r="L32" s="55"/>
      <c r="M32" s="70"/>
      <c r="N32" s="70"/>
      <c r="O32" s="70"/>
      <c r="P32" s="70"/>
      <c r="Q32" s="70"/>
      <c r="R32" s="72"/>
    </row>
    <row r="33" spans="1:18" ht="15.5" thickTop="1" thickBot="1" x14ac:dyDescent="0.4">
      <c r="A33" s="17" t="s">
        <v>143</v>
      </c>
      <c r="B33" s="18" t="s">
        <v>84</v>
      </c>
      <c r="C33" s="19" t="s">
        <v>28</v>
      </c>
      <c r="D33" s="19" t="s">
        <v>28</v>
      </c>
      <c r="E33" s="19" t="s">
        <v>28</v>
      </c>
      <c r="F33" s="20" t="s">
        <v>28</v>
      </c>
      <c r="H33" s="21">
        <f>H34</f>
        <v>376.45034728000002</v>
      </c>
      <c r="I33" s="21"/>
      <c r="J33" s="69"/>
      <c r="K33" s="70"/>
      <c r="L33" s="55"/>
      <c r="M33" s="70"/>
      <c r="N33" s="70"/>
      <c r="O33" s="70"/>
      <c r="P33" s="70"/>
      <c r="Q33" s="70"/>
      <c r="R33" s="72"/>
    </row>
    <row r="34" spans="1:18" ht="15.5" thickTop="1" thickBot="1" x14ac:dyDescent="0.4">
      <c r="A34" s="17" t="s">
        <v>144</v>
      </c>
      <c r="B34" s="28" t="s">
        <v>86</v>
      </c>
      <c r="C34" s="25" t="s">
        <v>28</v>
      </c>
      <c r="D34" s="25" t="s">
        <v>28</v>
      </c>
      <c r="E34" s="25" t="s">
        <v>28</v>
      </c>
      <c r="F34" s="26" t="s">
        <v>28</v>
      </c>
      <c r="H34" s="27">
        <f>SUM(H35:H38)</f>
        <v>376.45034728000002</v>
      </c>
      <c r="I34" s="21"/>
      <c r="J34" s="69" t="s">
        <v>42</v>
      </c>
      <c r="K34" s="70" t="s">
        <v>61</v>
      </c>
      <c r="L34" s="55"/>
      <c r="M34" s="70"/>
      <c r="N34" s="70"/>
      <c r="O34" s="70"/>
      <c r="P34" s="70"/>
      <c r="Q34" s="70"/>
      <c r="R34" s="72"/>
    </row>
    <row r="35" spans="1:18" ht="15.5" thickTop="1" thickBot="1" x14ac:dyDescent="0.4">
      <c r="A35" s="17" t="s">
        <v>145</v>
      </c>
      <c r="B35" s="24" t="s">
        <v>88</v>
      </c>
      <c r="C35" s="25" t="s">
        <v>28</v>
      </c>
      <c r="D35" s="25" t="s">
        <v>28</v>
      </c>
      <c r="E35" s="25" t="s">
        <v>28</v>
      </c>
      <c r="F35" s="26" t="s">
        <v>28</v>
      </c>
      <c r="H35" s="27">
        <v>315.17118728000003</v>
      </c>
      <c r="I35" s="21"/>
      <c r="J35" s="69" t="s">
        <v>42</v>
      </c>
      <c r="K35" s="70" t="s">
        <v>43</v>
      </c>
      <c r="L35" s="55"/>
      <c r="M35" s="70" t="s">
        <v>131</v>
      </c>
      <c r="N35" s="70"/>
      <c r="O35" s="70" t="s">
        <v>131</v>
      </c>
      <c r="P35" s="70"/>
      <c r="Q35" s="70"/>
      <c r="R35" s="72"/>
    </row>
    <row r="36" spans="1:18" ht="15.5" thickTop="1" thickBot="1" x14ac:dyDescent="0.4">
      <c r="A36" s="17" t="s">
        <v>146</v>
      </c>
      <c r="B36" s="24" t="s">
        <v>90</v>
      </c>
      <c r="C36" s="25" t="s">
        <v>28</v>
      </c>
      <c r="D36" s="25" t="s">
        <v>28</v>
      </c>
      <c r="E36" s="25" t="s">
        <v>28</v>
      </c>
      <c r="F36" s="26" t="s">
        <v>28</v>
      </c>
      <c r="H36" s="27" t="s">
        <v>68</v>
      </c>
      <c r="I36" s="21"/>
      <c r="J36" s="69"/>
      <c r="K36" s="70"/>
      <c r="L36" s="55"/>
      <c r="M36" s="70"/>
      <c r="N36" s="70"/>
      <c r="O36" s="70"/>
      <c r="P36" s="70"/>
      <c r="Q36" s="70"/>
      <c r="R36" s="72"/>
    </row>
    <row r="37" spans="1:18" ht="15.5" thickTop="1" thickBot="1" x14ac:dyDescent="0.4">
      <c r="A37" s="17" t="s">
        <v>147</v>
      </c>
      <c r="B37" s="24" t="s">
        <v>92</v>
      </c>
      <c r="C37" s="25" t="s">
        <v>28</v>
      </c>
      <c r="D37" s="25" t="s">
        <v>28</v>
      </c>
      <c r="E37" s="25" t="s">
        <v>28</v>
      </c>
      <c r="F37" s="26" t="s">
        <v>28</v>
      </c>
      <c r="H37" s="27">
        <v>61.27915999999999</v>
      </c>
      <c r="I37" s="21"/>
      <c r="J37" s="69" t="s">
        <v>58</v>
      </c>
      <c r="K37" s="70" t="s">
        <v>61</v>
      </c>
      <c r="L37" s="55"/>
      <c r="M37" s="70" t="s">
        <v>131</v>
      </c>
      <c r="N37" s="70"/>
      <c r="O37" s="70" t="s">
        <v>131</v>
      </c>
      <c r="P37" s="70"/>
      <c r="Q37" s="70"/>
      <c r="R37" s="72"/>
    </row>
    <row r="38" spans="1:18" ht="15.5" thickTop="1" thickBot="1" x14ac:dyDescent="0.4">
      <c r="A38" s="17" t="s">
        <v>148</v>
      </c>
      <c r="B38" s="24" t="s">
        <v>55</v>
      </c>
      <c r="C38" s="25" t="s">
        <v>28</v>
      </c>
      <c r="D38" s="25" t="s">
        <v>28</v>
      </c>
      <c r="E38" s="25" t="s">
        <v>28</v>
      </c>
      <c r="F38" s="26" t="s">
        <v>28</v>
      </c>
      <c r="H38" s="27" t="s">
        <v>68</v>
      </c>
      <c r="I38" s="21"/>
      <c r="J38" s="69"/>
      <c r="K38" s="70"/>
      <c r="L38" s="55"/>
      <c r="M38" s="70"/>
      <c r="N38" s="70"/>
      <c r="O38" s="70"/>
      <c r="P38" s="70"/>
      <c r="Q38" s="70"/>
      <c r="R38" s="72"/>
    </row>
    <row r="39" spans="1:18" ht="15.5" thickTop="1" thickBot="1" x14ac:dyDescent="0.4">
      <c r="A39" s="17" t="s">
        <v>149</v>
      </c>
      <c r="B39" s="28" t="s">
        <v>97</v>
      </c>
      <c r="C39" s="25" t="s">
        <v>28</v>
      </c>
      <c r="D39" s="25" t="s">
        <v>28</v>
      </c>
      <c r="E39" s="25" t="s">
        <v>28</v>
      </c>
      <c r="F39" s="26" t="s">
        <v>28</v>
      </c>
      <c r="H39" s="27" t="s">
        <v>68</v>
      </c>
      <c r="I39" s="21"/>
      <c r="J39" s="69"/>
      <c r="K39" s="70"/>
      <c r="L39" s="55"/>
      <c r="M39" s="70"/>
      <c r="N39" s="70"/>
      <c r="O39" s="70"/>
      <c r="P39" s="70"/>
      <c r="Q39" s="70"/>
      <c r="R39" s="72"/>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8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800-000002000000}">
      <formula1>-90</formula1>
      <formula2>90</formula2>
    </dataValidation>
    <dataValidation type="decimal" showErrorMessage="1" sqref="B6" xr:uid="{00000000-0002-0000-1800-000003000000}">
      <formula1>-180</formula1>
      <formula2>180</formula2>
    </dataValidation>
    <dataValidation type="list" showErrorMessage="1" sqref="B7" xr:uid="{00000000-0002-0000-1800-000004000000}">
      <formula1>"Yes,No"</formula1>
    </dataValidation>
    <dataValidation type="decimal" showErrorMessage="1" sqref="B9" xr:uid="{00000000-0002-0000-18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800-000007000000}">
      <formula1>OR(H13="MI",H13="N/A",ISNUMBER(H13))</formula1>
    </dataValidation>
    <dataValidation type="list" allowBlank="1" showErrorMessage="1" sqref="J13:J14" xr:uid="{00000000-0002-0000-1800-000023000000}">
      <formula1>"Level 1,Level 2,Level 3,Level 4"</formula1>
    </dataValidation>
    <dataValidation type="list" allowBlank="1" showErrorMessage="1" sqref="K13:K14 K40" xr:uid="{00000000-0002-0000-18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800-000001000000}">
          <x14:formula1>
            <xm:f>ListofCountries!$A$1:$A$194</xm:f>
          </x14:formula1>
          <xm:sqref>B4</xm:sqref>
        </x14:dataValidation>
        <x14:dataValidation type="list" allowBlank="1" xr:uid="{00000000-0002-0000-1800-000005000000}">
          <x14:formula1>
            <xm:f>ListofCountries!$B$1:$B$152</xm:f>
          </x14:formula1>
          <xm:sqref>B8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59999389629810485"/>
  </sheetPr>
  <dimension ref="A1:R40"/>
  <sheetViews>
    <sheetView showGridLines="0" topLeftCell="B8" workbookViewId="0">
      <selection activeCell="I28" sqref="I28"/>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218</v>
      </c>
    </row>
    <row r="2" spans="1:18" x14ac:dyDescent="0.35">
      <c r="A2" s="3" t="s">
        <v>2</v>
      </c>
      <c r="B2" s="4" t="s">
        <v>219</v>
      </c>
    </row>
    <row r="3" spans="1:18" x14ac:dyDescent="0.35">
      <c r="A3" s="3" t="s">
        <v>4</v>
      </c>
      <c r="B3" s="4" t="s">
        <v>119</v>
      </c>
    </row>
    <row r="4" spans="1:18" x14ac:dyDescent="0.35">
      <c r="A4" s="3" t="s">
        <v>6</v>
      </c>
      <c r="B4" s="4" t="s">
        <v>7</v>
      </c>
    </row>
    <row r="5" spans="1:18" x14ac:dyDescent="0.35">
      <c r="A5" s="3" t="s">
        <v>8</v>
      </c>
      <c r="B5" s="4">
        <v>42.303987999999997</v>
      </c>
    </row>
    <row r="6" spans="1:18" x14ac:dyDescent="0.35">
      <c r="A6" s="3" t="s">
        <v>9</v>
      </c>
      <c r="B6" s="4">
        <v>-2.0718190000000001</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89">
        <f>SUM(H14,H21,H33)</f>
        <v>70904.839487987454</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2556.6800000000003</v>
      </c>
      <c r="I14" s="21"/>
      <c r="J14" s="16" t="s">
        <v>42</v>
      </c>
      <c r="K14" s="22" t="s">
        <v>43</v>
      </c>
      <c r="L14" s="22" t="s">
        <v>28</v>
      </c>
      <c r="M14" s="55" t="s">
        <v>131</v>
      </c>
      <c r="N14" s="55"/>
      <c r="O14" s="55"/>
      <c r="P14" s="55"/>
      <c r="Q14" s="55"/>
      <c r="R14" s="71"/>
    </row>
    <row r="15" spans="1:18" ht="15.5" thickTop="1" thickBot="1" x14ac:dyDescent="0.4">
      <c r="A15" s="17" t="s">
        <v>123</v>
      </c>
      <c r="B15" s="24" t="s">
        <v>45</v>
      </c>
      <c r="C15" s="25" t="s">
        <v>28</v>
      </c>
      <c r="D15" s="25" t="s">
        <v>28</v>
      </c>
      <c r="E15" s="25" t="s">
        <v>28</v>
      </c>
      <c r="F15" s="26" t="s">
        <v>28</v>
      </c>
      <c r="H15" s="27">
        <v>87.7</v>
      </c>
      <c r="I15" s="21"/>
      <c r="J15" s="16" t="s">
        <v>42</v>
      </c>
      <c r="K15" s="22" t="s">
        <v>43</v>
      </c>
      <c r="L15" s="22" t="s">
        <v>28</v>
      </c>
      <c r="M15" s="55" t="s">
        <v>131</v>
      </c>
      <c r="N15" s="55"/>
      <c r="O15" s="55"/>
      <c r="P15" s="55"/>
      <c r="Q15" s="55"/>
      <c r="R15" s="71"/>
    </row>
    <row r="16" spans="1:18" ht="15.5" thickTop="1" thickBot="1" x14ac:dyDescent="0.4">
      <c r="A16" s="17" t="s">
        <v>124</v>
      </c>
      <c r="B16" s="24" t="s">
        <v>47</v>
      </c>
      <c r="C16" s="25" t="s">
        <v>28</v>
      </c>
      <c r="D16" s="25" t="s">
        <v>28</v>
      </c>
      <c r="E16" s="25" t="s">
        <v>28</v>
      </c>
      <c r="F16" s="26" t="s">
        <v>28</v>
      </c>
      <c r="H16" s="27">
        <f>199+1617.78</f>
        <v>1816.78</v>
      </c>
      <c r="I16" s="21"/>
      <c r="J16" s="16" t="s">
        <v>42</v>
      </c>
      <c r="K16" s="22" t="s">
        <v>43</v>
      </c>
      <c r="L16" s="22" t="s">
        <v>28</v>
      </c>
      <c r="M16" s="55" t="s">
        <v>131</v>
      </c>
      <c r="N16" s="55"/>
      <c r="O16" s="55"/>
      <c r="P16" s="55"/>
      <c r="Q16" s="55"/>
      <c r="R16" s="71"/>
    </row>
    <row r="17" spans="1:18" ht="15.5" thickTop="1" thickBot="1" x14ac:dyDescent="0.4">
      <c r="A17" s="17" t="s">
        <v>125</v>
      </c>
      <c r="B17" s="24" t="s">
        <v>49</v>
      </c>
      <c r="C17" s="25" t="s">
        <v>28</v>
      </c>
      <c r="D17" s="25" t="s">
        <v>28</v>
      </c>
      <c r="E17" s="25" t="s">
        <v>28</v>
      </c>
      <c r="F17" s="26" t="s">
        <v>28</v>
      </c>
      <c r="H17" s="27">
        <v>0</v>
      </c>
      <c r="I17" s="21"/>
      <c r="J17" s="16" t="s">
        <v>42</v>
      </c>
      <c r="K17" s="22" t="s">
        <v>43</v>
      </c>
      <c r="L17" s="22" t="s">
        <v>28</v>
      </c>
      <c r="M17" s="55" t="s">
        <v>131</v>
      </c>
      <c r="N17" s="55"/>
      <c r="O17" s="55"/>
      <c r="P17" s="55"/>
      <c r="Q17" s="55"/>
      <c r="R17" s="71"/>
    </row>
    <row r="18" spans="1:18" ht="15.5" thickTop="1" thickBot="1" x14ac:dyDescent="0.4">
      <c r="A18" s="17" t="s">
        <v>126</v>
      </c>
      <c r="B18" s="24" t="s">
        <v>51</v>
      </c>
      <c r="C18" s="25" t="s">
        <v>28</v>
      </c>
      <c r="D18" s="25" t="s">
        <v>28</v>
      </c>
      <c r="E18" s="25" t="s">
        <v>28</v>
      </c>
      <c r="F18" s="26" t="s">
        <v>28</v>
      </c>
      <c r="H18" s="27">
        <v>64.199999999999989</v>
      </c>
      <c r="I18" s="21"/>
      <c r="J18" s="16" t="s">
        <v>42</v>
      </c>
      <c r="K18" s="22" t="s">
        <v>43</v>
      </c>
      <c r="L18" s="22" t="s">
        <v>28</v>
      </c>
      <c r="M18" s="55" t="s">
        <v>131</v>
      </c>
      <c r="N18" s="55"/>
      <c r="O18" s="55"/>
      <c r="P18" s="55"/>
      <c r="Q18" s="55"/>
      <c r="R18" s="71"/>
    </row>
    <row r="19" spans="1:18" ht="15.5" thickTop="1" thickBot="1" x14ac:dyDescent="0.4">
      <c r="A19" s="17" t="s">
        <v>127</v>
      </c>
      <c r="B19" s="24" t="s">
        <v>53</v>
      </c>
      <c r="C19" s="25" t="s">
        <v>28</v>
      </c>
      <c r="D19" s="25" t="s">
        <v>28</v>
      </c>
      <c r="E19" s="25" t="s">
        <v>28</v>
      </c>
      <c r="F19" s="26" t="s">
        <v>28</v>
      </c>
      <c r="H19" s="27">
        <v>1.3</v>
      </c>
      <c r="I19" s="21"/>
      <c r="J19" s="16" t="s">
        <v>42</v>
      </c>
      <c r="K19" s="22" t="s">
        <v>43</v>
      </c>
      <c r="L19" s="22" t="s">
        <v>28</v>
      </c>
      <c r="M19" s="55" t="s">
        <v>131</v>
      </c>
      <c r="N19" s="55"/>
      <c r="O19" s="55"/>
      <c r="P19" s="55"/>
      <c r="Q19" s="55"/>
      <c r="R19" s="71"/>
    </row>
    <row r="20" spans="1:18" ht="15.5" thickTop="1" thickBot="1" x14ac:dyDescent="0.4">
      <c r="A20" s="17" t="s">
        <v>128</v>
      </c>
      <c r="B20" s="24" t="s">
        <v>55</v>
      </c>
      <c r="C20" s="25" t="s">
        <v>28</v>
      </c>
      <c r="D20" s="25" t="s">
        <v>28</v>
      </c>
      <c r="E20" s="25" t="s">
        <v>28</v>
      </c>
      <c r="F20" s="26" t="s">
        <v>28</v>
      </c>
      <c r="H20" s="27">
        <v>586.70000000000005</v>
      </c>
      <c r="I20" s="21"/>
      <c r="J20" s="16" t="s">
        <v>42</v>
      </c>
      <c r="K20" s="22" t="s">
        <v>43</v>
      </c>
      <c r="L20" s="22" t="s">
        <v>28</v>
      </c>
      <c r="M20" s="55"/>
      <c r="N20" s="55"/>
      <c r="O20" s="55"/>
      <c r="P20" s="55"/>
      <c r="Q20" s="55"/>
      <c r="R20" s="71"/>
    </row>
    <row r="21" spans="1:18" ht="15.5" thickTop="1" thickBot="1" x14ac:dyDescent="0.4">
      <c r="A21" s="17" t="s">
        <v>129</v>
      </c>
      <c r="B21" s="18" t="s">
        <v>57</v>
      </c>
      <c r="C21" s="19" t="s">
        <v>28</v>
      </c>
      <c r="D21" s="19" t="s">
        <v>28</v>
      </c>
      <c r="E21" s="19" t="s">
        <v>28</v>
      </c>
      <c r="F21" s="20" t="s">
        <v>28</v>
      </c>
      <c r="H21" s="86">
        <f>SUM(H22:H28,H31:H32)</f>
        <v>67662.572817287451</v>
      </c>
      <c r="I21" s="21"/>
      <c r="J21" s="16" t="s">
        <v>42</v>
      </c>
      <c r="K21" s="22" t="s">
        <v>61</v>
      </c>
      <c r="L21" s="22" t="s">
        <v>28</v>
      </c>
      <c r="M21" s="55"/>
      <c r="N21" s="55"/>
      <c r="O21" s="55"/>
      <c r="P21" s="55" t="s">
        <v>131</v>
      </c>
      <c r="Q21" s="55"/>
      <c r="R21" s="71"/>
    </row>
    <row r="22" spans="1:18" ht="15.5" thickTop="1" thickBot="1" x14ac:dyDescent="0.4">
      <c r="A22" s="17" t="s">
        <v>130</v>
      </c>
      <c r="B22" s="28" t="s">
        <v>60</v>
      </c>
      <c r="C22" s="25" t="s">
        <v>28</v>
      </c>
      <c r="D22" s="25" t="s">
        <v>28</v>
      </c>
      <c r="E22" s="25" t="s">
        <v>28</v>
      </c>
      <c r="F22" s="26" t="s">
        <v>28</v>
      </c>
      <c r="H22" s="87">
        <v>877.8276794322428</v>
      </c>
      <c r="I22" s="21"/>
      <c r="J22" s="16" t="s">
        <v>58</v>
      </c>
      <c r="K22" s="22" t="s">
        <v>61</v>
      </c>
      <c r="L22" s="22" t="s">
        <v>28</v>
      </c>
      <c r="M22" s="55"/>
      <c r="N22" s="55"/>
      <c r="O22" s="55"/>
      <c r="P22" s="55" t="s">
        <v>131</v>
      </c>
      <c r="Q22" s="55"/>
      <c r="R22" s="71" t="s">
        <v>131</v>
      </c>
    </row>
    <row r="23" spans="1:18" ht="15.5" thickTop="1" thickBot="1" x14ac:dyDescent="0.4">
      <c r="A23" s="17" t="s">
        <v>132</v>
      </c>
      <c r="B23" s="28" t="s">
        <v>63</v>
      </c>
      <c r="C23" s="25" t="s">
        <v>28</v>
      </c>
      <c r="D23" s="25" t="s">
        <v>28</v>
      </c>
      <c r="E23" s="25" t="s">
        <v>28</v>
      </c>
      <c r="F23" s="26" t="s">
        <v>28</v>
      </c>
      <c r="H23" s="87" t="s">
        <v>68</v>
      </c>
      <c r="I23" s="21"/>
      <c r="J23" s="16" t="s">
        <v>28</v>
      </c>
      <c r="K23" s="22" t="s">
        <v>28</v>
      </c>
      <c r="L23" s="22" t="s">
        <v>28</v>
      </c>
      <c r="M23" s="55"/>
      <c r="N23" s="55"/>
      <c r="O23" s="55"/>
      <c r="P23" s="55" t="s">
        <v>131</v>
      </c>
      <c r="Q23" s="55"/>
      <c r="R23" s="71"/>
    </row>
    <row r="24" spans="1:18" ht="15.5" thickTop="1" thickBot="1" x14ac:dyDescent="0.4">
      <c r="A24" s="17" t="s">
        <v>133</v>
      </c>
      <c r="B24" s="28" t="s">
        <v>134</v>
      </c>
      <c r="C24" s="25" t="s">
        <v>28</v>
      </c>
      <c r="D24" s="25" t="s">
        <v>28</v>
      </c>
      <c r="E24" s="25" t="s">
        <v>28</v>
      </c>
      <c r="F24" s="26" t="s">
        <v>28</v>
      </c>
      <c r="H24" s="88">
        <v>3350</v>
      </c>
      <c r="I24" s="21"/>
      <c r="J24" s="16" t="s">
        <v>42</v>
      </c>
      <c r="K24" s="22" t="s">
        <v>43</v>
      </c>
      <c r="L24" s="22" t="s">
        <v>28</v>
      </c>
      <c r="M24" s="55"/>
      <c r="N24" s="55"/>
      <c r="O24" s="55"/>
      <c r="P24" s="55" t="s">
        <v>131</v>
      </c>
      <c r="Q24" s="55"/>
      <c r="R24" s="71"/>
    </row>
    <row r="25" spans="1:18" ht="15.5" thickTop="1" thickBot="1" x14ac:dyDescent="0.4">
      <c r="A25" s="17" t="s">
        <v>135</v>
      </c>
      <c r="B25" s="28" t="s">
        <v>67</v>
      </c>
      <c r="C25" s="25" t="s">
        <v>28</v>
      </c>
      <c r="D25" s="25" t="s">
        <v>28</v>
      </c>
      <c r="E25" s="25" t="s">
        <v>28</v>
      </c>
      <c r="F25" s="26" t="s">
        <v>28</v>
      </c>
      <c r="H25" s="87">
        <v>5376.2788743545052</v>
      </c>
      <c r="I25" s="21"/>
      <c r="J25" s="16" t="s">
        <v>42</v>
      </c>
      <c r="K25" s="22" t="s">
        <v>61</v>
      </c>
      <c r="L25" s="22" t="s">
        <v>28</v>
      </c>
      <c r="M25" s="55"/>
      <c r="N25" s="55"/>
      <c r="O25" s="55"/>
      <c r="P25" s="55"/>
      <c r="Q25" s="55"/>
      <c r="R25" s="71"/>
    </row>
    <row r="26" spans="1:18" ht="15.5" thickTop="1" thickBot="1" x14ac:dyDescent="0.4">
      <c r="A26" s="17" t="s">
        <v>136</v>
      </c>
      <c r="B26" s="28" t="s">
        <v>55</v>
      </c>
      <c r="C26" s="25" t="s">
        <v>28</v>
      </c>
      <c r="D26" s="25" t="s">
        <v>28</v>
      </c>
      <c r="E26" s="25" t="s">
        <v>28</v>
      </c>
      <c r="F26" s="26" t="s">
        <v>28</v>
      </c>
      <c r="H26" s="87">
        <v>0</v>
      </c>
      <c r="I26" s="21"/>
      <c r="J26" s="16" t="s">
        <v>42</v>
      </c>
      <c r="K26" s="22" t="s">
        <v>61</v>
      </c>
      <c r="L26" s="22" t="s">
        <v>28</v>
      </c>
      <c r="M26" s="55"/>
      <c r="N26" s="55"/>
      <c r="O26" s="55"/>
      <c r="P26" s="55"/>
      <c r="Q26" s="55"/>
      <c r="R26" s="71"/>
    </row>
    <row r="27" spans="1:18" ht="15.5" thickTop="1" thickBot="1" x14ac:dyDescent="0.4">
      <c r="A27" s="17" t="s">
        <v>137</v>
      </c>
      <c r="B27" s="28" t="s">
        <v>71</v>
      </c>
      <c r="C27" s="25" t="s">
        <v>28</v>
      </c>
      <c r="D27" s="25" t="s">
        <v>28</v>
      </c>
      <c r="E27" s="25" t="s">
        <v>28</v>
      </c>
      <c r="F27" s="26" t="s">
        <v>28</v>
      </c>
      <c r="H27" s="87" t="s">
        <v>68</v>
      </c>
      <c r="I27" s="21"/>
      <c r="J27" s="16"/>
      <c r="K27" s="22"/>
      <c r="L27" s="22" t="s">
        <v>28</v>
      </c>
      <c r="M27" s="55"/>
      <c r="N27" s="55"/>
      <c r="O27" s="55"/>
      <c r="P27" s="55"/>
      <c r="Q27" s="55"/>
      <c r="R27" s="71"/>
    </row>
    <row r="28" spans="1:18" ht="15.5" thickTop="1" thickBot="1" x14ac:dyDescent="0.4">
      <c r="A28" s="17" t="s">
        <v>138</v>
      </c>
      <c r="B28" s="28" t="s">
        <v>76</v>
      </c>
      <c r="C28" s="25" t="s">
        <v>28</v>
      </c>
      <c r="D28" s="25" t="s">
        <v>28</v>
      </c>
      <c r="E28" s="25" t="s">
        <v>28</v>
      </c>
      <c r="F28" s="26" t="s">
        <v>28</v>
      </c>
      <c r="H28" s="87">
        <v>58058.466263500704</v>
      </c>
      <c r="I28" s="21"/>
      <c r="J28" s="16" t="s">
        <v>42</v>
      </c>
      <c r="K28" s="22" t="s">
        <v>61</v>
      </c>
      <c r="L28" s="22" t="s">
        <v>28</v>
      </c>
      <c r="M28" s="55"/>
      <c r="N28" s="55"/>
      <c r="O28" s="55"/>
      <c r="P28" s="55"/>
      <c r="Q28" s="55"/>
      <c r="R28" s="71"/>
    </row>
    <row r="29" spans="1:18" ht="15.5" thickTop="1" thickBot="1" x14ac:dyDescent="0.4">
      <c r="A29" s="17" t="s">
        <v>139</v>
      </c>
      <c r="B29" s="24" t="s">
        <v>78</v>
      </c>
      <c r="C29" s="25" t="s">
        <v>28</v>
      </c>
      <c r="D29" s="25" t="s">
        <v>28</v>
      </c>
      <c r="E29" s="25" t="s">
        <v>28</v>
      </c>
      <c r="F29" s="26" t="s">
        <v>28</v>
      </c>
      <c r="H29" s="87" t="s">
        <v>68</v>
      </c>
      <c r="I29" s="21"/>
      <c r="J29" s="16" t="s">
        <v>28</v>
      </c>
      <c r="K29" s="22"/>
      <c r="L29" s="22" t="s">
        <v>28</v>
      </c>
      <c r="M29" s="55"/>
      <c r="N29" s="55"/>
      <c r="O29" s="55"/>
      <c r="P29" s="55" t="s">
        <v>131</v>
      </c>
      <c r="Q29" s="55"/>
      <c r="R29" s="71"/>
    </row>
    <row r="30" spans="1:18" ht="15.5" thickTop="1" thickBot="1" x14ac:dyDescent="0.4">
      <c r="A30" s="17" t="s">
        <v>140</v>
      </c>
      <c r="B30" s="24" t="s">
        <v>80</v>
      </c>
      <c r="C30" s="25" t="s">
        <v>28</v>
      </c>
      <c r="D30" s="25" t="s">
        <v>28</v>
      </c>
      <c r="E30" s="25" t="s">
        <v>28</v>
      </c>
      <c r="F30" s="26" t="s">
        <v>28</v>
      </c>
      <c r="H30" s="87">
        <v>58058.466263500704</v>
      </c>
      <c r="I30" s="21"/>
      <c r="J30" s="16" t="s">
        <v>42</v>
      </c>
      <c r="K30" s="22" t="s">
        <v>61</v>
      </c>
      <c r="L30" s="22" t="s">
        <v>28</v>
      </c>
      <c r="M30" s="55"/>
      <c r="N30" s="55"/>
      <c r="O30" s="55"/>
      <c r="P30" s="55"/>
      <c r="Q30" s="55"/>
      <c r="R30" s="71"/>
    </row>
    <row r="31" spans="1:18" ht="15.5" thickTop="1" thickBot="1" x14ac:dyDescent="0.4">
      <c r="A31" s="17" t="s">
        <v>141</v>
      </c>
      <c r="B31" s="28" t="s">
        <v>73</v>
      </c>
      <c r="C31" s="25" t="s">
        <v>28</v>
      </c>
      <c r="D31" s="25" t="s">
        <v>28</v>
      </c>
      <c r="E31" s="25" t="s">
        <v>28</v>
      </c>
      <c r="F31" s="26" t="s">
        <v>28</v>
      </c>
      <c r="H31" s="87">
        <v>0</v>
      </c>
      <c r="I31" s="21"/>
      <c r="J31" s="16" t="s">
        <v>42</v>
      </c>
      <c r="K31" s="22" t="s">
        <v>61</v>
      </c>
      <c r="L31" s="22" t="s">
        <v>28</v>
      </c>
      <c r="M31" s="55"/>
      <c r="N31" s="55"/>
      <c r="O31" s="55"/>
      <c r="P31" s="55"/>
      <c r="Q31" s="55"/>
      <c r="R31" s="71"/>
    </row>
    <row r="32" spans="1:18" ht="15.5" thickTop="1" thickBot="1" x14ac:dyDescent="0.4">
      <c r="A32" s="17" t="s">
        <v>142</v>
      </c>
      <c r="B32" s="28" t="s">
        <v>55</v>
      </c>
      <c r="C32" s="25" t="s">
        <v>28</v>
      </c>
      <c r="D32" s="25" t="s">
        <v>28</v>
      </c>
      <c r="E32" s="25" t="s">
        <v>28</v>
      </c>
      <c r="F32" s="26" t="s">
        <v>28</v>
      </c>
      <c r="H32" s="87">
        <v>0</v>
      </c>
      <c r="I32" s="21"/>
      <c r="J32" s="16" t="s">
        <v>42</v>
      </c>
      <c r="K32" s="22" t="s">
        <v>61</v>
      </c>
      <c r="L32" s="22" t="s">
        <v>28</v>
      </c>
      <c r="M32" s="55"/>
      <c r="N32" s="55"/>
      <c r="O32" s="55"/>
      <c r="P32" s="55"/>
      <c r="Q32" s="55"/>
      <c r="R32" s="71"/>
    </row>
    <row r="33" spans="1:18" ht="15.5" thickTop="1" thickBot="1" x14ac:dyDescent="0.4">
      <c r="A33" s="17" t="s">
        <v>143</v>
      </c>
      <c r="B33" s="18" t="s">
        <v>84</v>
      </c>
      <c r="C33" s="19" t="s">
        <v>28</v>
      </c>
      <c r="D33" s="19" t="s">
        <v>28</v>
      </c>
      <c r="E33" s="19" t="s">
        <v>28</v>
      </c>
      <c r="F33" s="20" t="s">
        <v>28</v>
      </c>
      <c r="H33" s="21">
        <v>685.58667070000013</v>
      </c>
      <c r="I33" s="21"/>
      <c r="J33" s="16" t="s">
        <v>28</v>
      </c>
      <c r="K33" s="22" t="s">
        <v>28</v>
      </c>
      <c r="L33" s="22" t="s">
        <v>28</v>
      </c>
      <c r="M33" s="55"/>
      <c r="N33" s="55"/>
      <c r="O33" s="55"/>
      <c r="P33" s="55"/>
      <c r="Q33" s="55"/>
      <c r="R33" s="71"/>
    </row>
    <row r="34" spans="1:18" ht="15.5" thickTop="1" thickBot="1" x14ac:dyDescent="0.4">
      <c r="A34" s="17" t="s">
        <v>144</v>
      </c>
      <c r="B34" s="28" t="s">
        <v>86</v>
      </c>
      <c r="C34" s="25" t="s">
        <v>28</v>
      </c>
      <c r="D34" s="25" t="s">
        <v>28</v>
      </c>
      <c r="E34" s="25" t="s">
        <v>28</v>
      </c>
      <c r="F34" s="26" t="s">
        <v>28</v>
      </c>
      <c r="H34" s="27">
        <v>685.58667070000013</v>
      </c>
      <c r="I34" s="21"/>
      <c r="J34" s="16" t="s">
        <v>58</v>
      </c>
      <c r="K34" s="22" t="s">
        <v>61</v>
      </c>
      <c r="L34" s="22" t="s">
        <v>28</v>
      </c>
      <c r="M34" s="55" t="s">
        <v>131</v>
      </c>
      <c r="N34" s="55"/>
      <c r="O34" s="55" t="s">
        <v>131</v>
      </c>
      <c r="P34" s="55"/>
      <c r="Q34" s="55"/>
      <c r="R34" s="71"/>
    </row>
    <row r="35" spans="1:18" ht="15.5" thickTop="1" thickBot="1" x14ac:dyDescent="0.4">
      <c r="A35" s="17" t="s">
        <v>145</v>
      </c>
      <c r="B35" s="24" t="s">
        <v>88</v>
      </c>
      <c r="C35" s="25" t="s">
        <v>28</v>
      </c>
      <c r="D35" s="25" t="s">
        <v>28</v>
      </c>
      <c r="E35" s="25" t="s">
        <v>28</v>
      </c>
      <c r="F35" s="26" t="s">
        <v>28</v>
      </c>
      <c r="H35" s="27">
        <v>685.40581784000005</v>
      </c>
      <c r="I35" s="21"/>
      <c r="J35" s="16" t="s">
        <v>58</v>
      </c>
      <c r="K35" s="22" t="s">
        <v>61</v>
      </c>
      <c r="L35" s="22" t="s">
        <v>28</v>
      </c>
      <c r="M35" s="55"/>
      <c r="N35" s="55"/>
      <c r="O35" s="55"/>
      <c r="P35" s="55"/>
      <c r="Q35" s="55"/>
      <c r="R35" s="71"/>
    </row>
    <row r="36" spans="1:18" ht="15.5" thickTop="1" thickBot="1" x14ac:dyDescent="0.4">
      <c r="A36" s="17" t="s">
        <v>146</v>
      </c>
      <c r="B36" s="24" t="s">
        <v>90</v>
      </c>
      <c r="C36" s="25" t="s">
        <v>28</v>
      </c>
      <c r="D36" s="25" t="s">
        <v>28</v>
      </c>
      <c r="E36" s="25" t="s">
        <v>28</v>
      </c>
      <c r="F36" s="26" t="s">
        <v>28</v>
      </c>
      <c r="H36" s="27" t="s">
        <v>68</v>
      </c>
      <c r="I36" s="21"/>
      <c r="J36" s="16" t="s">
        <v>28</v>
      </c>
      <c r="K36" s="22" t="s">
        <v>28</v>
      </c>
      <c r="L36" s="22" t="s">
        <v>28</v>
      </c>
      <c r="M36" s="55" t="s">
        <v>131</v>
      </c>
      <c r="N36" s="55"/>
      <c r="O36" s="55" t="s">
        <v>131</v>
      </c>
      <c r="P36" s="55"/>
      <c r="Q36" s="55"/>
      <c r="R36" s="71"/>
    </row>
    <row r="37" spans="1:18" ht="15.5" thickTop="1" thickBot="1" x14ac:dyDescent="0.4">
      <c r="A37" s="17" t="s">
        <v>147</v>
      </c>
      <c r="B37" s="24" t="s">
        <v>92</v>
      </c>
      <c r="C37" s="25" t="s">
        <v>28</v>
      </c>
      <c r="D37" s="25" t="s">
        <v>28</v>
      </c>
      <c r="E37" s="25" t="s">
        <v>28</v>
      </c>
      <c r="F37" s="26" t="s">
        <v>28</v>
      </c>
      <c r="H37" s="27">
        <v>0.18085285999999998</v>
      </c>
      <c r="I37" s="21"/>
      <c r="J37" s="16" t="s">
        <v>58</v>
      </c>
      <c r="K37" s="22" t="s">
        <v>61</v>
      </c>
      <c r="L37" s="22" t="s">
        <v>28</v>
      </c>
      <c r="M37" s="55"/>
      <c r="N37" s="55"/>
      <c r="O37" s="55"/>
      <c r="P37" s="55"/>
      <c r="Q37" s="55"/>
      <c r="R37" s="71"/>
    </row>
    <row r="38" spans="1:18" ht="15.5" thickTop="1" thickBot="1" x14ac:dyDescent="0.4">
      <c r="A38" s="17" t="s">
        <v>148</v>
      </c>
      <c r="B38" s="24" t="s">
        <v>55</v>
      </c>
      <c r="C38" s="25" t="s">
        <v>28</v>
      </c>
      <c r="D38" s="25" t="s">
        <v>28</v>
      </c>
      <c r="E38" s="25" t="s">
        <v>28</v>
      </c>
      <c r="F38" s="26" t="s">
        <v>28</v>
      </c>
      <c r="H38" s="27" t="s">
        <v>68</v>
      </c>
      <c r="I38" s="21"/>
      <c r="J38" s="16" t="s">
        <v>28</v>
      </c>
      <c r="K38" s="22" t="s">
        <v>28</v>
      </c>
      <c r="L38" s="22" t="s">
        <v>28</v>
      </c>
      <c r="M38" s="55"/>
      <c r="N38" s="55"/>
      <c r="O38" s="55"/>
      <c r="P38" s="55"/>
      <c r="Q38" s="55"/>
      <c r="R38" s="71"/>
    </row>
    <row r="39" spans="1:18" ht="15.5" thickTop="1" thickBot="1" x14ac:dyDescent="0.4">
      <c r="A39" s="17" t="s">
        <v>149</v>
      </c>
      <c r="B39" s="28" t="s">
        <v>97</v>
      </c>
      <c r="C39" s="25" t="s">
        <v>28</v>
      </c>
      <c r="D39" s="25" t="s">
        <v>28</v>
      </c>
      <c r="E39" s="25" t="s">
        <v>28</v>
      </c>
      <c r="F39" s="26" t="s">
        <v>28</v>
      </c>
      <c r="H39" s="27" t="s">
        <v>68</v>
      </c>
      <c r="I39" s="21"/>
      <c r="J39" s="16" t="s">
        <v>28</v>
      </c>
      <c r="K39" s="22" t="s">
        <v>28</v>
      </c>
      <c r="L39" s="22" t="s">
        <v>28</v>
      </c>
      <c r="M39" s="55"/>
      <c r="N39" s="55"/>
      <c r="O39" s="55"/>
      <c r="P39" s="55"/>
      <c r="Q39" s="55"/>
      <c r="R39" s="71"/>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9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900-000002000000}">
      <formula1>-90</formula1>
      <formula2>90</formula2>
    </dataValidation>
    <dataValidation type="decimal" showErrorMessage="1" sqref="B6" xr:uid="{00000000-0002-0000-1900-000003000000}">
      <formula1>-180</formula1>
      <formula2>180</formula2>
    </dataValidation>
    <dataValidation type="list" showErrorMessage="1" sqref="B7" xr:uid="{00000000-0002-0000-1900-000004000000}">
      <formula1>"Yes,No"</formula1>
    </dataValidation>
    <dataValidation type="decimal" showErrorMessage="1" sqref="B9" xr:uid="{00000000-0002-0000-19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900-000007000000}">
      <formula1>OR(H13="MI",H13="N/A",ISNUMBER(H13))</formula1>
    </dataValidation>
    <dataValidation type="list" allowBlank="1" showErrorMessage="1" sqref="J13:J39" xr:uid="{00000000-0002-0000-1900-000023000000}">
      <formula1>"Level 1,Level 2,Level 3,Level 4"</formula1>
    </dataValidation>
    <dataValidation type="list" allowBlank="1" showErrorMessage="1" sqref="K13:K40" xr:uid="{00000000-0002-0000-19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900-000001000000}">
          <x14:formula1>
            <xm:f>ListofCountries!$A$1:$A$194</xm:f>
          </x14:formula1>
          <xm:sqref>B4</xm:sqref>
        </x14:dataValidation>
        <x14:dataValidation type="list" allowBlank="1" xr:uid="{00000000-0002-0000-1900-000005000000}">
          <x14:formula1>
            <xm:f>ListofCountries!$B$1:$B$152</xm:f>
          </x14:formula1>
          <xm:sqref>B8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40"/>
  <sheetViews>
    <sheetView showGridLines="0" topLeftCell="B11" workbookViewId="0">
      <selection activeCell="H31" sqref="H31"/>
    </sheetView>
  </sheetViews>
  <sheetFormatPr baseColWidth="10" defaultColWidth="8.7265625" defaultRowHeight="14.5" x14ac:dyDescent="0.35"/>
  <cols>
    <col min="1" max="1" width="24" customWidth="1"/>
    <col min="2" max="2" width="467" customWidth="1"/>
    <col min="3" max="6" width="16" customWidth="1"/>
    <col min="7" max="7" width="3" customWidth="1"/>
    <col min="8" max="10" width="18" customWidth="1"/>
    <col min="11" max="12" width="26" customWidth="1"/>
    <col min="13" max="18" width="3" customWidth="1"/>
  </cols>
  <sheetData>
    <row r="1" spans="1:18" x14ac:dyDescent="0.35">
      <c r="A1" s="1" t="s">
        <v>0</v>
      </c>
      <c r="B1" s="2" t="s">
        <v>220</v>
      </c>
    </row>
    <row r="2" spans="1:18" x14ac:dyDescent="0.35">
      <c r="A2" s="3" t="s">
        <v>2</v>
      </c>
      <c r="B2" s="4" t="s">
        <v>221</v>
      </c>
    </row>
    <row r="3" spans="1:18" x14ac:dyDescent="0.35">
      <c r="A3" s="3" t="s">
        <v>4</v>
      </c>
      <c r="B3" s="4" t="s">
        <v>119</v>
      </c>
    </row>
    <row r="4" spans="1:18" x14ac:dyDescent="0.35">
      <c r="A4" s="3" t="s">
        <v>6</v>
      </c>
      <c r="B4" s="4" t="s">
        <v>7</v>
      </c>
    </row>
    <row r="5" spans="1:18" x14ac:dyDescent="0.35">
      <c r="A5" s="3" t="s">
        <v>8</v>
      </c>
      <c r="B5" s="4">
        <v>41.579967000000003</v>
      </c>
    </row>
    <row r="6" spans="1:18" x14ac:dyDescent="0.35">
      <c r="A6" s="3" t="s">
        <v>9</v>
      </c>
      <c r="B6" s="4">
        <v>-0.95958699999999997</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154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121</v>
      </c>
      <c r="B13" s="12" t="s">
        <v>39</v>
      </c>
      <c r="C13" s="13" t="s">
        <v>28</v>
      </c>
      <c r="D13" s="13" t="s">
        <v>28</v>
      </c>
      <c r="E13" s="13" t="s">
        <v>28</v>
      </c>
      <c r="F13" s="14" t="s">
        <v>28</v>
      </c>
      <c r="H13" s="15">
        <f>SUM(H14,H21,H33)</f>
        <v>27232.705637945022</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122</v>
      </c>
      <c r="B14" s="18" t="s">
        <v>41</v>
      </c>
      <c r="C14" s="19" t="s">
        <v>28</v>
      </c>
      <c r="D14" s="19" t="s">
        <v>28</v>
      </c>
      <c r="E14" s="19" t="s">
        <v>28</v>
      </c>
      <c r="F14" s="20" t="s">
        <v>28</v>
      </c>
      <c r="H14" s="21">
        <f>SUM(H15:H20)</f>
        <v>595.5</v>
      </c>
      <c r="I14" s="21"/>
      <c r="J14" s="16" t="s">
        <v>42</v>
      </c>
      <c r="K14" s="22" t="s">
        <v>43</v>
      </c>
      <c r="L14" s="22" t="s">
        <v>28</v>
      </c>
      <c r="M14" s="55"/>
      <c r="N14" s="55"/>
      <c r="O14" s="55"/>
      <c r="P14" s="55"/>
      <c r="Q14" s="55"/>
      <c r="R14" s="71"/>
    </row>
    <row r="15" spans="1:18" ht="15.5" thickTop="1" thickBot="1" x14ac:dyDescent="0.4">
      <c r="A15" s="17" t="s">
        <v>123</v>
      </c>
      <c r="B15" s="24" t="s">
        <v>45</v>
      </c>
      <c r="C15" s="25" t="s">
        <v>28</v>
      </c>
      <c r="D15" s="25" t="s">
        <v>28</v>
      </c>
      <c r="E15" s="25" t="s">
        <v>28</v>
      </c>
      <c r="F15" s="26" t="s">
        <v>28</v>
      </c>
      <c r="H15" s="27">
        <v>13</v>
      </c>
      <c r="I15" s="21"/>
      <c r="J15" s="16" t="s">
        <v>42</v>
      </c>
      <c r="K15" s="22" t="s">
        <v>43</v>
      </c>
      <c r="L15" s="22" t="s">
        <v>28</v>
      </c>
      <c r="M15" s="55" t="s">
        <v>131</v>
      </c>
      <c r="N15" s="55"/>
      <c r="O15" s="55"/>
      <c r="P15" s="55"/>
      <c r="Q15" s="55"/>
      <c r="R15" s="71"/>
    </row>
    <row r="16" spans="1:18" ht="15.5" thickTop="1" thickBot="1" x14ac:dyDescent="0.4">
      <c r="A16" s="17" t="s">
        <v>124</v>
      </c>
      <c r="B16" s="24" t="s">
        <v>47</v>
      </c>
      <c r="C16" s="25" t="s">
        <v>28</v>
      </c>
      <c r="D16" s="25" t="s">
        <v>28</v>
      </c>
      <c r="E16" s="25" t="s">
        <v>28</v>
      </c>
      <c r="F16" s="26" t="s">
        <v>28</v>
      </c>
      <c r="H16" s="27">
        <f>23.2+112</f>
        <v>135.19999999999999</v>
      </c>
      <c r="I16" s="21"/>
      <c r="J16" s="16" t="s">
        <v>42</v>
      </c>
      <c r="K16" s="22" t="s">
        <v>43</v>
      </c>
      <c r="L16" s="22" t="s">
        <v>28</v>
      </c>
      <c r="M16" s="55" t="s">
        <v>131</v>
      </c>
      <c r="N16" s="55"/>
      <c r="O16" s="55"/>
      <c r="P16" s="55"/>
      <c r="Q16" s="55"/>
      <c r="R16" s="71"/>
    </row>
    <row r="17" spans="1:18" ht="15.5" thickTop="1" thickBot="1" x14ac:dyDescent="0.4">
      <c r="A17" s="17" t="s">
        <v>125</v>
      </c>
      <c r="B17" s="24" t="s">
        <v>49</v>
      </c>
      <c r="C17" s="25" t="s">
        <v>28</v>
      </c>
      <c r="D17" s="25" t="s">
        <v>28</v>
      </c>
      <c r="E17" s="25" t="s">
        <v>28</v>
      </c>
      <c r="F17" s="26" t="s">
        <v>28</v>
      </c>
      <c r="H17" s="27">
        <v>0</v>
      </c>
      <c r="I17" s="21"/>
      <c r="J17" s="16" t="s">
        <v>42</v>
      </c>
      <c r="K17" s="22" t="s">
        <v>43</v>
      </c>
      <c r="L17" s="22" t="s">
        <v>28</v>
      </c>
      <c r="M17" s="55" t="s">
        <v>131</v>
      </c>
      <c r="N17" s="55"/>
      <c r="O17" s="55"/>
      <c r="P17" s="55"/>
      <c r="Q17" s="55"/>
      <c r="R17" s="71"/>
    </row>
    <row r="18" spans="1:18" ht="15.5" thickTop="1" thickBot="1" x14ac:dyDescent="0.4">
      <c r="A18" s="17" t="s">
        <v>126</v>
      </c>
      <c r="B18" s="24" t="s">
        <v>51</v>
      </c>
      <c r="C18" s="25" t="s">
        <v>28</v>
      </c>
      <c r="D18" s="25" t="s">
        <v>28</v>
      </c>
      <c r="E18" s="25" t="s">
        <v>28</v>
      </c>
      <c r="F18" s="26" t="s">
        <v>28</v>
      </c>
      <c r="H18" s="27">
        <v>0</v>
      </c>
      <c r="I18" s="21"/>
      <c r="J18" s="16" t="s">
        <v>42</v>
      </c>
      <c r="K18" s="22" t="s">
        <v>43</v>
      </c>
      <c r="L18" s="22" t="s">
        <v>28</v>
      </c>
      <c r="M18" s="55" t="s">
        <v>131</v>
      </c>
      <c r="N18" s="55"/>
      <c r="O18" s="55"/>
      <c r="P18" s="55"/>
      <c r="Q18" s="55"/>
      <c r="R18" s="71"/>
    </row>
    <row r="19" spans="1:18" ht="15.5" thickTop="1" thickBot="1" x14ac:dyDescent="0.4">
      <c r="A19" s="17" t="s">
        <v>127</v>
      </c>
      <c r="B19" s="24" t="s">
        <v>53</v>
      </c>
      <c r="C19" s="25" t="s">
        <v>28</v>
      </c>
      <c r="D19" s="25" t="s">
        <v>28</v>
      </c>
      <c r="E19" s="25" t="s">
        <v>28</v>
      </c>
      <c r="F19" s="26" t="s">
        <v>28</v>
      </c>
      <c r="H19" s="27">
        <v>403</v>
      </c>
      <c r="I19" s="21"/>
      <c r="J19" s="16" t="s">
        <v>42</v>
      </c>
      <c r="K19" s="22" t="s">
        <v>43</v>
      </c>
      <c r="L19" s="22" t="s">
        <v>28</v>
      </c>
      <c r="M19" s="55" t="s">
        <v>131</v>
      </c>
      <c r="N19" s="55"/>
      <c r="O19" s="55"/>
      <c r="P19" s="55"/>
      <c r="Q19" s="55"/>
      <c r="R19" s="71"/>
    </row>
    <row r="20" spans="1:18" ht="15.5" thickTop="1" thickBot="1" x14ac:dyDescent="0.4">
      <c r="A20" s="17" t="s">
        <v>128</v>
      </c>
      <c r="B20" s="24" t="s">
        <v>55</v>
      </c>
      <c r="C20" s="25" t="s">
        <v>28</v>
      </c>
      <c r="D20" s="25" t="s">
        <v>28</v>
      </c>
      <c r="E20" s="25" t="s">
        <v>28</v>
      </c>
      <c r="F20" s="26" t="s">
        <v>28</v>
      </c>
      <c r="H20" s="27">
        <v>44.3</v>
      </c>
      <c r="I20" s="21"/>
      <c r="J20" s="16" t="s">
        <v>42</v>
      </c>
      <c r="K20" s="22" t="s">
        <v>43</v>
      </c>
      <c r="L20" s="22" t="s">
        <v>28</v>
      </c>
      <c r="M20" s="55" t="s">
        <v>131</v>
      </c>
      <c r="N20" s="55"/>
      <c r="O20" s="55"/>
      <c r="P20" s="55"/>
      <c r="Q20" s="55"/>
      <c r="R20" s="71"/>
    </row>
    <row r="21" spans="1:18" ht="15.5" thickTop="1" thickBot="1" x14ac:dyDescent="0.4">
      <c r="A21" s="17" t="s">
        <v>129</v>
      </c>
      <c r="B21" s="18" t="s">
        <v>57</v>
      </c>
      <c r="C21" s="19" t="s">
        <v>28</v>
      </c>
      <c r="D21" s="19" t="s">
        <v>28</v>
      </c>
      <c r="E21" s="19" t="s">
        <v>28</v>
      </c>
      <c r="F21" s="20" t="s">
        <v>28</v>
      </c>
      <c r="H21" s="90">
        <v>26360.712783505023</v>
      </c>
      <c r="I21" s="21"/>
      <c r="J21" s="16" t="s">
        <v>28</v>
      </c>
      <c r="K21" s="22" t="s">
        <v>28</v>
      </c>
      <c r="L21" s="22" t="s">
        <v>28</v>
      </c>
      <c r="M21" s="55"/>
      <c r="N21" s="55"/>
      <c r="O21" s="55"/>
      <c r="P21" s="55"/>
      <c r="Q21" s="55"/>
      <c r="R21" s="71"/>
    </row>
    <row r="22" spans="1:18" ht="15.5" thickTop="1" thickBot="1" x14ac:dyDescent="0.4">
      <c r="A22" s="17" t="s">
        <v>130</v>
      </c>
      <c r="B22" s="28" t="s">
        <v>60</v>
      </c>
      <c r="C22" s="25" t="s">
        <v>28</v>
      </c>
      <c r="D22" s="25" t="s">
        <v>28</v>
      </c>
      <c r="E22" s="25" t="s">
        <v>28</v>
      </c>
      <c r="F22" s="26" t="s">
        <v>28</v>
      </c>
      <c r="H22" s="87">
        <v>781.22116413267293</v>
      </c>
      <c r="I22" s="21"/>
      <c r="J22" s="16" t="s">
        <v>42</v>
      </c>
      <c r="K22" s="22" t="s">
        <v>61</v>
      </c>
      <c r="L22" s="22" t="s">
        <v>28</v>
      </c>
      <c r="M22" s="55"/>
      <c r="N22" s="55"/>
      <c r="O22" s="55"/>
      <c r="P22" s="55" t="s">
        <v>131</v>
      </c>
      <c r="Q22" s="55"/>
      <c r="R22" s="71"/>
    </row>
    <row r="23" spans="1:18" ht="15.5" thickTop="1" thickBot="1" x14ac:dyDescent="0.4">
      <c r="A23" s="17" t="s">
        <v>132</v>
      </c>
      <c r="B23" s="28" t="s">
        <v>63</v>
      </c>
      <c r="C23" s="25" t="s">
        <v>28</v>
      </c>
      <c r="D23" s="25" t="s">
        <v>28</v>
      </c>
      <c r="E23" s="25" t="s">
        <v>28</v>
      </c>
      <c r="F23" s="26" t="s">
        <v>28</v>
      </c>
      <c r="H23" s="27" t="s">
        <v>68</v>
      </c>
      <c r="I23" s="21"/>
      <c r="J23" s="16" t="s">
        <v>28</v>
      </c>
      <c r="K23" s="22" t="s">
        <v>28</v>
      </c>
      <c r="L23" s="22" t="s">
        <v>28</v>
      </c>
      <c r="M23" s="55"/>
      <c r="N23" s="55"/>
      <c r="O23" s="55"/>
      <c r="P23" s="55" t="s">
        <v>131</v>
      </c>
      <c r="Q23" s="55"/>
      <c r="R23" s="71" t="s">
        <v>131</v>
      </c>
    </row>
    <row r="24" spans="1:18" ht="15.5" thickTop="1" thickBot="1" x14ac:dyDescent="0.4">
      <c r="A24" s="17" t="s">
        <v>133</v>
      </c>
      <c r="B24" s="28" t="s">
        <v>134</v>
      </c>
      <c r="C24" s="25" t="s">
        <v>28</v>
      </c>
      <c r="D24" s="25" t="s">
        <v>28</v>
      </c>
      <c r="E24" s="25" t="s">
        <v>28</v>
      </c>
      <c r="F24" s="26" t="s">
        <v>28</v>
      </c>
      <c r="H24" s="62">
        <v>470</v>
      </c>
      <c r="I24" s="21"/>
      <c r="J24" s="16" t="s">
        <v>42</v>
      </c>
      <c r="K24" s="22" t="s">
        <v>43</v>
      </c>
      <c r="L24" s="22" t="s">
        <v>28</v>
      </c>
      <c r="M24" s="55"/>
      <c r="N24" s="55"/>
      <c r="O24" s="55"/>
      <c r="P24" s="55" t="s">
        <v>131</v>
      </c>
      <c r="Q24" s="55"/>
      <c r="R24" s="71"/>
    </row>
    <row r="25" spans="1:18" ht="15.5" thickTop="1" thickBot="1" x14ac:dyDescent="0.4">
      <c r="A25" s="17" t="s">
        <v>135</v>
      </c>
      <c r="B25" s="28" t="s">
        <v>67</v>
      </c>
      <c r="C25" s="25" t="s">
        <v>28</v>
      </c>
      <c r="D25" s="25" t="s">
        <v>28</v>
      </c>
      <c r="E25" s="25" t="s">
        <v>28</v>
      </c>
      <c r="F25" s="26" t="s">
        <v>28</v>
      </c>
      <c r="H25" s="87">
        <v>6588.2591461817501</v>
      </c>
      <c r="I25" s="21"/>
      <c r="J25" s="16" t="s">
        <v>42</v>
      </c>
      <c r="K25" s="22" t="s">
        <v>61</v>
      </c>
      <c r="L25" s="22" t="s">
        <v>28</v>
      </c>
      <c r="M25" s="55"/>
      <c r="N25" s="55"/>
      <c r="O25" s="55"/>
      <c r="P25" s="55" t="s">
        <v>131</v>
      </c>
      <c r="Q25" s="55"/>
      <c r="R25" s="71"/>
    </row>
    <row r="26" spans="1:18" ht="15.5" thickTop="1" thickBot="1" x14ac:dyDescent="0.4">
      <c r="A26" s="17" t="s">
        <v>136</v>
      </c>
      <c r="B26" s="28" t="s">
        <v>55</v>
      </c>
      <c r="C26" s="25" t="s">
        <v>28</v>
      </c>
      <c r="D26" s="25" t="s">
        <v>28</v>
      </c>
      <c r="E26" s="25" t="s">
        <v>28</v>
      </c>
      <c r="F26" s="26" t="s">
        <v>28</v>
      </c>
      <c r="H26" s="27">
        <v>0</v>
      </c>
      <c r="I26" s="21"/>
      <c r="J26" s="16" t="s">
        <v>42</v>
      </c>
      <c r="K26" s="22" t="s">
        <v>61</v>
      </c>
      <c r="L26" s="22" t="s">
        <v>28</v>
      </c>
      <c r="M26" s="55"/>
      <c r="N26" s="55"/>
      <c r="O26" s="55"/>
      <c r="P26" s="55"/>
      <c r="Q26" s="55"/>
      <c r="R26" s="71"/>
    </row>
    <row r="27" spans="1:18" ht="15.5" thickTop="1" thickBot="1" x14ac:dyDescent="0.4">
      <c r="A27" s="17" t="s">
        <v>137</v>
      </c>
      <c r="B27" s="28" t="s">
        <v>71</v>
      </c>
      <c r="C27" s="25" t="s">
        <v>28</v>
      </c>
      <c r="D27" s="25" t="s">
        <v>28</v>
      </c>
      <c r="E27" s="25" t="s">
        <v>28</v>
      </c>
      <c r="F27" s="26" t="s">
        <v>28</v>
      </c>
      <c r="H27" s="27" t="s">
        <v>68</v>
      </c>
      <c r="I27" s="21"/>
      <c r="J27" s="16" t="s">
        <v>28</v>
      </c>
      <c r="K27" s="22" t="s">
        <v>28</v>
      </c>
      <c r="L27" s="22" t="s">
        <v>28</v>
      </c>
      <c r="M27" s="55"/>
      <c r="N27" s="55"/>
      <c r="O27" s="55"/>
      <c r="P27" s="55"/>
      <c r="Q27" s="55"/>
      <c r="R27" s="71"/>
    </row>
    <row r="28" spans="1:18" ht="15.5" thickTop="1" thickBot="1" x14ac:dyDescent="0.4">
      <c r="A28" s="17" t="s">
        <v>138</v>
      </c>
      <c r="B28" s="28" t="s">
        <v>76</v>
      </c>
      <c r="C28" s="25" t="s">
        <v>28</v>
      </c>
      <c r="D28" s="25" t="s">
        <v>28</v>
      </c>
      <c r="E28" s="25" t="s">
        <v>28</v>
      </c>
      <c r="F28" s="26" t="s">
        <v>28</v>
      </c>
      <c r="H28" s="27">
        <v>18521.232473190601</v>
      </c>
      <c r="I28" s="21"/>
      <c r="J28" s="16" t="s">
        <v>42</v>
      </c>
      <c r="K28" s="22" t="s">
        <v>43</v>
      </c>
      <c r="L28" s="22" t="s">
        <v>28</v>
      </c>
      <c r="M28" s="55"/>
      <c r="N28" s="55"/>
      <c r="O28" s="55"/>
      <c r="P28" s="55"/>
      <c r="Q28" s="55"/>
      <c r="R28" s="71"/>
    </row>
    <row r="29" spans="1:18" ht="15.5" thickTop="1" thickBot="1" x14ac:dyDescent="0.4">
      <c r="A29" s="17" t="s">
        <v>139</v>
      </c>
      <c r="B29" s="24" t="s">
        <v>78</v>
      </c>
      <c r="C29" s="25" t="s">
        <v>28</v>
      </c>
      <c r="D29" s="25" t="s">
        <v>28</v>
      </c>
      <c r="E29" s="25" t="s">
        <v>28</v>
      </c>
      <c r="F29" s="26" t="s">
        <v>28</v>
      </c>
      <c r="H29" s="27" t="s">
        <v>68</v>
      </c>
      <c r="I29" s="21"/>
      <c r="J29" s="16" t="s">
        <v>28</v>
      </c>
      <c r="K29" s="22" t="s">
        <v>28</v>
      </c>
      <c r="L29" s="22" t="s">
        <v>28</v>
      </c>
      <c r="M29" s="55"/>
      <c r="N29" s="55"/>
      <c r="O29" s="55"/>
      <c r="P29" s="55"/>
      <c r="Q29" s="55"/>
      <c r="R29" s="71"/>
    </row>
    <row r="30" spans="1:18" ht="15.5" thickTop="1" thickBot="1" x14ac:dyDescent="0.4">
      <c r="A30" s="17" t="s">
        <v>140</v>
      </c>
      <c r="B30" s="24" t="s">
        <v>80</v>
      </c>
      <c r="C30" s="25" t="s">
        <v>28</v>
      </c>
      <c r="D30" s="25" t="s">
        <v>28</v>
      </c>
      <c r="E30" s="25" t="s">
        <v>28</v>
      </c>
      <c r="F30" s="26" t="s">
        <v>28</v>
      </c>
      <c r="H30" s="27">
        <v>18521.232473190601</v>
      </c>
      <c r="I30" s="21"/>
      <c r="J30" s="16" t="s">
        <v>42</v>
      </c>
      <c r="K30" s="22" t="s">
        <v>43</v>
      </c>
      <c r="L30" s="22" t="s">
        <v>28</v>
      </c>
      <c r="M30" s="55"/>
      <c r="N30" s="55"/>
      <c r="O30" s="55"/>
      <c r="P30" s="55" t="s">
        <v>131</v>
      </c>
      <c r="Q30" s="55"/>
      <c r="R30" s="71"/>
    </row>
    <row r="31" spans="1:18" ht="15.5" thickTop="1" thickBot="1" x14ac:dyDescent="0.4">
      <c r="A31" s="17" t="s">
        <v>141</v>
      </c>
      <c r="B31" s="28" t="s">
        <v>73</v>
      </c>
      <c r="C31" s="25" t="s">
        <v>28</v>
      </c>
      <c r="D31" s="25" t="s">
        <v>28</v>
      </c>
      <c r="E31" s="25" t="s">
        <v>28</v>
      </c>
      <c r="F31" s="26" t="s">
        <v>28</v>
      </c>
      <c r="H31" s="27">
        <v>0</v>
      </c>
      <c r="I31" s="21"/>
      <c r="J31" s="16" t="s">
        <v>42</v>
      </c>
      <c r="K31" s="22" t="s">
        <v>61</v>
      </c>
      <c r="L31" s="55" t="s">
        <v>177</v>
      </c>
      <c r="M31" s="55"/>
      <c r="N31" s="55"/>
      <c r="O31" s="55"/>
      <c r="P31" s="55"/>
      <c r="Q31" s="55"/>
      <c r="R31" s="71"/>
    </row>
    <row r="32" spans="1:18" ht="15.5" thickTop="1" thickBot="1" x14ac:dyDescent="0.4">
      <c r="A32" s="17" t="s">
        <v>142</v>
      </c>
      <c r="B32" s="28" t="s">
        <v>55</v>
      </c>
      <c r="C32" s="25" t="s">
        <v>28</v>
      </c>
      <c r="D32" s="25" t="s">
        <v>28</v>
      </c>
      <c r="E32" s="25" t="s">
        <v>28</v>
      </c>
      <c r="F32" s="26" t="s">
        <v>28</v>
      </c>
      <c r="H32" s="27">
        <v>0</v>
      </c>
      <c r="I32" s="21"/>
      <c r="J32" s="16" t="s">
        <v>42</v>
      </c>
      <c r="K32" s="22" t="s">
        <v>61</v>
      </c>
      <c r="L32" s="55" t="s">
        <v>178</v>
      </c>
      <c r="M32" s="55"/>
      <c r="N32" s="55"/>
      <c r="O32" s="55"/>
      <c r="P32" s="55"/>
      <c r="Q32" s="55"/>
      <c r="R32" s="71"/>
    </row>
    <row r="33" spans="1:18" ht="15.5" thickTop="1" thickBot="1" x14ac:dyDescent="0.4">
      <c r="A33" s="17" t="s">
        <v>143</v>
      </c>
      <c r="B33" s="18" t="s">
        <v>84</v>
      </c>
      <c r="C33" s="19" t="s">
        <v>28</v>
      </c>
      <c r="D33" s="19" t="s">
        <v>28</v>
      </c>
      <c r="E33" s="19" t="s">
        <v>28</v>
      </c>
      <c r="F33" s="20" t="s">
        <v>28</v>
      </c>
      <c r="H33" s="21">
        <v>276.49285444000003</v>
      </c>
      <c r="I33" s="21"/>
      <c r="J33" s="16" t="s">
        <v>28</v>
      </c>
      <c r="K33" s="22" t="s">
        <v>28</v>
      </c>
      <c r="L33" s="22" t="s">
        <v>28</v>
      </c>
      <c r="M33" s="55"/>
      <c r="N33" s="55"/>
      <c r="O33" s="55"/>
      <c r="P33" s="55"/>
      <c r="Q33" s="55"/>
      <c r="R33" s="71"/>
    </row>
    <row r="34" spans="1:18" ht="15.5" thickTop="1" thickBot="1" x14ac:dyDescent="0.4">
      <c r="A34" s="17" t="s">
        <v>144</v>
      </c>
      <c r="B34" s="28" t="s">
        <v>86</v>
      </c>
      <c r="C34" s="25" t="s">
        <v>28</v>
      </c>
      <c r="D34" s="25" t="s">
        <v>28</v>
      </c>
      <c r="E34" s="25" t="s">
        <v>28</v>
      </c>
      <c r="F34" s="26" t="s">
        <v>28</v>
      </c>
      <c r="H34" s="27">
        <v>276.49285444000003</v>
      </c>
      <c r="I34" s="21"/>
      <c r="J34" s="16" t="s">
        <v>58</v>
      </c>
      <c r="K34" s="22" t="s">
        <v>43</v>
      </c>
      <c r="L34" s="22" t="s">
        <v>28</v>
      </c>
      <c r="M34" s="55"/>
      <c r="N34" s="55"/>
      <c r="O34" s="55"/>
      <c r="P34" s="55"/>
      <c r="Q34" s="55"/>
      <c r="R34" s="71"/>
    </row>
    <row r="35" spans="1:18" ht="15.5" thickTop="1" thickBot="1" x14ac:dyDescent="0.4">
      <c r="A35" s="17" t="s">
        <v>145</v>
      </c>
      <c r="B35" s="24" t="s">
        <v>88</v>
      </c>
      <c r="C35" s="25" t="s">
        <v>28</v>
      </c>
      <c r="D35" s="25" t="s">
        <v>28</v>
      </c>
      <c r="E35" s="25" t="s">
        <v>28</v>
      </c>
      <c r="F35" s="26" t="s">
        <v>28</v>
      </c>
      <c r="H35" s="27">
        <v>276.46799520000002</v>
      </c>
      <c r="I35" s="21"/>
      <c r="J35" s="16" t="s">
        <v>58</v>
      </c>
      <c r="K35" s="22" t="s">
        <v>61</v>
      </c>
      <c r="L35" s="22" t="s">
        <v>28</v>
      </c>
      <c r="M35" s="55" t="s">
        <v>131</v>
      </c>
      <c r="N35" s="55"/>
      <c r="O35" s="55" t="s">
        <v>131</v>
      </c>
      <c r="P35" s="55"/>
      <c r="Q35" s="55"/>
      <c r="R35" s="71"/>
    </row>
    <row r="36" spans="1:18" ht="15.5" thickTop="1" thickBot="1" x14ac:dyDescent="0.4">
      <c r="A36" s="17" t="s">
        <v>146</v>
      </c>
      <c r="B36" s="24" t="s">
        <v>90</v>
      </c>
      <c r="C36" s="25" t="s">
        <v>28</v>
      </c>
      <c r="D36" s="25" t="s">
        <v>28</v>
      </c>
      <c r="E36" s="25" t="s">
        <v>28</v>
      </c>
      <c r="F36" s="26" t="s">
        <v>28</v>
      </c>
      <c r="H36" s="27" t="s">
        <v>68</v>
      </c>
      <c r="I36" s="21"/>
      <c r="J36" s="16" t="s">
        <v>28</v>
      </c>
      <c r="K36" s="22" t="s">
        <v>28</v>
      </c>
      <c r="L36" s="22" t="s">
        <v>28</v>
      </c>
      <c r="M36" s="55"/>
      <c r="N36" s="55"/>
      <c r="O36" s="55"/>
      <c r="P36" s="55"/>
      <c r="Q36" s="55"/>
      <c r="R36" s="71"/>
    </row>
    <row r="37" spans="1:18" ht="15.5" thickTop="1" thickBot="1" x14ac:dyDescent="0.4">
      <c r="A37" s="17" t="s">
        <v>147</v>
      </c>
      <c r="B37" s="24" t="s">
        <v>92</v>
      </c>
      <c r="C37" s="25" t="s">
        <v>28</v>
      </c>
      <c r="D37" s="25" t="s">
        <v>28</v>
      </c>
      <c r="E37" s="25" t="s">
        <v>28</v>
      </c>
      <c r="F37" s="26" t="s">
        <v>28</v>
      </c>
      <c r="H37" s="27">
        <v>2.4859240000000001E-2</v>
      </c>
      <c r="I37" s="21"/>
      <c r="J37" s="16" t="s">
        <v>58</v>
      </c>
      <c r="K37" s="22" t="s">
        <v>43</v>
      </c>
      <c r="L37" s="22" t="s">
        <v>28</v>
      </c>
      <c r="M37" s="55" t="s">
        <v>131</v>
      </c>
      <c r="N37" s="55"/>
      <c r="O37" s="55" t="s">
        <v>131</v>
      </c>
      <c r="P37" s="55"/>
      <c r="Q37" s="55"/>
      <c r="R37" s="71"/>
    </row>
    <row r="38" spans="1:18" ht="15.5" thickTop="1" thickBot="1" x14ac:dyDescent="0.4">
      <c r="A38" s="17" t="s">
        <v>148</v>
      </c>
      <c r="B38" s="24" t="s">
        <v>55</v>
      </c>
      <c r="C38" s="25" t="s">
        <v>28</v>
      </c>
      <c r="D38" s="25" t="s">
        <v>28</v>
      </c>
      <c r="E38" s="25" t="s">
        <v>28</v>
      </c>
      <c r="F38" s="26" t="s">
        <v>28</v>
      </c>
      <c r="H38" s="27" t="s">
        <v>68</v>
      </c>
      <c r="I38" s="21"/>
      <c r="J38" s="16" t="s">
        <v>28</v>
      </c>
      <c r="K38" s="22" t="s">
        <v>28</v>
      </c>
      <c r="L38" s="22" t="s">
        <v>28</v>
      </c>
      <c r="M38" s="55"/>
      <c r="N38" s="55"/>
      <c r="O38" s="55"/>
      <c r="P38" s="55"/>
      <c r="Q38" s="55"/>
      <c r="R38" s="71"/>
    </row>
    <row r="39" spans="1:18" ht="15.5" thickTop="1" thickBot="1" x14ac:dyDescent="0.4">
      <c r="A39" s="17" t="s">
        <v>149</v>
      </c>
      <c r="B39" s="28" t="s">
        <v>97</v>
      </c>
      <c r="C39" s="25" t="s">
        <v>28</v>
      </c>
      <c r="D39" s="25" t="s">
        <v>28</v>
      </c>
      <c r="E39" s="25" t="s">
        <v>28</v>
      </c>
      <c r="F39" s="26" t="s">
        <v>28</v>
      </c>
      <c r="H39" s="27" t="s">
        <v>68</v>
      </c>
      <c r="I39" s="21"/>
      <c r="J39" s="16" t="s">
        <v>28</v>
      </c>
      <c r="K39" s="22" t="s">
        <v>28</v>
      </c>
      <c r="L39" s="22" t="s">
        <v>28</v>
      </c>
      <c r="M39" s="55"/>
      <c r="N39" s="55"/>
      <c r="O39" s="55"/>
      <c r="P39" s="55"/>
      <c r="Q39" s="55"/>
      <c r="R39" s="71"/>
    </row>
    <row r="40" spans="1:18" ht="15.5" thickTop="1" thickBot="1" x14ac:dyDescent="0.4">
      <c r="A40" s="29" t="s">
        <v>98</v>
      </c>
      <c r="B40" s="30" t="s">
        <v>99</v>
      </c>
      <c r="C40" s="31" t="s">
        <v>28</v>
      </c>
      <c r="D40" s="31" t="s">
        <v>28</v>
      </c>
      <c r="E40" s="31" t="s">
        <v>28</v>
      </c>
      <c r="F40" s="32" t="s">
        <v>28</v>
      </c>
      <c r="H40" s="15"/>
      <c r="I40" s="15"/>
      <c r="J40" s="33" t="s">
        <v>100</v>
      </c>
      <c r="K40" s="31" t="s">
        <v>28</v>
      </c>
      <c r="L40" s="31" t="s">
        <v>28</v>
      </c>
      <c r="M40" s="31" t="s">
        <v>28</v>
      </c>
      <c r="N40" s="31" t="s">
        <v>28</v>
      </c>
      <c r="O40" s="31" t="s">
        <v>28</v>
      </c>
      <c r="P40" s="31" t="s">
        <v>28</v>
      </c>
      <c r="Q40" s="31" t="s">
        <v>28</v>
      </c>
      <c r="R40" s="32" t="s">
        <v>28</v>
      </c>
    </row>
  </sheetData>
  <mergeCells count="4">
    <mergeCell ref="C10:D11"/>
    <mergeCell ref="E10:F11"/>
    <mergeCell ref="H10:R10"/>
    <mergeCell ref="M11:R11"/>
  </mergeCells>
  <dataValidations count="8">
    <dataValidation type="list" showErrorMessage="1" sqref="B3" xr:uid="{00000000-0002-0000-1A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A00-000002000000}">
      <formula1>-90</formula1>
      <formula2>90</formula2>
    </dataValidation>
    <dataValidation type="decimal" showErrorMessage="1" sqref="B6" xr:uid="{00000000-0002-0000-1A00-000003000000}">
      <formula1>-180</formula1>
      <formula2>180</formula2>
    </dataValidation>
    <dataValidation type="list" showErrorMessage="1" sqref="B7" xr:uid="{00000000-0002-0000-1A00-000004000000}">
      <formula1>"Yes,No"</formula1>
    </dataValidation>
    <dataValidation type="decimal" showErrorMessage="1" sqref="B9" xr:uid="{00000000-0002-0000-1A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3 H25:H40" xr:uid="{00000000-0002-0000-1A00-000007000000}">
      <formula1>OR(H13="MI",H13="N/A",ISNUMBER(H13))</formula1>
    </dataValidation>
    <dataValidation type="list" allowBlank="1" showErrorMessage="1" sqref="J13:J39" xr:uid="{00000000-0002-0000-1A00-000023000000}">
      <formula1>"Level 1,Level 2,Level 3,Level 4"</formula1>
    </dataValidation>
    <dataValidation type="list" allowBlank="1" showErrorMessage="1" sqref="K13:K40" xr:uid="{00000000-0002-0000-1A00-000024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A00-000001000000}">
          <x14:formula1>
            <xm:f>ListofCountries!$A$1:$A$194</xm:f>
          </x14:formula1>
          <xm:sqref>B4</xm:sqref>
        </x14:dataValidation>
        <x14:dataValidation type="list" allowBlank="1" xr:uid="{00000000-0002-0000-1A00-000005000000}">
          <x14:formula1>
            <xm:f>ListofCountries!$B$1:$B$152</xm:f>
          </x14:formula1>
          <xm:sqref>B8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59999389629810485"/>
  </sheetPr>
  <dimension ref="A1:R22"/>
  <sheetViews>
    <sheetView showGridLines="0" topLeftCell="B2" workbookViewId="0">
      <selection activeCell="E29" sqref="E29"/>
    </sheetView>
  </sheetViews>
  <sheetFormatPr baseColWidth="10" defaultColWidth="8.7265625" defaultRowHeight="14.5" x14ac:dyDescent="0.35"/>
  <cols>
    <col min="1" max="1" width="24" customWidth="1"/>
    <col min="2" max="2" width="574" customWidth="1"/>
    <col min="3" max="6" width="16" customWidth="1"/>
    <col min="7" max="7" width="3" customWidth="1"/>
    <col min="8" max="10" width="18" customWidth="1"/>
    <col min="11" max="12" width="26" customWidth="1"/>
    <col min="13" max="18" width="3" customWidth="1"/>
  </cols>
  <sheetData>
    <row r="1" spans="1:18" x14ac:dyDescent="0.35">
      <c r="A1" s="1" t="s">
        <v>0</v>
      </c>
      <c r="B1" s="2" t="s">
        <v>222</v>
      </c>
    </row>
    <row r="2" spans="1:18" x14ac:dyDescent="0.35">
      <c r="A2" s="3" t="s">
        <v>2</v>
      </c>
      <c r="B2" s="4" t="s">
        <v>223</v>
      </c>
    </row>
    <row r="3" spans="1:18" x14ac:dyDescent="0.35">
      <c r="A3" s="3" t="s">
        <v>4</v>
      </c>
      <c r="B3" s="4" t="s">
        <v>224</v>
      </c>
    </row>
    <row r="4" spans="1:18" x14ac:dyDescent="0.35">
      <c r="A4" s="3" t="s">
        <v>6</v>
      </c>
      <c r="B4" s="4" t="s">
        <v>7</v>
      </c>
    </row>
    <row r="5" spans="1:18" x14ac:dyDescent="0.35">
      <c r="A5" s="3" t="s">
        <v>8</v>
      </c>
      <c r="B5" s="4" t="s">
        <v>28</v>
      </c>
    </row>
    <row r="6" spans="1:18" x14ac:dyDescent="0.35">
      <c r="A6" s="3" t="s">
        <v>9</v>
      </c>
      <c r="B6" s="4" t="s">
        <v>28</v>
      </c>
    </row>
    <row r="7" spans="1:18" x14ac:dyDescent="0.35">
      <c r="A7" s="3" t="s">
        <v>10</v>
      </c>
      <c r="B7" s="4" t="s">
        <v>11</v>
      </c>
    </row>
    <row r="8" spans="1:18" x14ac:dyDescent="0.35">
      <c r="A8" s="3" t="s">
        <v>12</v>
      </c>
      <c r="B8" s="4" t="s">
        <v>225</v>
      </c>
    </row>
    <row r="9" spans="1:18" x14ac:dyDescent="0.35">
      <c r="A9" s="3" t="s">
        <v>14</v>
      </c>
      <c r="B9" s="5">
        <v>1</v>
      </c>
    </row>
    <row r="10" spans="1:18" ht="15.5" x14ac:dyDescent="0.35">
      <c r="A10" s="6" t="s">
        <v>15</v>
      </c>
      <c r="B10" s="7" t="s">
        <v>226</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ht="15.5" thickTop="1" thickBot="1" x14ac:dyDescent="0.4">
      <c r="A13" s="11" t="s">
        <v>227</v>
      </c>
      <c r="B13" s="12" t="s">
        <v>39</v>
      </c>
      <c r="C13" s="13" t="s">
        <v>28</v>
      </c>
      <c r="D13" s="13" t="s">
        <v>28</v>
      </c>
      <c r="E13" s="13" t="s">
        <v>28</v>
      </c>
      <c r="F13" s="14" t="s">
        <v>28</v>
      </c>
      <c r="H13" s="15">
        <v>220869.97085468</v>
      </c>
      <c r="I13" s="15"/>
      <c r="J13" s="16" t="s">
        <v>28</v>
      </c>
      <c r="K13" s="13" t="s">
        <v>28</v>
      </c>
      <c r="L13" s="13" t="s">
        <v>28</v>
      </c>
      <c r="M13" s="13" t="s">
        <v>28</v>
      </c>
      <c r="N13" s="13" t="s">
        <v>28</v>
      </c>
      <c r="O13" s="13" t="s">
        <v>28</v>
      </c>
      <c r="P13" s="13" t="s">
        <v>28</v>
      </c>
      <c r="Q13" s="13" t="s">
        <v>28</v>
      </c>
      <c r="R13" s="14" t="s">
        <v>28</v>
      </c>
    </row>
    <row r="14" spans="1:18" ht="15.5" thickTop="1" thickBot="1" x14ac:dyDescent="0.4">
      <c r="A14" s="17" t="s">
        <v>228</v>
      </c>
      <c r="B14" s="18" t="s">
        <v>57</v>
      </c>
      <c r="C14" s="19" t="s">
        <v>28</v>
      </c>
      <c r="D14" s="19" t="s">
        <v>28</v>
      </c>
      <c r="E14" s="19" t="s">
        <v>28</v>
      </c>
      <c r="F14" s="20" t="s">
        <v>28</v>
      </c>
      <c r="H14" s="21">
        <v>220869.97085468</v>
      </c>
      <c r="I14" s="21"/>
      <c r="J14" s="56" t="s">
        <v>42</v>
      </c>
      <c r="K14" s="55" t="s">
        <v>61</v>
      </c>
      <c r="L14" s="22" t="s">
        <v>28</v>
      </c>
      <c r="M14" s="22" t="s">
        <v>28</v>
      </c>
      <c r="N14" s="22" t="s">
        <v>28</v>
      </c>
      <c r="O14" s="22" t="s">
        <v>28</v>
      </c>
      <c r="P14" s="22" t="s">
        <v>28</v>
      </c>
      <c r="Q14" s="22" t="s">
        <v>28</v>
      </c>
      <c r="R14" s="23" t="s">
        <v>28</v>
      </c>
    </row>
    <row r="15" spans="1:18" ht="15.5" thickTop="1" thickBot="1" x14ac:dyDescent="0.4">
      <c r="A15" s="17" t="s">
        <v>229</v>
      </c>
      <c r="B15" s="28" t="s">
        <v>60</v>
      </c>
      <c r="C15" s="25" t="s">
        <v>28</v>
      </c>
      <c r="D15" s="25" t="s">
        <v>28</v>
      </c>
      <c r="E15" s="25" t="s">
        <v>28</v>
      </c>
      <c r="F15" s="26" t="s">
        <v>28</v>
      </c>
      <c r="H15" s="27">
        <v>220869.97085468</v>
      </c>
      <c r="I15" s="27"/>
      <c r="J15" s="56" t="s">
        <v>42</v>
      </c>
      <c r="K15" s="55" t="s">
        <v>61</v>
      </c>
      <c r="L15" s="22" t="s">
        <v>28</v>
      </c>
      <c r="M15" s="22" t="s">
        <v>28</v>
      </c>
      <c r="N15" s="22" t="s">
        <v>28</v>
      </c>
      <c r="O15" s="22" t="s">
        <v>28</v>
      </c>
      <c r="P15" s="22" t="s">
        <v>28</v>
      </c>
      <c r="Q15" s="22" t="s">
        <v>28</v>
      </c>
      <c r="R15" s="23" t="s">
        <v>28</v>
      </c>
    </row>
    <row r="16" spans="1:18" ht="15.5" thickTop="1" thickBot="1" x14ac:dyDescent="0.4">
      <c r="A16" s="17" t="s">
        <v>230</v>
      </c>
      <c r="B16" s="28" t="s">
        <v>73</v>
      </c>
      <c r="C16" s="25" t="s">
        <v>28</v>
      </c>
      <c r="D16" s="25" t="s">
        <v>28</v>
      </c>
      <c r="E16" s="25" t="s">
        <v>28</v>
      </c>
      <c r="F16" s="26" t="s">
        <v>28</v>
      </c>
      <c r="H16" s="27" t="s">
        <v>68</v>
      </c>
      <c r="I16" s="27"/>
      <c r="J16" s="16" t="s">
        <v>28</v>
      </c>
      <c r="K16" s="22" t="s">
        <v>28</v>
      </c>
      <c r="L16" s="22" t="s">
        <v>28</v>
      </c>
      <c r="M16" s="22" t="s">
        <v>28</v>
      </c>
      <c r="N16" s="22" t="s">
        <v>28</v>
      </c>
      <c r="O16" s="22" t="s">
        <v>28</v>
      </c>
      <c r="P16" s="22" t="s">
        <v>28</v>
      </c>
      <c r="Q16" s="22" t="s">
        <v>28</v>
      </c>
      <c r="R16" s="23" t="s">
        <v>28</v>
      </c>
    </row>
    <row r="17" spans="1:18" x14ac:dyDescent="0.35">
      <c r="A17" s="17" t="s">
        <v>231</v>
      </c>
      <c r="B17" s="28" t="s">
        <v>232</v>
      </c>
      <c r="C17" s="25" t="s">
        <v>28</v>
      </c>
      <c r="D17" s="25" t="s">
        <v>28</v>
      </c>
      <c r="E17" s="25" t="s">
        <v>28</v>
      </c>
      <c r="F17" s="26" t="s">
        <v>28</v>
      </c>
      <c r="H17" s="27" t="s">
        <v>68</v>
      </c>
      <c r="I17" s="27"/>
      <c r="J17" s="16" t="s">
        <v>28</v>
      </c>
      <c r="K17" s="22" t="s">
        <v>28</v>
      </c>
      <c r="L17" s="22" t="s">
        <v>28</v>
      </c>
      <c r="M17" s="22" t="s">
        <v>28</v>
      </c>
      <c r="N17" s="22" t="s">
        <v>28</v>
      </c>
      <c r="O17" s="22" t="s">
        <v>28</v>
      </c>
      <c r="P17" s="22" t="s">
        <v>28</v>
      </c>
      <c r="Q17" s="22" t="s">
        <v>28</v>
      </c>
      <c r="R17" s="23" t="s">
        <v>28</v>
      </c>
    </row>
    <row r="18" spans="1:18" x14ac:dyDescent="0.35">
      <c r="A18" s="17" t="s">
        <v>233</v>
      </c>
      <c r="B18" s="18" t="s">
        <v>84</v>
      </c>
      <c r="C18" s="19" t="s">
        <v>28</v>
      </c>
      <c r="D18" s="19" t="s">
        <v>28</v>
      </c>
      <c r="E18" s="19" t="s">
        <v>28</v>
      </c>
      <c r="F18" s="20" t="s">
        <v>28</v>
      </c>
      <c r="H18" s="21" t="s">
        <v>68</v>
      </c>
      <c r="I18" s="21"/>
      <c r="J18" s="16" t="s">
        <v>28</v>
      </c>
      <c r="K18" s="22" t="s">
        <v>28</v>
      </c>
      <c r="L18" s="22" t="s">
        <v>28</v>
      </c>
      <c r="M18" s="22" t="s">
        <v>28</v>
      </c>
      <c r="N18" s="22" t="s">
        <v>28</v>
      </c>
      <c r="O18" s="22" t="s">
        <v>28</v>
      </c>
      <c r="P18" s="22" t="s">
        <v>28</v>
      </c>
      <c r="Q18" s="22" t="s">
        <v>28</v>
      </c>
      <c r="R18" s="23" t="s">
        <v>28</v>
      </c>
    </row>
    <row r="19" spans="1:18" x14ac:dyDescent="0.35">
      <c r="A19" s="17" t="s">
        <v>234</v>
      </c>
      <c r="B19" s="28" t="s">
        <v>97</v>
      </c>
      <c r="C19" s="25" t="s">
        <v>28</v>
      </c>
      <c r="D19" s="25" t="s">
        <v>28</v>
      </c>
      <c r="E19" s="25" t="s">
        <v>28</v>
      </c>
      <c r="F19" s="26" t="s">
        <v>28</v>
      </c>
      <c r="H19" s="27" t="s">
        <v>68</v>
      </c>
      <c r="I19" s="27"/>
      <c r="J19" s="16" t="s">
        <v>28</v>
      </c>
      <c r="K19" s="22" t="s">
        <v>28</v>
      </c>
      <c r="L19" s="22" t="s">
        <v>28</v>
      </c>
      <c r="M19" s="22" t="s">
        <v>28</v>
      </c>
      <c r="N19" s="22" t="s">
        <v>28</v>
      </c>
      <c r="O19" s="22" t="s">
        <v>28</v>
      </c>
      <c r="P19" s="22" t="s">
        <v>28</v>
      </c>
      <c r="Q19" s="22" t="s">
        <v>28</v>
      </c>
      <c r="R19" s="23" t="s">
        <v>28</v>
      </c>
    </row>
    <row r="20" spans="1:18" ht="15.5" thickTop="1" thickBot="1" x14ac:dyDescent="0.4">
      <c r="A20" s="17" t="s">
        <v>235</v>
      </c>
      <c r="B20" s="28" t="s">
        <v>236</v>
      </c>
      <c r="C20" s="25" t="s">
        <v>28</v>
      </c>
      <c r="D20" s="25" t="s">
        <v>28</v>
      </c>
      <c r="E20" s="25" t="s">
        <v>28</v>
      </c>
      <c r="F20" s="26" t="s">
        <v>28</v>
      </c>
      <c r="H20" s="27" t="s">
        <v>68</v>
      </c>
      <c r="I20" s="27"/>
      <c r="J20" s="16" t="s">
        <v>28</v>
      </c>
      <c r="K20" s="22" t="s">
        <v>28</v>
      </c>
      <c r="L20" s="22" t="s">
        <v>28</v>
      </c>
      <c r="M20" s="22" t="s">
        <v>28</v>
      </c>
      <c r="N20" s="22" t="s">
        <v>28</v>
      </c>
      <c r="O20" s="22" t="s">
        <v>28</v>
      </c>
      <c r="P20" s="22" t="s">
        <v>28</v>
      </c>
      <c r="Q20" s="22" t="s">
        <v>28</v>
      </c>
      <c r="R20" s="23" t="s">
        <v>28</v>
      </c>
    </row>
    <row r="21" spans="1:18" ht="15.5" thickTop="1" thickBot="1" x14ac:dyDescent="0.4">
      <c r="A21" s="17" t="s">
        <v>237</v>
      </c>
      <c r="B21" s="18" t="s">
        <v>41</v>
      </c>
      <c r="C21" s="19" t="s">
        <v>28</v>
      </c>
      <c r="D21" s="19" t="s">
        <v>28</v>
      </c>
      <c r="E21" s="19" t="s">
        <v>28</v>
      </c>
      <c r="F21" s="20" t="s">
        <v>28</v>
      </c>
      <c r="H21" s="21" t="s">
        <v>68</v>
      </c>
      <c r="I21" s="21"/>
      <c r="J21" s="16" t="s">
        <v>28</v>
      </c>
      <c r="K21" s="22" t="s">
        <v>28</v>
      </c>
      <c r="L21" s="55" t="s">
        <v>238</v>
      </c>
      <c r="M21" s="22" t="s">
        <v>28</v>
      </c>
      <c r="N21" s="22" t="s">
        <v>28</v>
      </c>
      <c r="O21" s="22" t="s">
        <v>28</v>
      </c>
      <c r="P21" s="22" t="s">
        <v>28</v>
      </c>
      <c r="Q21" s="22" t="s">
        <v>28</v>
      </c>
      <c r="R21" s="23" t="s">
        <v>28</v>
      </c>
    </row>
    <row r="22" spans="1:18" ht="15.5" thickTop="1" thickBot="1" x14ac:dyDescent="0.4">
      <c r="A22" s="29" t="s">
        <v>98</v>
      </c>
      <c r="B22" s="30" t="s">
        <v>99</v>
      </c>
      <c r="C22" s="31" t="s">
        <v>28</v>
      </c>
      <c r="D22" s="31" t="s">
        <v>28</v>
      </c>
      <c r="E22" s="31" t="s">
        <v>28</v>
      </c>
      <c r="F22" s="32" t="s">
        <v>28</v>
      </c>
      <c r="H22" s="15"/>
      <c r="I22" s="15"/>
      <c r="J22" s="33" t="s">
        <v>100</v>
      </c>
      <c r="K22" s="31" t="s">
        <v>28</v>
      </c>
      <c r="L22" s="31" t="s">
        <v>28</v>
      </c>
      <c r="M22" s="31" t="s">
        <v>28</v>
      </c>
      <c r="N22" s="31" t="s">
        <v>28</v>
      </c>
      <c r="O22" s="31" t="s">
        <v>28</v>
      </c>
      <c r="P22" s="31" t="s">
        <v>28</v>
      </c>
      <c r="Q22" s="31" t="s">
        <v>28</v>
      </c>
      <c r="R22" s="32" t="s">
        <v>28</v>
      </c>
    </row>
  </sheetData>
  <mergeCells count="4">
    <mergeCell ref="C10:D11"/>
    <mergeCell ref="E10:F11"/>
    <mergeCell ref="H10:R10"/>
    <mergeCell ref="M11:R11"/>
  </mergeCells>
  <dataValidations xWindow="766" yWindow="684" count="8">
    <dataValidation type="list" showErrorMessage="1" sqref="B3" xr:uid="{00000000-0002-0000-1B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B00-000002000000}">
      <formula1>-90</formula1>
      <formula2>90</formula2>
    </dataValidation>
    <dataValidation type="decimal" showErrorMessage="1" sqref="B6" xr:uid="{00000000-0002-0000-1B00-000003000000}">
      <formula1>-180</formula1>
      <formula2>180</formula2>
    </dataValidation>
    <dataValidation type="list" showErrorMessage="1" sqref="B7" xr:uid="{00000000-0002-0000-1B00-000004000000}">
      <formula1>"Yes,No"</formula1>
    </dataValidation>
    <dataValidation type="decimal" showErrorMessage="1" sqref="B9" xr:uid="{00000000-0002-0000-1B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2" xr:uid="{00000000-0002-0000-1B00-000007000000}">
      <formula1>OR(H13="MI",H13="N/A",ISNUMBER(H13))</formula1>
    </dataValidation>
    <dataValidation type="list" allowBlank="1" showErrorMessage="1" sqref="J13 J16:J21" xr:uid="{00000000-0002-0000-1B00-000011000000}">
      <formula1>"Level 1,Level 2,Level 3,Level 4"</formula1>
    </dataValidation>
    <dataValidation type="list" allowBlank="1" showErrorMessage="1" sqref="K13 K16:K22" xr:uid="{00000000-0002-0000-1B00-000012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xWindow="766" yWindow="684" count="2">
        <x14:dataValidation type="list" allowBlank="1" showErrorMessage="1" xr:uid="{00000000-0002-0000-1B00-000001000000}">
          <x14:formula1>
            <xm:f>ListofCountries!$A$1:$A$194</xm:f>
          </x14:formula1>
          <xm:sqref>B4</xm:sqref>
        </x14:dataValidation>
        <x14:dataValidation type="list" allowBlank="1" xr:uid="{00000000-0002-0000-1B00-000005000000}">
          <x14:formula1>
            <xm:f>ListofCountries!$B$1:$B$152</xm:f>
          </x14:formula1>
          <xm:sqref>B8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59999389629810485"/>
  </sheetPr>
  <dimension ref="A1:R22"/>
  <sheetViews>
    <sheetView showGridLines="0" topLeftCell="E4" workbookViewId="0">
      <selection activeCell="K20" sqref="K20"/>
    </sheetView>
  </sheetViews>
  <sheetFormatPr baseColWidth="10" defaultColWidth="8.7265625" defaultRowHeight="14.5" x14ac:dyDescent="0.35"/>
  <cols>
    <col min="1" max="1" width="24" customWidth="1"/>
    <col min="2" max="2" width="71" customWidth="1"/>
    <col min="3" max="6" width="16" customWidth="1"/>
    <col min="7" max="7" width="3" customWidth="1"/>
    <col min="8" max="10" width="18" customWidth="1"/>
    <col min="11" max="12" width="26" customWidth="1"/>
    <col min="13" max="18" width="3" customWidth="1"/>
  </cols>
  <sheetData>
    <row r="1" spans="1:18" x14ac:dyDescent="0.35">
      <c r="A1" s="1" t="s">
        <v>0</v>
      </c>
      <c r="B1" s="2" t="s">
        <v>239</v>
      </c>
    </row>
    <row r="2" spans="1:18" x14ac:dyDescent="0.35">
      <c r="A2" s="3" t="s">
        <v>2</v>
      </c>
      <c r="B2" s="4" t="s">
        <v>240</v>
      </c>
    </row>
    <row r="3" spans="1:18" x14ac:dyDescent="0.35">
      <c r="A3" s="3" t="s">
        <v>4</v>
      </c>
      <c r="B3" s="4" t="s">
        <v>224</v>
      </c>
    </row>
    <row r="4" spans="1:18" x14ac:dyDescent="0.35">
      <c r="A4" s="3" t="s">
        <v>6</v>
      </c>
      <c r="B4" s="4" t="s">
        <v>7</v>
      </c>
    </row>
    <row r="5" spans="1:18" x14ac:dyDescent="0.35">
      <c r="A5" s="3" t="s">
        <v>8</v>
      </c>
      <c r="B5" s="4">
        <v>39.631698999999998</v>
      </c>
    </row>
    <row r="6" spans="1:18" x14ac:dyDescent="0.35">
      <c r="A6" s="3" t="s">
        <v>9</v>
      </c>
      <c r="B6" s="4">
        <v>-0.217247</v>
      </c>
    </row>
    <row r="7" spans="1:18" x14ac:dyDescent="0.35">
      <c r="A7" s="3" t="s">
        <v>10</v>
      </c>
      <c r="B7" s="4" t="s">
        <v>11</v>
      </c>
    </row>
    <row r="8" spans="1:18" x14ac:dyDescent="0.35">
      <c r="A8" s="3" t="s">
        <v>12</v>
      </c>
      <c r="B8" s="4" t="s">
        <v>13</v>
      </c>
    </row>
    <row r="9" spans="1:18" x14ac:dyDescent="0.35">
      <c r="A9" s="3" t="s">
        <v>14</v>
      </c>
      <c r="B9" s="5">
        <v>0</v>
      </c>
    </row>
    <row r="10" spans="1:18" ht="15.5" x14ac:dyDescent="0.35">
      <c r="A10" s="6" t="s">
        <v>15</v>
      </c>
      <c r="B10" s="7" t="s">
        <v>241</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28</v>
      </c>
      <c r="I12" s="102" t="s">
        <v>28</v>
      </c>
      <c r="J12" s="102" t="s">
        <v>29</v>
      </c>
      <c r="K12" s="102" t="s">
        <v>30</v>
      </c>
      <c r="L12" s="102" t="s">
        <v>31</v>
      </c>
      <c r="M12" s="103" t="s">
        <v>32</v>
      </c>
      <c r="N12" s="103" t="s">
        <v>33</v>
      </c>
      <c r="O12" s="103" t="s">
        <v>34</v>
      </c>
      <c r="P12" s="103" t="s">
        <v>35</v>
      </c>
      <c r="Q12" s="103" t="s">
        <v>36</v>
      </c>
      <c r="R12" s="104" t="s">
        <v>37</v>
      </c>
    </row>
    <row r="13" spans="1:18" x14ac:dyDescent="0.35">
      <c r="A13" s="11" t="s">
        <v>227</v>
      </c>
      <c r="B13" s="12" t="s">
        <v>39</v>
      </c>
      <c r="C13" s="13" t="s">
        <v>28</v>
      </c>
      <c r="D13" s="13" t="s">
        <v>28</v>
      </c>
      <c r="E13" s="13" t="s">
        <v>28</v>
      </c>
      <c r="F13" s="14" t="s">
        <v>28</v>
      </c>
      <c r="H13" s="15"/>
      <c r="I13" s="15"/>
      <c r="J13" s="16" t="s">
        <v>28</v>
      </c>
      <c r="K13" s="13" t="s">
        <v>28</v>
      </c>
      <c r="L13" s="13" t="s">
        <v>28</v>
      </c>
      <c r="M13" s="13" t="s">
        <v>28</v>
      </c>
      <c r="N13" s="13" t="s">
        <v>28</v>
      </c>
      <c r="O13" s="13" t="s">
        <v>28</v>
      </c>
      <c r="P13" s="13" t="s">
        <v>28</v>
      </c>
      <c r="Q13" s="13" t="s">
        <v>28</v>
      </c>
      <c r="R13" s="14" t="s">
        <v>28</v>
      </c>
    </row>
    <row r="14" spans="1:18" x14ac:dyDescent="0.35">
      <c r="A14" s="17" t="s">
        <v>228</v>
      </c>
      <c r="B14" s="18" t="s">
        <v>57</v>
      </c>
      <c r="C14" s="19" t="s">
        <v>28</v>
      </c>
      <c r="D14" s="19" t="s">
        <v>28</v>
      </c>
      <c r="E14" s="19" t="s">
        <v>28</v>
      </c>
      <c r="F14" s="20" t="s">
        <v>28</v>
      </c>
      <c r="H14" s="21">
        <v>0</v>
      </c>
      <c r="I14" s="21"/>
      <c r="J14" s="16" t="s">
        <v>42</v>
      </c>
      <c r="K14" s="22" t="s">
        <v>43</v>
      </c>
      <c r="L14" s="22" t="s">
        <v>28</v>
      </c>
      <c r="M14" s="22" t="s">
        <v>28</v>
      </c>
      <c r="N14" s="22" t="s">
        <v>28</v>
      </c>
      <c r="O14" s="22" t="s">
        <v>28</v>
      </c>
      <c r="P14" s="22" t="s">
        <v>28</v>
      </c>
      <c r="Q14" s="22" t="s">
        <v>28</v>
      </c>
      <c r="R14" s="23" t="s">
        <v>28</v>
      </c>
    </row>
    <row r="15" spans="1:18" x14ac:dyDescent="0.35">
      <c r="A15" s="17" t="s">
        <v>229</v>
      </c>
      <c r="B15" s="28" t="s">
        <v>60</v>
      </c>
      <c r="C15" s="25" t="s">
        <v>28</v>
      </c>
      <c r="D15" s="25" t="s">
        <v>28</v>
      </c>
      <c r="E15" s="25" t="s">
        <v>28</v>
      </c>
      <c r="F15" s="26" t="s">
        <v>28</v>
      </c>
      <c r="H15" s="27">
        <v>0</v>
      </c>
      <c r="I15" s="27"/>
      <c r="J15" s="16" t="s">
        <v>42</v>
      </c>
      <c r="K15" s="22" t="s">
        <v>43</v>
      </c>
      <c r="L15" s="22" t="s">
        <v>28</v>
      </c>
      <c r="M15" s="22" t="s">
        <v>28</v>
      </c>
      <c r="N15" s="22" t="s">
        <v>28</v>
      </c>
      <c r="O15" s="22" t="s">
        <v>28</v>
      </c>
      <c r="P15" s="22" t="s">
        <v>28</v>
      </c>
      <c r="Q15" s="22" t="s">
        <v>28</v>
      </c>
      <c r="R15" s="23" t="s">
        <v>28</v>
      </c>
    </row>
    <row r="16" spans="1:18" x14ac:dyDescent="0.35">
      <c r="A16" s="17" t="s">
        <v>230</v>
      </c>
      <c r="B16" s="28" t="s">
        <v>73</v>
      </c>
      <c r="C16" s="25" t="s">
        <v>28</v>
      </c>
      <c r="D16" s="25" t="s">
        <v>28</v>
      </c>
      <c r="E16" s="25" t="s">
        <v>28</v>
      </c>
      <c r="F16" s="26" t="s">
        <v>28</v>
      </c>
      <c r="H16" s="27">
        <v>0</v>
      </c>
      <c r="I16" s="27"/>
      <c r="J16" s="16" t="s">
        <v>42</v>
      </c>
      <c r="K16" s="22" t="s">
        <v>43</v>
      </c>
      <c r="L16" s="22" t="s">
        <v>28</v>
      </c>
      <c r="M16" s="22" t="s">
        <v>28</v>
      </c>
      <c r="N16" s="22" t="s">
        <v>28</v>
      </c>
      <c r="O16" s="22" t="s">
        <v>28</v>
      </c>
      <c r="P16" s="22" t="s">
        <v>28</v>
      </c>
      <c r="Q16" s="22" t="s">
        <v>28</v>
      </c>
      <c r="R16" s="23" t="s">
        <v>28</v>
      </c>
    </row>
    <row r="17" spans="1:18" x14ac:dyDescent="0.35">
      <c r="A17" s="17" t="s">
        <v>231</v>
      </c>
      <c r="B17" s="28" t="s">
        <v>232</v>
      </c>
      <c r="C17" s="25" t="s">
        <v>28</v>
      </c>
      <c r="D17" s="25" t="s">
        <v>28</v>
      </c>
      <c r="E17" s="25" t="s">
        <v>28</v>
      </c>
      <c r="F17" s="26" t="s">
        <v>28</v>
      </c>
      <c r="H17" s="27">
        <v>0</v>
      </c>
      <c r="I17" s="27"/>
      <c r="J17" s="16" t="s">
        <v>42</v>
      </c>
      <c r="K17" s="22" t="s">
        <v>43</v>
      </c>
      <c r="L17" s="22" t="s">
        <v>28</v>
      </c>
      <c r="M17" s="22" t="s">
        <v>28</v>
      </c>
      <c r="N17" s="22" t="s">
        <v>28</v>
      </c>
      <c r="O17" s="22" t="s">
        <v>28</v>
      </c>
      <c r="P17" s="22" t="s">
        <v>28</v>
      </c>
      <c r="Q17" s="22" t="s">
        <v>28</v>
      </c>
      <c r="R17" s="23" t="s">
        <v>28</v>
      </c>
    </row>
    <row r="18" spans="1:18" x14ac:dyDescent="0.35">
      <c r="A18" s="17" t="s">
        <v>233</v>
      </c>
      <c r="B18" s="18" t="s">
        <v>84</v>
      </c>
      <c r="C18" s="19" t="s">
        <v>28</v>
      </c>
      <c r="D18" s="19" t="s">
        <v>28</v>
      </c>
      <c r="E18" s="19" t="s">
        <v>28</v>
      </c>
      <c r="F18" s="20" t="s">
        <v>28</v>
      </c>
      <c r="H18" s="21">
        <v>0</v>
      </c>
      <c r="I18" s="21"/>
      <c r="J18" s="16" t="s">
        <v>58</v>
      </c>
      <c r="K18" s="22" t="s">
        <v>61</v>
      </c>
      <c r="L18" s="22" t="s">
        <v>28</v>
      </c>
      <c r="M18" s="22" t="s">
        <v>28</v>
      </c>
      <c r="N18" s="22" t="s">
        <v>28</v>
      </c>
      <c r="O18" s="22" t="s">
        <v>28</v>
      </c>
      <c r="P18" s="22" t="s">
        <v>28</v>
      </c>
      <c r="Q18" s="22" t="s">
        <v>28</v>
      </c>
      <c r="R18" s="23" t="s">
        <v>28</v>
      </c>
    </row>
    <row r="19" spans="1:18" x14ac:dyDescent="0.35">
      <c r="A19" s="17" t="s">
        <v>234</v>
      </c>
      <c r="B19" s="28" t="s">
        <v>97</v>
      </c>
      <c r="C19" s="25" t="s">
        <v>28</v>
      </c>
      <c r="D19" s="25" t="s">
        <v>28</v>
      </c>
      <c r="E19" s="25" t="s">
        <v>28</v>
      </c>
      <c r="F19" s="26" t="s">
        <v>28</v>
      </c>
      <c r="H19" s="27">
        <v>0</v>
      </c>
      <c r="I19" s="27"/>
      <c r="J19" s="16" t="s">
        <v>58</v>
      </c>
      <c r="K19" s="22" t="s">
        <v>61</v>
      </c>
      <c r="L19" s="22" t="s">
        <v>28</v>
      </c>
      <c r="M19" s="22" t="s">
        <v>28</v>
      </c>
      <c r="N19" s="22" t="s">
        <v>28</v>
      </c>
      <c r="O19" s="22" t="s">
        <v>28</v>
      </c>
      <c r="P19" s="22" t="s">
        <v>28</v>
      </c>
      <c r="Q19" s="22" t="s">
        <v>28</v>
      </c>
      <c r="R19" s="23" t="s">
        <v>28</v>
      </c>
    </row>
    <row r="20" spans="1:18" x14ac:dyDescent="0.35">
      <c r="A20" s="17" t="s">
        <v>235</v>
      </c>
      <c r="B20" s="28" t="s">
        <v>236</v>
      </c>
      <c r="C20" s="25" t="s">
        <v>28</v>
      </c>
      <c r="D20" s="25" t="s">
        <v>28</v>
      </c>
      <c r="E20" s="25" t="s">
        <v>28</v>
      </c>
      <c r="F20" s="26" t="s">
        <v>28</v>
      </c>
      <c r="H20" s="27">
        <v>0</v>
      </c>
      <c r="I20" s="27"/>
      <c r="J20" s="16" t="s">
        <v>58</v>
      </c>
      <c r="K20" s="22" t="s">
        <v>61</v>
      </c>
      <c r="L20" s="22" t="s">
        <v>28</v>
      </c>
      <c r="M20" s="22" t="s">
        <v>28</v>
      </c>
      <c r="N20" s="22" t="s">
        <v>28</v>
      </c>
      <c r="O20" s="22" t="s">
        <v>28</v>
      </c>
      <c r="P20" s="22" t="s">
        <v>28</v>
      </c>
      <c r="Q20" s="22" t="s">
        <v>28</v>
      </c>
      <c r="R20" s="23" t="s">
        <v>28</v>
      </c>
    </row>
    <row r="21" spans="1:18" x14ac:dyDescent="0.35">
      <c r="A21" s="17" t="s">
        <v>237</v>
      </c>
      <c r="B21" s="18" t="s">
        <v>41</v>
      </c>
      <c r="C21" s="19" t="s">
        <v>28</v>
      </c>
      <c r="D21" s="19" t="s">
        <v>28</v>
      </c>
      <c r="E21" s="19" t="s">
        <v>28</v>
      </c>
      <c r="F21" s="20" t="s">
        <v>28</v>
      </c>
      <c r="H21" s="21">
        <v>0</v>
      </c>
      <c r="I21" s="21"/>
      <c r="J21" s="16" t="s">
        <v>42</v>
      </c>
      <c r="K21" s="22" t="s">
        <v>43</v>
      </c>
      <c r="L21" s="22" t="s">
        <v>28</v>
      </c>
      <c r="M21" s="22" t="s">
        <v>28</v>
      </c>
      <c r="N21" s="22" t="s">
        <v>28</v>
      </c>
      <c r="O21" s="22" t="s">
        <v>28</v>
      </c>
      <c r="P21" s="22" t="s">
        <v>28</v>
      </c>
      <c r="Q21" s="22" t="s">
        <v>28</v>
      </c>
      <c r="R21" s="23" t="s">
        <v>28</v>
      </c>
    </row>
    <row r="22" spans="1:18" x14ac:dyDescent="0.35">
      <c r="A22" s="29" t="s">
        <v>98</v>
      </c>
      <c r="B22" s="30" t="s">
        <v>99</v>
      </c>
      <c r="C22" s="31" t="s">
        <v>28</v>
      </c>
      <c r="D22" s="31" t="s">
        <v>28</v>
      </c>
      <c r="E22" s="31" t="s">
        <v>28</v>
      </c>
      <c r="F22" s="32" t="s">
        <v>28</v>
      </c>
      <c r="H22" s="15"/>
      <c r="I22" s="15"/>
      <c r="J22" s="33" t="s">
        <v>100</v>
      </c>
      <c r="K22" s="31" t="s">
        <v>28</v>
      </c>
      <c r="L22" s="31" t="s">
        <v>28</v>
      </c>
      <c r="M22" s="31" t="s">
        <v>28</v>
      </c>
      <c r="N22" s="31" t="s">
        <v>28</v>
      </c>
      <c r="O22" s="31" t="s">
        <v>28</v>
      </c>
      <c r="P22" s="31" t="s">
        <v>28</v>
      </c>
      <c r="Q22" s="31" t="s">
        <v>28</v>
      </c>
      <c r="R22" s="32" t="s">
        <v>28</v>
      </c>
    </row>
  </sheetData>
  <mergeCells count="4">
    <mergeCell ref="C10:D11"/>
    <mergeCell ref="E10:F11"/>
    <mergeCell ref="H10:R10"/>
    <mergeCell ref="M11:R11"/>
  </mergeCells>
  <dataValidations count="8">
    <dataValidation type="list" showErrorMessage="1" sqref="B3" xr:uid="{00000000-0002-0000-1C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C00-000002000000}">
      <formula1>-90</formula1>
      <formula2>90</formula2>
    </dataValidation>
    <dataValidation type="decimal" showErrorMessage="1" sqref="B6" xr:uid="{00000000-0002-0000-1C00-000003000000}">
      <formula1>-180</formula1>
      <formula2>180</formula2>
    </dataValidation>
    <dataValidation type="list" showErrorMessage="1" sqref="B7" xr:uid="{00000000-0002-0000-1C00-000004000000}">
      <formula1>"Yes,No"</formula1>
    </dataValidation>
    <dataValidation type="decimal" showErrorMessage="1" sqref="B9" xr:uid="{00000000-0002-0000-1C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2" xr:uid="{00000000-0002-0000-1C00-000007000000}">
      <formula1>OR(H13="MI",H13="N/A",ISNUMBER(H13))</formula1>
    </dataValidation>
    <dataValidation type="list" allowBlank="1" showErrorMessage="1" sqref="J13:J21" xr:uid="{00000000-0002-0000-1C00-000011000000}">
      <formula1>"Level 1,Level 2,Level 3,Level 4"</formula1>
    </dataValidation>
    <dataValidation type="list" allowBlank="1" showErrorMessage="1" sqref="K13:K22" xr:uid="{00000000-0002-0000-1C00-000012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C00-000001000000}">
          <x14:formula1>
            <xm:f>ListofCountries!$A$1:$A$194</xm:f>
          </x14:formula1>
          <xm:sqref>B4</xm:sqref>
        </x14:dataValidation>
        <x14:dataValidation type="list" allowBlank="1" xr:uid="{00000000-0002-0000-1C00-000005000000}">
          <x14:formula1>
            <xm:f>ListofCountries!$B$1:$B$152</xm:f>
          </x14:formula1>
          <xm:sqref>B8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59999389629810485"/>
  </sheetPr>
  <dimension ref="A1:R22"/>
  <sheetViews>
    <sheetView showGridLines="0" topLeftCell="B1" workbookViewId="0">
      <selection activeCell="L20" sqref="L20"/>
    </sheetView>
  </sheetViews>
  <sheetFormatPr baseColWidth="10" defaultColWidth="8.7265625" defaultRowHeight="14.5" x14ac:dyDescent="0.35"/>
  <cols>
    <col min="1" max="1" width="24" customWidth="1"/>
    <col min="2" max="2" width="168" customWidth="1"/>
    <col min="3" max="6" width="16" customWidth="1"/>
    <col min="7" max="7" width="3" customWidth="1"/>
    <col min="8" max="10" width="18" customWidth="1"/>
    <col min="11" max="12" width="26" customWidth="1"/>
    <col min="13" max="18" width="3" customWidth="1"/>
  </cols>
  <sheetData>
    <row r="1" spans="1:18" x14ac:dyDescent="0.35">
      <c r="A1" s="1" t="s">
        <v>0</v>
      </c>
      <c r="B1" s="2" t="s">
        <v>242</v>
      </c>
    </row>
    <row r="2" spans="1:18" x14ac:dyDescent="0.35">
      <c r="A2" s="3" t="s">
        <v>2</v>
      </c>
      <c r="B2" s="4" t="s">
        <v>243</v>
      </c>
    </row>
    <row r="3" spans="1:18" x14ac:dyDescent="0.35">
      <c r="A3" s="3" t="s">
        <v>4</v>
      </c>
      <c r="B3" s="4" t="s">
        <v>224</v>
      </c>
    </row>
    <row r="4" spans="1:18" x14ac:dyDescent="0.35">
      <c r="A4" s="3" t="s">
        <v>6</v>
      </c>
      <c r="B4" s="4" t="s">
        <v>163</v>
      </c>
    </row>
    <row r="5" spans="1:18" x14ac:dyDescent="0.35">
      <c r="A5" s="3" t="s">
        <v>8</v>
      </c>
      <c r="B5" s="4">
        <v>41.382540000000063</v>
      </c>
    </row>
    <row r="6" spans="1:18" x14ac:dyDescent="0.35">
      <c r="A6" s="3" t="s">
        <v>9</v>
      </c>
      <c r="B6" s="4">
        <v>-74.006059999999934</v>
      </c>
    </row>
    <row r="7" spans="1:18" x14ac:dyDescent="0.35">
      <c r="A7" s="3" t="s">
        <v>10</v>
      </c>
      <c r="B7" s="4" t="s">
        <v>113</v>
      </c>
    </row>
    <row r="8" spans="1:18" x14ac:dyDescent="0.35">
      <c r="A8" s="3" t="s">
        <v>12</v>
      </c>
      <c r="B8" s="4" t="s">
        <v>164</v>
      </c>
    </row>
    <row r="9" spans="1:18" x14ac:dyDescent="0.35">
      <c r="A9" s="3" t="s">
        <v>14</v>
      </c>
      <c r="B9" s="5">
        <v>0.28949999999999998</v>
      </c>
    </row>
    <row r="10" spans="1:18" ht="15.5" x14ac:dyDescent="0.35">
      <c r="A10" s="6" t="s">
        <v>15</v>
      </c>
      <c r="B10" s="7" t="s">
        <v>244</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227</v>
      </c>
      <c r="B13" s="12" t="s">
        <v>39</v>
      </c>
      <c r="C13" s="13" t="s">
        <v>28</v>
      </c>
      <c r="D13" s="13" t="s">
        <v>28</v>
      </c>
      <c r="E13" s="13" t="s">
        <v>28</v>
      </c>
      <c r="F13" s="14" t="s">
        <v>28</v>
      </c>
      <c r="H13" s="15">
        <f>1035760.83537418</f>
        <v>1035760.83537418</v>
      </c>
      <c r="I13" s="15"/>
      <c r="J13" s="16" t="s">
        <v>28</v>
      </c>
      <c r="K13" s="13" t="s">
        <v>28</v>
      </c>
      <c r="L13" s="13" t="s">
        <v>28</v>
      </c>
      <c r="M13" s="13" t="s">
        <v>28</v>
      </c>
      <c r="N13" s="13" t="s">
        <v>28</v>
      </c>
      <c r="O13" s="13" t="s">
        <v>28</v>
      </c>
      <c r="P13" s="13" t="s">
        <v>28</v>
      </c>
      <c r="Q13" s="13" t="s">
        <v>28</v>
      </c>
      <c r="R13" s="14" t="s">
        <v>28</v>
      </c>
    </row>
    <row r="14" spans="1:18" x14ac:dyDescent="0.35">
      <c r="A14" s="17" t="s">
        <v>228</v>
      </c>
      <c r="B14" s="18" t="s">
        <v>57</v>
      </c>
      <c r="C14" s="19" t="s">
        <v>28</v>
      </c>
      <c r="D14" s="19" t="s">
        <v>28</v>
      </c>
      <c r="E14" s="19" t="s">
        <v>28</v>
      </c>
      <c r="F14" s="20" t="s">
        <v>28</v>
      </c>
      <c r="H14" s="21">
        <f>SUM(H15:H17)</f>
        <v>1035760.84</v>
      </c>
      <c r="I14" s="21"/>
      <c r="J14" s="16" t="s">
        <v>28</v>
      </c>
      <c r="K14" s="22" t="s">
        <v>28</v>
      </c>
      <c r="L14" s="22" t="s">
        <v>28</v>
      </c>
      <c r="M14" s="22" t="s">
        <v>28</v>
      </c>
      <c r="N14" s="22" t="s">
        <v>28</v>
      </c>
      <c r="O14" s="22" t="s">
        <v>28</v>
      </c>
      <c r="P14" s="22" t="s">
        <v>28</v>
      </c>
      <c r="Q14" s="22" t="s">
        <v>28</v>
      </c>
      <c r="R14" s="23" t="s">
        <v>28</v>
      </c>
    </row>
    <row r="15" spans="1:18" x14ac:dyDescent="0.35">
      <c r="A15" s="17" t="s">
        <v>229</v>
      </c>
      <c r="B15" s="28" t="s">
        <v>60</v>
      </c>
      <c r="C15" s="25" t="s">
        <v>28</v>
      </c>
      <c r="D15" s="25" t="s">
        <v>28</v>
      </c>
      <c r="E15" s="25" t="s">
        <v>28</v>
      </c>
      <c r="F15" s="26" t="s">
        <v>28</v>
      </c>
      <c r="H15" s="27">
        <f>1035760.84</f>
        <v>1035760.84</v>
      </c>
      <c r="I15" s="27"/>
      <c r="J15" s="16" t="s">
        <v>42</v>
      </c>
      <c r="K15" s="22" t="s">
        <v>55</v>
      </c>
      <c r="L15" s="22" t="s">
        <v>28</v>
      </c>
      <c r="M15" s="22" t="s">
        <v>28</v>
      </c>
      <c r="N15" s="22" t="s">
        <v>28</v>
      </c>
      <c r="O15" s="22" t="s">
        <v>28</v>
      </c>
      <c r="P15" s="22" t="s">
        <v>131</v>
      </c>
      <c r="Q15" s="22" t="s">
        <v>28</v>
      </c>
      <c r="R15" s="23" t="s">
        <v>28</v>
      </c>
    </row>
    <row r="16" spans="1:18" x14ac:dyDescent="0.35">
      <c r="A16" s="17" t="s">
        <v>230</v>
      </c>
      <c r="B16" s="28" t="s">
        <v>73</v>
      </c>
      <c r="C16" s="25" t="s">
        <v>28</v>
      </c>
      <c r="D16" s="25" t="s">
        <v>28</v>
      </c>
      <c r="E16" s="25" t="s">
        <v>28</v>
      </c>
      <c r="F16" s="26" t="s">
        <v>28</v>
      </c>
      <c r="H16" s="27"/>
      <c r="I16" s="27"/>
      <c r="J16" s="16" t="s">
        <v>28</v>
      </c>
      <c r="K16" s="22" t="s">
        <v>28</v>
      </c>
      <c r="L16" s="22" t="s">
        <v>28</v>
      </c>
      <c r="M16" s="22" t="s">
        <v>28</v>
      </c>
      <c r="N16" s="22" t="s">
        <v>28</v>
      </c>
      <c r="O16" s="22" t="s">
        <v>28</v>
      </c>
      <c r="P16" s="22" t="s">
        <v>28</v>
      </c>
      <c r="Q16" s="22" t="s">
        <v>28</v>
      </c>
      <c r="R16" s="23" t="s">
        <v>28</v>
      </c>
    </row>
    <row r="17" spans="1:18" x14ac:dyDescent="0.35">
      <c r="A17" s="17" t="s">
        <v>231</v>
      </c>
      <c r="B17" s="28" t="s">
        <v>232</v>
      </c>
      <c r="C17" s="25" t="s">
        <v>28</v>
      </c>
      <c r="D17" s="25" t="s">
        <v>28</v>
      </c>
      <c r="E17" s="25" t="s">
        <v>28</v>
      </c>
      <c r="F17" s="26" t="s">
        <v>28</v>
      </c>
      <c r="H17" s="27"/>
      <c r="I17" s="27"/>
      <c r="J17" s="16" t="s">
        <v>28</v>
      </c>
      <c r="K17" s="22" t="s">
        <v>28</v>
      </c>
      <c r="L17" s="22" t="s">
        <v>28</v>
      </c>
      <c r="M17" s="22" t="s">
        <v>28</v>
      </c>
      <c r="N17" s="22" t="s">
        <v>28</v>
      </c>
      <c r="O17" s="22" t="s">
        <v>28</v>
      </c>
      <c r="P17" s="22" t="s">
        <v>28</v>
      </c>
      <c r="Q17" s="22" t="s">
        <v>28</v>
      </c>
      <c r="R17" s="23" t="s">
        <v>28</v>
      </c>
    </row>
    <row r="18" spans="1:18" x14ac:dyDescent="0.35">
      <c r="A18" s="17" t="s">
        <v>233</v>
      </c>
      <c r="B18" s="18" t="s">
        <v>84</v>
      </c>
      <c r="C18" s="19" t="s">
        <v>28</v>
      </c>
      <c r="D18" s="19" t="s">
        <v>28</v>
      </c>
      <c r="E18" s="19" t="s">
        <v>28</v>
      </c>
      <c r="F18" s="20" t="s">
        <v>28</v>
      </c>
      <c r="H18" s="95" t="str">
        <f>E18</f>
        <v/>
      </c>
      <c r="I18" s="21"/>
      <c r="J18" s="16" t="s">
        <v>28</v>
      </c>
      <c r="K18" s="22" t="s">
        <v>28</v>
      </c>
      <c r="L18" s="22" t="s">
        <v>28</v>
      </c>
      <c r="M18" s="22"/>
      <c r="N18" s="22"/>
      <c r="O18" s="22"/>
      <c r="P18" s="22" t="s">
        <v>28</v>
      </c>
      <c r="Q18" s="22" t="s">
        <v>28</v>
      </c>
      <c r="R18" s="23" t="s">
        <v>28</v>
      </c>
    </row>
    <row r="19" spans="1:18" x14ac:dyDescent="0.35">
      <c r="A19" s="17" t="s">
        <v>234</v>
      </c>
      <c r="B19" s="28" t="s">
        <v>97</v>
      </c>
      <c r="C19" s="25" t="s">
        <v>28</v>
      </c>
      <c r="D19" s="25" t="s">
        <v>28</v>
      </c>
      <c r="E19" s="25" t="s">
        <v>28</v>
      </c>
      <c r="F19" s="26" t="s">
        <v>28</v>
      </c>
      <c r="H19" s="27" t="s">
        <v>68</v>
      </c>
      <c r="I19" s="27"/>
      <c r="J19" s="16" t="s">
        <v>28</v>
      </c>
      <c r="K19" s="22" t="s">
        <v>28</v>
      </c>
      <c r="L19" s="22" t="s">
        <v>28</v>
      </c>
      <c r="M19" s="22" t="s">
        <v>28</v>
      </c>
      <c r="N19" s="22" t="s">
        <v>28</v>
      </c>
      <c r="O19" s="22" t="s">
        <v>28</v>
      </c>
      <c r="P19" s="22" t="s">
        <v>28</v>
      </c>
      <c r="Q19" s="22" t="s">
        <v>28</v>
      </c>
      <c r="R19" s="23" t="s">
        <v>28</v>
      </c>
    </row>
    <row r="20" spans="1:18" x14ac:dyDescent="0.35">
      <c r="A20" s="17" t="s">
        <v>235</v>
      </c>
      <c r="B20" s="28" t="s">
        <v>236</v>
      </c>
      <c r="C20" s="25" t="s">
        <v>28</v>
      </c>
      <c r="D20" s="25" t="s">
        <v>28</v>
      </c>
      <c r="E20" s="25" t="s">
        <v>28</v>
      </c>
      <c r="F20" s="26" t="s">
        <v>28</v>
      </c>
      <c r="H20" s="27">
        <f>32.09*B9</f>
        <v>9.2900550000000006</v>
      </c>
      <c r="I20" s="27"/>
      <c r="J20" s="16" t="s">
        <v>42</v>
      </c>
      <c r="K20" s="22" t="s">
        <v>55</v>
      </c>
      <c r="L20" s="22" t="s">
        <v>245</v>
      </c>
      <c r="M20" s="22" t="s">
        <v>28</v>
      </c>
      <c r="N20" s="22" t="s">
        <v>28</v>
      </c>
      <c r="O20" s="22" t="s">
        <v>131</v>
      </c>
      <c r="P20" s="22" t="s">
        <v>28</v>
      </c>
      <c r="Q20" s="22" t="s">
        <v>28</v>
      </c>
      <c r="R20" s="23" t="s">
        <v>28</v>
      </c>
    </row>
    <row r="21" spans="1:18" x14ac:dyDescent="0.35">
      <c r="A21" s="17" t="s">
        <v>237</v>
      </c>
      <c r="B21" s="18" t="s">
        <v>41</v>
      </c>
      <c r="C21" s="19" t="s">
        <v>28</v>
      </c>
      <c r="D21" s="19" t="s">
        <v>28</v>
      </c>
      <c r="E21" s="19" t="s">
        <v>28</v>
      </c>
      <c r="F21" s="20" t="s">
        <v>28</v>
      </c>
      <c r="H21" s="21" t="s">
        <v>116</v>
      </c>
      <c r="I21" s="21"/>
      <c r="J21" s="16" t="s">
        <v>28</v>
      </c>
      <c r="K21" s="22" t="s">
        <v>28</v>
      </c>
      <c r="L21" s="22" t="s">
        <v>28</v>
      </c>
      <c r="M21" s="22" t="s">
        <v>28</v>
      </c>
      <c r="N21" s="22" t="s">
        <v>28</v>
      </c>
      <c r="O21" s="22" t="s">
        <v>28</v>
      </c>
      <c r="P21" s="22" t="s">
        <v>28</v>
      </c>
      <c r="Q21" s="22" t="s">
        <v>28</v>
      </c>
      <c r="R21" s="23" t="s">
        <v>28</v>
      </c>
    </row>
    <row r="22" spans="1:18" x14ac:dyDescent="0.35">
      <c r="A22" s="29" t="s">
        <v>98</v>
      </c>
      <c r="B22" s="30" t="s">
        <v>99</v>
      </c>
      <c r="C22" s="31" t="s">
        <v>28</v>
      </c>
      <c r="D22" s="31" t="s">
        <v>28</v>
      </c>
      <c r="E22" s="31" t="s">
        <v>28</v>
      </c>
      <c r="F22" s="32" t="s">
        <v>28</v>
      </c>
      <c r="H22" s="15"/>
      <c r="I22" s="15"/>
      <c r="J22" s="33" t="s">
        <v>100</v>
      </c>
      <c r="K22" s="31" t="s">
        <v>28</v>
      </c>
      <c r="L22" s="31" t="s">
        <v>28</v>
      </c>
      <c r="M22" s="31" t="s">
        <v>28</v>
      </c>
      <c r="N22" s="31" t="s">
        <v>28</v>
      </c>
      <c r="O22" s="31" t="s">
        <v>28</v>
      </c>
      <c r="P22" s="31" t="s">
        <v>28</v>
      </c>
      <c r="Q22" s="31" t="s">
        <v>28</v>
      </c>
      <c r="R22" s="32" t="s">
        <v>28</v>
      </c>
    </row>
  </sheetData>
  <mergeCells count="4">
    <mergeCell ref="C10:D11"/>
    <mergeCell ref="E10:F11"/>
    <mergeCell ref="H10:R10"/>
    <mergeCell ref="M11:R11"/>
  </mergeCells>
  <dataValidations count="8">
    <dataValidation type="list" showErrorMessage="1" sqref="B3" xr:uid="{00000000-0002-0000-1D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D00-000002000000}">
      <formula1>-90</formula1>
      <formula2>90</formula2>
    </dataValidation>
    <dataValidation type="decimal" showErrorMessage="1" sqref="B6" xr:uid="{00000000-0002-0000-1D00-000003000000}">
      <formula1>-180</formula1>
      <formula2>180</formula2>
    </dataValidation>
    <dataValidation type="list" showErrorMessage="1" sqref="B7" xr:uid="{00000000-0002-0000-1D00-000004000000}">
      <formula1>"Yes,No"</formula1>
    </dataValidation>
    <dataValidation type="decimal" showErrorMessage="1" sqref="B9" xr:uid="{00000000-0002-0000-1D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22" xr:uid="{00000000-0002-0000-1D00-000007000000}">
      <formula1>OR(H13="MI",H13="N/A",ISNUMBER(H13))</formula1>
    </dataValidation>
    <dataValidation type="list" allowBlank="1" showErrorMessage="1" sqref="J13:J21" xr:uid="{00000000-0002-0000-1D00-000011000000}">
      <formula1>"Level 1,Level 2,Level 3,Level 4"</formula1>
    </dataValidation>
    <dataValidation type="list" allowBlank="1" showErrorMessage="1" sqref="K13:K22" xr:uid="{00000000-0002-0000-1D00-000012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D00-000001000000}">
          <x14:formula1>
            <xm:f>ListofCountries!$A$1:$A$194</xm:f>
          </x14:formula1>
          <xm:sqref>B4</xm:sqref>
        </x14:dataValidation>
        <x14:dataValidation type="list" allowBlank="1" xr:uid="{00000000-0002-0000-1D00-000005000000}">
          <x14:formula1>
            <xm:f>ListofCountries!$B$1:$B$152</xm:f>
          </x14:formula1>
          <xm:sqref>B8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59999389629810485"/>
  </sheetPr>
  <dimension ref="A1:R32"/>
  <sheetViews>
    <sheetView showGridLines="0" topLeftCell="B7" workbookViewId="0">
      <selection activeCell="K24" sqref="K24"/>
    </sheetView>
  </sheetViews>
  <sheetFormatPr baseColWidth="10" defaultColWidth="8.7265625" defaultRowHeight="14.5" x14ac:dyDescent="0.35"/>
  <cols>
    <col min="1" max="1" width="24" customWidth="1"/>
    <col min="2" max="2" width="113.81640625" customWidth="1"/>
    <col min="3" max="6" width="16" customWidth="1"/>
    <col min="7" max="7" width="3" customWidth="1"/>
    <col min="8" max="10" width="18" customWidth="1"/>
    <col min="11" max="12" width="26" customWidth="1"/>
    <col min="13" max="18" width="3" customWidth="1"/>
  </cols>
  <sheetData>
    <row r="1" spans="1:18" x14ac:dyDescent="0.35">
      <c r="A1" s="1" t="s">
        <v>0</v>
      </c>
      <c r="B1" s="2" t="s">
        <v>246</v>
      </c>
    </row>
    <row r="2" spans="1:18" x14ac:dyDescent="0.35">
      <c r="A2" s="3" t="s">
        <v>2</v>
      </c>
      <c r="B2" s="4" t="s">
        <v>247</v>
      </c>
    </row>
    <row r="3" spans="1:18" x14ac:dyDescent="0.35">
      <c r="A3" s="3" t="s">
        <v>4</v>
      </c>
      <c r="B3" s="4" t="s">
        <v>248</v>
      </c>
    </row>
    <row r="4" spans="1:18" x14ac:dyDescent="0.35">
      <c r="A4" s="3" t="s">
        <v>6</v>
      </c>
      <c r="B4" s="4" t="s">
        <v>7</v>
      </c>
    </row>
    <row r="5" spans="1:18" x14ac:dyDescent="0.35">
      <c r="A5" s="3" t="s">
        <v>8</v>
      </c>
      <c r="B5" s="4" t="s">
        <v>28</v>
      </c>
    </row>
    <row r="6" spans="1:18" x14ac:dyDescent="0.35">
      <c r="A6" s="3" t="s">
        <v>9</v>
      </c>
      <c r="B6" s="4" t="s">
        <v>28</v>
      </c>
    </row>
    <row r="7" spans="1:18" x14ac:dyDescent="0.35">
      <c r="A7" s="3" t="s">
        <v>10</v>
      </c>
      <c r="B7" s="4" t="s">
        <v>11</v>
      </c>
    </row>
    <row r="8" spans="1:18" x14ac:dyDescent="0.35">
      <c r="A8" s="3" t="s">
        <v>12</v>
      </c>
      <c r="B8" s="4" t="s">
        <v>225</v>
      </c>
    </row>
    <row r="9" spans="1:18" x14ac:dyDescent="0.35">
      <c r="A9" s="3" t="s">
        <v>14</v>
      </c>
      <c r="B9" s="5">
        <v>1</v>
      </c>
    </row>
    <row r="10" spans="1:18" ht="15.5" x14ac:dyDescent="0.35">
      <c r="A10" s="6" t="s">
        <v>15</v>
      </c>
      <c r="B10" s="7" t="s">
        <v>249</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250</v>
      </c>
      <c r="B13" s="12" t="s">
        <v>39</v>
      </c>
      <c r="C13" s="13" t="s">
        <v>28</v>
      </c>
      <c r="D13" s="13" t="s">
        <v>28</v>
      </c>
      <c r="E13" s="13" t="s">
        <v>28</v>
      </c>
      <c r="F13" s="14" t="s">
        <v>28</v>
      </c>
      <c r="H13" s="96">
        <f>SUM(H21,H28,H14)</f>
        <v>236895.87317780947</v>
      </c>
      <c r="I13" s="15"/>
      <c r="J13" s="16" t="s">
        <v>28</v>
      </c>
      <c r="K13" s="13" t="s">
        <v>28</v>
      </c>
      <c r="L13" s="13" t="s">
        <v>28</v>
      </c>
      <c r="M13" s="13" t="s">
        <v>28</v>
      </c>
      <c r="N13" s="13" t="s">
        <v>28</v>
      </c>
      <c r="O13" s="13" t="s">
        <v>28</v>
      </c>
      <c r="P13" s="13" t="s">
        <v>28</v>
      </c>
      <c r="Q13" s="13" t="s">
        <v>28</v>
      </c>
      <c r="R13" s="14" t="s">
        <v>28</v>
      </c>
    </row>
    <row r="14" spans="1:18" x14ac:dyDescent="0.35">
      <c r="A14" s="17" t="s">
        <v>251</v>
      </c>
      <c r="B14" s="18" t="s">
        <v>41</v>
      </c>
      <c r="C14" s="19" t="s">
        <v>28</v>
      </c>
      <c r="D14" s="19" t="s">
        <v>28</v>
      </c>
      <c r="E14" s="19" t="s">
        <v>28</v>
      </c>
      <c r="F14" s="20" t="s">
        <v>28</v>
      </c>
      <c r="H14" s="21">
        <f>SUM(H15:H20)</f>
        <v>197428.2000000003</v>
      </c>
      <c r="I14" s="21"/>
      <c r="J14" s="16" t="s">
        <v>42</v>
      </c>
      <c r="K14" s="22" t="s">
        <v>43</v>
      </c>
      <c r="L14" s="22" t="s">
        <v>28</v>
      </c>
      <c r="M14" s="22" t="s">
        <v>28</v>
      </c>
      <c r="N14" s="22" t="s">
        <v>28</v>
      </c>
      <c r="O14" s="22" t="s">
        <v>28</v>
      </c>
      <c r="P14" s="22" t="s">
        <v>28</v>
      </c>
      <c r="Q14" s="22" t="s">
        <v>28</v>
      </c>
      <c r="R14" s="23" t="s">
        <v>28</v>
      </c>
    </row>
    <row r="15" spans="1:18" x14ac:dyDescent="0.35">
      <c r="A15" s="17" t="s">
        <v>252</v>
      </c>
      <c r="B15" s="24" t="s">
        <v>45</v>
      </c>
      <c r="C15" s="25" t="s">
        <v>28</v>
      </c>
      <c r="D15" s="25" t="s">
        <v>28</v>
      </c>
      <c r="E15" s="25" t="s">
        <v>28</v>
      </c>
      <c r="F15" s="26" t="s">
        <v>28</v>
      </c>
      <c r="H15" s="27">
        <v>54658.9</v>
      </c>
      <c r="I15" s="27"/>
      <c r="J15" s="16" t="s">
        <v>42</v>
      </c>
      <c r="K15" s="22" t="s">
        <v>43</v>
      </c>
      <c r="L15" s="22" t="s">
        <v>28</v>
      </c>
      <c r="M15" s="22" t="s">
        <v>28</v>
      </c>
      <c r="N15" s="22" t="s">
        <v>28</v>
      </c>
      <c r="O15" s="22" t="s">
        <v>28</v>
      </c>
      <c r="P15" s="22" t="s">
        <v>28</v>
      </c>
      <c r="Q15" s="22" t="s">
        <v>28</v>
      </c>
      <c r="R15" s="23" t="s">
        <v>28</v>
      </c>
    </row>
    <row r="16" spans="1:18" x14ac:dyDescent="0.35">
      <c r="A16" s="17" t="s">
        <v>253</v>
      </c>
      <c r="B16" s="24" t="s">
        <v>47</v>
      </c>
      <c r="C16" s="25" t="s">
        <v>28</v>
      </c>
      <c r="D16" s="25" t="s">
        <v>28</v>
      </c>
      <c r="E16" s="25" t="s">
        <v>28</v>
      </c>
      <c r="F16" s="26" t="s">
        <v>28</v>
      </c>
      <c r="H16" s="27">
        <v>53375.800000000199</v>
      </c>
      <c r="I16" s="27"/>
      <c r="J16" s="16" t="s">
        <v>42</v>
      </c>
      <c r="K16" s="22" t="s">
        <v>43</v>
      </c>
      <c r="L16" s="22" t="s">
        <v>28</v>
      </c>
      <c r="M16" s="22" t="s">
        <v>28</v>
      </c>
      <c r="N16" s="22" t="s">
        <v>28</v>
      </c>
      <c r="O16" s="22" t="s">
        <v>28</v>
      </c>
      <c r="P16" s="22" t="s">
        <v>28</v>
      </c>
      <c r="Q16" s="22" t="s">
        <v>28</v>
      </c>
      <c r="R16" s="23" t="s">
        <v>28</v>
      </c>
    </row>
    <row r="17" spans="1:18" x14ac:dyDescent="0.35">
      <c r="A17" s="17" t="s">
        <v>254</v>
      </c>
      <c r="B17" s="24" t="s">
        <v>49</v>
      </c>
      <c r="C17" s="25" t="s">
        <v>28</v>
      </c>
      <c r="D17" s="25" t="s">
        <v>28</v>
      </c>
      <c r="E17" s="25" t="s">
        <v>28</v>
      </c>
      <c r="F17" s="26" t="s">
        <v>28</v>
      </c>
      <c r="H17" s="27">
        <v>402.3</v>
      </c>
      <c r="I17" s="27"/>
      <c r="J17" s="16" t="s">
        <v>42</v>
      </c>
      <c r="K17" s="22" t="s">
        <v>43</v>
      </c>
      <c r="L17" s="22" t="s">
        <v>28</v>
      </c>
      <c r="M17" s="22" t="s">
        <v>28</v>
      </c>
      <c r="N17" s="22" t="s">
        <v>28</v>
      </c>
      <c r="O17" s="22" t="s">
        <v>28</v>
      </c>
      <c r="P17" s="22" t="s">
        <v>28</v>
      </c>
      <c r="Q17" s="22" t="s">
        <v>28</v>
      </c>
      <c r="R17" s="23" t="s">
        <v>28</v>
      </c>
    </row>
    <row r="18" spans="1:18" x14ac:dyDescent="0.35">
      <c r="A18" s="17" t="s">
        <v>255</v>
      </c>
      <c r="B18" s="24" t="s">
        <v>51</v>
      </c>
      <c r="C18" s="25" t="s">
        <v>28</v>
      </c>
      <c r="D18" s="25" t="s">
        <v>28</v>
      </c>
      <c r="E18" s="25" t="s">
        <v>28</v>
      </c>
      <c r="F18" s="26" t="s">
        <v>28</v>
      </c>
      <c r="H18" s="27">
        <v>0</v>
      </c>
      <c r="I18" s="27"/>
      <c r="J18" s="16" t="s">
        <v>42</v>
      </c>
      <c r="K18" s="22" t="s">
        <v>43</v>
      </c>
      <c r="L18" s="22" t="s">
        <v>28</v>
      </c>
      <c r="M18" s="22" t="s">
        <v>28</v>
      </c>
      <c r="N18" s="22" t="s">
        <v>28</v>
      </c>
      <c r="O18" s="22" t="s">
        <v>28</v>
      </c>
      <c r="P18" s="22" t="s">
        <v>28</v>
      </c>
      <c r="Q18" s="22" t="s">
        <v>28</v>
      </c>
      <c r="R18" s="23" t="s">
        <v>28</v>
      </c>
    </row>
    <row r="19" spans="1:18" x14ac:dyDescent="0.35">
      <c r="A19" s="17" t="s">
        <v>256</v>
      </c>
      <c r="B19" s="24" t="s">
        <v>53</v>
      </c>
      <c r="C19" s="25" t="s">
        <v>28</v>
      </c>
      <c r="D19" s="25" t="s">
        <v>28</v>
      </c>
      <c r="E19" s="25" t="s">
        <v>28</v>
      </c>
      <c r="F19" s="26" t="s">
        <v>28</v>
      </c>
      <c r="H19" s="27">
        <v>34426.500000000095</v>
      </c>
      <c r="I19" s="27"/>
      <c r="J19" s="16" t="s">
        <v>42</v>
      </c>
      <c r="K19" s="22" t="s">
        <v>43</v>
      </c>
      <c r="L19" s="22" t="s">
        <v>28</v>
      </c>
      <c r="M19" s="22" t="s">
        <v>28</v>
      </c>
      <c r="N19" s="22" t="s">
        <v>28</v>
      </c>
      <c r="O19" s="22" t="s">
        <v>28</v>
      </c>
      <c r="P19" s="22" t="s">
        <v>28</v>
      </c>
      <c r="Q19" s="22" t="s">
        <v>28</v>
      </c>
      <c r="R19" s="23" t="s">
        <v>28</v>
      </c>
    </row>
    <row r="20" spans="1:18" x14ac:dyDescent="0.35">
      <c r="A20" s="17" t="s">
        <v>257</v>
      </c>
      <c r="B20" s="24" t="s">
        <v>55</v>
      </c>
      <c r="C20" s="25" t="s">
        <v>28</v>
      </c>
      <c r="D20" s="25" t="s">
        <v>28</v>
      </c>
      <c r="E20" s="25" t="s">
        <v>28</v>
      </c>
      <c r="F20" s="26" t="s">
        <v>28</v>
      </c>
      <c r="H20" s="27">
        <v>54564.700000000004</v>
      </c>
      <c r="I20" s="27"/>
      <c r="J20" s="16" t="s">
        <v>42</v>
      </c>
      <c r="K20" s="22" t="s">
        <v>43</v>
      </c>
      <c r="L20" s="22" t="s">
        <v>28</v>
      </c>
      <c r="M20" s="22" t="s">
        <v>28</v>
      </c>
      <c r="N20" s="22" t="s">
        <v>28</v>
      </c>
      <c r="O20" s="22" t="s">
        <v>28</v>
      </c>
      <c r="P20" s="22" t="s">
        <v>28</v>
      </c>
      <c r="Q20" s="22" t="s">
        <v>28</v>
      </c>
      <c r="R20" s="23" t="s">
        <v>28</v>
      </c>
    </row>
    <row r="21" spans="1:18" x14ac:dyDescent="0.35">
      <c r="A21" s="17" t="s">
        <v>258</v>
      </c>
      <c r="B21" s="18" t="s">
        <v>57</v>
      </c>
      <c r="C21" s="19" t="s">
        <v>28</v>
      </c>
      <c r="D21" s="19" t="s">
        <v>28</v>
      </c>
      <c r="E21" s="19" t="s">
        <v>28</v>
      </c>
      <c r="F21" s="20" t="s">
        <v>28</v>
      </c>
      <c r="H21" s="21">
        <f>SUM(H22:H27)</f>
        <v>39171.50373902361</v>
      </c>
      <c r="I21" s="21"/>
      <c r="J21" s="16" t="s">
        <v>42</v>
      </c>
      <c r="K21" s="22" t="s">
        <v>61</v>
      </c>
      <c r="L21" s="22" t="s">
        <v>28</v>
      </c>
      <c r="M21" s="22" t="s">
        <v>28</v>
      </c>
      <c r="N21" s="22" t="s">
        <v>28</v>
      </c>
      <c r="O21" s="22" t="s">
        <v>28</v>
      </c>
      <c r="P21" s="22" t="s">
        <v>28</v>
      </c>
      <c r="Q21" s="22" t="s">
        <v>28</v>
      </c>
      <c r="R21" s="23" t="s">
        <v>28</v>
      </c>
    </row>
    <row r="22" spans="1:18" x14ac:dyDescent="0.35">
      <c r="A22" s="17" t="s">
        <v>259</v>
      </c>
      <c r="B22" s="28" t="s">
        <v>60</v>
      </c>
      <c r="C22" s="25" t="s">
        <v>28</v>
      </c>
      <c r="D22" s="25" t="s">
        <v>28</v>
      </c>
      <c r="E22" s="25" t="s">
        <v>28</v>
      </c>
      <c r="F22" s="26" t="s">
        <v>28</v>
      </c>
      <c r="H22" s="27">
        <v>0</v>
      </c>
      <c r="I22" s="27"/>
      <c r="J22" s="16" t="s">
        <v>42</v>
      </c>
      <c r="K22" s="22" t="s">
        <v>61</v>
      </c>
      <c r="L22" s="22" t="s">
        <v>28</v>
      </c>
      <c r="M22" s="22" t="s">
        <v>28</v>
      </c>
      <c r="N22" s="22" t="s">
        <v>28</v>
      </c>
      <c r="O22" s="22" t="s">
        <v>28</v>
      </c>
      <c r="P22" s="22" t="s">
        <v>28</v>
      </c>
      <c r="Q22" s="22" t="s">
        <v>28</v>
      </c>
      <c r="R22" s="23" t="s">
        <v>28</v>
      </c>
    </row>
    <row r="23" spans="1:18" x14ac:dyDescent="0.35">
      <c r="A23" s="17" t="s">
        <v>260</v>
      </c>
      <c r="B23" s="28" t="s">
        <v>63</v>
      </c>
      <c r="C23" s="25" t="s">
        <v>28</v>
      </c>
      <c r="D23" s="25" t="s">
        <v>28</v>
      </c>
      <c r="E23" s="25" t="s">
        <v>28</v>
      </c>
      <c r="F23" s="26" t="s">
        <v>28</v>
      </c>
      <c r="H23" s="27">
        <v>10223.960397144427</v>
      </c>
      <c r="I23" s="27"/>
      <c r="J23" s="16" t="s">
        <v>42</v>
      </c>
      <c r="K23" s="22" t="s">
        <v>61</v>
      </c>
      <c r="L23" s="22" t="s">
        <v>28</v>
      </c>
      <c r="M23" s="22" t="s">
        <v>28</v>
      </c>
      <c r="N23" s="22" t="s">
        <v>28</v>
      </c>
      <c r="O23" s="22" t="s">
        <v>28</v>
      </c>
      <c r="P23" s="22" t="s">
        <v>28</v>
      </c>
      <c r="Q23" s="22" t="s">
        <v>28</v>
      </c>
      <c r="R23" s="23" t="s">
        <v>28</v>
      </c>
    </row>
    <row r="24" spans="1:18" x14ac:dyDescent="0.35">
      <c r="A24" s="17" t="s">
        <v>261</v>
      </c>
      <c r="B24" s="28" t="s">
        <v>134</v>
      </c>
      <c r="C24" s="25" t="s">
        <v>28</v>
      </c>
      <c r="D24" s="25" t="s">
        <v>28</v>
      </c>
      <c r="E24" s="25" t="s">
        <v>28</v>
      </c>
      <c r="F24" s="26" t="s">
        <v>28</v>
      </c>
      <c r="H24" s="27">
        <v>28947.54334187918</v>
      </c>
      <c r="I24" s="27"/>
      <c r="J24" s="16" t="s">
        <v>42</v>
      </c>
      <c r="K24" s="22" t="s">
        <v>61</v>
      </c>
      <c r="L24" s="22" t="s">
        <v>28</v>
      </c>
      <c r="M24" s="22" t="s">
        <v>28</v>
      </c>
      <c r="N24" s="22" t="s">
        <v>28</v>
      </c>
      <c r="O24" s="22" t="s">
        <v>28</v>
      </c>
      <c r="P24" s="22" t="s">
        <v>28</v>
      </c>
      <c r="Q24" s="22" t="s">
        <v>28</v>
      </c>
      <c r="R24" s="23" t="s">
        <v>28</v>
      </c>
    </row>
    <row r="25" spans="1:18" x14ac:dyDescent="0.35">
      <c r="A25" s="17" t="s">
        <v>262</v>
      </c>
      <c r="B25" s="28" t="s">
        <v>55</v>
      </c>
      <c r="C25" s="25" t="s">
        <v>28</v>
      </c>
      <c r="D25" s="25" t="s">
        <v>28</v>
      </c>
      <c r="E25" s="25" t="s">
        <v>28</v>
      </c>
      <c r="F25" s="26" t="s">
        <v>28</v>
      </c>
      <c r="H25" s="27" t="s">
        <v>68</v>
      </c>
      <c r="I25" s="27"/>
      <c r="J25" s="16" t="s">
        <v>28</v>
      </c>
      <c r="K25" s="22" t="s">
        <v>28</v>
      </c>
      <c r="L25" s="22" t="s">
        <v>28</v>
      </c>
      <c r="M25" s="22" t="s">
        <v>28</v>
      </c>
      <c r="N25" s="22" t="s">
        <v>28</v>
      </c>
      <c r="O25" s="22" t="s">
        <v>28</v>
      </c>
      <c r="P25" s="22" t="s">
        <v>28</v>
      </c>
      <c r="Q25" s="22" t="s">
        <v>28</v>
      </c>
      <c r="R25" s="23" t="s">
        <v>28</v>
      </c>
    </row>
    <row r="26" spans="1:18" x14ac:dyDescent="0.35">
      <c r="A26" s="17" t="s">
        <v>263</v>
      </c>
      <c r="B26" s="28" t="s">
        <v>73</v>
      </c>
      <c r="C26" s="25" t="s">
        <v>28</v>
      </c>
      <c r="D26" s="25" t="s">
        <v>28</v>
      </c>
      <c r="E26" s="25" t="s">
        <v>28</v>
      </c>
      <c r="F26" s="26" t="s">
        <v>28</v>
      </c>
      <c r="H26" s="27" t="s">
        <v>68</v>
      </c>
      <c r="I26" s="27"/>
      <c r="J26" s="16" t="s">
        <v>28</v>
      </c>
      <c r="K26" s="22" t="s">
        <v>28</v>
      </c>
      <c r="L26" s="22" t="s">
        <v>28</v>
      </c>
      <c r="M26" s="22" t="s">
        <v>28</v>
      </c>
      <c r="N26" s="22" t="s">
        <v>28</v>
      </c>
      <c r="O26" s="22" t="s">
        <v>28</v>
      </c>
      <c r="P26" s="22" t="s">
        <v>28</v>
      </c>
      <c r="Q26" s="22" t="s">
        <v>28</v>
      </c>
      <c r="R26" s="23" t="s">
        <v>28</v>
      </c>
    </row>
    <row r="27" spans="1:18" x14ac:dyDescent="0.35">
      <c r="A27" s="17" t="s">
        <v>264</v>
      </c>
      <c r="B27" s="28" t="s">
        <v>55</v>
      </c>
      <c r="C27" s="25" t="s">
        <v>28</v>
      </c>
      <c r="D27" s="25" t="s">
        <v>28</v>
      </c>
      <c r="E27" s="25" t="s">
        <v>28</v>
      </c>
      <c r="F27" s="26" t="s">
        <v>28</v>
      </c>
      <c r="H27" s="27">
        <v>0</v>
      </c>
      <c r="I27" s="27"/>
      <c r="J27" s="16" t="s">
        <v>42</v>
      </c>
      <c r="K27" s="22" t="s">
        <v>61</v>
      </c>
      <c r="L27" s="22" t="s">
        <v>28</v>
      </c>
      <c r="M27" s="22" t="s">
        <v>28</v>
      </c>
      <c r="N27" s="22" t="s">
        <v>28</v>
      </c>
      <c r="O27" s="22" t="s">
        <v>28</v>
      </c>
      <c r="P27" s="22" t="s">
        <v>28</v>
      </c>
      <c r="Q27" s="22" t="s">
        <v>28</v>
      </c>
      <c r="R27" s="23" t="s">
        <v>28</v>
      </c>
    </row>
    <row r="28" spans="1:18" x14ac:dyDescent="0.35">
      <c r="A28" s="17" t="s">
        <v>265</v>
      </c>
      <c r="B28" s="18" t="s">
        <v>84</v>
      </c>
      <c r="C28" s="19" t="s">
        <v>28</v>
      </c>
      <c r="D28" s="19" t="s">
        <v>28</v>
      </c>
      <c r="E28" s="19" t="s">
        <v>28</v>
      </c>
      <c r="F28" s="20" t="s">
        <v>28</v>
      </c>
      <c r="H28" s="58">
        <v>296.16943878555281</v>
      </c>
      <c r="I28" s="27"/>
      <c r="J28" s="16" t="s">
        <v>28</v>
      </c>
      <c r="K28" s="22" t="s">
        <v>28</v>
      </c>
      <c r="L28" s="22" t="s">
        <v>28</v>
      </c>
      <c r="M28" s="22" t="s">
        <v>28</v>
      </c>
      <c r="N28" s="22" t="s">
        <v>28</v>
      </c>
      <c r="O28" s="22" t="s">
        <v>28</v>
      </c>
      <c r="P28" s="22" t="s">
        <v>28</v>
      </c>
      <c r="Q28" s="22" t="s">
        <v>28</v>
      </c>
      <c r="R28" s="23" t="s">
        <v>28</v>
      </c>
    </row>
    <row r="29" spans="1:18" x14ac:dyDescent="0.35">
      <c r="A29" s="17" t="s">
        <v>266</v>
      </c>
      <c r="B29" s="28" t="s">
        <v>86</v>
      </c>
      <c r="C29" s="25" t="s">
        <v>28</v>
      </c>
      <c r="D29" s="25" t="s">
        <v>28</v>
      </c>
      <c r="E29" s="25" t="s">
        <v>28</v>
      </c>
      <c r="F29" s="26" t="s">
        <v>28</v>
      </c>
      <c r="H29" s="63">
        <v>296.16943878555281</v>
      </c>
      <c r="I29" s="27"/>
      <c r="J29" s="16" t="s">
        <v>58</v>
      </c>
      <c r="K29" s="22" t="s">
        <v>61</v>
      </c>
      <c r="L29" s="22" t="s">
        <v>28</v>
      </c>
      <c r="M29" s="22" t="s">
        <v>28</v>
      </c>
      <c r="N29" s="22" t="s">
        <v>28</v>
      </c>
      <c r="O29" s="22" t="s">
        <v>28</v>
      </c>
      <c r="P29" s="22" t="s">
        <v>28</v>
      </c>
      <c r="Q29" s="22" t="s">
        <v>28</v>
      </c>
      <c r="R29" s="23" t="s">
        <v>28</v>
      </c>
    </row>
    <row r="30" spans="1:18" ht="15.5" thickTop="1" thickBot="1" x14ac:dyDescent="0.4">
      <c r="A30" s="17" t="s">
        <v>267</v>
      </c>
      <c r="B30" s="24" t="s">
        <v>268</v>
      </c>
      <c r="C30" s="25" t="s">
        <v>28</v>
      </c>
      <c r="D30" s="25" t="s">
        <v>28</v>
      </c>
      <c r="E30" s="25" t="s">
        <v>28</v>
      </c>
      <c r="F30" s="26" t="s">
        <v>28</v>
      </c>
      <c r="H30" s="63">
        <v>296.16943878555281</v>
      </c>
      <c r="I30" s="27"/>
      <c r="J30" s="16" t="s">
        <v>58</v>
      </c>
      <c r="K30" s="22" t="s">
        <v>61</v>
      </c>
      <c r="L30" s="22" t="s">
        <v>28</v>
      </c>
      <c r="M30" s="22" t="s">
        <v>28</v>
      </c>
      <c r="N30" s="22" t="s">
        <v>28</v>
      </c>
      <c r="O30" s="22" t="s">
        <v>28</v>
      </c>
      <c r="P30" s="22" t="s">
        <v>28</v>
      </c>
      <c r="Q30" s="22" t="s">
        <v>28</v>
      </c>
      <c r="R30" s="23" t="s">
        <v>28</v>
      </c>
    </row>
    <row r="31" spans="1:18" ht="15.5" thickTop="1" thickBot="1" x14ac:dyDescent="0.4">
      <c r="A31" s="17" t="s">
        <v>269</v>
      </c>
      <c r="B31" s="28" t="s">
        <v>97</v>
      </c>
      <c r="C31" s="25" t="s">
        <v>28</v>
      </c>
      <c r="D31" s="25" t="s">
        <v>28</v>
      </c>
      <c r="E31" s="25" t="s">
        <v>28</v>
      </c>
      <c r="F31" s="26" t="s">
        <v>28</v>
      </c>
      <c r="H31" s="62" t="s">
        <v>68</v>
      </c>
      <c r="I31" s="27"/>
      <c r="J31" s="16" t="s">
        <v>28</v>
      </c>
      <c r="K31" s="22" t="s">
        <v>28</v>
      </c>
      <c r="L31" s="22" t="s">
        <v>28</v>
      </c>
      <c r="M31" s="22" t="s">
        <v>28</v>
      </c>
      <c r="N31" s="22" t="s">
        <v>28</v>
      </c>
      <c r="O31" s="22" t="s">
        <v>28</v>
      </c>
      <c r="P31" s="22" t="s">
        <v>28</v>
      </c>
      <c r="Q31" s="22" t="s">
        <v>28</v>
      </c>
      <c r="R31" s="23" t="s">
        <v>28</v>
      </c>
    </row>
    <row r="32" spans="1:18" ht="15.5" thickTop="1" thickBot="1" x14ac:dyDescent="0.4">
      <c r="A32" s="29" t="s">
        <v>98</v>
      </c>
      <c r="B32" s="30" t="s">
        <v>99</v>
      </c>
      <c r="C32" s="31" t="s">
        <v>28</v>
      </c>
      <c r="D32" s="31" t="s">
        <v>28</v>
      </c>
      <c r="E32" s="31" t="s">
        <v>28</v>
      </c>
      <c r="F32" s="32" t="s">
        <v>28</v>
      </c>
      <c r="H32" s="15"/>
      <c r="I32" s="15"/>
      <c r="J32" s="33" t="s">
        <v>100</v>
      </c>
      <c r="K32" s="31" t="s">
        <v>28</v>
      </c>
      <c r="L32" s="31" t="s">
        <v>28</v>
      </c>
      <c r="M32" s="31" t="s">
        <v>28</v>
      </c>
      <c r="N32" s="31" t="s">
        <v>28</v>
      </c>
      <c r="O32" s="31" t="s">
        <v>28</v>
      </c>
      <c r="P32" s="31" t="s">
        <v>28</v>
      </c>
      <c r="Q32" s="31" t="s">
        <v>28</v>
      </c>
      <c r="R32" s="32" t="s">
        <v>28</v>
      </c>
    </row>
  </sheetData>
  <mergeCells count="4">
    <mergeCell ref="C10:D11"/>
    <mergeCell ref="E10:F11"/>
    <mergeCell ref="H10:R10"/>
    <mergeCell ref="M11:R11"/>
  </mergeCells>
  <dataValidations count="8">
    <dataValidation type="list" showErrorMessage="1" sqref="B3" xr:uid="{00000000-0002-0000-1E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E00-000002000000}">
      <formula1>-90</formula1>
      <formula2>90</formula2>
    </dataValidation>
    <dataValidation type="decimal" showErrorMessage="1" sqref="B6" xr:uid="{00000000-0002-0000-1E00-000003000000}">
      <formula1>-180</formula1>
      <formula2>180</formula2>
    </dataValidation>
    <dataValidation type="list" showErrorMessage="1" sqref="B7" xr:uid="{00000000-0002-0000-1E00-000004000000}">
      <formula1>"Yes,No"</formula1>
    </dataValidation>
    <dataValidation type="decimal" showErrorMessage="1" sqref="B9" xr:uid="{00000000-0002-0000-1E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30 H32" xr:uid="{00000000-0002-0000-1E00-000007000000}">
      <formula1>OR(H13="MI",H13="N/A",ISNUMBER(H13))</formula1>
    </dataValidation>
    <dataValidation type="list" allowBlank="1" showErrorMessage="1" sqref="J13:J31" xr:uid="{00000000-0002-0000-1E00-00001B000000}">
      <formula1>"Level 1,Level 2,Level 3,Level 4"</formula1>
    </dataValidation>
    <dataValidation type="list" allowBlank="1" showErrorMessage="1" sqref="K13:K32" xr:uid="{00000000-0002-0000-1E00-00001C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E00-000001000000}">
          <x14:formula1>
            <xm:f>ListofCountries!$A$1:$A$194</xm:f>
          </x14:formula1>
          <xm:sqref>B4</xm:sqref>
        </x14:dataValidation>
        <x14:dataValidation type="list" allowBlank="1" xr:uid="{00000000-0002-0000-1E00-000005000000}">
          <x14:formula1>
            <xm:f>ListofCountries!$B$1:$B$152</xm:f>
          </x14:formula1>
          <xm:sqref>B8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59999389629810485"/>
  </sheetPr>
  <dimension ref="A1:V63"/>
  <sheetViews>
    <sheetView showGridLines="0" topLeftCell="B29" workbookViewId="0">
      <selection activeCell="K49" sqref="K49"/>
    </sheetView>
  </sheetViews>
  <sheetFormatPr baseColWidth="10" defaultColWidth="8.7265625" defaultRowHeight="14.5" x14ac:dyDescent="0.35"/>
  <cols>
    <col min="1" max="1" width="24" customWidth="1"/>
    <col min="2" max="2" width="1149" customWidth="1"/>
    <col min="3" max="6" width="16" customWidth="1"/>
    <col min="7" max="7" width="3" customWidth="1"/>
    <col min="8" max="10" width="18" customWidth="1"/>
    <col min="11" max="12" width="26" customWidth="1"/>
    <col min="13" max="18" width="3" customWidth="1"/>
  </cols>
  <sheetData>
    <row r="1" spans="1:18" x14ac:dyDescent="0.35">
      <c r="A1" s="1" t="s">
        <v>0</v>
      </c>
      <c r="B1" s="2" t="s">
        <v>270</v>
      </c>
    </row>
    <row r="2" spans="1:18" x14ac:dyDescent="0.35">
      <c r="A2" s="3" t="s">
        <v>2</v>
      </c>
      <c r="B2" s="4" t="s">
        <v>271</v>
      </c>
    </row>
    <row r="3" spans="1:18" x14ac:dyDescent="0.35">
      <c r="A3" s="3" t="s">
        <v>4</v>
      </c>
      <c r="B3" s="4" t="s">
        <v>272</v>
      </c>
    </row>
    <row r="4" spans="1:18" x14ac:dyDescent="0.35">
      <c r="A4" s="3" t="s">
        <v>6</v>
      </c>
      <c r="B4" s="4" t="s">
        <v>7</v>
      </c>
    </row>
    <row r="5" spans="1:18" x14ac:dyDescent="0.35">
      <c r="A5" s="3" t="s">
        <v>8</v>
      </c>
      <c r="B5" s="4">
        <v>43.442726</v>
      </c>
    </row>
    <row r="6" spans="1:18" x14ac:dyDescent="0.35">
      <c r="A6" s="3" t="s">
        <v>9</v>
      </c>
      <c r="B6" s="4">
        <v>-2.7567409999999999</v>
      </c>
    </row>
    <row r="7" spans="1:18" x14ac:dyDescent="0.35">
      <c r="A7" s="3" t="s">
        <v>10</v>
      </c>
      <c r="B7" s="4" t="s">
        <v>11</v>
      </c>
    </row>
    <row r="8" spans="1:18" x14ac:dyDescent="0.35">
      <c r="A8" s="3" t="s">
        <v>12</v>
      </c>
      <c r="B8" s="4" t="s">
        <v>13</v>
      </c>
    </row>
    <row r="9" spans="1:18" x14ac:dyDescent="0.35">
      <c r="A9" s="3" t="s">
        <v>14</v>
      </c>
      <c r="B9" s="5">
        <v>1</v>
      </c>
    </row>
    <row r="10" spans="1:18" ht="15.5" x14ac:dyDescent="0.35">
      <c r="A10" s="6" t="s">
        <v>15</v>
      </c>
      <c r="B10" s="7" t="s">
        <v>273</v>
      </c>
      <c r="C10" s="106" t="s">
        <v>17</v>
      </c>
      <c r="D10" s="106"/>
      <c r="E10" s="107" t="s">
        <v>18</v>
      </c>
      <c r="F10" s="107"/>
      <c r="H10" s="108" t="s">
        <v>19</v>
      </c>
      <c r="I10" s="108"/>
      <c r="J10" s="108"/>
      <c r="K10" s="108"/>
      <c r="L10" s="108"/>
      <c r="M10" s="108"/>
      <c r="N10" s="108"/>
      <c r="O10" s="108"/>
      <c r="P10" s="108"/>
      <c r="Q10" s="108"/>
      <c r="R10" s="108"/>
    </row>
    <row r="11" spans="1:18"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18" ht="86" x14ac:dyDescent="0.35">
      <c r="C12" s="98" t="s">
        <v>25</v>
      </c>
      <c r="D12" s="99" t="s">
        <v>26</v>
      </c>
      <c r="E12" s="99" t="s">
        <v>25</v>
      </c>
      <c r="F12" s="100" t="s">
        <v>26</v>
      </c>
      <c r="H12" s="105" t="s">
        <v>103</v>
      </c>
      <c r="I12" s="102" t="s">
        <v>28</v>
      </c>
      <c r="J12" s="102" t="s">
        <v>29</v>
      </c>
      <c r="K12" s="102" t="s">
        <v>30</v>
      </c>
      <c r="L12" s="102" t="s">
        <v>31</v>
      </c>
      <c r="M12" s="103" t="s">
        <v>32</v>
      </c>
      <c r="N12" s="103" t="s">
        <v>33</v>
      </c>
      <c r="O12" s="103" t="s">
        <v>34</v>
      </c>
      <c r="P12" s="103" t="s">
        <v>35</v>
      </c>
      <c r="Q12" s="103" t="s">
        <v>36</v>
      </c>
      <c r="R12" s="104" t="s">
        <v>37</v>
      </c>
    </row>
    <row r="13" spans="1:18" x14ac:dyDescent="0.35">
      <c r="A13" s="11" t="s">
        <v>274</v>
      </c>
      <c r="B13" s="12" t="s">
        <v>39</v>
      </c>
      <c r="C13" s="13" t="s">
        <v>28</v>
      </c>
      <c r="D13" s="13" t="s">
        <v>28</v>
      </c>
      <c r="E13" s="13" t="s">
        <v>28</v>
      </c>
      <c r="F13" s="14" t="s">
        <v>28</v>
      </c>
      <c r="H13" s="15">
        <f>SUM(H14,H41)</f>
        <v>17413.288436010938</v>
      </c>
      <c r="I13" s="15"/>
      <c r="J13" s="16" t="s">
        <v>28</v>
      </c>
      <c r="K13" s="13" t="s">
        <v>28</v>
      </c>
      <c r="L13" s="13" t="s">
        <v>28</v>
      </c>
      <c r="M13" s="13" t="s">
        <v>28</v>
      </c>
      <c r="N13" s="13" t="s">
        <v>28</v>
      </c>
      <c r="O13" s="13" t="s">
        <v>28</v>
      </c>
      <c r="P13" s="13" t="s">
        <v>28</v>
      </c>
      <c r="Q13" s="13" t="s">
        <v>28</v>
      </c>
      <c r="R13" s="14" t="s">
        <v>28</v>
      </c>
    </row>
    <row r="14" spans="1:18" x14ac:dyDescent="0.35">
      <c r="A14" s="17" t="s">
        <v>275</v>
      </c>
      <c r="B14" s="34" t="s">
        <v>276</v>
      </c>
      <c r="C14" s="35" t="s">
        <v>28</v>
      </c>
      <c r="D14" s="35" t="s">
        <v>28</v>
      </c>
      <c r="E14" s="35" t="s">
        <v>28</v>
      </c>
      <c r="F14" s="36" t="s">
        <v>28</v>
      </c>
      <c r="H14" s="15">
        <f>SUM(H15,H22,H34)</f>
        <v>8965.9100978478309</v>
      </c>
      <c r="I14" s="15"/>
      <c r="J14" s="16" t="s">
        <v>42</v>
      </c>
      <c r="K14" s="35" t="s">
        <v>43</v>
      </c>
      <c r="L14" s="35" t="s">
        <v>28</v>
      </c>
      <c r="M14" s="35" t="s">
        <v>28</v>
      </c>
      <c r="N14" s="35" t="s">
        <v>28</v>
      </c>
      <c r="O14" s="35" t="s">
        <v>28</v>
      </c>
      <c r="P14" s="35" t="s">
        <v>28</v>
      </c>
      <c r="Q14" s="35" t="s">
        <v>28</v>
      </c>
      <c r="R14" s="36" t="s">
        <v>28</v>
      </c>
    </row>
    <row r="15" spans="1:18" x14ac:dyDescent="0.35">
      <c r="A15" s="17" t="s">
        <v>277</v>
      </c>
      <c r="B15" s="18" t="s">
        <v>41</v>
      </c>
      <c r="C15" s="19" t="s">
        <v>28</v>
      </c>
      <c r="D15" s="19" t="s">
        <v>28</v>
      </c>
      <c r="E15" s="19" t="s">
        <v>28</v>
      </c>
      <c r="F15" s="20" t="s">
        <v>28</v>
      </c>
      <c r="H15" s="21">
        <v>5434.5999999999995</v>
      </c>
      <c r="I15" s="21"/>
      <c r="J15" s="16" t="s">
        <v>42</v>
      </c>
      <c r="K15" s="22" t="s">
        <v>43</v>
      </c>
      <c r="L15" s="22" t="s">
        <v>28</v>
      </c>
      <c r="M15" s="22" t="s">
        <v>28</v>
      </c>
      <c r="N15" s="22" t="s">
        <v>28</v>
      </c>
      <c r="O15" s="22" t="s">
        <v>28</v>
      </c>
      <c r="P15" s="22" t="s">
        <v>28</v>
      </c>
      <c r="Q15" s="22" t="s">
        <v>28</v>
      </c>
      <c r="R15" s="23" t="s">
        <v>28</v>
      </c>
    </row>
    <row r="16" spans="1:18" x14ac:dyDescent="0.35">
      <c r="A16" s="17" t="s">
        <v>278</v>
      </c>
      <c r="B16" s="24" t="s">
        <v>45</v>
      </c>
      <c r="C16" s="25" t="s">
        <v>28</v>
      </c>
      <c r="D16" s="25" t="s">
        <v>28</v>
      </c>
      <c r="E16" s="25" t="s">
        <v>28</v>
      </c>
      <c r="F16" s="26" t="s">
        <v>28</v>
      </c>
      <c r="H16" s="27">
        <v>2526.9999999999995</v>
      </c>
      <c r="I16" s="21"/>
      <c r="J16" s="16" t="s">
        <v>42</v>
      </c>
      <c r="K16" s="22" t="s">
        <v>43</v>
      </c>
      <c r="L16" s="22" t="s">
        <v>28</v>
      </c>
      <c r="M16" s="22" t="s">
        <v>28</v>
      </c>
      <c r="N16" s="22" t="s">
        <v>28</v>
      </c>
      <c r="O16" s="22" t="s">
        <v>28</v>
      </c>
      <c r="P16" s="22" t="s">
        <v>28</v>
      </c>
      <c r="Q16" s="22" t="s">
        <v>28</v>
      </c>
      <c r="R16" s="23" t="s">
        <v>28</v>
      </c>
    </row>
    <row r="17" spans="1:18" x14ac:dyDescent="0.35">
      <c r="A17" s="17" t="s">
        <v>279</v>
      </c>
      <c r="B17" s="24" t="s">
        <v>47</v>
      </c>
      <c r="C17" s="25" t="s">
        <v>28</v>
      </c>
      <c r="D17" s="25" t="s">
        <v>28</v>
      </c>
      <c r="E17" s="25" t="s">
        <v>28</v>
      </c>
      <c r="F17" s="26" t="s">
        <v>28</v>
      </c>
      <c r="H17" s="27">
        <v>2316.9</v>
      </c>
      <c r="I17" s="21"/>
      <c r="J17" s="16" t="s">
        <v>42</v>
      </c>
      <c r="K17" s="22" t="s">
        <v>43</v>
      </c>
      <c r="L17" s="22" t="s">
        <v>28</v>
      </c>
      <c r="M17" s="22" t="s">
        <v>28</v>
      </c>
      <c r="N17" s="22" t="s">
        <v>28</v>
      </c>
      <c r="O17" s="22" t="s">
        <v>28</v>
      </c>
      <c r="P17" s="22" t="s">
        <v>28</v>
      </c>
      <c r="Q17" s="22" t="s">
        <v>28</v>
      </c>
      <c r="R17" s="23" t="s">
        <v>28</v>
      </c>
    </row>
    <row r="18" spans="1:18" x14ac:dyDescent="0.35">
      <c r="A18" s="17" t="s">
        <v>280</v>
      </c>
      <c r="B18" s="24" t="s">
        <v>49</v>
      </c>
      <c r="C18" s="25" t="s">
        <v>28</v>
      </c>
      <c r="D18" s="25" t="s">
        <v>28</v>
      </c>
      <c r="E18" s="25" t="s">
        <v>28</v>
      </c>
      <c r="F18" s="26" t="s">
        <v>28</v>
      </c>
      <c r="H18" s="27">
        <v>81.699999999999989</v>
      </c>
      <c r="I18" s="21"/>
      <c r="J18" s="16" t="s">
        <v>42</v>
      </c>
      <c r="K18" s="22" t="s">
        <v>43</v>
      </c>
      <c r="L18" s="22" t="s">
        <v>28</v>
      </c>
      <c r="M18" s="22" t="s">
        <v>28</v>
      </c>
      <c r="N18" s="22" t="s">
        <v>28</v>
      </c>
      <c r="O18" s="22" t="s">
        <v>28</v>
      </c>
      <c r="P18" s="22" t="s">
        <v>28</v>
      </c>
      <c r="Q18" s="22" t="s">
        <v>28</v>
      </c>
      <c r="R18" s="23" t="s">
        <v>28</v>
      </c>
    </row>
    <row r="19" spans="1:18" x14ac:dyDescent="0.35">
      <c r="A19" s="17" t="s">
        <v>281</v>
      </c>
      <c r="B19" s="24" t="s">
        <v>51</v>
      </c>
      <c r="C19" s="25" t="s">
        <v>28</v>
      </c>
      <c r="D19" s="25" t="s">
        <v>28</v>
      </c>
      <c r="E19" s="25" t="s">
        <v>28</v>
      </c>
      <c r="F19" s="26" t="s">
        <v>28</v>
      </c>
      <c r="H19" s="27">
        <v>0</v>
      </c>
      <c r="I19" s="21"/>
      <c r="J19" s="16" t="s">
        <v>42</v>
      </c>
      <c r="K19" s="22" t="s">
        <v>43</v>
      </c>
      <c r="L19" s="22" t="s">
        <v>28</v>
      </c>
      <c r="M19" s="22" t="s">
        <v>28</v>
      </c>
      <c r="N19" s="22" t="s">
        <v>28</v>
      </c>
      <c r="O19" s="22" t="s">
        <v>28</v>
      </c>
      <c r="P19" s="22" t="s">
        <v>28</v>
      </c>
      <c r="Q19" s="22" t="s">
        <v>28</v>
      </c>
      <c r="R19" s="23" t="s">
        <v>28</v>
      </c>
    </row>
    <row r="20" spans="1:18" x14ac:dyDescent="0.35">
      <c r="A20" s="17" t="s">
        <v>282</v>
      </c>
      <c r="B20" s="24" t="s">
        <v>53</v>
      </c>
      <c r="C20" s="25" t="s">
        <v>28</v>
      </c>
      <c r="D20" s="25" t="s">
        <v>28</v>
      </c>
      <c r="E20" s="25" t="s">
        <v>28</v>
      </c>
      <c r="F20" s="26" t="s">
        <v>28</v>
      </c>
      <c r="H20" s="27">
        <v>0</v>
      </c>
      <c r="I20" s="21"/>
      <c r="J20" s="16" t="s">
        <v>42</v>
      </c>
      <c r="K20" s="22" t="s">
        <v>43</v>
      </c>
      <c r="L20" s="22" t="s">
        <v>28</v>
      </c>
      <c r="M20" s="22" t="s">
        <v>28</v>
      </c>
      <c r="N20" s="22" t="s">
        <v>28</v>
      </c>
      <c r="O20" s="22" t="s">
        <v>28</v>
      </c>
      <c r="P20" s="22" t="s">
        <v>28</v>
      </c>
      <c r="Q20" s="22" t="s">
        <v>28</v>
      </c>
      <c r="R20" s="23" t="s">
        <v>28</v>
      </c>
    </row>
    <row r="21" spans="1:18" x14ac:dyDescent="0.35">
      <c r="A21" s="17" t="s">
        <v>283</v>
      </c>
      <c r="B21" s="24" t="s">
        <v>55</v>
      </c>
      <c r="C21" s="25" t="s">
        <v>28</v>
      </c>
      <c r="D21" s="25" t="s">
        <v>28</v>
      </c>
      <c r="E21" s="25" t="s">
        <v>28</v>
      </c>
      <c r="F21" s="26" t="s">
        <v>28</v>
      </c>
      <c r="H21" s="27">
        <v>509</v>
      </c>
      <c r="I21" s="21"/>
      <c r="J21" s="16" t="s">
        <v>42</v>
      </c>
      <c r="K21" s="22" t="s">
        <v>43</v>
      </c>
      <c r="L21" s="22" t="s">
        <v>28</v>
      </c>
      <c r="M21" s="22" t="s">
        <v>28</v>
      </c>
      <c r="N21" s="22" t="s">
        <v>28</v>
      </c>
      <c r="O21" s="22" t="s">
        <v>28</v>
      </c>
      <c r="P21" s="22" t="s">
        <v>28</v>
      </c>
      <c r="Q21" s="22" t="s">
        <v>28</v>
      </c>
      <c r="R21" s="23" t="s">
        <v>28</v>
      </c>
    </row>
    <row r="22" spans="1:18" x14ac:dyDescent="0.35">
      <c r="A22" s="17" t="s">
        <v>284</v>
      </c>
      <c r="B22" s="18" t="s">
        <v>57</v>
      </c>
      <c r="C22" s="19" t="s">
        <v>28</v>
      </c>
      <c r="D22" s="19" t="s">
        <v>28</v>
      </c>
      <c r="E22" s="19" t="s">
        <v>28</v>
      </c>
      <c r="F22" s="20" t="s">
        <v>28</v>
      </c>
      <c r="H22" s="21">
        <v>1564.433509076146</v>
      </c>
      <c r="I22" s="21"/>
      <c r="J22" s="16" t="s">
        <v>42</v>
      </c>
      <c r="K22" s="22" t="s">
        <v>43</v>
      </c>
      <c r="L22" s="22" t="s">
        <v>28</v>
      </c>
      <c r="M22" s="22" t="s">
        <v>28</v>
      </c>
      <c r="N22" s="22" t="s">
        <v>28</v>
      </c>
      <c r="O22" s="22" t="s">
        <v>28</v>
      </c>
      <c r="P22" s="22" t="s">
        <v>28</v>
      </c>
      <c r="Q22" s="22" t="s">
        <v>28</v>
      </c>
      <c r="R22" s="23" t="s">
        <v>28</v>
      </c>
    </row>
    <row r="23" spans="1:18" x14ac:dyDescent="0.35">
      <c r="A23" s="17" t="s">
        <v>285</v>
      </c>
      <c r="B23" s="28" t="s">
        <v>60</v>
      </c>
      <c r="C23" s="25" t="s">
        <v>28</v>
      </c>
      <c r="D23" s="25" t="s">
        <v>28</v>
      </c>
      <c r="E23" s="25" t="s">
        <v>28</v>
      </c>
      <c r="F23" s="26" t="s">
        <v>28</v>
      </c>
      <c r="H23" s="54" t="s">
        <v>68</v>
      </c>
      <c r="I23" s="21"/>
      <c r="J23" s="16"/>
      <c r="K23" s="22" t="s">
        <v>28</v>
      </c>
      <c r="L23" s="22" t="s">
        <v>28</v>
      </c>
      <c r="M23" s="22" t="s">
        <v>28</v>
      </c>
      <c r="N23" s="22" t="s">
        <v>28</v>
      </c>
      <c r="O23" s="22" t="s">
        <v>28</v>
      </c>
      <c r="P23" s="22" t="s">
        <v>28</v>
      </c>
      <c r="Q23" s="22" t="s">
        <v>28</v>
      </c>
      <c r="R23" s="23" t="s">
        <v>28</v>
      </c>
    </row>
    <row r="24" spans="1:18" x14ac:dyDescent="0.35">
      <c r="A24" s="17" t="s">
        <v>286</v>
      </c>
      <c r="B24" s="28" t="s">
        <v>63</v>
      </c>
      <c r="C24" s="25" t="s">
        <v>28</v>
      </c>
      <c r="D24" s="25" t="s">
        <v>28</v>
      </c>
      <c r="E24" s="25" t="s">
        <v>28</v>
      </c>
      <c r="F24" s="26" t="s">
        <v>28</v>
      </c>
      <c r="H24" s="83">
        <v>0</v>
      </c>
      <c r="I24" s="21"/>
      <c r="J24" s="16" t="s">
        <v>42</v>
      </c>
      <c r="K24" s="22" t="s">
        <v>61</v>
      </c>
      <c r="L24" s="22" t="s">
        <v>28</v>
      </c>
      <c r="M24" s="22" t="s">
        <v>28</v>
      </c>
      <c r="N24" s="22" t="s">
        <v>28</v>
      </c>
      <c r="O24" s="22" t="s">
        <v>28</v>
      </c>
      <c r="P24" s="22" t="s">
        <v>28</v>
      </c>
      <c r="Q24" s="22" t="s">
        <v>28</v>
      </c>
      <c r="R24" s="23" t="s">
        <v>28</v>
      </c>
    </row>
    <row r="25" spans="1:18" ht="15.5" thickTop="1" thickBot="1" x14ac:dyDescent="0.4">
      <c r="A25" s="17" t="s">
        <v>287</v>
      </c>
      <c r="B25" s="28" t="s">
        <v>65</v>
      </c>
      <c r="C25" s="25" t="s">
        <v>28</v>
      </c>
      <c r="D25" s="25" t="s">
        <v>28</v>
      </c>
      <c r="E25" s="25" t="s">
        <v>28</v>
      </c>
      <c r="F25" s="26" t="s">
        <v>28</v>
      </c>
      <c r="H25" s="27">
        <v>1564.433509076146</v>
      </c>
      <c r="I25" s="21"/>
      <c r="J25" s="16" t="s">
        <v>42</v>
      </c>
      <c r="K25" s="22" t="s">
        <v>61</v>
      </c>
      <c r="L25" s="22" t="s">
        <v>28</v>
      </c>
      <c r="M25" s="22" t="s">
        <v>28</v>
      </c>
      <c r="N25" s="22" t="s">
        <v>28</v>
      </c>
      <c r="O25" s="22" t="s">
        <v>28</v>
      </c>
      <c r="P25" s="22" t="s">
        <v>28</v>
      </c>
      <c r="Q25" s="22" t="s">
        <v>28</v>
      </c>
      <c r="R25" s="23" t="s">
        <v>28</v>
      </c>
    </row>
    <row r="26" spans="1:18" ht="15.5" thickTop="1" thickBot="1" x14ac:dyDescent="0.4">
      <c r="A26" s="17" t="s">
        <v>288</v>
      </c>
      <c r="B26" s="28" t="s">
        <v>67</v>
      </c>
      <c r="C26" s="25" t="s">
        <v>28</v>
      </c>
      <c r="D26" s="25" t="s">
        <v>28</v>
      </c>
      <c r="E26" s="25" t="s">
        <v>28</v>
      </c>
      <c r="F26" s="26" t="s">
        <v>28</v>
      </c>
      <c r="H26" s="54" t="s">
        <v>68</v>
      </c>
      <c r="I26" s="21"/>
      <c r="J26" s="16" t="s">
        <v>28</v>
      </c>
      <c r="K26" s="22" t="s">
        <v>28</v>
      </c>
      <c r="L26" s="22" t="s">
        <v>28</v>
      </c>
      <c r="M26" s="22" t="s">
        <v>28</v>
      </c>
      <c r="N26" s="22" t="s">
        <v>28</v>
      </c>
      <c r="O26" s="22" t="s">
        <v>28</v>
      </c>
      <c r="P26" s="22" t="s">
        <v>28</v>
      </c>
      <c r="Q26" s="22" t="s">
        <v>28</v>
      </c>
      <c r="R26" s="23" t="s">
        <v>28</v>
      </c>
    </row>
    <row r="27" spans="1:18" ht="15.5" thickTop="1" thickBot="1" x14ac:dyDescent="0.4">
      <c r="A27" s="17" t="s">
        <v>289</v>
      </c>
      <c r="B27" s="28" t="s">
        <v>55</v>
      </c>
      <c r="C27" s="25" t="s">
        <v>28</v>
      </c>
      <c r="D27" s="25" t="s">
        <v>28</v>
      </c>
      <c r="E27" s="25" t="s">
        <v>28</v>
      </c>
      <c r="F27" s="26" t="s">
        <v>28</v>
      </c>
      <c r="H27" s="54" t="s">
        <v>68</v>
      </c>
      <c r="I27" s="21"/>
      <c r="J27" s="16" t="s">
        <v>28</v>
      </c>
      <c r="K27" s="22" t="s">
        <v>28</v>
      </c>
      <c r="L27" s="22" t="s">
        <v>28</v>
      </c>
      <c r="M27" s="22" t="s">
        <v>28</v>
      </c>
      <c r="N27" s="22" t="s">
        <v>28</v>
      </c>
      <c r="O27" s="22" t="s">
        <v>28</v>
      </c>
      <c r="P27" s="22" t="s">
        <v>28</v>
      </c>
      <c r="Q27" s="22" t="s">
        <v>28</v>
      </c>
      <c r="R27" s="23" t="s">
        <v>28</v>
      </c>
    </row>
    <row r="28" spans="1:18" ht="15.5" thickTop="1" thickBot="1" x14ac:dyDescent="0.4">
      <c r="A28" s="17" t="s">
        <v>290</v>
      </c>
      <c r="B28" s="28" t="s">
        <v>71</v>
      </c>
      <c r="C28" s="25" t="s">
        <v>28</v>
      </c>
      <c r="D28" s="25" t="s">
        <v>28</v>
      </c>
      <c r="E28" s="25" t="s">
        <v>28</v>
      </c>
      <c r="F28" s="26" t="s">
        <v>28</v>
      </c>
      <c r="H28" s="54" t="s">
        <v>68</v>
      </c>
      <c r="I28" s="21"/>
      <c r="J28" s="16" t="s">
        <v>28</v>
      </c>
      <c r="K28" s="22" t="s">
        <v>28</v>
      </c>
      <c r="L28" s="22" t="s">
        <v>28</v>
      </c>
      <c r="M28" s="22" t="s">
        <v>28</v>
      </c>
      <c r="N28" s="22" t="s">
        <v>28</v>
      </c>
      <c r="O28" s="22" t="s">
        <v>28</v>
      </c>
      <c r="P28" s="22" t="s">
        <v>28</v>
      </c>
      <c r="Q28" s="22" t="s">
        <v>28</v>
      </c>
      <c r="R28" s="23" t="s">
        <v>28</v>
      </c>
    </row>
    <row r="29" spans="1:18" ht="15.5" thickTop="1" thickBot="1" x14ac:dyDescent="0.4">
      <c r="A29" s="17" t="s">
        <v>291</v>
      </c>
      <c r="B29" s="28" t="s">
        <v>76</v>
      </c>
      <c r="C29" s="25" t="s">
        <v>28</v>
      </c>
      <c r="D29" s="25" t="s">
        <v>28</v>
      </c>
      <c r="E29" s="25" t="s">
        <v>28</v>
      </c>
      <c r="F29" s="26" t="s">
        <v>28</v>
      </c>
      <c r="H29" s="54" t="s">
        <v>68</v>
      </c>
      <c r="I29" s="21"/>
      <c r="J29" s="16" t="s">
        <v>28</v>
      </c>
      <c r="K29" s="22" t="s">
        <v>28</v>
      </c>
      <c r="L29" s="22" t="s">
        <v>28</v>
      </c>
      <c r="M29" s="22" t="s">
        <v>28</v>
      </c>
      <c r="N29" s="22" t="s">
        <v>28</v>
      </c>
      <c r="O29" s="22" t="s">
        <v>28</v>
      </c>
      <c r="P29" s="22" t="s">
        <v>28</v>
      </c>
      <c r="Q29" s="22" t="s">
        <v>28</v>
      </c>
      <c r="R29" s="23" t="s">
        <v>28</v>
      </c>
    </row>
    <row r="30" spans="1:18" ht="15.5" thickTop="1" thickBot="1" x14ac:dyDescent="0.4">
      <c r="A30" s="17" t="s">
        <v>292</v>
      </c>
      <c r="B30" s="24" t="s">
        <v>78</v>
      </c>
      <c r="C30" s="25" t="s">
        <v>28</v>
      </c>
      <c r="D30" s="25" t="s">
        <v>28</v>
      </c>
      <c r="E30" s="25" t="s">
        <v>28</v>
      </c>
      <c r="F30" s="26" t="s">
        <v>28</v>
      </c>
      <c r="H30" s="54" t="s">
        <v>68</v>
      </c>
      <c r="I30" s="21"/>
      <c r="J30" s="16" t="s">
        <v>28</v>
      </c>
      <c r="K30" s="22" t="s">
        <v>28</v>
      </c>
      <c r="L30" s="22" t="s">
        <v>28</v>
      </c>
      <c r="M30" s="22" t="s">
        <v>28</v>
      </c>
      <c r="N30" s="22" t="s">
        <v>28</v>
      </c>
      <c r="O30" s="22" t="s">
        <v>28</v>
      </c>
      <c r="P30" s="22" t="s">
        <v>28</v>
      </c>
      <c r="Q30" s="22" t="s">
        <v>28</v>
      </c>
      <c r="R30" s="23" t="s">
        <v>28</v>
      </c>
    </row>
    <row r="31" spans="1:18" ht="15.5" thickTop="1" thickBot="1" x14ac:dyDescent="0.4">
      <c r="A31" s="17" t="s">
        <v>293</v>
      </c>
      <c r="B31" s="24" t="s">
        <v>80</v>
      </c>
      <c r="C31" s="25" t="s">
        <v>28</v>
      </c>
      <c r="D31" s="25" t="s">
        <v>28</v>
      </c>
      <c r="E31" s="25" t="s">
        <v>28</v>
      </c>
      <c r="F31" s="26" t="s">
        <v>28</v>
      </c>
      <c r="H31" s="54" t="s">
        <v>68</v>
      </c>
      <c r="I31" s="21"/>
      <c r="J31" s="16" t="s">
        <v>28</v>
      </c>
      <c r="K31" s="22" t="s">
        <v>28</v>
      </c>
      <c r="L31" s="22" t="s">
        <v>28</v>
      </c>
      <c r="M31" s="22" t="s">
        <v>28</v>
      </c>
      <c r="N31" s="22" t="s">
        <v>28</v>
      </c>
      <c r="O31" s="22" t="s">
        <v>28</v>
      </c>
      <c r="P31" s="22" t="s">
        <v>28</v>
      </c>
      <c r="Q31" s="22" t="s">
        <v>28</v>
      </c>
      <c r="R31" s="23" t="s">
        <v>28</v>
      </c>
    </row>
    <row r="32" spans="1:18" ht="15.5" thickTop="1" thickBot="1" x14ac:dyDescent="0.4">
      <c r="A32" s="17" t="s">
        <v>294</v>
      </c>
      <c r="B32" s="28" t="s">
        <v>73</v>
      </c>
      <c r="C32" s="25" t="s">
        <v>28</v>
      </c>
      <c r="D32" s="25" t="s">
        <v>28</v>
      </c>
      <c r="E32" s="25" t="s">
        <v>28</v>
      </c>
      <c r="F32" s="26" t="s">
        <v>28</v>
      </c>
      <c r="H32" s="54" t="s">
        <v>68</v>
      </c>
      <c r="I32" s="21"/>
      <c r="J32" s="16" t="s">
        <v>28</v>
      </c>
      <c r="K32" s="22" t="s">
        <v>28</v>
      </c>
      <c r="L32" s="22" t="s">
        <v>28</v>
      </c>
      <c r="M32" s="22" t="s">
        <v>28</v>
      </c>
      <c r="N32" s="22" t="s">
        <v>28</v>
      </c>
      <c r="O32" s="22" t="s">
        <v>28</v>
      </c>
      <c r="P32" s="22" t="s">
        <v>28</v>
      </c>
      <c r="Q32" s="22" t="s">
        <v>28</v>
      </c>
      <c r="R32" s="23" t="s">
        <v>28</v>
      </c>
    </row>
    <row r="33" spans="1:22" ht="15.5" thickTop="1" thickBot="1" x14ac:dyDescent="0.4">
      <c r="A33" s="17" t="s">
        <v>295</v>
      </c>
      <c r="B33" s="28" t="s">
        <v>55</v>
      </c>
      <c r="C33" s="25" t="s">
        <v>28</v>
      </c>
      <c r="D33" s="25" t="s">
        <v>28</v>
      </c>
      <c r="E33" s="25" t="s">
        <v>28</v>
      </c>
      <c r="F33" s="26" t="s">
        <v>28</v>
      </c>
      <c r="H33" s="54" t="s">
        <v>68</v>
      </c>
      <c r="I33" s="21"/>
      <c r="J33" s="16" t="s">
        <v>28</v>
      </c>
      <c r="K33" s="22" t="s">
        <v>28</v>
      </c>
      <c r="L33" s="22" t="s">
        <v>28</v>
      </c>
      <c r="M33" s="22" t="s">
        <v>28</v>
      </c>
      <c r="N33" s="22" t="s">
        <v>28</v>
      </c>
      <c r="O33" s="22" t="s">
        <v>28</v>
      </c>
      <c r="P33" s="22" t="s">
        <v>28</v>
      </c>
      <c r="Q33" s="22" t="s">
        <v>28</v>
      </c>
      <c r="R33" s="23" t="s">
        <v>28</v>
      </c>
    </row>
    <row r="34" spans="1:22" ht="15.5" thickTop="1" thickBot="1" x14ac:dyDescent="0.4">
      <c r="A34" s="17" t="s">
        <v>296</v>
      </c>
      <c r="B34" s="18" t="s">
        <v>84</v>
      </c>
      <c r="C34" s="19" t="s">
        <v>28</v>
      </c>
      <c r="D34" s="19" t="s">
        <v>28</v>
      </c>
      <c r="E34" s="19" t="s">
        <v>28</v>
      </c>
      <c r="F34" s="20" t="s">
        <v>28</v>
      </c>
      <c r="H34" s="21">
        <v>1966.8765887716859</v>
      </c>
      <c r="I34" s="21"/>
      <c r="J34" s="16" t="s">
        <v>58</v>
      </c>
      <c r="K34" s="22" t="s">
        <v>61</v>
      </c>
      <c r="L34" s="22" t="s">
        <v>28</v>
      </c>
      <c r="M34" s="22" t="s">
        <v>28</v>
      </c>
      <c r="N34" s="22" t="s">
        <v>28</v>
      </c>
      <c r="O34" s="22" t="s">
        <v>28</v>
      </c>
      <c r="P34" s="22" t="s">
        <v>28</v>
      </c>
      <c r="Q34" s="22" t="s">
        <v>28</v>
      </c>
      <c r="R34" s="23" t="s">
        <v>28</v>
      </c>
    </row>
    <row r="35" spans="1:22" x14ac:dyDescent="0.35">
      <c r="A35" s="17" t="s">
        <v>297</v>
      </c>
      <c r="B35" s="28" t="s">
        <v>86</v>
      </c>
      <c r="C35" s="25" t="s">
        <v>28</v>
      </c>
      <c r="D35" s="25" t="s">
        <v>28</v>
      </c>
      <c r="E35" s="25" t="s">
        <v>28</v>
      </c>
      <c r="F35" s="26" t="s">
        <v>28</v>
      </c>
      <c r="H35" s="27">
        <v>1310.667137532</v>
      </c>
      <c r="I35" s="21"/>
      <c r="J35" s="16" t="s">
        <v>58</v>
      </c>
      <c r="K35" s="22" t="s">
        <v>61</v>
      </c>
      <c r="L35" s="22" t="s">
        <v>28</v>
      </c>
      <c r="M35" s="22" t="s">
        <v>28</v>
      </c>
      <c r="N35" s="22" t="s">
        <v>28</v>
      </c>
      <c r="O35" s="22" t="s">
        <v>28</v>
      </c>
      <c r="P35" s="22" t="s">
        <v>28</v>
      </c>
      <c r="Q35" s="22" t="s">
        <v>28</v>
      </c>
      <c r="R35" s="23" t="s">
        <v>28</v>
      </c>
    </row>
    <row r="36" spans="1:22" x14ac:dyDescent="0.35">
      <c r="A36" s="17" t="s">
        <v>298</v>
      </c>
      <c r="B36" s="24" t="s">
        <v>88</v>
      </c>
      <c r="C36" s="25" t="s">
        <v>28</v>
      </c>
      <c r="D36" s="25" t="s">
        <v>28</v>
      </c>
      <c r="E36" s="25" t="s">
        <v>28</v>
      </c>
      <c r="F36" s="26" t="s">
        <v>28</v>
      </c>
      <c r="H36" s="27">
        <v>1310.667137532</v>
      </c>
      <c r="I36" s="21"/>
      <c r="J36" s="16" t="s">
        <v>58</v>
      </c>
      <c r="K36" s="22" t="s">
        <v>61</v>
      </c>
      <c r="L36" s="22" t="s">
        <v>28</v>
      </c>
      <c r="M36" s="22" t="s">
        <v>28</v>
      </c>
      <c r="N36" s="22" t="s">
        <v>28</v>
      </c>
      <c r="O36" s="22" t="s">
        <v>28</v>
      </c>
      <c r="P36" s="22" t="s">
        <v>28</v>
      </c>
      <c r="Q36" s="22" t="s">
        <v>28</v>
      </c>
      <c r="R36" s="23" t="s">
        <v>28</v>
      </c>
    </row>
    <row r="37" spans="1:22" ht="15.5" thickTop="1" thickBot="1" x14ac:dyDescent="0.4">
      <c r="A37" s="17" t="s">
        <v>299</v>
      </c>
      <c r="B37" s="24" t="s">
        <v>90</v>
      </c>
      <c r="C37" s="25" t="s">
        <v>28</v>
      </c>
      <c r="D37" s="25" t="s">
        <v>28</v>
      </c>
      <c r="E37" s="25" t="s">
        <v>28</v>
      </c>
      <c r="F37" s="26" t="s">
        <v>28</v>
      </c>
      <c r="H37" s="54" t="s">
        <v>68</v>
      </c>
      <c r="I37" s="21"/>
      <c r="J37" s="16" t="s">
        <v>28</v>
      </c>
      <c r="K37" s="22" t="s">
        <v>28</v>
      </c>
      <c r="L37" s="22" t="s">
        <v>28</v>
      </c>
      <c r="M37" s="22" t="s">
        <v>28</v>
      </c>
      <c r="N37" s="22" t="s">
        <v>28</v>
      </c>
      <c r="O37" s="22" t="s">
        <v>28</v>
      </c>
      <c r="P37" s="22" t="s">
        <v>28</v>
      </c>
      <c r="Q37" s="22" t="s">
        <v>28</v>
      </c>
      <c r="R37" s="23" t="s">
        <v>28</v>
      </c>
    </row>
    <row r="38" spans="1:22" ht="15.5" thickTop="1" thickBot="1" x14ac:dyDescent="0.4">
      <c r="A38" s="17" t="s">
        <v>300</v>
      </c>
      <c r="B38" s="24" t="s">
        <v>92</v>
      </c>
      <c r="C38" s="25" t="s">
        <v>28</v>
      </c>
      <c r="D38" s="25" t="s">
        <v>28</v>
      </c>
      <c r="E38" s="25" t="s">
        <v>28</v>
      </c>
      <c r="F38" s="26" t="s">
        <v>28</v>
      </c>
      <c r="H38" s="54" t="s">
        <v>68</v>
      </c>
      <c r="I38" s="21"/>
      <c r="J38" s="16" t="s">
        <v>28</v>
      </c>
      <c r="K38" s="22" t="s">
        <v>28</v>
      </c>
      <c r="L38" s="22" t="s">
        <v>28</v>
      </c>
      <c r="M38" s="22" t="s">
        <v>28</v>
      </c>
      <c r="N38" s="22" t="s">
        <v>28</v>
      </c>
      <c r="O38" s="22" t="s">
        <v>28</v>
      </c>
      <c r="P38" s="22" t="s">
        <v>28</v>
      </c>
      <c r="Q38" s="22" t="s">
        <v>28</v>
      </c>
      <c r="R38" s="23" t="s">
        <v>28</v>
      </c>
    </row>
    <row r="39" spans="1:22" ht="15.5" thickTop="1" thickBot="1" x14ac:dyDescent="0.4">
      <c r="A39" s="17" t="s">
        <v>301</v>
      </c>
      <c r="B39" s="24" t="s">
        <v>55</v>
      </c>
      <c r="C39" s="25" t="s">
        <v>28</v>
      </c>
      <c r="D39" s="25" t="s">
        <v>28</v>
      </c>
      <c r="E39" s="25" t="s">
        <v>28</v>
      </c>
      <c r="F39" s="26" t="s">
        <v>28</v>
      </c>
      <c r="H39" s="54" t="s">
        <v>68</v>
      </c>
      <c r="I39" s="21"/>
      <c r="J39" s="16" t="s">
        <v>28</v>
      </c>
      <c r="K39" s="22" t="s">
        <v>28</v>
      </c>
      <c r="L39" s="22" t="s">
        <v>28</v>
      </c>
      <c r="M39" s="22" t="s">
        <v>28</v>
      </c>
      <c r="N39" s="22" t="s">
        <v>28</v>
      </c>
      <c r="O39" s="22" t="s">
        <v>28</v>
      </c>
      <c r="P39" s="22" t="s">
        <v>28</v>
      </c>
      <c r="Q39" s="22" t="s">
        <v>28</v>
      </c>
      <c r="R39" s="23" t="s">
        <v>28</v>
      </c>
    </row>
    <row r="40" spans="1:22" ht="15.5" thickTop="1" thickBot="1" x14ac:dyDescent="0.4">
      <c r="A40" s="17" t="s">
        <v>302</v>
      </c>
      <c r="B40" s="28" t="s">
        <v>97</v>
      </c>
      <c r="C40" s="25" t="s">
        <v>28</v>
      </c>
      <c r="D40" s="25" t="s">
        <v>28</v>
      </c>
      <c r="E40" s="25" t="s">
        <v>28</v>
      </c>
      <c r="F40" s="26" t="s">
        <v>28</v>
      </c>
      <c r="H40" s="27">
        <v>656.2094512396859</v>
      </c>
      <c r="I40" s="21"/>
      <c r="J40" s="16" t="s">
        <v>58</v>
      </c>
      <c r="K40" s="22" t="s">
        <v>61</v>
      </c>
      <c r="L40" s="22" t="s">
        <v>28</v>
      </c>
      <c r="M40" s="22" t="s">
        <v>28</v>
      </c>
      <c r="N40" s="22" t="s">
        <v>28</v>
      </c>
      <c r="O40" s="22" t="s">
        <v>28</v>
      </c>
      <c r="P40" s="22" t="s">
        <v>28</v>
      </c>
      <c r="Q40" s="22" t="s">
        <v>28</v>
      </c>
      <c r="R40" s="23" t="s">
        <v>28</v>
      </c>
    </row>
    <row r="41" spans="1:22" x14ac:dyDescent="0.35">
      <c r="A41" s="17" t="s">
        <v>303</v>
      </c>
      <c r="B41" s="34" t="s">
        <v>304</v>
      </c>
      <c r="C41" s="35" t="s">
        <v>28</v>
      </c>
      <c r="D41" s="35" t="s">
        <v>28</v>
      </c>
      <c r="E41" s="35" t="s">
        <v>28</v>
      </c>
      <c r="F41" s="36" t="s">
        <v>28</v>
      </c>
      <c r="H41" s="15">
        <f>SUM(H42,H49,H56)</f>
        <v>8447.3783381631074</v>
      </c>
      <c r="I41" s="21"/>
      <c r="J41" s="16" t="s">
        <v>42</v>
      </c>
      <c r="K41" s="35" t="s">
        <v>43</v>
      </c>
      <c r="L41" s="35" t="s">
        <v>28</v>
      </c>
      <c r="M41" s="35" t="s">
        <v>28</v>
      </c>
      <c r="N41" s="35" t="s">
        <v>28</v>
      </c>
      <c r="O41" s="35" t="s">
        <v>28</v>
      </c>
      <c r="P41" s="35" t="s">
        <v>28</v>
      </c>
      <c r="Q41" s="35" t="s">
        <v>28</v>
      </c>
      <c r="R41" s="36" t="s">
        <v>28</v>
      </c>
    </row>
    <row r="42" spans="1:22" x14ac:dyDescent="0.35">
      <c r="A42" s="17" t="s">
        <v>305</v>
      </c>
      <c r="B42" s="18" t="s">
        <v>41</v>
      </c>
      <c r="C42" s="19" t="s">
        <v>28</v>
      </c>
      <c r="D42" s="19" t="s">
        <v>28</v>
      </c>
      <c r="E42" s="19" t="s">
        <v>28</v>
      </c>
      <c r="F42" s="20" t="s">
        <v>28</v>
      </c>
      <c r="H42" s="21">
        <v>2131.3000000000002</v>
      </c>
      <c r="I42" s="21"/>
      <c r="J42" s="16" t="s">
        <v>42</v>
      </c>
      <c r="K42" s="22" t="s">
        <v>43</v>
      </c>
      <c r="L42" s="22" t="s">
        <v>28</v>
      </c>
      <c r="M42" s="22" t="s">
        <v>28</v>
      </c>
      <c r="N42" s="22" t="s">
        <v>28</v>
      </c>
      <c r="O42" s="22" t="s">
        <v>28</v>
      </c>
      <c r="P42" s="22" t="s">
        <v>28</v>
      </c>
      <c r="Q42" s="22" t="s">
        <v>28</v>
      </c>
      <c r="R42" s="23" t="s">
        <v>28</v>
      </c>
    </row>
    <row r="43" spans="1:22" x14ac:dyDescent="0.35">
      <c r="A43" s="17" t="s">
        <v>306</v>
      </c>
      <c r="B43" s="24" t="s">
        <v>45</v>
      </c>
      <c r="C43" s="25" t="s">
        <v>28</v>
      </c>
      <c r="D43" s="25" t="s">
        <v>28</v>
      </c>
      <c r="E43" s="25" t="s">
        <v>28</v>
      </c>
      <c r="F43" s="26" t="s">
        <v>28</v>
      </c>
      <c r="H43" s="27">
        <v>672.19999999999993</v>
      </c>
      <c r="I43" s="21"/>
      <c r="J43" s="16" t="s">
        <v>42</v>
      </c>
      <c r="K43" s="22" t="s">
        <v>43</v>
      </c>
      <c r="L43" s="22" t="s">
        <v>28</v>
      </c>
      <c r="M43" s="22" t="s">
        <v>28</v>
      </c>
      <c r="N43" s="22" t="s">
        <v>28</v>
      </c>
      <c r="O43" s="22" t="s">
        <v>28</v>
      </c>
      <c r="P43" s="22" t="s">
        <v>28</v>
      </c>
      <c r="Q43" s="22" t="s">
        <v>28</v>
      </c>
      <c r="R43" s="23" t="s">
        <v>28</v>
      </c>
    </row>
    <row r="44" spans="1:22" x14ac:dyDescent="0.35">
      <c r="A44" s="17" t="s">
        <v>307</v>
      </c>
      <c r="B44" s="24" t="s">
        <v>47</v>
      </c>
      <c r="C44" s="25" t="s">
        <v>28</v>
      </c>
      <c r="D44" s="25" t="s">
        <v>28</v>
      </c>
      <c r="E44" s="25" t="s">
        <v>28</v>
      </c>
      <c r="F44" s="26" t="s">
        <v>28</v>
      </c>
      <c r="H44" s="27">
        <v>1194.2</v>
      </c>
      <c r="I44" s="21"/>
      <c r="J44" s="16" t="s">
        <v>42</v>
      </c>
      <c r="K44" s="22" t="s">
        <v>43</v>
      </c>
      <c r="L44" s="22" t="s">
        <v>28</v>
      </c>
      <c r="M44" s="22" t="s">
        <v>28</v>
      </c>
      <c r="N44" s="22" t="s">
        <v>28</v>
      </c>
      <c r="O44" s="22" t="s">
        <v>28</v>
      </c>
      <c r="P44" s="22" t="s">
        <v>28</v>
      </c>
      <c r="Q44" s="22" t="s">
        <v>28</v>
      </c>
      <c r="R44" s="23" t="s">
        <v>28</v>
      </c>
      <c r="V44">
        <f>7.56/H13</f>
        <v>4.3415119595479782E-4</v>
      </c>
    </row>
    <row r="45" spans="1:22" x14ac:dyDescent="0.35">
      <c r="A45" s="17" t="s">
        <v>308</v>
      </c>
      <c r="B45" s="24" t="s">
        <v>49</v>
      </c>
      <c r="C45" s="25" t="s">
        <v>28</v>
      </c>
      <c r="D45" s="25" t="s">
        <v>28</v>
      </c>
      <c r="E45" s="25" t="s">
        <v>28</v>
      </c>
      <c r="F45" s="26" t="s">
        <v>28</v>
      </c>
      <c r="H45" s="27">
        <v>69.8</v>
      </c>
      <c r="I45" s="21"/>
      <c r="J45" s="16" t="s">
        <v>42</v>
      </c>
      <c r="K45" s="22" t="s">
        <v>43</v>
      </c>
      <c r="L45" s="22" t="s">
        <v>28</v>
      </c>
      <c r="M45" s="22" t="s">
        <v>28</v>
      </c>
      <c r="N45" s="22" t="s">
        <v>28</v>
      </c>
      <c r="O45" s="22" t="s">
        <v>28</v>
      </c>
      <c r="P45" s="22" t="s">
        <v>28</v>
      </c>
      <c r="Q45" s="22" t="s">
        <v>28</v>
      </c>
      <c r="R45" s="23" t="s">
        <v>28</v>
      </c>
    </row>
    <row r="46" spans="1:22" x14ac:dyDescent="0.35">
      <c r="A46" s="17" t="s">
        <v>309</v>
      </c>
      <c r="B46" s="24" t="s">
        <v>51</v>
      </c>
      <c r="C46" s="25" t="s">
        <v>28</v>
      </c>
      <c r="D46" s="25" t="s">
        <v>28</v>
      </c>
      <c r="E46" s="25" t="s">
        <v>28</v>
      </c>
      <c r="F46" s="26" t="s">
        <v>28</v>
      </c>
      <c r="H46" s="27">
        <v>32.599999999999994</v>
      </c>
      <c r="I46" s="21"/>
      <c r="J46" s="16" t="s">
        <v>42</v>
      </c>
      <c r="K46" s="22" t="s">
        <v>43</v>
      </c>
      <c r="L46" s="22" t="s">
        <v>28</v>
      </c>
      <c r="M46" s="22" t="s">
        <v>28</v>
      </c>
      <c r="N46" s="22" t="s">
        <v>28</v>
      </c>
      <c r="O46" s="22" t="s">
        <v>28</v>
      </c>
      <c r="P46" s="22" t="s">
        <v>28</v>
      </c>
      <c r="Q46" s="22" t="s">
        <v>28</v>
      </c>
      <c r="R46" s="23" t="s">
        <v>28</v>
      </c>
    </row>
    <row r="47" spans="1:22" x14ac:dyDescent="0.35">
      <c r="A47" s="17" t="s">
        <v>310</v>
      </c>
      <c r="B47" s="24" t="s">
        <v>53</v>
      </c>
      <c r="C47" s="25" t="s">
        <v>28</v>
      </c>
      <c r="D47" s="25" t="s">
        <v>28</v>
      </c>
      <c r="E47" s="25" t="s">
        <v>28</v>
      </c>
      <c r="F47" s="26" t="s">
        <v>28</v>
      </c>
      <c r="H47" s="27">
        <v>0</v>
      </c>
      <c r="I47" s="21"/>
      <c r="J47" s="16" t="s">
        <v>42</v>
      </c>
      <c r="K47" s="22" t="s">
        <v>43</v>
      </c>
      <c r="L47" s="22" t="s">
        <v>28</v>
      </c>
      <c r="M47" s="22" t="s">
        <v>28</v>
      </c>
      <c r="N47" s="22" t="s">
        <v>28</v>
      </c>
      <c r="O47" s="22" t="s">
        <v>28</v>
      </c>
      <c r="P47" s="22" t="s">
        <v>28</v>
      </c>
      <c r="Q47" s="22" t="s">
        <v>28</v>
      </c>
      <c r="R47" s="23" t="s">
        <v>28</v>
      </c>
    </row>
    <row r="48" spans="1:22" x14ac:dyDescent="0.35">
      <c r="A48" s="17" t="s">
        <v>311</v>
      </c>
      <c r="B48" s="24" t="s">
        <v>55</v>
      </c>
      <c r="C48" s="25" t="s">
        <v>28</v>
      </c>
      <c r="D48" s="25" t="s">
        <v>28</v>
      </c>
      <c r="E48" s="25" t="s">
        <v>28</v>
      </c>
      <c r="F48" s="26" t="s">
        <v>28</v>
      </c>
      <c r="H48" s="27">
        <v>162.49999999999997</v>
      </c>
      <c r="I48" s="21"/>
      <c r="J48" s="16" t="s">
        <v>42</v>
      </c>
      <c r="K48" s="22" t="s">
        <v>43</v>
      </c>
      <c r="L48" s="22" t="s">
        <v>28</v>
      </c>
      <c r="M48" s="22" t="s">
        <v>28</v>
      </c>
      <c r="N48" s="22" t="s">
        <v>28</v>
      </c>
      <c r="O48" s="22" t="s">
        <v>28</v>
      </c>
      <c r="P48" s="22" t="s">
        <v>28</v>
      </c>
      <c r="Q48" s="22" t="s">
        <v>28</v>
      </c>
      <c r="R48" s="23" t="s">
        <v>28</v>
      </c>
    </row>
    <row r="49" spans="1:18" x14ac:dyDescent="0.35">
      <c r="A49" s="17" t="s">
        <v>312</v>
      </c>
      <c r="B49" s="18" t="s">
        <v>57</v>
      </c>
      <c r="C49" s="19" t="s">
        <v>28</v>
      </c>
      <c r="D49" s="19" t="s">
        <v>28</v>
      </c>
      <c r="E49" s="19" t="s">
        <v>28</v>
      </c>
      <c r="F49" s="20" t="s">
        <v>28</v>
      </c>
      <c r="H49" s="21">
        <v>1117.4525064829616</v>
      </c>
      <c r="I49" s="21"/>
      <c r="J49" s="16" t="s">
        <v>42</v>
      </c>
      <c r="K49" s="22" t="s">
        <v>43</v>
      </c>
      <c r="L49" s="22" t="s">
        <v>28</v>
      </c>
      <c r="M49" s="22" t="s">
        <v>28</v>
      </c>
      <c r="N49" s="22" t="s">
        <v>28</v>
      </c>
      <c r="O49" s="22" t="s">
        <v>28</v>
      </c>
      <c r="P49" s="22" t="s">
        <v>28</v>
      </c>
      <c r="Q49" s="22" t="s">
        <v>28</v>
      </c>
      <c r="R49" s="23" t="s">
        <v>28</v>
      </c>
    </row>
    <row r="50" spans="1:18" x14ac:dyDescent="0.35">
      <c r="A50" s="17" t="s">
        <v>313</v>
      </c>
      <c r="B50" s="28" t="s">
        <v>60</v>
      </c>
      <c r="C50" s="25" t="s">
        <v>28</v>
      </c>
      <c r="D50" s="25" t="s">
        <v>28</v>
      </c>
      <c r="E50" s="25" t="s">
        <v>28</v>
      </c>
      <c r="F50" s="26" t="s">
        <v>28</v>
      </c>
      <c r="H50" s="27" t="s">
        <v>68</v>
      </c>
      <c r="I50" s="21"/>
      <c r="J50" s="16" t="s">
        <v>28</v>
      </c>
      <c r="K50" s="22" t="s">
        <v>28</v>
      </c>
      <c r="L50" s="22" t="s">
        <v>28</v>
      </c>
      <c r="M50" s="22" t="s">
        <v>28</v>
      </c>
      <c r="N50" s="22" t="s">
        <v>28</v>
      </c>
      <c r="O50" s="22" t="s">
        <v>28</v>
      </c>
      <c r="P50" s="22" t="s">
        <v>28</v>
      </c>
      <c r="Q50" s="22" t="s">
        <v>28</v>
      </c>
      <c r="R50" s="23" t="s">
        <v>28</v>
      </c>
    </row>
    <row r="51" spans="1:18" x14ac:dyDescent="0.35">
      <c r="A51" s="17" t="s">
        <v>314</v>
      </c>
      <c r="B51" s="28" t="s">
        <v>63</v>
      </c>
      <c r="C51" s="25" t="s">
        <v>28</v>
      </c>
      <c r="D51" s="25" t="s">
        <v>28</v>
      </c>
      <c r="E51" s="25" t="s">
        <v>28</v>
      </c>
      <c r="F51" s="26" t="s">
        <v>28</v>
      </c>
      <c r="H51" s="27" t="s">
        <v>68</v>
      </c>
      <c r="I51" s="21"/>
      <c r="J51" s="16" t="s">
        <v>28</v>
      </c>
      <c r="K51" s="22" t="s">
        <v>28</v>
      </c>
      <c r="L51" s="22" t="s">
        <v>28</v>
      </c>
      <c r="M51" s="22" t="s">
        <v>28</v>
      </c>
      <c r="N51" s="22" t="s">
        <v>28</v>
      </c>
      <c r="O51" s="22" t="s">
        <v>28</v>
      </c>
      <c r="P51" s="22" t="s">
        <v>28</v>
      </c>
      <c r="Q51" s="22" t="s">
        <v>28</v>
      </c>
      <c r="R51" s="23" t="s">
        <v>28</v>
      </c>
    </row>
    <row r="52" spans="1:18" ht="15.5" thickTop="1" thickBot="1" x14ac:dyDescent="0.4">
      <c r="A52" s="17" t="s">
        <v>315</v>
      </c>
      <c r="B52" s="28" t="s">
        <v>65</v>
      </c>
      <c r="C52" s="25" t="s">
        <v>28</v>
      </c>
      <c r="D52" s="25" t="s">
        <v>28</v>
      </c>
      <c r="E52" s="25" t="s">
        <v>28</v>
      </c>
      <c r="F52" s="26" t="s">
        <v>28</v>
      </c>
      <c r="H52" s="27">
        <v>1117.4525064829616</v>
      </c>
      <c r="I52" s="21"/>
      <c r="J52" s="16" t="s">
        <v>42</v>
      </c>
      <c r="K52" s="22" t="s">
        <v>61</v>
      </c>
      <c r="L52" s="22" t="s">
        <v>28</v>
      </c>
      <c r="M52" s="22" t="s">
        <v>28</v>
      </c>
      <c r="N52" s="22" t="s">
        <v>28</v>
      </c>
      <c r="O52" s="22" t="s">
        <v>28</v>
      </c>
      <c r="P52" s="22" t="s">
        <v>28</v>
      </c>
      <c r="Q52" s="22" t="s">
        <v>28</v>
      </c>
      <c r="R52" s="23" t="s">
        <v>28</v>
      </c>
    </row>
    <row r="53" spans="1:18" ht="15.5" thickTop="1" thickBot="1" x14ac:dyDescent="0.4">
      <c r="A53" s="17" t="s">
        <v>316</v>
      </c>
      <c r="B53" s="28" t="s">
        <v>55</v>
      </c>
      <c r="C53" s="25" t="s">
        <v>28</v>
      </c>
      <c r="D53" s="25" t="s">
        <v>28</v>
      </c>
      <c r="E53" s="25" t="s">
        <v>28</v>
      </c>
      <c r="F53" s="26" t="s">
        <v>28</v>
      </c>
      <c r="H53" s="62" t="s">
        <v>68</v>
      </c>
      <c r="I53" s="21"/>
      <c r="J53" s="16" t="s">
        <v>28</v>
      </c>
      <c r="K53" s="22" t="s">
        <v>28</v>
      </c>
      <c r="L53" s="22" t="s">
        <v>28</v>
      </c>
      <c r="M53" s="22" t="s">
        <v>28</v>
      </c>
      <c r="N53" s="22" t="s">
        <v>28</v>
      </c>
      <c r="O53" s="22" t="s">
        <v>28</v>
      </c>
      <c r="P53" s="22" t="s">
        <v>28</v>
      </c>
      <c r="Q53" s="22" t="s">
        <v>28</v>
      </c>
      <c r="R53" s="23" t="s">
        <v>28</v>
      </c>
    </row>
    <row r="54" spans="1:18" ht="15.5" thickTop="1" thickBot="1" x14ac:dyDescent="0.4">
      <c r="A54" s="17" t="s">
        <v>317</v>
      </c>
      <c r="B54" s="28" t="s">
        <v>73</v>
      </c>
      <c r="C54" s="25" t="s">
        <v>28</v>
      </c>
      <c r="D54" s="25" t="s">
        <v>28</v>
      </c>
      <c r="E54" s="25" t="s">
        <v>28</v>
      </c>
      <c r="F54" s="26" t="s">
        <v>28</v>
      </c>
      <c r="H54" s="62" t="s">
        <v>68</v>
      </c>
      <c r="I54" s="21"/>
      <c r="J54" s="16" t="s">
        <v>28</v>
      </c>
      <c r="K54" s="22" t="s">
        <v>28</v>
      </c>
      <c r="L54" s="22" t="s">
        <v>28</v>
      </c>
      <c r="M54" s="22" t="s">
        <v>28</v>
      </c>
      <c r="N54" s="22" t="s">
        <v>28</v>
      </c>
      <c r="O54" s="22" t="s">
        <v>28</v>
      </c>
      <c r="P54" s="22" t="s">
        <v>28</v>
      </c>
      <c r="Q54" s="22" t="s">
        <v>28</v>
      </c>
      <c r="R54" s="23" t="s">
        <v>28</v>
      </c>
    </row>
    <row r="55" spans="1:18" ht="15.5" thickTop="1" thickBot="1" x14ac:dyDescent="0.4">
      <c r="A55" s="17" t="s">
        <v>318</v>
      </c>
      <c r="B55" s="28" t="s">
        <v>55</v>
      </c>
      <c r="C55" s="25" t="s">
        <v>28</v>
      </c>
      <c r="D55" s="25" t="s">
        <v>28</v>
      </c>
      <c r="E55" s="25" t="s">
        <v>28</v>
      </c>
      <c r="F55" s="26" t="s">
        <v>28</v>
      </c>
      <c r="H55" s="62" t="s">
        <v>68</v>
      </c>
      <c r="I55" s="21"/>
      <c r="J55" s="16" t="s">
        <v>28</v>
      </c>
      <c r="K55" s="22" t="s">
        <v>28</v>
      </c>
      <c r="L55" s="22" t="s">
        <v>28</v>
      </c>
      <c r="M55" s="22" t="s">
        <v>28</v>
      </c>
      <c r="N55" s="22" t="s">
        <v>28</v>
      </c>
      <c r="O55" s="22" t="s">
        <v>28</v>
      </c>
      <c r="P55" s="22" t="s">
        <v>28</v>
      </c>
      <c r="Q55" s="22" t="s">
        <v>28</v>
      </c>
      <c r="R55" s="23" t="s">
        <v>28</v>
      </c>
    </row>
    <row r="56" spans="1:18" ht="15.5" thickTop="1" thickBot="1" x14ac:dyDescent="0.4">
      <c r="A56" s="17" t="s">
        <v>319</v>
      </c>
      <c r="B56" s="18" t="s">
        <v>84</v>
      </c>
      <c r="C56" s="19" t="s">
        <v>28</v>
      </c>
      <c r="D56" s="19" t="s">
        <v>28</v>
      </c>
      <c r="E56" s="19" t="s">
        <v>28</v>
      </c>
      <c r="F56" s="20" t="s">
        <v>28</v>
      </c>
      <c r="H56" s="21">
        <v>5198.625831680145</v>
      </c>
      <c r="I56" s="21"/>
      <c r="J56" s="16" t="s">
        <v>58</v>
      </c>
      <c r="K56" s="22" t="s">
        <v>61</v>
      </c>
      <c r="L56" s="22" t="s">
        <v>28</v>
      </c>
      <c r="M56" s="22" t="s">
        <v>28</v>
      </c>
      <c r="N56" s="22" t="s">
        <v>28</v>
      </c>
      <c r="O56" s="22" t="s">
        <v>28</v>
      </c>
      <c r="P56" s="22" t="s">
        <v>28</v>
      </c>
      <c r="Q56" s="22" t="s">
        <v>28</v>
      </c>
      <c r="R56" s="23" t="s">
        <v>28</v>
      </c>
    </row>
    <row r="57" spans="1:18" x14ac:dyDescent="0.35">
      <c r="A57" s="17" t="s">
        <v>320</v>
      </c>
      <c r="B57" s="28" t="s">
        <v>86</v>
      </c>
      <c r="C57" s="25" t="s">
        <v>28</v>
      </c>
      <c r="D57" s="25" t="s">
        <v>28</v>
      </c>
      <c r="E57" s="25" t="s">
        <v>28</v>
      </c>
      <c r="F57" s="26" t="s">
        <v>28</v>
      </c>
      <c r="H57" s="27">
        <v>33.765761659999995</v>
      </c>
      <c r="I57" s="21"/>
      <c r="J57" s="16" t="s">
        <v>58</v>
      </c>
      <c r="K57" s="22" t="s">
        <v>61</v>
      </c>
      <c r="L57" s="22" t="s">
        <v>28</v>
      </c>
      <c r="M57" s="22" t="s">
        <v>28</v>
      </c>
      <c r="N57" s="22" t="s">
        <v>28</v>
      </c>
      <c r="O57" s="22" t="s">
        <v>28</v>
      </c>
      <c r="P57" s="22" t="s">
        <v>28</v>
      </c>
      <c r="Q57" s="22" t="s">
        <v>28</v>
      </c>
      <c r="R57" s="23" t="s">
        <v>28</v>
      </c>
    </row>
    <row r="58" spans="1:18" ht="15.5" thickTop="1" thickBot="1" x14ac:dyDescent="0.4">
      <c r="A58" s="17" t="s">
        <v>321</v>
      </c>
      <c r="B58" s="24" t="s">
        <v>322</v>
      </c>
      <c r="C58" s="25" t="s">
        <v>28</v>
      </c>
      <c r="D58" s="25" t="s">
        <v>28</v>
      </c>
      <c r="E58" s="25" t="s">
        <v>28</v>
      </c>
      <c r="F58" s="26" t="s">
        <v>28</v>
      </c>
      <c r="H58" s="27">
        <v>33.765761659999995</v>
      </c>
      <c r="I58" s="21"/>
      <c r="J58" s="16" t="s">
        <v>58</v>
      </c>
      <c r="K58" s="22" t="s">
        <v>61</v>
      </c>
      <c r="L58" s="22" t="s">
        <v>28</v>
      </c>
      <c r="M58" s="22" t="s">
        <v>28</v>
      </c>
      <c r="N58" s="22" t="s">
        <v>28</v>
      </c>
      <c r="O58" s="22" t="s">
        <v>28</v>
      </c>
      <c r="P58" s="22" t="s">
        <v>28</v>
      </c>
      <c r="Q58" s="22" t="s">
        <v>28</v>
      </c>
      <c r="R58" s="23" t="s">
        <v>28</v>
      </c>
    </row>
    <row r="59" spans="1:18" ht="15.5" thickTop="1" thickBot="1" x14ac:dyDescent="0.4">
      <c r="A59" s="17" t="s">
        <v>323</v>
      </c>
      <c r="B59" s="24" t="s">
        <v>324</v>
      </c>
      <c r="C59" s="25" t="s">
        <v>28</v>
      </c>
      <c r="D59" s="25" t="s">
        <v>28</v>
      </c>
      <c r="E59" s="25" t="s">
        <v>28</v>
      </c>
      <c r="F59" s="26" t="s">
        <v>28</v>
      </c>
      <c r="H59" s="62" t="s">
        <v>68</v>
      </c>
      <c r="I59" s="21"/>
      <c r="J59" s="16" t="s">
        <v>28</v>
      </c>
      <c r="K59" s="22" t="s">
        <v>28</v>
      </c>
      <c r="L59" s="22" t="s">
        <v>28</v>
      </c>
      <c r="M59" s="22" t="s">
        <v>28</v>
      </c>
      <c r="N59" s="22" t="s">
        <v>28</v>
      </c>
      <c r="O59" s="22" t="s">
        <v>28</v>
      </c>
      <c r="P59" s="22" t="s">
        <v>28</v>
      </c>
      <c r="Q59" s="22" t="s">
        <v>28</v>
      </c>
      <c r="R59" s="23" t="s">
        <v>28</v>
      </c>
    </row>
    <row r="60" spans="1:18" ht="15.5" thickTop="1" thickBot="1" x14ac:dyDescent="0.4">
      <c r="A60" s="17" t="s">
        <v>325</v>
      </c>
      <c r="B60" s="24" t="s">
        <v>92</v>
      </c>
      <c r="C60" s="25" t="s">
        <v>28</v>
      </c>
      <c r="D60" s="25" t="s">
        <v>28</v>
      </c>
      <c r="E60" s="25" t="s">
        <v>28</v>
      </c>
      <c r="F60" s="26" t="s">
        <v>28</v>
      </c>
      <c r="H60" s="62" t="s">
        <v>68</v>
      </c>
      <c r="I60" s="21"/>
      <c r="J60" s="16" t="s">
        <v>28</v>
      </c>
      <c r="K60" s="22" t="s">
        <v>28</v>
      </c>
      <c r="L60" s="22" t="s">
        <v>28</v>
      </c>
      <c r="M60" s="22" t="s">
        <v>28</v>
      </c>
      <c r="N60" s="22" t="s">
        <v>28</v>
      </c>
      <c r="O60" s="22" t="s">
        <v>28</v>
      </c>
      <c r="P60" s="22" t="s">
        <v>28</v>
      </c>
      <c r="Q60" s="22" t="s">
        <v>28</v>
      </c>
      <c r="R60" s="23" t="s">
        <v>28</v>
      </c>
    </row>
    <row r="61" spans="1:18" ht="15.5" thickTop="1" thickBot="1" x14ac:dyDescent="0.4">
      <c r="A61" s="17" t="s">
        <v>326</v>
      </c>
      <c r="B61" s="24" t="s">
        <v>55</v>
      </c>
      <c r="C61" s="25" t="s">
        <v>28</v>
      </c>
      <c r="D61" s="25" t="s">
        <v>28</v>
      </c>
      <c r="E61" s="25" t="s">
        <v>28</v>
      </c>
      <c r="F61" s="26" t="s">
        <v>28</v>
      </c>
      <c r="H61" s="62" t="s">
        <v>68</v>
      </c>
      <c r="I61" s="21"/>
      <c r="J61" s="16" t="s">
        <v>28</v>
      </c>
      <c r="K61" s="22" t="s">
        <v>28</v>
      </c>
      <c r="L61" s="22" t="s">
        <v>28</v>
      </c>
      <c r="M61" s="22" t="s">
        <v>28</v>
      </c>
      <c r="N61" s="22" t="s">
        <v>28</v>
      </c>
      <c r="O61" s="22" t="s">
        <v>28</v>
      </c>
      <c r="P61" s="22" t="s">
        <v>28</v>
      </c>
      <c r="Q61" s="22" t="s">
        <v>28</v>
      </c>
      <c r="R61" s="23" t="s">
        <v>28</v>
      </c>
    </row>
    <row r="62" spans="1:18" ht="15.5" thickTop="1" thickBot="1" x14ac:dyDescent="0.4">
      <c r="A62" s="17" t="s">
        <v>327</v>
      </c>
      <c r="B62" s="28" t="s">
        <v>97</v>
      </c>
      <c r="C62" s="25" t="s">
        <v>28</v>
      </c>
      <c r="D62" s="25" t="s">
        <v>28</v>
      </c>
      <c r="E62" s="25" t="s">
        <v>28</v>
      </c>
      <c r="F62" s="26" t="s">
        <v>28</v>
      </c>
      <c r="H62" s="27">
        <v>5164.860070020145</v>
      </c>
      <c r="I62" s="21"/>
      <c r="J62" s="16" t="s">
        <v>58</v>
      </c>
      <c r="K62" s="22" t="s">
        <v>61</v>
      </c>
      <c r="L62" s="22" t="s">
        <v>28</v>
      </c>
      <c r="M62" s="22" t="s">
        <v>28</v>
      </c>
      <c r="N62" s="22" t="s">
        <v>28</v>
      </c>
      <c r="O62" s="22" t="s">
        <v>28</v>
      </c>
      <c r="P62" s="22" t="s">
        <v>28</v>
      </c>
      <c r="Q62" s="22" t="s">
        <v>28</v>
      </c>
      <c r="R62" s="23" t="s">
        <v>28</v>
      </c>
    </row>
    <row r="63" spans="1:18" x14ac:dyDescent="0.35">
      <c r="A63" s="29" t="s">
        <v>98</v>
      </c>
      <c r="B63" s="30" t="s">
        <v>99</v>
      </c>
      <c r="C63" s="31" t="s">
        <v>28</v>
      </c>
      <c r="D63" s="31" t="s">
        <v>28</v>
      </c>
      <c r="E63" s="31" t="s">
        <v>28</v>
      </c>
      <c r="F63" s="32" t="s">
        <v>28</v>
      </c>
      <c r="H63" s="15"/>
      <c r="I63" s="15"/>
      <c r="J63" s="33" t="s">
        <v>100</v>
      </c>
      <c r="K63" s="31" t="s">
        <v>28</v>
      </c>
      <c r="L63" s="31" t="s">
        <v>28</v>
      </c>
      <c r="M63" s="31" t="s">
        <v>28</v>
      </c>
      <c r="N63" s="31" t="s">
        <v>28</v>
      </c>
      <c r="O63" s="31" t="s">
        <v>28</v>
      </c>
      <c r="P63" s="31" t="s">
        <v>28</v>
      </c>
      <c r="Q63" s="31" t="s">
        <v>28</v>
      </c>
      <c r="R63" s="32" t="s">
        <v>28</v>
      </c>
    </row>
  </sheetData>
  <mergeCells count="4">
    <mergeCell ref="C10:D11"/>
    <mergeCell ref="E10:F11"/>
    <mergeCell ref="H10:R10"/>
    <mergeCell ref="M11:R11"/>
  </mergeCells>
  <dataValidations count="8">
    <dataValidation type="list" showErrorMessage="1" sqref="B3" xr:uid="{00000000-0002-0000-1F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1F00-000002000000}">
      <formula1>-90</formula1>
      <formula2>90</formula2>
    </dataValidation>
    <dataValidation type="decimal" showErrorMessage="1" sqref="B6" xr:uid="{00000000-0002-0000-1F00-000003000000}">
      <formula1>-180</formula1>
      <formula2>180</formula2>
    </dataValidation>
    <dataValidation type="list" showErrorMessage="1" sqref="B7" xr:uid="{00000000-0002-0000-1F00-000004000000}">
      <formula1>"Yes,No"</formula1>
    </dataValidation>
    <dataValidation type="decimal" showErrorMessage="1" sqref="B9" xr:uid="{00000000-0002-0000-1F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24:H25 H13:H22 H34:H36 H40:H52 H56:H58 H62:H63" xr:uid="{00000000-0002-0000-1F00-000007000000}">
      <formula1>OR(H13="MI",H13="N/A",ISNUMBER(H13))</formula1>
    </dataValidation>
    <dataValidation type="list" allowBlank="1" showErrorMessage="1" sqref="J13:J62" xr:uid="{00000000-0002-0000-1F00-00003A000000}">
      <formula1>"Level 1,Level 2,Level 3,Level 4"</formula1>
    </dataValidation>
    <dataValidation type="list" allowBlank="1" showErrorMessage="1" sqref="K13:K63" xr:uid="{00000000-0002-0000-1F00-00003B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1F00-000001000000}">
          <x14:formula1>
            <xm:f>ListofCountries!$A$1:$A$194</xm:f>
          </x14:formula1>
          <xm:sqref>B4</xm:sqref>
        </x14:dataValidation>
        <x14:dataValidation type="list" allowBlank="1" xr:uid="{00000000-0002-0000-1F00-000005000000}">
          <x14:formula1>
            <xm:f>ListofCountries!$B$1:$B$152</xm:f>
          </x14:formula1>
          <xm:sqref>B8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tint="0.59999389629810485"/>
  </sheetPr>
  <dimension ref="A1:T63"/>
  <sheetViews>
    <sheetView showGridLines="0" topLeftCell="B48" zoomScale="85" zoomScaleNormal="85" workbookViewId="0">
      <selection activeCell="H13" sqref="H13"/>
    </sheetView>
  </sheetViews>
  <sheetFormatPr baseColWidth="10" defaultColWidth="8.7265625" defaultRowHeight="14.5" x14ac:dyDescent="0.35"/>
  <cols>
    <col min="1" max="1" width="35.1796875" customWidth="1"/>
    <col min="2" max="2" width="1149" customWidth="1"/>
    <col min="3" max="6" width="16" customWidth="1"/>
    <col min="7" max="7" width="3" customWidth="1"/>
    <col min="8" max="10" width="18" customWidth="1"/>
    <col min="11" max="12" width="26" customWidth="1"/>
    <col min="13" max="18" width="3" customWidth="1"/>
  </cols>
  <sheetData>
    <row r="1" spans="1:20" x14ac:dyDescent="0.35">
      <c r="A1" s="1" t="s">
        <v>0</v>
      </c>
      <c r="B1" s="2" t="s">
        <v>328</v>
      </c>
    </row>
    <row r="2" spans="1:20" x14ac:dyDescent="0.35">
      <c r="A2" s="3" t="s">
        <v>2</v>
      </c>
      <c r="B2" s="4" t="s">
        <v>329</v>
      </c>
    </row>
    <row r="3" spans="1:20" x14ac:dyDescent="0.35">
      <c r="A3" s="3" t="s">
        <v>4</v>
      </c>
      <c r="B3" s="4" t="s">
        <v>272</v>
      </c>
    </row>
    <row r="4" spans="1:20" x14ac:dyDescent="0.35">
      <c r="A4" s="3" t="s">
        <v>6</v>
      </c>
      <c r="B4" s="4" t="s">
        <v>7</v>
      </c>
    </row>
    <row r="5" spans="1:20" x14ac:dyDescent="0.35">
      <c r="A5" s="3" t="s">
        <v>8</v>
      </c>
      <c r="B5" s="4">
        <v>42.550472200000002</v>
      </c>
    </row>
    <row r="6" spans="1:20" x14ac:dyDescent="0.35">
      <c r="A6" s="3" t="s">
        <v>9</v>
      </c>
      <c r="B6" s="4">
        <v>-0.39700000000000002</v>
      </c>
    </row>
    <row r="7" spans="1:20" x14ac:dyDescent="0.35">
      <c r="A7" s="3" t="s">
        <v>10</v>
      </c>
      <c r="B7" s="4" t="s">
        <v>11</v>
      </c>
    </row>
    <row r="8" spans="1:20" x14ac:dyDescent="0.35">
      <c r="A8" s="3" t="s">
        <v>12</v>
      </c>
      <c r="B8" s="4" t="s">
        <v>13</v>
      </c>
    </row>
    <row r="9" spans="1:20" x14ac:dyDescent="0.35">
      <c r="A9" s="3" t="s">
        <v>14</v>
      </c>
      <c r="B9" s="5">
        <v>1</v>
      </c>
    </row>
    <row r="10" spans="1:20" ht="15.5" x14ac:dyDescent="0.35">
      <c r="A10" s="6" t="s">
        <v>15</v>
      </c>
      <c r="B10" s="7" t="s">
        <v>273</v>
      </c>
      <c r="C10" s="106" t="s">
        <v>17</v>
      </c>
      <c r="D10" s="106"/>
      <c r="E10" s="107" t="s">
        <v>18</v>
      </c>
      <c r="F10" s="107"/>
      <c r="H10" s="108" t="s">
        <v>19</v>
      </c>
      <c r="I10" s="108"/>
      <c r="J10" s="108"/>
      <c r="K10" s="108"/>
      <c r="L10" s="108"/>
      <c r="M10" s="108"/>
      <c r="N10" s="108"/>
      <c r="O10" s="108"/>
      <c r="P10" s="108"/>
      <c r="Q10" s="108"/>
      <c r="R10" s="108"/>
    </row>
    <row r="11" spans="1:20"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20" ht="86.5"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c r="T12" s="93">
        <f>(H34+H56)/H13</f>
        <v>7.9513656377904977E-3</v>
      </c>
    </row>
    <row r="13" spans="1:20" x14ac:dyDescent="0.35">
      <c r="A13" s="11" t="s">
        <v>274</v>
      </c>
      <c r="B13" s="12" t="s">
        <v>39</v>
      </c>
      <c r="C13" s="13" t="s">
        <v>28</v>
      </c>
      <c r="D13" s="13" t="s">
        <v>28</v>
      </c>
      <c r="E13" s="13" t="s">
        <v>28</v>
      </c>
      <c r="F13" s="14" t="s">
        <v>28</v>
      </c>
      <c r="H13" s="15">
        <f>SUM(H14,H41)</f>
        <v>118196.67419965101</v>
      </c>
      <c r="I13" s="15"/>
      <c r="J13" s="16" t="s">
        <v>28</v>
      </c>
      <c r="K13" s="13" t="s">
        <v>28</v>
      </c>
      <c r="L13" s="13" t="s">
        <v>28</v>
      </c>
      <c r="M13" s="13" t="s">
        <v>28</v>
      </c>
      <c r="N13" s="13" t="s">
        <v>28</v>
      </c>
      <c r="O13" s="13" t="s">
        <v>28</v>
      </c>
      <c r="P13" s="13" t="s">
        <v>28</v>
      </c>
      <c r="Q13" s="13" t="s">
        <v>28</v>
      </c>
      <c r="R13" s="14" t="s">
        <v>28</v>
      </c>
    </row>
    <row r="14" spans="1:20" x14ac:dyDescent="0.35">
      <c r="A14" s="17" t="s">
        <v>275</v>
      </c>
      <c r="B14" s="34" t="s">
        <v>276</v>
      </c>
      <c r="C14" s="35" t="s">
        <v>28</v>
      </c>
      <c r="D14" s="35" t="s">
        <v>28</v>
      </c>
      <c r="E14" s="35" t="s">
        <v>28</v>
      </c>
      <c r="F14" s="36" t="s">
        <v>28</v>
      </c>
      <c r="H14" s="15">
        <f>SUM(H15,H22,H34)</f>
        <v>113752.84084790398</v>
      </c>
      <c r="I14" s="15"/>
      <c r="J14" s="16" t="s">
        <v>28</v>
      </c>
      <c r="K14" s="35" t="s">
        <v>28</v>
      </c>
      <c r="L14" s="35" t="s">
        <v>28</v>
      </c>
      <c r="M14" s="35" t="s">
        <v>28</v>
      </c>
      <c r="N14" s="35" t="s">
        <v>28</v>
      </c>
      <c r="O14" s="35" t="s">
        <v>28</v>
      </c>
      <c r="P14" s="35" t="s">
        <v>28</v>
      </c>
      <c r="Q14" s="35" t="s">
        <v>28</v>
      </c>
      <c r="R14" s="36" t="s">
        <v>28</v>
      </c>
    </row>
    <row r="15" spans="1:20" x14ac:dyDescent="0.35">
      <c r="A15" s="17" t="s">
        <v>277</v>
      </c>
      <c r="B15" s="18" t="s">
        <v>41</v>
      </c>
      <c r="C15" s="19" t="s">
        <v>28</v>
      </c>
      <c r="D15" s="19" t="s">
        <v>28</v>
      </c>
      <c r="E15" s="19" t="s">
        <v>28</v>
      </c>
      <c r="F15" s="20" t="s">
        <v>28</v>
      </c>
      <c r="H15" s="21">
        <v>2690.7000000000003</v>
      </c>
      <c r="I15" s="21"/>
      <c r="J15" s="16" t="s">
        <v>28</v>
      </c>
      <c r="K15" s="22" t="s">
        <v>28</v>
      </c>
      <c r="L15" s="22" t="s">
        <v>28</v>
      </c>
      <c r="M15" s="22" t="s">
        <v>28</v>
      </c>
      <c r="N15" s="22" t="s">
        <v>28</v>
      </c>
      <c r="O15" s="22" t="s">
        <v>28</v>
      </c>
      <c r="P15" s="22" t="s">
        <v>28</v>
      </c>
      <c r="Q15" s="22" t="s">
        <v>28</v>
      </c>
      <c r="R15" s="23" t="s">
        <v>28</v>
      </c>
    </row>
    <row r="16" spans="1:20" x14ac:dyDescent="0.35">
      <c r="A16" s="17" t="s">
        <v>278</v>
      </c>
      <c r="B16" s="24" t="s">
        <v>45</v>
      </c>
      <c r="C16" s="25" t="s">
        <v>28</v>
      </c>
      <c r="D16" s="25" t="s">
        <v>28</v>
      </c>
      <c r="E16" s="25" t="s">
        <v>28</v>
      </c>
      <c r="F16" s="26" t="s">
        <v>28</v>
      </c>
      <c r="H16" s="27">
        <v>565.79999999999995</v>
      </c>
      <c r="I16" s="21"/>
      <c r="J16" s="16" t="s">
        <v>42</v>
      </c>
      <c r="K16" s="22" t="s">
        <v>43</v>
      </c>
      <c r="L16" s="22" t="s">
        <v>28</v>
      </c>
      <c r="M16" s="22" t="s">
        <v>28</v>
      </c>
      <c r="N16" s="22" t="s">
        <v>28</v>
      </c>
      <c r="O16" s="22" t="s">
        <v>28</v>
      </c>
      <c r="P16" s="22" t="s">
        <v>28</v>
      </c>
      <c r="Q16" s="22" t="s">
        <v>28</v>
      </c>
      <c r="R16" s="23" t="s">
        <v>28</v>
      </c>
    </row>
    <row r="17" spans="1:18" x14ac:dyDescent="0.35">
      <c r="A17" s="17" t="s">
        <v>279</v>
      </c>
      <c r="B17" s="24" t="s">
        <v>47</v>
      </c>
      <c r="C17" s="25" t="s">
        <v>28</v>
      </c>
      <c r="D17" s="25" t="s">
        <v>28</v>
      </c>
      <c r="E17" s="25" t="s">
        <v>28</v>
      </c>
      <c r="F17" s="26" t="s">
        <v>28</v>
      </c>
      <c r="H17" s="27">
        <v>616.59999999999991</v>
      </c>
      <c r="I17" s="21"/>
      <c r="J17" s="16" t="s">
        <v>42</v>
      </c>
      <c r="K17" s="22" t="s">
        <v>43</v>
      </c>
      <c r="L17" s="22" t="s">
        <v>28</v>
      </c>
      <c r="M17" s="22" t="s">
        <v>28</v>
      </c>
      <c r="N17" s="22" t="s">
        <v>28</v>
      </c>
      <c r="O17" s="22" t="s">
        <v>28</v>
      </c>
      <c r="P17" s="22" t="s">
        <v>28</v>
      </c>
      <c r="Q17" s="22" t="s">
        <v>28</v>
      </c>
      <c r="R17" s="23" t="s">
        <v>28</v>
      </c>
    </row>
    <row r="18" spans="1:18" x14ac:dyDescent="0.35">
      <c r="A18" s="17" t="s">
        <v>280</v>
      </c>
      <c r="B18" s="24" t="s">
        <v>49</v>
      </c>
      <c r="C18" s="25" t="s">
        <v>28</v>
      </c>
      <c r="D18" s="25" t="s">
        <v>28</v>
      </c>
      <c r="E18" s="25" t="s">
        <v>28</v>
      </c>
      <c r="F18" s="26" t="s">
        <v>28</v>
      </c>
      <c r="H18" s="27">
        <v>1497.8999999999999</v>
      </c>
      <c r="I18" s="21"/>
      <c r="J18" s="16" t="s">
        <v>42</v>
      </c>
      <c r="K18" s="22" t="s">
        <v>43</v>
      </c>
      <c r="L18" s="22" t="s">
        <v>28</v>
      </c>
      <c r="M18" s="22" t="s">
        <v>28</v>
      </c>
      <c r="N18" s="22" t="s">
        <v>28</v>
      </c>
      <c r="O18" s="22" t="s">
        <v>28</v>
      </c>
      <c r="P18" s="22" t="s">
        <v>28</v>
      </c>
      <c r="Q18" s="22" t="s">
        <v>28</v>
      </c>
      <c r="R18" s="23" t="s">
        <v>28</v>
      </c>
    </row>
    <row r="19" spans="1:18" x14ac:dyDescent="0.35">
      <c r="A19" s="17" t="s">
        <v>281</v>
      </c>
      <c r="B19" s="24" t="s">
        <v>51</v>
      </c>
      <c r="C19" s="25" t="s">
        <v>28</v>
      </c>
      <c r="D19" s="25" t="s">
        <v>28</v>
      </c>
      <c r="E19" s="25" t="s">
        <v>28</v>
      </c>
      <c r="F19" s="26" t="s">
        <v>28</v>
      </c>
      <c r="H19" s="27">
        <v>10.4</v>
      </c>
      <c r="I19" s="21"/>
      <c r="J19" s="16" t="s">
        <v>42</v>
      </c>
      <c r="K19" s="22" t="s">
        <v>43</v>
      </c>
      <c r="L19" s="22" t="s">
        <v>28</v>
      </c>
      <c r="M19" s="22" t="s">
        <v>28</v>
      </c>
      <c r="N19" s="22" t="s">
        <v>28</v>
      </c>
      <c r="O19" s="22" t="s">
        <v>28</v>
      </c>
      <c r="P19" s="22" t="s">
        <v>28</v>
      </c>
      <c r="Q19" s="22" t="s">
        <v>28</v>
      </c>
      <c r="R19" s="23" t="s">
        <v>28</v>
      </c>
    </row>
    <row r="20" spans="1:18" x14ac:dyDescent="0.35">
      <c r="A20" s="17" t="s">
        <v>282</v>
      </c>
      <c r="B20" s="24" t="s">
        <v>53</v>
      </c>
      <c r="C20" s="25" t="s">
        <v>28</v>
      </c>
      <c r="D20" s="25" t="s">
        <v>28</v>
      </c>
      <c r="E20" s="25" t="s">
        <v>28</v>
      </c>
      <c r="F20" s="26" t="s">
        <v>28</v>
      </c>
      <c r="H20" s="27">
        <v>0</v>
      </c>
      <c r="I20" s="21"/>
      <c r="J20" s="16" t="s">
        <v>42</v>
      </c>
      <c r="K20" s="22" t="s">
        <v>43</v>
      </c>
      <c r="L20" s="22" t="s">
        <v>28</v>
      </c>
      <c r="M20" s="22" t="s">
        <v>28</v>
      </c>
      <c r="N20" s="22" t="s">
        <v>28</v>
      </c>
      <c r="O20" s="22" t="s">
        <v>28</v>
      </c>
      <c r="P20" s="22" t="s">
        <v>28</v>
      </c>
      <c r="Q20" s="22" t="s">
        <v>28</v>
      </c>
      <c r="R20" s="23" t="s">
        <v>28</v>
      </c>
    </row>
    <row r="21" spans="1:18" x14ac:dyDescent="0.35">
      <c r="A21" s="17" t="s">
        <v>283</v>
      </c>
      <c r="B21" s="24" t="s">
        <v>55</v>
      </c>
      <c r="C21" s="25" t="s">
        <v>28</v>
      </c>
      <c r="D21" s="25" t="s">
        <v>28</v>
      </c>
      <c r="E21" s="25" t="s">
        <v>28</v>
      </c>
      <c r="F21" s="26" t="s">
        <v>28</v>
      </c>
      <c r="H21" s="27">
        <v>0</v>
      </c>
      <c r="I21" s="21"/>
      <c r="J21" s="16" t="s">
        <v>42</v>
      </c>
      <c r="K21" s="22" t="s">
        <v>43</v>
      </c>
      <c r="L21" s="22" t="s">
        <v>28</v>
      </c>
      <c r="M21" s="22" t="s">
        <v>28</v>
      </c>
      <c r="N21" s="22" t="s">
        <v>28</v>
      </c>
      <c r="O21" s="22" t="s">
        <v>28</v>
      </c>
      <c r="P21" s="22" t="s">
        <v>28</v>
      </c>
      <c r="Q21" s="22" t="s">
        <v>28</v>
      </c>
      <c r="R21" s="23" t="s">
        <v>28</v>
      </c>
    </row>
    <row r="22" spans="1:18" x14ac:dyDescent="0.35">
      <c r="A22" s="17" t="s">
        <v>284</v>
      </c>
      <c r="B22" s="18" t="s">
        <v>57</v>
      </c>
      <c r="C22" s="19" t="s">
        <v>28</v>
      </c>
      <c r="D22" s="19" t="s">
        <v>28</v>
      </c>
      <c r="E22" s="19" t="s">
        <v>28</v>
      </c>
      <c r="F22" s="20" t="s">
        <v>28</v>
      </c>
      <c r="H22" s="21">
        <v>110124.78181474478</v>
      </c>
      <c r="I22" s="21"/>
      <c r="J22" s="16" t="s">
        <v>28</v>
      </c>
      <c r="K22" s="22" t="s">
        <v>28</v>
      </c>
      <c r="L22" s="22" t="s">
        <v>28</v>
      </c>
      <c r="M22" s="22" t="s">
        <v>28</v>
      </c>
      <c r="N22" s="22" t="s">
        <v>28</v>
      </c>
      <c r="O22" s="22" t="s">
        <v>28</v>
      </c>
      <c r="P22" s="22" t="s">
        <v>28</v>
      </c>
      <c r="Q22" s="22" t="s">
        <v>28</v>
      </c>
      <c r="R22" s="23" t="s">
        <v>28</v>
      </c>
    </row>
    <row r="23" spans="1:18" x14ac:dyDescent="0.35">
      <c r="A23" s="17" t="s">
        <v>285</v>
      </c>
      <c r="B23" s="28" t="s">
        <v>60</v>
      </c>
      <c r="C23" s="25" t="s">
        <v>28</v>
      </c>
      <c r="D23" s="25" t="s">
        <v>28</v>
      </c>
      <c r="E23" s="25" t="s">
        <v>28</v>
      </c>
      <c r="F23" s="26" t="s">
        <v>28</v>
      </c>
      <c r="H23" s="27">
        <v>3638.3033158381318</v>
      </c>
      <c r="I23" s="21"/>
      <c r="J23" s="16" t="s">
        <v>42</v>
      </c>
      <c r="K23" s="22" t="s">
        <v>61</v>
      </c>
      <c r="L23" s="22" t="s">
        <v>28</v>
      </c>
      <c r="M23" s="22" t="s">
        <v>28</v>
      </c>
      <c r="N23" s="22" t="s">
        <v>28</v>
      </c>
      <c r="O23" s="22" t="s">
        <v>28</v>
      </c>
      <c r="P23" s="22" t="s">
        <v>28</v>
      </c>
      <c r="Q23" s="22" t="s">
        <v>28</v>
      </c>
      <c r="R23" s="23" t="s">
        <v>28</v>
      </c>
    </row>
    <row r="24" spans="1:18" x14ac:dyDescent="0.35">
      <c r="A24" s="17" t="s">
        <v>286</v>
      </c>
      <c r="B24" s="28" t="s">
        <v>63</v>
      </c>
      <c r="C24" s="25" t="s">
        <v>28</v>
      </c>
      <c r="D24" s="25" t="s">
        <v>28</v>
      </c>
      <c r="E24" s="25" t="s">
        <v>28</v>
      </c>
      <c r="F24" s="26" t="s">
        <v>28</v>
      </c>
      <c r="H24" s="27">
        <v>0</v>
      </c>
      <c r="I24" s="21"/>
      <c r="J24" s="16" t="s">
        <v>42</v>
      </c>
      <c r="K24" s="22" t="s">
        <v>61</v>
      </c>
      <c r="L24" s="22" t="s">
        <v>28</v>
      </c>
      <c r="M24" s="22" t="s">
        <v>28</v>
      </c>
      <c r="N24" s="22" t="s">
        <v>28</v>
      </c>
      <c r="O24" s="22" t="s">
        <v>28</v>
      </c>
      <c r="P24" s="22" t="s">
        <v>28</v>
      </c>
      <c r="Q24" s="22" t="s">
        <v>28</v>
      </c>
      <c r="R24" s="23" t="s">
        <v>28</v>
      </c>
    </row>
    <row r="25" spans="1:18" x14ac:dyDescent="0.35">
      <c r="A25" s="17" t="s">
        <v>287</v>
      </c>
      <c r="B25" s="28" t="s">
        <v>65</v>
      </c>
      <c r="C25" s="25" t="s">
        <v>28</v>
      </c>
      <c r="D25" s="25" t="s">
        <v>28</v>
      </c>
      <c r="E25" s="25" t="s">
        <v>28</v>
      </c>
      <c r="F25" s="26" t="s">
        <v>28</v>
      </c>
      <c r="H25" s="27">
        <v>138.57105980547107</v>
      </c>
      <c r="I25" s="21"/>
      <c r="J25" s="16" t="s">
        <v>42</v>
      </c>
      <c r="K25" s="22" t="s">
        <v>61</v>
      </c>
      <c r="L25" s="22" t="s">
        <v>28</v>
      </c>
      <c r="M25" s="22" t="s">
        <v>28</v>
      </c>
      <c r="N25" s="22" t="s">
        <v>28</v>
      </c>
      <c r="O25" s="22" t="s">
        <v>28</v>
      </c>
      <c r="P25" s="22" t="s">
        <v>28</v>
      </c>
      <c r="Q25" s="22" t="s">
        <v>28</v>
      </c>
      <c r="R25" s="23" t="s">
        <v>28</v>
      </c>
    </row>
    <row r="26" spans="1:18" x14ac:dyDescent="0.35">
      <c r="A26" s="17" t="s">
        <v>288</v>
      </c>
      <c r="B26" s="28" t="s">
        <v>67</v>
      </c>
      <c r="C26" s="25" t="s">
        <v>28</v>
      </c>
      <c r="D26" s="25" t="s">
        <v>28</v>
      </c>
      <c r="E26" s="25" t="s">
        <v>28</v>
      </c>
      <c r="F26" s="26" t="s">
        <v>28</v>
      </c>
      <c r="H26" s="27">
        <v>106347.90743910118</v>
      </c>
      <c r="I26" s="21"/>
      <c r="J26" s="16" t="s">
        <v>42</v>
      </c>
      <c r="K26" s="22" t="s">
        <v>61</v>
      </c>
      <c r="L26" s="22" t="s">
        <v>28</v>
      </c>
      <c r="M26" s="22" t="s">
        <v>28</v>
      </c>
      <c r="N26" s="22" t="s">
        <v>28</v>
      </c>
      <c r="O26" s="22" t="s">
        <v>28</v>
      </c>
      <c r="P26" s="22" t="s">
        <v>28</v>
      </c>
      <c r="Q26" s="22" t="s">
        <v>28</v>
      </c>
      <c r="R26" s="23" t="s">
        <v>28</v>
      </c>
    </row>
    <row r="27" spans="1:18" x14ac:dyDescent="0.35">
      <c r="A27" s="17" t="s">
        <v>289</v>
      </c>
      <c r="B27" s="28" t="s">
        <v>55</v>
      </c>
      <c r="C27" s="25" t="s">
        <v>28</v>
      </c>
      <c r="D27" s="25" t="s">
        <v>28</v>
      </c>
      <c r="E27" s="25" t="s">
        <v>28</v>
      </c>
      <c r="F27" s="26" t="s">
        <v>28</v>
      </c>
      <c r="H27" s="27">
        <v>0</v>
      </c>
      <c r="I27" s="21"/>
      <c r="J27" s="16" t="s">
        <v>42</v>
      </c>
      <c r="K27" s="22" t="s">
        <v>61</v>
      </c>
      <c r="L27" s="22" t="s">
        <v>28</v>
      </c>
      <c r="M27" s="22" t="s">
        <v>28</v>
      </c>
      <c r="N27" s="22" t="s">
        <v>28</v>
      </c>
      <c r="O27" s="22" t="s">
        <v>28</v>
      </c>
      <c r="P27" s="22" t="s">
        <v>28</v>
      </c>
      <c r="Q27" s="22" t="s">
        <v>28</v>
      </c>
      <c r="R27" s="23" t="s">
        <v>28</v>
      </c>
    </row>
    <row r="28" spans="1:18" x14ac:dyDescent="0.35">
      <c r="A28" s="17" t="s">
        <v>290</v>
      </c>
      <c r="B28" s="28" t="s">
        <v>71</v>
      </c>
      <c r="C28" s="25" t="s">
        <v>28</v>
      </c>
      <c r="D28" s="25" t="s">
        <v>28</v>
      </c>
      <c r="E28" s="25" t="s">
        <v>28</v>
      </c>
      <c r="F28" s="26" t="s">
        <v>28</v>
      </c>
      <c r="H28" s="27" t="s">
        <v>68</v>
      </c>
      <c r="I28" s="21"/>
      <c r="J28" s="16" t="s">
        <v>28</v>
      </c>
      <c r="K28" s="22" t="s">
        <v>28</v>
      </c>
      <c r="L28" s="22" t="s">
        <v>28</v>
      </c>
      <c r="M28" s="22" t="s">
        <v>28</v>
      </c>
      <c r="N28" s="22" t="s">
        <v>28</v>
      </c>
      <c r="O28" s="22" t="s">
        <v>28</v>
      </c>
      <c r="P28" s="22" t="s">
        <v>28</v>
      </c>
      <c r="Q28" s="22" t="s">
        <v>28</v>
      </c>
      <c r="R28" s="23" t="s">
        <v>28</v>
      </c>
    </row>
    <row r="29" spans="1:18" x14ac:dyDescent="0.35">
      <c r="A29" s="17" t="s">
        <v>291</v>
      </c>
      <c r="B29" s="28" t="s">
        <v>76</v>
      </c>
      <c r="C29" s="25" t="s">
        <v>28</v>
      </c>
      <c r="D29" s="25" t="s">
        <v>28</v>
      </c>
      <c r="E29" s="25" t="s">
        <v>28</v>
      </c>
      <c r="F29" s="26" t="s">
        <v>28</v>
      </c>
      <c r="H29" s="27" t="s">
        <v>68</v>
      </c>
      <c r="I29" s="21"/>
      <c r="J29" s="16" t="s">
        <v>28</v>
      </c>
      <c r="K29" s="22" t="s">
        <v>28</v>
      </c>
      <c r="L29" s="22" t="s">
        <v>28</v>
      </c>
      <c r="M29" s="22" t="s">
        <v>28</v>
      </c>
      <c r="N29" s="22" t="s">
        <v>28</v>
      </c>
      <c r="O29" s="22" t="s">
        <v>28</v>
      </c>
      <c r="P29" s="22" t="s">
        <v>28</v>
      </c>
      <c r="Q29" s="22" t="s">
        <v>28</v>
      </c>
      <c r="R29" s="23" t="s">
        <v>28</v>
      </c>
    </row>
    <row r="30" spans="1:18" x14ac:dyDescent="0.35">
      <c r="A30" s="17" t="s">
        <v>292</v>
      </c>
      <c r="B30" s="24" t="s">
        <v>78</v>
      </c>
      <c r="C30" s="25" t="s">
        <v>28</v>
      </c>
      <c r="D30" s="25" t="s">
        <v>28</v>
      </c>
      <c r="E30" s="25" t="s">
        <v>28</v>
      </c>
      <c r="F30" s="26" t="s">
        <v>28</v>
      </c>
      <c r="H30" s="27" t="s">
        <v>68</v>
      </c>
      <c r="I30" s="21"/>
      <c r="J30" s="16" t="s">
        <v>28</v>
      </c>
      <c r="K30" s="22" t="s">
        <v>28</v>
      </c>
      <c r="L30" s="22" t="s">
        <v>28</v>
      </c>
      <c r="M30" s="22" t="s">
        <v>28</v>
      </c>
      <c r="N30" s="22" t="s">
        <v>28</v>
      </c>
      <c r="O30" s="22" t="s">
        <v>28</v>
      </c>
      <c r="P30" s="22" t="s">
        <v>28</v>
      </c>
      <c r="Q30" s="22" t="s">
        <v>28</v>
      </c>
      <c r="R30" s="23" t="s">
        <v>28</v>
      </c>
    </row>
    <row r="31" spans="1:18" x14ac:dyDescent="0.35">
      <c r="A31" s="17" t="s">
        <v>293</v>
      </c>
      <c r="B31" s="24" t="s">
        <v>80</v>
      </c>
      <c r="C31" s="25" t="s">
        <v>28</v>
      </c>
      <c r="D31" s="25" t="s">
        <v>28</v>
      </c>
      <c r="E31" s="25" t="s">
        <v>28</v>
      </c>
      <c r="F31" s="26" t="s">
        <v>28</v>
      </c>
      <c r="H31" s="27" t="s">
        <v>68</v>
      </c>
      <c r="I31" s="21"/>
      <c r="J31" s="16" t="s">
        <v>28</v>
      </c>
      <c r="K31" s="22" t="s">
        <v>28</v>
      </c>
      <c r="L31" s="22" t="s">
        <v>28</v>
      </c>
      <c r="M31" s="22" t="s">
        <v>28</v>
      </c>
      <c r="N31" s="22" t="s">
        <v>28</v>
      </c>
      <c r="O31" s="22" t="s">
        <v>28</v>
      </c>
      <c r="P31" s="22" t="s">
        <v>28</v>
      </c>
      <c r="Q31" s="22" t="s">
        <v>28</v>
      </c>
      <c r="R31" s="23" t="s">
        <v>28</v>
      </c>
    </row>
    <row r="32" spans="1:18" x14ac:dyDescent="0.35">
      <c r="A32" s="17" t="s">
        <v>294</v>
      </c>
      <c r="B32" s="28" t="s">
        <v>73</v>
      </c>
      <c r="C32" s="25" t="s">
        <v>28</v>
      </c>
      <c r="D32" s="25" t="s">
        <v>28</v>
      </c>
      <c r="E32" s="25" t="s">
        <v>28</v>
      </c>
      <c r="F32" s="26" t="s">
        <v>28</v>
      </c>
      <c r="H32" s="27">
        <v>0</v>
      </c>
      <c r="I32" s="21"/>
      <c r="J32" s="16" t="s">
        <v>42</v>
      </c>
      <c r="K32" s="22" t="s">
        <v>61</v>
      </c>
      <c r="L32" s="22" t="s">
        <v>28</v>
      </c>
      <c r="M32" s="22" t="s">
        <v>28</v>
      </c>
      <c r="N32" s="22" t="s">
        <v>28</v>
      </c>
      <c r="O32" s="22" t="s">
        <v>28</v>
      </c>
      <c r="P32" s="22" t="s">
        <v>28</v>
      </c>
      <c r="Q32" s="22" t="s">
        <v>28</v>
      </c>
      <c r="R32" s="23" t="s">
        <v>28</v>
      </c>
    </row>
    <row r="33" spans="1:18" x14ac:dyDescent="0.35">
      <c r="A33" s="17" t="s">
        <v>295</v>
      </c>
      <c r="B33" s="28" t="s">
        <v>55</v>
      </c>
      <c r="C33" s="25" t="s">
        <v>28</v>
      </c>
      <c r="D33" s="25" t="s">
        <v>28</v>
      </c>
      <c r="E33" s="25" t="s">
        <v>28</v>
      </c>
      <c r="F33" s="26" t="s">
        <v>28</v>
      </c>
      <c r="H33" s="27">
        <v>0</v>
      </c>
      <c r="I33" s="21"/>
      <c r="J33" s="16" t="s">
        <v>42</v>
      </c>
      <c r="K33" s="22" t="s">
        <v>61</v>
      </c>
      <c r="L33" s="22" t="s">
        <v>28</v>
      </c>
      <c r="M33" s="22" t="s">
        <v>28</v>
      </c>
      <c r="N33" s="22" t="s">
        <v>28</v>
      </c>
      <c r="O33" s="22" t="s">
        <v>28</v>
      </c>
      <c r="P33" s="22" t="s">
        <v>28</v>
      </c>
      <c r="Q33" s="22" t="s">
        <v>28</v>
      </c>
      <c r="R33" s="23" t="s">
        <v>28</v>
      </c>
    </row>
    <row r="34" spans="1:18" x14ac:dyDescent="0.35">
      <c r="A34" s="17" t="s">
        <v>296</v>
      </c>
      <c r="B34" s="18" t="s">
        <v>84</v>
      </c>
      <c r="C34" s="19" t="s">
        <v>28</v>
      </c>
      <c r="D34" s="19" t="s">
        <v>28</v>
      </c>
      <c r="E34" s="19" t="s">
        <v>28</v>
      </c>
      <c r="F34" s="20" t="s">
        <v>28</v>
      </c>
      <c r="H34" s="21">
        <v>937.35903315919609</v>
      </c>
      <c r="I34" s="21"/>
      <c r="J34" s="16" t="s">
        <v>28</v>
      </c>
      <c r="K34" s="22" t="s">
        <v>28</v>
      </c>
      <c r="L34" s="22" t="s">
        <v>28</v>
      </c>
      <c r="M34" s="22" t="s">
        <v>28</v>
      </c>
      <c r="N34" s="22" t="s">
        <v>28</v>
      </c>
      <c r="O34" s="22" t="s">
        <v>28</v>
      </c>
      <c r="P34" s="22" t="s">
        <v>28</v>
      </c>
      <c r="Q34" s="22" t="s">
        <v>28</v>
      </c>
      <c r="R34" s="23" t="s">
        <v>28</v>
      </c>
    </row>
    <row r="35" spans="1:18" x14ac:dyDescent="0.35">
      <c r="A35" s="17" t="s">
        <v>297</v>
      </c>
      <c r="B35" s="28" t="s">
        <v>86</v>
      </c>
      <c r="C35" s="25" t="s">
        <v>28</v>
      </c>
      <c r="D35" s="25" t="s">
        <v>28</v>
      </c>
      <c r="E35" s="25" t="s">
        <v>28</v>
      </c>
      <c r="F35" s="26" t="s">
        <v>28</v>
      </c>
      <c r="H35" s="27">
        <v>937.35903315919609</v>
      </c>
      <c r="I35" s="21"/>
      <c r="J35" s="16" t="s">
        <v>58</v>
      </c>
      <c r="K35" s="22" t="s">
        <v>61</v>
      </c>
      <c r="L35" s="22" t="s">
        <v>28</v>
      </c>
      <c r="M35" s="22" t="s">
        <v>28</v>
      </c>
      <c r="N35" s="22" t="s">
        <v>28</v>
      </c>
      <c r="O35" s="22" t="s">
        <v>28</v>
      </c>
      <c r="P35" s="22" t="s">
        <v>28</v>
      </c>
      <c r="Q35" s="22" t="s">
        <v>28</v>
      </c>
      <c r="R35" s="23" t="s">
        <v>28</v>
      </c>
    </row>
    <row r="36" spans="1:18" x14ac:dyDescent="0.35">
      <c r="A36" s="17" t="s">
        <v>298</v>
      </c>
      <c r="B36" s="24" t="s">
        <v>88</v>
      </c>
      <c r="C36" s="25" t="s">
        <v>28</v>
      </c>
      <c r="D36" s="25" t="s">
        <v>28</v>
      </c>
      <c r="E36" s="25" t="s">
        <v>28</v>
      </c>
      <c r="F36" s="26" t="s">
        <v>28</v>
      </c>
      <c r="H36" s="27">
        <v>937.35903315919609</v>
      </c>
      <c r="I36" s="21"/>
      <c r="J36" s="16" t="s">
        <v>58</v>
      </c>
      <c r="K36" s="22" t="s">
        <v>61</v>
      </c>
      <c r="L36" s="22" t="s">
        <v>28</v>
      </c>
      <c r="M36" s="22" t="s">
        <v>28</v>
      </c>
      <c r="N36" s="22" t="s">
        <v>28</v>
      </c>
      <c r="O36" s="22" t="s">
        <v>28</v>
      </c>
      <c r="P36" s="22" t="s">
        <v>28</v>
      </c>
      <c r="Q36" s="22" t="s">
        <v>28</v>
      </c>
      <c r="R36" s="23" t="s">
        <v>28</v>
      </c>
    </row>
    <row r="37" spans="1:18" x14ac:dyDescent="0.35">
      <c r="A37" s="17" t="s">
        <v>299</v>
      </c>
      <c r="B37" s="24" t="s">
        <v>90</v>
      </c>
      <c r="C37" s="25" t="s">
        <v>28</v>
      </c>
      <c r="D37" s="25" t="s">
        <v>28</v>
      </c>
      <c r="E37" s="25" t="s">
        <v>28</v>
      </c>
      <c r="F37" s="26" t="s">
        <v>28</v>
      </c>
      <c r="H37" s="27" t="s">
        <v>68</v>
      </c>
      <c r="I37" s="21"/>
      <c r="J37" s="16" t="s">
        <v>28</v>
      </c>
      <c r="K37" s="22" t="s">
        <v>28</v>
      </c>
      <c r="L37" s="22" t="s">
        <v>28</v>
      </c>
      <c r="M37" s="22" t="s">
        <v>28</v>
      </c>
      <c r="N37" s="22" t="s">
        <v>28</v>
      </c>
      <c r="O37" s="22" t="s">
        <v>28</v>
      </c>
      <c r="P37" s="22" t="s">
        <v>28</v>
      </c>
      <c r="Q37" s="22" t="s">
        <v>28</v>
      </c>
      <c r="R37" s="23" t="s">
        <v>28</v>
      </c>
    </row>
    <row r="38" spans="1:18" x14ac:dyDescent="0.35">
      <c r="A38" s="17" t="s">
        <v>300</v>
      </c>
      <c r="B38" s="24" t="s">
        <v>92</v>
      </c>
      <c r="C38" s="25" t="s">
        <v>28</v>
      </c>
      <c r="D38" s="25" t="s">
        <v>28</v>
      </c>
      <c r="E38" s="25" t="s">
        <v>28</v>
      </c>
      <c r="F38" s="26" t="s">
        <v>28</v>
      </c>
      <c r="H38" s="27" t="s">
        <v>68</v>
      </c>
      <c r="I38" s="21"/>
      <c r="J38" s="16" t="s">
        <v>28</v>
      </c>
      <c r="K38" s="22" t="s">
        <v>28</v>
      </c>
      <c r="L38" s="22" t="s">
        <v>28</v>
      </c>
      <c r="M38" s="22" t="s">
        <v>28</v>
      </c>
      <c r="N38" s="22" t="s">
        <v>28</v>
      </c>
      <c r="O38" s="22" t="s">
        <v>28</v>
      </c>
      <c r="P38" s="22" t="s">
        <v>28</v>
      </c>
      <c r="Q38" s="22" t="s">
        <v>28</v>
      </c>
      <c r="R38" s="23" t="s">
        <v>28</v>
      </c>
    </row>
    <row r="39" spans="1:18" x14ac:dyDescent="0.35">
      <c r="A39" s="17" t="s">
        <v>301</v>
      </c>
      <c r="B39" s="24" t="s">
        <v>55</v>
      </c>
      <c r="C39" s="25" t="s">
        <v>28</v>
      </c>
      <c r="D39" s="25" t="s">
        <v>28</v>
      </c>
      <c r="E39" s="25" t="s">
        <v>28</v>
      </c>
      <c r="F39" s="26" t="s">
        <v>28</v>
      </c>
      <c r="H39" s="27" t="s">
        <v>68</v>
      </c>
      <c r="I39" s="21"/>
      <c r="J39" s="16" t="s">
        <v>28</v>
      </c>
      <c r="K39" s="22" t="s">
        <v>28</v>
      </c>
      <c r="L39" s="22" t="s">
        <v>28</v>
      </c>
      <c r="M39" s="22" t="s">
        <v>28</v>
      </c>
      <c r="N39" s="22" t="s">
        <v>28</v>
      </c>
      <c r="O39" s="22" t="s">
        <v>28</v>
      </c>
      <c r="P39" s="22" t="s">
        <v>28</v>
      </c>
      <c r="Q39" s="22" t="s">
        <v>28</v>
      </c>
      <c r="R39" s="23" t="s">
        <v>28</v>
      </c>
    </row>
    <row r="40" spans="1:18" x14ac:dyDescent="0.35">
      <c r="A40" s="17" t="s">
        <v>302</v>
      </c>
      <c r="B40" s="28" t="s">
        <v>97</v>
      </c>
      <c r="C40" s="25" t="s">
        <v>28</v>
      </c>
      <c r="D40" s="25" t="s">
        <v>28</v>
      </c>
      <c r="E40" s="25" t="s">
        <v>28</v>
      </c>
      <c r="F40" s="26" t="s">
        <v>28</v>
      </c>
      <c r="H40" s="27" t="s">
        <v>68</v>
      </c>
      <c r="I40" s="21"/>
      <c r="J40" s="16" t="s">
        <v>28</v>
      </c>
      <c r="K40" s="22" t="s">
        <v>28</v>
      </c>
      <c r="L40" s="22" t="s">
        <v>28</v>
      </c>
      <c r="M40" s="22" t="s">
        <v>28</v>
      </c>
      <c r="N40" s="22" t="s">
        <v>28</v>
      </c>
      <c r="O40" s="22" t="s">
        <v>28</v>
      </c>
      <c r="P40" s="22" t="s">
        <v>28</v>
      </c>
      <c r="Q40" s="22" t="s">
        <v>28</v>
      </c>
      <c r="R40" s="23" t="s">
        <v>28</v>
      </c>
    </row>
    <row r="41" spans="1:18" x14ac:dyDescent="0.35">
      <c r="A41" s="17" t="s">
        <v>303</v>
      </c>
      <c r="B41" s="34" t="s">
        <v>304</v>
      </c>
      <c r="C41" s="35" t="s">
        <v>28</v>
      </c>
      <c r="D41" s="35" t="s">
        <v>28</v>
      </c>
      <c r="E41" s="35" t="s">
        <v>28</v>
      </c>
      <c r="F41" s="36" t="s">
        <v>28</v>
      </c>
      <c r="H41" s="15">
        <f>SUM(H42,H49,H56)</f>
        <v>4443.8333517470301</v>
      </c>
      <c r="I41" s="15"/>
      <c r="J41" s="16" t="s">
        <v>28</v>
      </c>
      <c r="K41" s="35" t="s">
        <v>28</v>
      </c>
      <c r="L41" s="35" t="s">
        <v>28</v>
      </c>
      <c r="M41" s="35" t="s">
        <v>28</v>
      </c>
      <c r="N41" s="35" t="s">
        <v>28</v>
      </c>
      <c r="O41" s="35" t="s">
        <v>28</v>
      </c>
      <c r="P41" s="35" t="s">
        <v>28</v>
      </c>
      <c r="Q41" s="35" t="s">
        <v>28</v>
      </c>
      <c r="R41" s="36" t="s">
        <v>28</v>
      </c>
    </row>
    <row r="42" spans="1:18" x14ac:dyDescent="0.35">
      <c r="A42" s="17" t="s">
        <v>305</v>
      </c>
      <c r="B42" s="18" t="s">
        <v>41</v>
      </c>
      <c r="C42" s="19" t="s">
        <v>28</v>
      </c>
      <c r="D42" s="19" t="s">
        <v>28</v>
      </c>
      <c r="E42" s="19" t="s">
        <v>28</v>
      </c>
      <c r="F42" s="20" t="s">
        <v>28</v>
      </c>
      <c r="H42" s="21">
        <v>1743.6</v>
      </c>
      <c r="I42" s="21"/>
      <c r="J42" s="16" t="s">
        <v>28</v>
      </c>
      <c r="K42" s="22" t="s">
        <v>28</v>
      </c>
      <c r="L42" s="22" t="s">
        <v>28</v>
      </c>
      <c r="M42" s="22" t="s">
        <v>28</v>
      </c>
      <c r="N42" s="22" t="s">
        <v>28</v>
      </c>
      <c r="O42" s="22" t="s">
        <v>28</v>
      </c>
      <c r="P42" s="22" t="s">
        <v>28</v>
      </c>
      <c r="Q42" s="22" t="s">
        <v>28</v>
      </c>
      <c r="R42" s="23" t="s">
        <v>28</v>
      </c>
    </row>
    <row r="43" spans="1:18" x14ac:dyDescent="0.35">
      <c r="A43" s="17" t="s">
        <v>306</v>
      </c>
      <c r="B43" s="24" t="s">
        <v>45</v>
      </c>
      <c r="C43" s="25" t="s">
        <v>28</v>
      </c>
      <c r="D43" s="25" t="s">
        <v>28</v>
      </c>
      <c r="E43" s="25" t="s">
        <v>28</v>
      </c>
      <c r="F43" s="26" t="s">
        <v>28</v>
      </c>
      <c r="H43" s="27">
        <v>31.7</v>
      </c>
      <c r="I43" s="21"/>
      <c r="J43" s="16" t="s">
        <v>42</v>
      </c>
      <c r="K43" s="22" t="s">
        <v>43</v>
      </c>
      <c r="L43" s="22" t="s">
        <v>28</v>
      </c>
      <c r="M43" s="22" t="s">
        <v>28</v>
      </c>
      <c r="N43" s="22" t="s">
        <v>28</v>
      </c>
      <c r="O43" s="22" t="s">
        <v>28</v>
      </c>
      <c r="P43" s="22" t="s">
        <v>28</v>
      </c>
      <c r="Q43" s="22" t="s">
        <v>28</v>
      </c>
      <c r="R43" s="23" t="s">
        <v>28</v>
      </c>
    </row>
    <row r="44" spans="1:18" x14ac:dyDescent="0.35">
      <c r="A44" s="17" t="s">
        <v>307</v>
      </c>
      <c r="B44" s="24" t="s">
        <v>47</v>
      </c>
      <c r="C44" s="25" t="s">
        <v>28</v>
      </c>
      <c r="D44" s="25" t="s">
        <v>28</v>
      </c>
      <c r="E44" s="25" t="s">
        <v>28</v>
      </c>
      <c r="F44" s="26" t="s">
        <v>28</v>
      </c>
      <c r="H44" s="27">
        <v>1017.8999999999997</v>
      </c>
      <c r="I44" s="21"/>
      <c r="J44" s="16" t="s">
        <v>42</v>
      </c>
      <c r="K44" s="22" t="s">
        <v>43</v>
      </c>
      <c r="L44" s="22" t="s">
        <v>28</v>
      </c>
      <c r="M44" s="22" t="s">
        <v>28</v>
      </c>
      <c r="N44" s="22" t="s">
        <v>28</v>
      </c>
      <c r="O44" s="22" t="s">
        <v>28</v>
      </c>
      <c r="P44" s="22" t="s">
        <v>28</v>
      </c>
      <c r="Q44" s="22" t="s">
        <v>28</v>
      </c>
      <c r="R44" s="23" t="s">
        <v>28</v>
      </c>
    </row>
    <row r="45" spans="1:18" x14ac:dyDescent="0.35">
      <c r="A45" s="17" t="s">
        <v>308</v>
      </c>
      <c r="B45" s="24" t="s">
        <v>49</v>
      </c>
      <c r="C45" s="25" t="s">
        <v>28</v>
      </c>
      <c r="D45" s="25" t="s">
        <v>28</v>
      </c>
      <c r="E45" s="25" t="s">
        <v>28</v>
      </c>
      <c r="F45" s="26" t="s">
        <v>28</v>
      </c>
      <c r="H45" s="27">
        <v>0</v>
      </c>
      <c r="I45" s="21"/>
      <c r="J45" s="16" t="s">
        <v>42</v>
      </c>
      <c r="K45" s="22" t="s">
        <v>43</v>
      </c>
      <c r="L45" s="22" t="s">
        <v>28</v>
      </c>
      <c r="M45" s="22" t="s">
        <v>28</v>
      </c>
      <c r="N45" s="22" t="s">
        <v>28</v>
      </c>
      <c r="O45" s="22" t="s">
        <v>28</v>
      </c>
      <c r="P45" s="22" t="s">
        <v>28</v>
      </c>
      <c r="Q45" s="22" t="s">
        <v>28</v>
      </c>
      <c r="R45" s="23" t="s">
        <v>28</v>
      </c>
    </row>
    <row r="46" spans="1:18" x14ac:dyDescent="0.35">
      <c r="A46" s="17" t="s">
        <v>309</v>
      </c>
      <c r="B46" s="24" t="s">
        <v>51</v>
      </c>
      <c r="C46" s="25" t="s">
        <v>28</v>
      </c>
      <c r="D46" s="25" t="s">
        <v>28</v>
      </c>
      <c r="E46" s="25" t="s">
        <v>28</v>
      </c>
      <c r="F46" s="26" t="s">
        <v>28</v>
      </c>
      <c r="H46" s="27">
        <v>9.0000000000000018</v>
      </c>
      <c r="I46" s="21"/>
      <c r="J46" s="16" t="s">
        <v>42</v>
      </c>
      <c r="K46" s="22" t="s">
        <v>43</v>
      </c>
      <c r="L46" s="22" t="s">
        <v>28</v>
      </c>
      <c r="M46" s="22" t="s">
        <v>28</v>
      </c>
      <c r="N46" s="22" t="s">
        <v>28</v>
      </c>
      <c r="O46" s="22" t="s">
        <v>28</v>
      </c>
      <c r="P46" s="22" t="s">
        <v>28</v>
      </c>
      <c r="Q46" s="22" t="s">
        <v>28</v>
      </c>
      <c r="R46" s="23" t="s">
        <v>28</v>
      </c>
    </row>
    <row r="47" spans="1:18" x14ac:dyDescent="0.35">
      <c r="A47" s="17" t="s">
        <v>310</v>
      </c>
      <c r="B47" s="24" t="s">
        <v>53</v>
      </c>
      <c r="C47" s="25" t="s">
        <v>28</v>
      </c>
      <c r="D47" s="25" t="s">
        <v>28</v>
      </c>
      <c r="E47" s="25" t="s">
        <v>28</v>
      </c>
      <c r="F47" s="26" t="s">
        <v>28</v>
      </c>
      <c r="H47" s="27">
        <v>0</v>
      </c>
      <c r="I47" s="21"/>
      <c r="J47" s="16" t="s">
        <v>42</v>
      </c>
      <c r="K47" s="22" t="s">
        <v>43</v>
      </c>
      <c r="L47" s="22" t="s">
        <v>28</v>
      </c>
      <c r="M47" s="22" t="s">
        <v>28</v>
      </c>
      <c r="N47" s="22" t="s">
        <v>28</v>
      </c>
      <c r="O47" s="22" t="s">
        <v>28</v>
      </c>
      <c r="P47" s="22" t="s">
        <v>28</v>
      </c>
      <c r="Q47" s="22" t="s">
        <v>28</v>
      </c>
      <c r="R47" s="23" t="s">
        <v>28</v>
      </c>
    </row>
    <row r="48" spans="1:18" x14ac:dyDescent="0.35">
      <c r="A48" s="17" t="s">
        <v>311</v>
      </c>
      <c r="B48" s="24" t="s">
        <v>55</v>
      </c>
      <c r="C48" s="25" t="s">
        <v>28</v>
      </c>
      <c r="D48" s="25" t="s">
        <v>28</v>
      </c>
      <c r="E48" s="25" t="s">
        <v>28</v>
      </c>
      <c r="F48" s="26" t="s">
        <v>28</v>
      </c>
      <c r="H48" s="27">
        <v>685</v>
      </c>
      <c r="I48" s="21"/>
      <c r="J48" s="16" t="s">
        <v>42</v>
      </c>
      <c r="K48" s="22" t="s">
        <v>43</v>
      </c>
      <c r="L48" s="22" t="s">
        <v>28</v>
      </c>
      <c r="M48" s="22" t="s">
        <v>28</v>
      </c>
      <c r="N48" s="22" t="s">
        <v>28</v>
      </c>
      <c r="O48" s="22" t="s">
        <v>28</v>
      </c>
      <c r="P48" s="22" t="s">
        <v>28</v>
      </c>
      <c r="Q48" s="22" t="s">
        <v>28</v>
      </c>
      <c r="R48" s="23" t="s">
        <v>28</v>
      </c>
    </row>
    <row r="49" spans="1:18" x14ac:dyDescent="0.35">
      <c r="A49" s="17" t="s">
        <v>312</v>
      </c>
      <c r="B49" s="18" t="s">
        <v>57</v>
      </c>
      <c r="C49" s="19" t="s">
        <v>28</v>
      </c>
      <c r="D49" s="19" t="s">
        <v>28</v>
      </c>
      <c r="E49" s="19" t="s">
        <v>28</v>
      </c>
      <c r="F49" s="20" t="s">
        <v>28</v>
      </c>
      <c r="H49" s="21">
        <v>2697.7674111740021</v>
      </c>
      <c r="I49" s="21"/>
      <c r="J49" s="16" t="s">
        <v>28</v>
      </c>
      <c r="K49" s="22" t="s">
        <v>28</v>
      </c>
      <c r="L49" s="22" t="s">
        <v>28</v>
      </c>
      <c r="M49" s="22" t="s">
        <v>28</v>
      </c>
      <c r="N49" s="22" t="s">
        <v>28</v>
      </c>
      <c r="O49" s="22" t="s">
        <v>28</v>
      </c>
      <c r="P49" s="22" t="s">
        <v>28</v>
      </c>
      <c r="Q49" s="22" t="s">
        <v>28</v>
      </c>
      <c r="R49" s="23" t="s">
        <v>28</v>
      </c>
    </row>
    <row r="50" spans="1:18" x14ac:dyDescent="0.35">
      <c r="A50" s="17" t="s">
        <v>313</v>
      </c>
      <c r="B50" s="28" t="s">
        <v>60</v>
      </c>
      <c r="C50" s="25" t="s">
        <v>28</v>
      </c>
      <c r="D50" s="25" t="s">
        <v>28</v>
      </c>
      <c r="E50" s="25" t="s">
        <v>28</v>
      </c>
      <c r="F50" s="26" t="s">
        <v>28</v>
      </c>
      <c r="H50" s="27">
        <v>2598.7880827415229</v>
      </c>
      <c r="I50" s="21"/>
      <c r="J50" s="16" t="s">
        <v>42</v>
      </c>
      <c r="K50" s="22" t="s">
        <v>61</v>
      </c>
      <c r="L50" s="22" t="s">
        <v>28</v>
      </c>
      <c r="M50" s="22" t="s">
        <v>28</v>
      </c>
      <c r="N50" s="22" t="s">
        <v>28</v>
      </c>
      <c r="O50" s="22" t="s">
        <v>28</v>
      </c>
      <c r="P50" s="22" t="s">
        <v>28</v>
      </c>
      <c r="Q50" s="22" t="s">
        <v>28</v>
      </c>
      <c r="R50" s="23" t="s">
        <v>28</v>
      </c>
    </row>
    <row r="51" spans="1:18" x14ac:dyDescent="0.35">
      <c r="A51" s="17" t="s">
        <v>314</v>
      </c>
      <c r="B51" s="28" t="s">
        <v>63</v>
      </c>
      <c r="C51" s="25" t="s">
        <v>28</v>
      </c>
      <c r="D51" s="25" t="s">
        <v>28</v>
      </c>
      <c r="E51" s="25" t="s">
        <v>28</v>
      </c>
      <c r="F51" s="26" t="s">
        <v>28</v>
      </c>
      <c r="H51" s="27">
        <v>0</v>
      </c>
      <c r="I51" s="21"/>
      <c r="J51" s="16" t="s">
        <v>42</v>
      </c>
      <c r="K51" s="22" t="s">
        <v>61</v>
      </c>
      <c r="L51" s="22" t="s">
        <v>28</v>
      </c>
      <c r="M51" s="22" t="s">
        <v>28</v>
      </c>
      <c r="N51" s="22" t="s">
        <v>28</v>
      </c>
      <c r="O51" s="22" t="s">
        <v>28</v>
      </c>
      <c r="P51" s="22" t="s">
        <v>28</v>
      </c>
      <c r="Q51" s="22" t="s">
        <v>28</v>
      </c>
      <c r="R51" s="23" t="s">
        <v>28</v>
      </c>
    </row>
    <row r="52" spans="1:18" x14ac:dyDescent="0.35">
      <c r="A52" s="17" t="s">
        <v>315</v>
      </c>
      <c r="B52" s="28" t="s">
        <v>65</v>
      </c>
      <c r="C52" s="25" t="s">
        <v>28</v>
      </c>
      <c r="D52" s="25" t="s">
        <v>28</v>
      </c>
      <c r="E52" s="25" t="s">
        <v>28</v>
      </c>
      <c r="F52" s="26" t="s">
        <v>28</v>
      </c>
      <c r="H52" s="27">
        <v>98.979328432479335</v>
      </c>
      <c r="I52" s="21"/>
      <c r="J52" s="16" t="s">
        <v>42</v>
      </c>
      <c r="K52" s="22" t="s">
        <v>61</v>
      </c>
      <c r="L52" s="22" t="s">
        <v>28</v>
      </c>
      <c r="M52" s="22" t="s">
        <v>28</v>
      </c>
      <c r="N52" s="22" t="s">
        <v>28</v>
      </c>
      <c r="O52" s="22" t="s">
        <v>28</v>
      </c>
      <c r="P52" s="22" t="s">
        <v>28</v>
      </c>
      <c r="Q52" s="22" t="s">
        <v>28</v>
      </c>
      <c r="R52" s="23" t="s">
        <v>28</v>
      </c>
    </row>
    <row r="53" spans="1:18" x14ac:dyDescent="0.35">
      <c r="A53" s="17" t="s">
        <v>316</v>
      </c>
      <c r="B53" s="28" t="s">
        <v>55</v>
      </c>
      <c r="C53" s="25" t="s">
        <v>28</v>
      </c>
      <c r="D53" s="25" t="s">
        <v>28</v>
      </c>
      <c r="E53" s="25" t="s">
        <v>28</v>
      </c>
      <c r="F53" s="26" t="s">
        <v>28</v>
      </c>
      <c r="H53" s="27">
        <v>0</v>
      </c>
      <c r="I53" s="21"/>
      <c r="J53" s="16" t="s">
        <v>42</v>
      </c>
      <c r="K53" s="22" t="s">
        <v>61</v>
      </c>
      <c r="L53" s="22" t="s">
        <v>28</v>
      </c>
      <c r="M53" s="22" t="s">
        <v>28</v>
      </c>
      <c r="N53" s="22" t="s">
        <v>28</v>
      </c>
      <c r="O53" s="22" t="s">
        <v>28</v>
      </c>
      <c r="P53" s="22" t="s">
        <v>28</v>
      </c>
      <c r="Q53" s="22" t="s">
        <v>28</v>
      </c>
      <c r="R53" s="23" t="s">
        <v>28</v>
      </c>
    </row>
    <row r="54" spans="1:18" x14ac:dyDescent="0.35">
      <c r="A54" s="17" t="s">
        <v>317</v>
      </c>
      <c r="B54" s="28" t="s">
        <v>73</v>
      </c>
      <c r="C54" s="25" t="s">
        <v>28</v>
      </c>
      <c r="D54" s="25" t="s">
        <v>28</v>
      </c>
      <c r="E54" s="25" t="s">
        <v>28</v>
      </c>
      <c r="F54" s="26" t="s">
        <v>28</v>
      </c>
      <c r="H54" s="27">
        <v>0</v>
      </c>
      <c r="I54" s="21"/>
      <c r="J54" s="16" t="s">
        <v>42</v>
      </c>
      <c r="K54" s="22" t="s">
        <v>61</v>
      </c>
      <c r="L54" s="22" t="s">
        <v>28</v>
      </c>
      <c r="M54" s="22" t="s">
        <v>28</v>
      </c>
      <c r="N54" s="22" t="s">
        <v>28</v>
      </c>
      <c r="O54" s="22" t="s">
        <v>28</v>
      </c>
      <c r="P54" s="22" t="s">
        <v>28</v>
      </c>
      <c r="Q54" s="22" t="s">
        <v>28</v>
      </c>
      <c r="R54" s="23" t="s">
        <v>28</v>
      </c>
    </row>
    <row r="55" spans="1:18" x14ac:dyDescent="0.35">
      <c r="A55" s="17" t="s">
        <v>318</v>
      </c>
      <c r="B55" s="28" t="s">
        <v>55</v>
      </c>
      <c r="C55" s="25" t="s">
        <v>28</v>
      </c>
      <c r="D55" s="25" t="s">
        <v>28</v>
      </c>
      <c r="E55" s="25" t="s">
        <v>28</v>
      </c>
      <c r="F55" s="26" t="s">
        <v>28</v>
      </c>
      <c r="H55" s="27">
        <v>0</v>
      </c>
      <c r="I55" s="21"/>
      <c r="J55" s="16" t="s">
        <v>42</v>
      </c>
      <c r="K55" s="22" t="s">
        <v>61</v>
      </c>
      <c r="L55" s="22" t="s">
        <v>28</v>
      </c>
      <c r="M55" s="22" t="s">
        <v>28</v>
      </c>
      <c r="N55" s="22" t="s">
        <v>28</v>
      </c>
      <c r="O55" s="22" t="s">
        <v>28</v>
      </c>
      <c r="P55" s="22" t="s">
        <v>28</v>
      </c>
      <c r="Q55" s="22" t="s">
        <v>28</v>
      </c>
      <c r="R55" s="23" t="s">
        <v>28</v>
      </c>
    </row>
    <row r="56" spans="1:18" x14ac:dyDescent="0.35">
      <c r="A56" s="17" t="s">
        <v>319</v>
      </c>
      <c r="B56" s="18" t="s">
        <v>84</v>
      </c>
      <c r="C56" s="19" t="s">
        <v>28</v>
      </c>
      <c r="D56" s="19" t="s">
        <v>28</v>
      </c>
      <c r="E56" s="19" t="s">
        <v>28</v>
      </c>
      <c r="F56" s="20" t="s">
        <v>28</v>
      </c>
      <c r="H56" s="21">
        <v>2.4659405730276918</v>
      </c>
      <c r="I56" s="21"/>
      <c r="J56" s="16" t="s">
        <v>28</v>
      </c>
      <c r="K56" s="22" t="s">
        <v>28</v>
      </c>
      <c r="L56" s="22" t="s">
        <v>28</v>
      </c>
      <c r="M56" s="22" t="s">
        <v>28</v>
      </c>
      <c r="N56" s="22" t="s">
        <v>28</v>
      </c>
      <c r="O56" s="22" t="s">
        <v>28</v>
      </c>
      <c r="P56" s="22" t="s">
        <v>28</v>
      </c>
      <c r="Q56" s="22" t="s">
        <v>28</v>
      </c>
      <c r="R56" s="23" t="s">
        <v>28</v>
      </c>
    </row>
    <row r="57" spans="1:18" x14ac:dyDescent="0.35">
      <c r="A57" s="17" t="s">
        <v>320</v>
      </c>
      <c r="B57" s="28" t="s">
        <v>86</v>
      </c>
      <c r="C57" s="25" t="s">
        <v>28</v>
      </c>
      <c r="D57" s="25" t="s">
        <v>28</v>
      </c>
      <c r="E57" s="25" t="s">
        <v>28</v>
      </c>
      <c r="F57" s="26" t="s">
        <v>28</v>
      </c>
      <c r="H57" s="27">
        <v>2.4659405730276918</v>
      </c>
      <c r="I57" s="21"/>
      <c r="J57" s="16" t="s">
        <v>58</v>
      </c>
      <c r="K57" s="22" t="s">
        <v>61</v>
      </c>
      <c r="L57" s="22" t="s">
        <v>28</v>
      </c>
      <c r="M57" s="22" t="s">
        <v>28</v>
      </c>
      <c r="N57" s="22" t="s">
        <v>28</v>
      </c>
      <c r="O57" s="22" t="s">
        <v>28</v>
      </c>
      <c r="P57" s="22" t="s">
        <v>28</v>
      </c>
      <c r="Q57" s="22" t="s">
        <v>28</v>
      </c>
      <c r="R57" s="23" t="s">
        <v>28</v>
      </c>
    </row>
    <row r="58" spans="1:18" x14ac:dyDescent="0.35">
      <c r="A58" s="17" t="s">
        <v>321</v>
      </c>
      <c r="B58" s="24" t="s">
        <v>322</v>
      </c>
      <c r="C58" s="25" t="s">
        <v>28</v>
      </c>
      <c r="D58" s="25" t="s">
        <v>28</v>
      </c>
      <c r="E58" s="25" t="s">
        <v>28</v>
      </c>
      <c r="F58" s="26" t="s">
        <v>28</v>
      </c>
      <c r="H58" s="27">
        <v>2.4659405730276918</v>
      </c>
      <c r="I58" s="21"/>
      <c r="J58" s="16" t="s">
        <v>58</v>
      </c>
      <c r="K58" s="22" t="s">
        <v>61</v>
      </c>
      <c r="L58" s="22" t="s">
        <v>28</v>
      </c>
      <c r="M58" s="22" t="s">
        <v>28</v>
      </c>
      <c r="N58" s="22" t="s">
        <v>28</v>
      </c>
      <c r="O58" s="22" t="s">
        <v>28</v>
      </c>
      <c r="P58" s="22" t="s">
        <v>28</v>
      </c>
      <c r="Q58" s="22" t="s">
        <v>28</v>
      </c>
      <c r="R58" s="23" t="s">
        <v>28</v>
      </c>
    </row>
    <row r="59" spans="1:18" x14ac:dyDescent="0.35">
      <c r="A59" s="17" t="s">
        <v>323</v>
      </c>
      <c r="B59" s="24" t="s">
        <v>324</v>
      </c>
      <c r="C59" s="25" t="s">
        <v>28</v>
      </c>
      <c r="D59" s="25" t="s">
        <v>28</v>
      </c>
      <c r="E59" s="25" t="s">
        <v>28</v>
      </c>
      <c r="F59" s="26" t="s">
        <v>28</v>
      </c>
      <c r="H59" s="27" t="s">
        <v>68</v>
      </c>
      <c r="I59" s="21"/>
      <c r="J59" s="16" t="s">
        <v>28</v>
      </c>
      <c r="K59" s="22" t="s">
        <v>28</v>
      </c>
      <c r="L59" s="22" t="s">
        <v>28</v>
      </c>
      <c r="M59" s="22" t="s">
        <v>28</v>
      </c>
      <c r="N59" s="22" t="s">
        <v>28</v>
      </c>
      <c r="O59" s="22" t="s">
        <v>28</v>
      </c>
      <c r="P59" s="22" t="s">
        <v>28</v>
      </c>
      <c r="Q59" s="22" t="s">
        <v>28</v>
      </c>
      <c r="R59" s="23" t="s">
        <v>28</v>
      </c>
    </row>
    <row r="60" spans="1:18" x14ac:dyDescent="0.35">
      <c r="A60" s="17" t="s">
        <v>325</v>
      </c>
      <c r="B60" s="24" t="s">
        <v>92</v>
      </c>
      <c r="C60" s="25" t="s">
        <v>28</v>
      </c>
      <c r="D60" s="25" t="s">
        <v>28</v>
      </c>
      <c r="E60" s="25" t="s">
        <v>28</v>
      </c>
      <c r="F60" s="26" t="s">
        <v>28</v>
      </c>
      <c r="H60" s="27" t="s">
        <v>68</v>
      </c>
      <c r="I60" s="21"/>
      <c r="J60" s="16" t="s">
        <v>28</v>
      </c>
      <c r="K60" s="22" t="s">
        <v>28</v>
      </c>
      <c r="L60" s="22" t="s">
        <v>28</v>
      </c>
      <c r="M60" s="22" t="s">
        <v>28</v>
      </c>
      <c r="N60" s="22" t="s">
        <v>28</v>
      </c>
      <c r="O60" s="22" t="s">
        <v>28</v>
      </c>
      <c r="P60" s="22" t="s">
        <v>28</v>
      </c>
      <c r="Q60" s="22" t="s">
        <v>28</v>
      </c>
      <c r="R60" s="23" t="s">
        <v>28</v>
      </c>
    </row>
    <row r="61" spans="1:18" x14ac:dyDescent="0.35">
      <c r="A61" s="17" t="s">
        <v>326</v>
      </c>
      <c r="B61" s="24" t="s">
        <v>55</v>
      </c>
      <c r="C61" s="25" t="s">
        <v>28</v>
      </c>
      <c r="D61" s="25" t="s">
        <v>28</v>
      </c>
      <c r="E61" s="25" t="s">
        <v>28</v>
      </c>
      <c r="F61" s="26" t="s">
        <v>28</v>
      </c>
      <c r="H61" s="27" t="s">
        <v>68</v>
      </c>
      <c r="I61" s="21"/>
      <c r="J61" s="16" t="s">
        <v>28</v>
      </c>
      <c r="K61" s="22" t="s">
        <v>28</v>
      </c>
      <c r="L61" s="22" t="s">
        <v>28</v>
      </c>
      <c r="M61" s="22" t="s">
        <v>28</v>
      </c>
      <c r="N61" s="22" t="s">
        <v>28</v>
      </c>
      <c r="O61" s="22" t="s">
        <v>28</v>
      </c>
      <c r="P61" s="22" t="s">
        <v>28</v>
      </c>
      <c r="Q61" s="22" t="s">
        <v>28</v>
      </c>
      <c r="R61" s="23" t="s">
        <v>28</v>
      </c>
    </row>
    <row r="62" spans="1:18" x14ac:dyDescent="0.35">
      <c r="A62" s="17" t="s">
        <v>327</v>
      </c>
      <c r="B62" s="28" t="s">
        <v>97</v>
      </c>
      <c r="C62" s="25" t="s">
        <v>28</v>
      </c>
      <c r="D62" s="25" t="s">
        <v>28</v>
      </c>
      <c r="E62" s="25" t="s">
        <v>28</v>
      </c>
      <c r="F62" s="26" t="s">
        <v>28</v>
      </c>
      <c r="H62" s="27" t="s">
        <v>68</v>
      </c>
      <c r="I62" s="21"/>
      <c r="J62" s="16" t="s">
        <v>28</v>
      </c>
      <c r="K62" s="22" t="s">
        <v>28</v>
      </c>
      <c r="L62" s="22" t="s">
        <v>28</v>
      </c>
      <c r="M62" s="22" t="s">
        <v>28</v>
      </c>
      <c r="N62" s="22" t="s">
        <v>28</v>
      </c>
      <c r="O62" s="22" t="s">
        <v>28</v>
      </c>
      <c r="P62" s="22" t="s">
        <v>28</v>
      </c>
      <c r="Q62" s="22" t="s">
        <v>28</v>
      </c>
      <c r="R62" s="23" t="s">
        <v>28</v>
      </c>
    </row>
    <row r="63" spans="1:18" x14ac:dyDescent="0.35">
      <c r="A63" s="29" t="s">
        <v>98</v>
      </c>
      <c r="B63" s="30" t="s">
        <v>99</v>
      </c>
      <c r="C63" s="31" t="s">
        <v>28</v>
      </c>
      <c r="D63" s="31" t="s">
        <v>28</v>
      </c>
      <c r="E63" s="31" t="s">
        <v>28</v>
      </c>
      <c r="F63" s="32" t="s">
        <v>28</v>
      </c>
      <c r="H63" s="15"/>
      <c r="I63" s="15"/>
      <c r="J63" s="33" t="s">
        <v>100</v>
      </c>
      <c r="K63" s="31" t="s">
        <v>28</v>
      </c>
      <c r="L63" s="31" t="s">
        <v>28</v>
      </c>
      <c r="M63" s="31" t="s">
        <v>28</v>
      </c>
      <c r="N63" s="31" t="s">
        <v>28</v>
      </c>
      <c r="O63" s="31" t="s">
        <v>28</v>
      </c>
      <c r="P63" s="31" t="s">
        <v>28</v>
      </c>
      <c r="Q63" s="31" t="s">
        <v>28</v>
      </c>
      <c r="R63" s="32" t="s">
        <v>28</v>
      </c>
    </row>
  </sheetData>
  <mergeCells count="4">
    <mergeCell ref="C10:D11"/>
    <mergeCell ref="E10:F11"/>
    <mergeCell ref="H10:R10"/>
    <mergeCell ref="M11:R11"/>
  </mergeCells>
  <dataValidations count="8">
    <dataValidation type="list" showErrorMessage="1" sqref="B3" xr:uid="{00000000-0002-0000-20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2000-000002000000}">
      <formula1>-90</formula1>
      <formula2>90</formula2>
    </dataValidation>
    <dataValidation type="decimal" showErrorMessage="1" sqref="B6" xr:uid="{00000000-0002-0000-2000-000003000000}">
      <formula1>-180</formula1>
      <formula2>180</formula2>
    </dataValidation>
    <dataValidation type="list" showErrorMessage="1" sqref="B7" xr:uid="{00000000-0002-0000-2000-000004000000}">
      <formula1>"Yes,No"</formula1>
    </dataValidation>
    <dataValidation type="decimal" showErrorMessage="1" sqref="B9" xr:uid="{00000000-0002-0000-20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63" xr:uid="{00000000-0002-0000-2000-000007000000}">
      <formula1>OR(H13="MI",H13="N/A",ISNUMBER(H13))</formula1>
    </dataValidation>
    <dataValidation type="list" allowBlank="1" showErrorMessage="1" sqref="J13:J62" xr:uid="{00000000-0002-0000-2000-00003A000000}">
      <formula1>"Level 1,Level 2,Level 3,Level 4"</formula1>
    </dataValidation>
    <dataValidation type="list" allowBlank="1" showErrorMessage="1" sqref="K13:K63" xr:uid="{00000000-0002-0000-2000-00003B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2000-000001000000}">
          <x14:formula1>
            <xm:f>ListofCountries!$A$1:$A$194</xm:f>
          </x14:formula1>
          <xm:sqref>B4</xm:sqref>
        </x14:dataValidation>
        <x14:dataValidation type="list" allowBlank="1" xr:uid="{00000000-0002-0000-2000-000005000000}">
          <x14:formula1>
            <xm:f>ListofCountries!$B$1:$B$152</xm:f>
          </x14:formula1>
          <xm:sqref>B8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tint="0.59999389629810485"/>
  </sheetPr>
  <dimension ref="A1:T63"/>
  <sheetViews>
    <sheetView showGridLines="0" topLeftCell="B12" zoomScale="70" zoomScaleNormal="70" workbookViewId="0">
      <selection activeCell="K42" sqref="K42"/>
    </sheetView>
  </sheetViews>
  <sheetFormatPr baseColWidth="10" defaultColWidth="8.7265625" defaultRowHeight="14.5" x14ac:dyDescent="0.35"/>
  <cols>
    <col min="1" max="1" width="24" customWidth="1"/>
    <col min="2" max="2" width="1149" customWidth="1"/>
    <col min="3" max="6" width="16" customWidth="1"/>
    <col min="7" max="7" width="3" customWidth="1"/>
    <col min="8" max="10" width="18" customWidth="1"/>
    <col min="11" max="12" width="26" customWidth="1"/>
    <col min="13" max="18" width="3" customWidth="1"/>
  </cols>
  <sheetData>
    <row r="1" spans="1:20" x14ac:dyDescent="0.35">
      <c r="A1" s="1" t="s">
        <v>0</v>
      </c>
      <c r="B1" s="2" t="s">
        <v>330</v>
      </c>
    </row>
    <row r="2" spans="1:20" x14ac:dyDescent="0.35">
      <c r="A2" s="3" t="s">
        <v>2</v>
      </c>
      <c r="B2" s="4" t="s">
        <v>331</v>
      </c>
    </row>
    <row r="3" spans="1:20" x14ac:dyDescent="0.35">
      <c r="A3" s="3" t="s">
        <v>4</v>
      </c>
      <c r="B3" s="4" t="s">
        <v>272</v>
      </c>
    </row>
    <row r="4" spans="1:20" x14ac:dyDescent="0.35">
      <c r="A4" s="3" t="s">
        <v>6</v>
      </c>
      <c r="B4" s="4" t="s">
        <v>7</v>
      </c>
    </row>
    <row r="5" spans="1:20" x14ac:dyDescent="0.35">
      <c r="A5" s="3" t="s">
        <v>8</v>
      </c>
      <c r="B5" s="4">
        <v>40.807425000000002</v>
      </c>
    </row>
    <row r="6" spans="1:20" x14ac:dyDescent="0.35">
      <c r="A6" s="3" t="s">
        <v>9</v>
      </c>
      <c r="B6" s="4">
        <v>-2.8258109999999999</v>
      </c>
    </row>
    <row r="7" spans="1:20" x14ac:dyDescent="0.35">
      <c r="A7" s="3" t="s">
        <v>10</v>
      </c>
      <c r="B7" s="4" t="s">
        <v>11</v>
      </c>
    </row>
    <row r="8" spans="1:20" x14ac:dyDescent="0.35">
      <c r="A8" s="3" t="s">
        <v>12</v>
      </c>
      <c r="B8" s="4" t="s">
        <v>13</v>
      </c>
    </row>
    <row r="9" spans="1:20" x14ac:dyDescent="0.35">
      <c r="A9" s="3" t="s">
        <v>14</v>
      </c>
      <c r="B9" s="5">
        <v>1</v>
      </c>
    </row>
    <row r="10" spans="1:20" ht="15.5" x14ac:dyDescent="0.35">
      <c r="A10" s="6" t="s">
        <v>15</v>
      </c>
      <c r="B10" s="7" t="s">
        <v>273</v>
      </c>
      <c r="C10" s="106" t="s">
        <v>17</v>
      </c>
      <c r="D10" s="106"/>
      <c r="E10" s="107" t="s">
        <v>18</v>
      </c>
      <c r="F10" s="107"/>
      <c r="H10" s="108" t="s">
        <v>19</v>
      </c>
      <c r="I10" s="108"/>
      <c r="J10" s="108"/>
      <c r="K10" s="108"/>
      <c r="L10" s="108"/>
      <c r="M10" s="108"/>
      <c r="N10" s="108"/>
      <c r="O10" s="108"/>
      <c r="P10" s="108"/>
      <c r="Q10" s="108"/>
      <c r="R10" s="108"/>
    </row>
    <row r="11" spans="1:20" ht="48" customHeight="1" x14ac:dyDescent="0.35">
      <c r="C11" s="106"/>
      <c r="D11" s="106"/>
      <c r="E11" s="107"/>
      <c r="F11" s="107"/>
      <c r="H11" s="8" t="s">
        <v>20</v>
      </c>
      <c r="I11" s="9" t="s">
        <v>21</v>
      </c>
      <c r="J11" s="9" t="s">
        <v>22</v>
      </c>
      <c r="K11" s="10" t="s">
        <v>23</v>
      </c>
      <c r="L11" s="10" t="s">
        <v>23</v>
      </c>
      <c r="M11" s="109" t="s">
        <v>24</v>
      </c>
      <c r="N11" s="109"/>
      <c r="O11" s="109"/>
      <c r="P11" s="109"/>
      <c r="Q11" s="109"/>
      <c r="R11" s="109"/>
    </row>
    <row r="12" spans="1:20" ht="86.5" x14ac:dyDescent="0.35">
      <c r="C12" s="98" t="s">
        <v>25</v>
      </c>
      <c r="D12" s="99" t="s">
        <v>26</v>
      </c>
      <c r="E12" s="99" t="s">
        <v>25</v>
      </c>
      <c r="F12" s="100" t="s">
        <v>26</v>
      </c>
      <c r="H12" s="101" t="s">
        <v>103</v>
      </c>
      <c r="I12" s="102" t="s">
        <v>28</v>
      </c>
      <c r="J12" s="102" t="s">
        <v>29</v>
      </c>
      <c r="K12" s="102" t="s">
        <v>30</v>
      </c>
      <c r="L12" s="102" t="s">
        <v>31</v>
      </c>
      <c r="M12" s="103" t="s">
        <v>32</v>
      </c>
      <c r="N12" s="103" t="s">
        <v>33</v>
      </c>
      <c r="O12" s="103" t="s">
        <v>34</v>
      </c>
      <c r="P12" s="103" t="s">
        <v>35</v>
      </c>
      <c r="Q12" s="103" t="s">
        <v>36</v>
      </c>
      <c r="R12" s="104" t="s">
        <v>37</v>
      </c>
    </row>
    <row r="13" spans="1:20" x14ac:dyDescent="0.35">
      <c r="A13" s="11" t="s">
        <v>274</v>
      </c>
      <c r="B13" s="12" t="s">
        <v>39</v>
      </c>
      <c r="C13" s="13" t="s">
        <v>28</v>
      </c>
      <c r="D13" s="13" t="s">
        <v>28</v>
      </c>
      <c r="E13" s="13" t="s">
        <v>28</v>
      </c>
      <c r="F13" s="14" t="s">
        <v>28</v>
      </c>
      <c r="H13" s="92">
        <f>SUM(H14,H41)</f>
        <v>22390.002133396178</v>
      </c>
      <c r="I13" s="15"/>
      <c r="J13" s="16" t="s">
        <v>28</v>
      </c>
      <c r="K13" s="13" t="s">
        <v>28</v>
      </c>
      <c r="L13" s="13" t="s">
        <v>28</v>
      </c>
      <c r="M13" s="13" t="s">
        <v>28</v>
      </c>
      <c r="N13" s="13" t="s">
        <v>28</v>
      </c>
      <c r="O13" s="13" t="s">
        <v>28</v>
      </c>
      <c r="P13" s="13" t="s">
        <v>28</v>
      </c>
      <c r="Q13" s="13" t="s">
        <v>28</v>
      </c>
      <c r="R13" s="14" t="s">
        <v>28</v>
      </c>
    </row>
    <row r="14" spans="1:20" x14ac:dyDescent="0.35">
      <c r="A14" s="17" t="s">
        <v>275</v>
      </c>
      <c r="B14" s="34" t="s">
        <v>276</v>
      </c>
      <c r="C14" s="35" t="s">
        <v>28</v>
      </c>
      <c r="D14" s="35" t="s">
        <v>28</v>
      </c>
      <c r="E14" s="35" t="s">
        <v>28</v>
      </c>
      <c r="F14" s="36" t="s">
        <v>28</v>
      </c>
      <c r="H14" s="92">
        <f>SUM(H15,H22,H34)</f>
        <v>16873.604293835586</v>
      </c>
      <c r="I14" s="15"/>
      <c r="J14" s="16" t="s">
        <v>28</v>
      </c>
      <c r="K14" s="35" t="s">
        <v>28</v>
      </c>
      <c r="L14" s="35" t="s">
        <v>28</v>
      </c>
      <c r="M14" s="35" t="s">
        <v>28</v>
      </c>
      <c r="N14" s="35" t="s">
        <v>28</v>
      </c>
      <c r="O14" s="35" t="s">
        <v>28</v>
      </c>
      <c r="P14" s="35" t="s">
        <v>28</v>
      </c>
      <c r="Q14" s="35" t="s">
        <v>28</v>
      </c>
      <c r="R14" s="36" t="s">
        <v>28</v>
      </c>
    </row>
    <row r="15" spans="1:20" x14ac:dyDescent="0.35">
      <c r="A15" s="17" t="s">
        <v>277</v>
      </c>
      <c r="B15" s="18" t="s">
        <v>41</v>
      </c>
      <c r="C15" s="19" t="s">
        <v>28</v>
      </c>
      <c r="D15" s="19" t="s">
        <v>28</v>
      </c>
      <c r="E15" s="19" t="s">
        <v>28</v>
      </c>
      <c r="F15" s="20" t="s">
        <v>28</v>
      </c>
      <c r="H15" s="91">
        <v>1438.7</v>
      </c>
      <c r="I15" s="21"/>
      <c r="J15" s="16" t="s">
        <v>28</v>
      </c>
      <c r="K15" s="22" t="s">
        <v>28</v>
      </c>
      <c r="L15" s="22" t="s">
        <v>28</v>
      </c>
      <c r="M15" s="22" t="s">
        <v>28</v>
      </c>
      <c r="N15" s="22" t="s">
        <v>28</v>
      </c>
      <c r="O15" s="22" t="s">
        <v>28</v>
      </c>
      <c r="P15" s="22" t="s">
        <v>28</v>
      </c>
      <c r="Q15" s="22" t="s">
        <v>28</v>
      </c>
      <c r="R15" s="23" t="s">
        <v>28</v>
      </c>
    </row>
    <row r="16" spans="1:20" x14ac:dyDescent="0.35">
      <c r="A16" s="17" t="s">
        <v>278</v>
      </c>
      <c r="B16" s="24" t="s">
        <v>45</v>
      </c>
      <c r="C16" s="25" t="s">
        <v>28</v>
      </c>
      <c r="D16" s="25" t="s">
        <v>28</v>
      </c>
      <c r="E16" s="25" t="s">
        <v>28</v>
      </c>
      <c r="F16" s="26" t="s">
        <v>28</v>
      </c>
      <c r="H16" s="27">
        <v>117.39999999999999</v>
      </c>
      <c r="I16" s="21"/>
      <c r="J16" s="16" t="s">
        <v>42</v>
      </c>
      <c r="K16" s="22" t="s">
        <v>43</v>
      </c>
      <c r="L16" s="22" t="s">
        <v>28</v>
      </c>
      <c r="M16" s="22" t="s">
        <v>28</v>
      </c>
      <c r="N16" s="22" t="s">
        <v>28</v>
      </c>
      <c r="O16" s="22" t="s">
        <v>28</v>
      </c>
      <c r="P16" s="22" t="s">
        <v>28</v>
      </c>
      <c r="Q16" s="22" t="s">
        <v>28</v>
      </c>
      <c r="R16" s="23" t="s">
        <v>28</v>
      </c>
      <c r="T16">
        <f>(H56)/H13</f>
        <v>2.4494396594182584E-4</v>
      </c>
    </row>
    <row r="17" spans="1:18" x14ac:dyDescent="0.35">
      <c r="A17" s="17" t="s">
        <v>279</v>
      </c>
      <c r="B17" s="24" t="s">
        <v>47</v>
      </c>
      <c r="C17" s="25" t="s">
        <v>28</v>
      </c>
      <c r="D17" s="25" t="s">
        <v>28</v>
      </c>
      <c r="E17" s="25" t="s">
        <v>28</v>
      </c>
      <c r="F17" s="26" t="s">
        <v>28</v>
      </c>
      <c r="H17" s="27">
        <v>736.4</v>
      </c>
      <c r="I17" s="21"/>
      <c r="J17" s="16" t="s">
        <v>42</v>
      </c>
      <c r="K17" s="22" t="s">
        <v>43</v>
      </c>
      <c r="L17" s="22" t="s">
        <v>28</v>
      </c>
      <c r="M17" s="22" t="s">
        <v>28</v>
      </c>
      <c r="N17" s="22" t="s">
        <v>28</v>
      </c>
      <c r="O17" s="22" t="s">
        <v>28</v>
      </c>
      <c r="P17" s="22" t="s">
        <v>28</v>
      </c>
      <c r="Q17" s="22" t="s">
        <v>28</v>
      </c>
      <c r="R17" s="23" t="s">
        <v>28</v>
      </c>
    </row>
    <row r="18" spans="1:18" x14ac:dyDescent="0.35">
      <c r="A18" s="17" t="s">
        <v>280</v>
      </c>
      <c r="B18" s="24" t="s">
        <v>49</v>
      </c>
      <c r="C18" s="25" t="s">
        <v>28</v>
      </c>
      <c r="D18" s="25" t="s">
        <v>28</v>
      </c>
      <c r="E18" s="25" t="s">
        <v>28</v>
      </c>
      <c r="F18" s="26" t="s">
        <v>28</v>
      </c>
      <c r="H18" s="27">
        <v>0</v>
      </c>
      <c r="I18" s="21"/>
      <c r="J18" s="16" t="s">
        <v>42</v>
      </c>
      <c r="K18" s="22" t="s">
        <v>43</v>
      </c>
      <c r="L18" s="22" t="s">
        <v>28</v>
      </c>
      <c r="M18" s="22" t="s">
        <v>28</v>
      </c>
      <c r="N18" s="22" t="s">
        <v>28</v>
      </c>
      <c r="O18" s="22" t="s">
        <v>28</v>
      </c>
      <c r="P18" s="22" t="s">
        <v>28</v>
      </c>
      <c r="Q18" s="22" t="s">
        <v>28</v>
      </c>
      <c r="R18" s="23" t="s">
        <v>28</v>
      </c>
    </row>
    <row r="19" spans="1:18" x14ac:dyDescent="0.35">
      <c r="A19" s="17" t="s">
        <v>281</v>
      </c>
      <c r="B19" s="24" t="s">
        <v>51</v>
      </c>
      <c r="C19" s="25" t="s">
        <v>28</v>
      </c>
      <c r="D19" s="25" t="s">
        <v>28</v>
      </c>
      <c r="E19" s="25" t="s">
        <v>28</v>
      </c>
      <c r="F19" s="26" t="s">
        <v>28</v>
      </c>
      <c r="H19" s="27">
        <v>553.4</v>
      </c>
      <c r="I19" s="21"/>
      <c r="J19" s="16" t="s">
        <v>42</v>
      </c>
      <c r="K19" s="22" t="s">
        <v>43</v>
      </c>
      <c r="L19" s="22" t="s">
        <v>28</v>
      </c>
      <c r="M19" s="22" t="s">
        <v>28</v>
      </c>
      <c r="N19" s="22" t="s">
        <v>28</v>
      </c>
      <c r="O19" s="22" t="s">
        <v>28</v>
      </c>
      <c r="P19" s="22" t="s">
        <v>28</v>
      </c>
      <c r="Q19" s="22" t="s">
        <v>28</v>
      </c>
      <c r="R19" s="23" t="s">
        <v>28</v>
      </c>
    </row>
    <row r="20" spans="1:18" x14ac:dyDescent="0.35">
      <c r="A20" s="17" t="s">
        <v>282</v>
      </c>
      <c r="B20" s="24" t="s">
        <v>53</v>
      </c>
      <c r="C20" s="25" t="s">
        <v>28</v>
      </c>
      <c r="D20" s="25" t="s">
        <v>28</v>
      </c>
      <c r="E20" s="25" t="s">
        <v>28</v>
      </c>
      <c r="F20" s="26" t="s">
        <v>28</v>
      </c>
      <c r="H20" s="27">
        <v>0</v>
      </c>
      <c r="I20" s="21"/>
      <c r="J20" s="16" t="s">
        <v>42</v>
      </c>
      <c r="K20" s="22" t="s">
        <v>43</v>
      </c>
      <c r="L20" s="22" t="s">
        <v>28</v>
      </c>
      <c r="M20" s="22" t="s">
        <v>28</v>
      </c>
      <c r="N20" s="22" t="s">
        <v>28</v>
      </c>
      <c r="O20" s="22" t="s">
        <v>28</v>
      </c>
      <c r="P20" s="22" t="s">
        <v>28</v>
      </c>
      <c r="Q20" s="22" t="s">
        <v>28</v>
      </c>
      <c r="R20" s="23" t="s">
        <v>28</v>
      </c>
    </row>
    <row r="21" spans="1:18" x14ac:dyDescent="0.35">
      <c r="A21" s="17" t="s">
        <v>283</v>
      </c>
      <c r="B21" s="24" t="s">
        <v>55</v>
      </c>
      <c r="C21" s="25" t="s">
        <v>28</v>
      </c>
      <c r="D21" s="25" t="s">
        <v>28</v>
      </c>
      <c r="E21" s="25" t="s">
        <v>28</v>
      </c>
      <c r="F21" s="26" t="s">
        <v>28</v>
      </c>
      <c r="H21" s="27">
        <v>31.5</v>
      </c>
      <c r="I21" s="21"/>
      <c r="J21" s="16" t="s">
        <v>42</v>
      </c>
      <c r="K21" s="22" t="s">
        <v>43</v>
      </c>
      <c r="L21" s="22" t="s">
        <v>28</v>
      </c>
      <c r="M21" s="22" t="s">
        <v>28</v>
      </c>
      <c r="N21" s="22" t="s">
        <v>28</v>
      </c>
      <c r="O21" s="22" t="s">
        <v>28</v>
      </c>
      <c r="P21" s="22" t="s">
        <v>28</v>
      </c>
      <c r="Q21" s="22" t="s">
        <v>28</v>
      </c>
      <c r="R21" s="23" t="s">
        <v>28</v>
      </c>
    </row>
    <row r="22" spans="1:18" x14ac:dyDescent="0.35">
      <c r="A22" s="17" t="s">
        <v>284</v>
      </c>
      <c r="B22" s="18" t="s">
        <v>57</v>
      </c>
      <c r="C22" s="19" t="s">
        <v>28</v>
      </c>
      <c r="D22" s="19" t="s">
        <v>28</v>
      </c>
      <c r="E22" s="19" t="s">
        <v>28</v>
      </c>
      <c r="F22" s="20" t="s">
        <v>28</v>
      </c>
      <c r="H22" s="91">
        <v>15434.904293835587</v>
      </c>
      <c r="I22" s="21"/>
      <c r="J22" s="16" t="s">
        <v>42</v>
      </c>
      <c r="K22" s="22" t="s">
        <v>61</v>
      </c>
      <c r="L22" s="22" t="s">
        <v>28</v>
      </c>
      <c r="M22" s="22" t="s">
        <v>28</v>
      </c>
      <c r="N22" s="22" t="s">
        <v>28</v>
      </c>
      <c r="O22" s="22" t="s">
        <v>28</v>
      </c>
      <c r="P22" s="22" t="s">
        <v>28</v>
      </c>
      <c r="Q22" s="22" t="s">
        <v>28</v>
      </c>
      <c r="R22" s="23" t="s">
        <v>28</v>
      </c>
    </row>
    <row r="23" spans="1:18" x14ac:dyDescent="0.35">
      <c r="A23" s="17" t="s">
        <v>285</v>
      </c>
      <c r="B23" s="28" t="s">
        <v>60</v>
      </c>
      <c r="C23" s="25" t="s">
        <v>28</v>
      </c>
      <c r="D23" s="25" t="s">
        <v>28</v>
      </c>
      <c r="E23" s="25" t="s">
        <v>28</v>
      </c>
      <c r="F23" s="26" t="s">
        <v>28</v>
      </c>
      <c r="H23" s="27">
        <v>2498.6999999999998</v>
      </c>
      <c r="I23" s="21"/>
      <c r="J23" s="16" t="s">
        <v>42</v>
      </c>
      <c r="K23" s="22" t="s">
        <v>61</v>
      </c>
      <c r="L23" s="22" t="s">
        <v>28</v>
      </c>
      <c r="M23" s="22" t="s">
        <v>28</v>
      </c>
      <c r="N23" s="22" t="s">
        <v>28</v>
      </c>
      <c r="O23" s="22" t="s">
        <v>28</v>
      </c>
      <c r="P23" s="22" t="s">
        <v>28</v>
      </c>
      <c r="Q23" s="22" t="s">
        <v>28</v>
      </c>
      <c r="R23" s="23" t="s">
        <v>28</v>
      </c>
    </row>
    <row r="24" spans="1:18" x14ac:dyDescent="0.35">
      <c r="A24" s="17" t="s">
        <v>286</v>
      </c>
      <c r="B24" s="28" t="s">
        <v>63</v>
      </c>
      <c r="C24" s="25" t="s">
        <v>28</v>
      </c>
      <c r="D24" s="25" t="s">
        <v>28</v>
      </c>
      <c r="E24" s="25" t="s">
        <v>28</v>
      </c>
      <c r="F24" s="26" t="s">
        <v>28</v>
      </c>
      <c r="H24" s="27" t="s">
        <v>68</v>
      </c>
      <c r="I24" s="21"/>
      <c r="J24" s="16" t="s">
        <v>28</v>
      </c>
      <c r="K24" s="22" t="s">
        <v>28</v>
      </c>
      <c r="L24" s="22" t="s">
        <v>28</v>
      </c>
      <c r="M24" s="22" t="s">
        <v>28</v>
      </c>
      <c r="N24" s="22" t="s">
        <v>28</v>
      </c>
      <c r="O24" s="22" t="s">
        <v>28</v>
      </c>
      <c r="P24" s="22" t="s">
        <v>28</v>
      </c>
      <c r="Q24" s="22" t="s">
        <v>28</v>
      </c>
      <c r="R24" s="23" t="s">
        <v>28</v>
      </c>
    </row>
    <row r="25" spans="1:18" x14ac:dyDescent="0.35">
      <c r="A25" s="17" t="s">
        <v>287</v>
      </c>
      <c r="B25" s="28" t="s">
        <v>65</v>
      </c>
      <c r="C25" s="25" t="s">
        <v>28</v>
      </c>
      <c r="D25" s="25" t="s">
        <v>28</v>
      </c>
      <c r="E25" s="25" t="s">
        <v>28</v>
      </c>
      <c r="F25" s="26" t="s">
        <v>28</v>
      </c>
      <c r="H25" s="27">
        <v>840.60429383558585</v>
      </c>
      <c r="I25" s="21"/>
      <c r="J25" s="16" t="s">
        <v>42</v>
      </c>
      <c r="K25" s="22" t="s">
        <v>61</v>
      </c>
      <c r="L25" s="22" t="s">
        <v>28</v>
      </c>
      <c r="M25" s="22" t="s">
        <v>28</v>
      </c>
      <c r="N25" s="22" t="s">
        <v>28</v>
      </c>
      <c r="O25" s="22" t="s">
        <v>28</v>
      </c>
      <c r="P25" s="22" t="s">
        <v>28</v>
      </c>
      <c r="Q25" s="22" t="s">
        <v>28</v>
      </c>
      <c r="R25" s="23" t="s">
        <v>28</v>
      </c>
    </row>
    <row r="26" spans="1:18" x14ac:dyDescent="0.35">
      <c r="A26" s="17" t="s">
        <v>288</v>
      </c>
      <c r="B26" s="28" t="s">
        <v>67</v>
      </c>
      <c r="C26" s="25" t="s">
        <v>28</v>
      </c>
      <c r="D26" s="25" t="s">
        <v>28</v>
      </c>
      <c r="E26" s="25" t="s">
        <v>28</v>
      </c>
      <c r="F26" s="26" t="s">
        <v>28</v>
      </c>
      <c r="H26" s="27" t="s">
        <v>68</v>
      </c>
      <c r="I26" s="21"/>
      <c r="J26" s="16" t="s">
        <v>28</v>
      </c>
      <c r="K26" s="22" t="s">
        <v>28</v>
      </c>
      <c r="L26" s="22" t="s">
        <v>28</v>
      </c>
      <c r="M26" s="22" t="s">
        <v>28</v>
      </c>
      <c r="N26" s="22" t="s">
        <v>28</v>
      </c>
      <c r="O26" s="22" t="s">
        <v>28</v>
      </c>
      <c r="P26" s="22" t="s">
        <v>28</v>
      </c>
      <c r="Q26" s="22" t="s">
        <v>28</v>
      </c>
      <c r="R26" s="23" t="s">
        <v>28</v>
      </c>
    </row>
    <row r="27" spans="1:18" x14ac:dyDescent="0.35">
      <c r="A27" s="17" t="s">
        <v>289</v>
      </c>
      <c r="B27" s="28" t="s">
        <v>55</v>
      </c>
      <c r="C27" s="25" t="s">
        <v>28</v>
      </c>
      <c r="D27" s="25" t="s">
        <v>28</v>
      </c>
      <c r="E27" s="25" t="s">
        <v>28</v>
      </c>
      <c r="F27" s="26" t="s">
        <v>28</v>
      </c>
      <c r="H27" s="27">
        <v>0</v>
      </c>
      <c r="I27" s="21"/>
      <c r="J27" s="16" t="s">
        <v>42</v>
      </c>
      <c r="K27" s="22" t="s">
        <v>61</v>
      </c>
      <c r="L27" s="22" t="s">
        <v>28</v>
      </c>
      <c r="M27" s="22" t="s">
        <v>28</v>
      </c>
      <c r="N27" s="22" t="s">
        <v>28</v>
      </c>
      <c r="O27" s="22" t="s">
        <v>28</v>
      </c>
      <c r="P27" s="22" t="s">
        <v>28</v>
      </c>
      <c r="Q27" s="22" t="s">
        <v>28</v>
      </c>
      <c r="R27" s="23" t="s">
        <v>28</v>
      </c>
    </row>
    <row r="28" spans="1:18" x14ac:dyDescent="0.35">
      <c r="A28" s="17" t="s">
        <v>290</v>
      </c>
      <c r="B28" s="28" t="s">
        <v>71</v>
      </c>
      <c r="C28" s="25" t="s">
        <v>28</v>
      </c>
      <c r="D28" s="25" t="s">
        <v>28</v>
      </c>
      <c r="E28" s="25" t="s">
        <v>28</v>
      </c>
      <c r="F28" s="26" t="s">
        <v>28</v>
      </c>
      <c r="H28" s="27" t="s">
        <v>68</v>
      </c>
      <c r="I28" s="21"/>
      <c r="J28" s="16" t="s">
        <v>28</v>
      </c>
      <c r="K28" s="22" t="s">
        <v>28</v>
      </c>
      <c r="L28" s="22" t="s">
        <v>28</v>
      </c>
      <c r="M28" s="22" t="s">
        <v>28</v>
      </c>
      <c r="N28" s="22" t="s">
        <v>28</v>
      </c>
      <c r="O28" s="22" t="s">
        <v>28</v>
      </c>
      <c r="P28" s="22" t="s">
        <v>28</v>
      </c>
      <c r="Q28" s="22" t="s">
        <v>28</v>
      </c>
      <c r="R28" s="23" t="s">
        <v>28</v>
      </c>
    </row>
    <row r="29" spans="1:18" x14ac:dyDescent="0.35">
      <c r="A29" s="17" t="s">
        <v>291</v>
      </c>
      <c r="B29" s="28" t="s">
        <v>76</v>
      </c>
      <c r="C29" s="25" t="s">
        <v>28</v>
      </c>
      <c r="D29" s="25" t="s">
        <v>28</v>
      </c>
      <c r="E29" s="25" t="s">
        <v>28</v>
      </c>
      <c r="F29" s="26" t="s">
        <v>28</v>
      </c>
      <c r="H29" s="27">
        <v>2717.8999999999996</v>
      </c>
      <c r="I29" s="21"/>
      <c r="J29" s="16" t="s">
        <v>42</v>
      </c>
      <c r="K29" s="22" t="s">
        <v>61</v>
      </c>
      <c r="L29" s="22" t="s">
        <v>28</v>
      </c>
      <c r="M29" s="22" t="s">
        <v>28</v>
      </c>
      <c r="N29" s="22" t="s">
        <v>28</v>
      </c>
      <c r="O29" s="22" t="s">
        <v>28</v>
      </c>
      <c r="P29" s="22" t="s">
        <v>28</v>
      </c>
      <c r="Q29" s="22" t="s">
        <v>28</v>
      </c>
      <c r="R29" s="23" t="s">
        <v>28</v>
      </c>
    </row>
    <row r="30" spans="1:18" x14ac:dyDescent="0.35">
      <c r="A30" s="17" t="s">
        <v>292</v>
      </c>
      <c r="B30" s="24" t="s">
        <v>78</v>
      </c>
      <c r="C30" s="25" t="s">
        <v>28</v>
      </c>
      <c r="D30" s="25" t="s">
        <v>28</v>
      </c>
      <c r="E30" s="25" t="s">
        <v>28</v>
      </c>
      <c r="F30" s="26" t="s">
        <v>28</v>
      </c>
      <c r="H30" s="27" t="s">
        <v>68</v>
      </c>
      <c r="I30" s="21"/>
      <c r="J30" s="16" t="s">
        <v>28</v>
      </c>
      <c r="K30" s="22" t="s">
        <v>28</v>
      </c>
      <c r="L30" s="22" t="s">
        <v>28</v>
      </c>
      <c r="M30" s="22" t="s">
        <v>28</v>
      </c>
      <c r="N30" s="22" t="s">
        <v>28</v>
      </c>
      <c r="O30" s="22" t="s">
        <v>28</v>
      </c>
      <c r="P30" s="22" t="s">
        <v>28</v>
      </c>
      <c r="Q30" s="22" t="s">
        <v>28</v>
      </c>
      <c r="R30" s="23" t="s">
        <v>28</v>
      </c>
    </row>
    <row r="31" spans="1:18" x14ac:dyDescent="0.35">
      <c r="A31" s="17" t="s">
        <v>293</v>
      </c>
      <c r="B31" s="24" t="s">
        <v>80</v>
      </c>
      <c r="C31" s="25" t="s">
        <v>28</v>
      </c>
      <c r="D31" s="25" t="s">
        <v>28</v>
      </c>
      <c r="E31" s="25" t="s">
        <v>28</v>
      </c>
      <c r="F31" s="26" t="s">
        <v>28</v>
      </c>
      <c r="H31" s="27">
        <v>2717.8999999999996</v>
      </c>
      <c r="I31" s="21"/>
      <c r="J31" s="16" t="s">
        <v>42</v>
      </c>
      <c r="K31" s="22" t="s">
        <v>61</v>
      </c>
      <c r="L31" s="22" t="s">
        <v>28</v>
      </c>
      <c r="M31" s="22" t="s">
        <v>28</v>
      </c>
      <c r="N31" s="22" t="s">
        <v>28</v>
      </c>
      <c r="O31" s="22" t="s">
        <v>28</v>
      </c>
      <c r="P31" s="22" t="s">
        <v>28</v>
      </c>
      <c r="Q31" s="22" t="s">
        <v>28</v>
      </c>
      <c r="R31" s="23" t="s">
        <v>28</v>
      </c>
    </row>
    <row r="32" spans="1:18" x14ac:dyDescent="0.35">
      <c r="A32" s="17" t="s">
        <v>294</v>
      </c>
      <c r="B32" s="28" t="s">
        <v>73</v>
      </c>
      <c r="C32" s="25" t="s">
        <v>28</v>
      </c>
      <c r="D32" s="25" t="s">
        <v>28</v>
      </c>
      <c r="E32" s="25" t="s">
        <v>28</v>
      </c>
      <c r="F32" s="26" t="s">
        <v>28</v>
      </c>
      <c r="H32" s="27">
        <v>9377.7000000000007</v>
      </c>
      <c r="I32" s="21"/>
      <c r="J32" s="16" t="s">
        <v>42</v>
      </c>
      <c r="K32" s="22" t="s">
        <v>61</v>
      </c>
      <c r="L32" s="22" t="s">
        <v>28</v>
      </c>
      <c r="M32" s="22" t="s">
        <v>28</v>
      </c>
      <c r="N32" s="22" t="s">
        <v>28</v>
      </c>
      <c r="O32" s="22" t="s">
        <v>28</v>
      </c>
      <c r="P32" s="22" t="s">
        <v>28</v>
      </c>
      <c r="Q32" s="22" t="s">
        <v>28</v>
      </c>
      <c r="R32" s="23" t="s">
        <v>28</v>
      </c>
    </row>
    <row r="33" spans="1:18" x14ac:dyDescent="0.35">
      <c r="A33" s="17" t="s">
        <v>295</v>
      </c>
      <c r="B33" s="28" t="s">
        <v>55</v>
      </c>
      <c r="C33" s="25" t="s">
        <v>28</v>
      </c>
      <c r="D33" s="25" t="s">
        <v>28</v>
      </c>
      <c r="E33" s="25" t="s">
        <v>28</v>
      </c>
      <c r="F33" s="26" t="s">
        <v>28</v>
      </c>
      <c r="H33" s="27">
        <v>0</v>
      </c>
      <c r="I33" s="21"/>
      <c r="J33" s="16" t="s">
        <v>42</v>
      </c>
      <c r="K33" s="22" t="s">
        <v>61</v>
      </c>
      <c r="L33" s="22" t="s">
        <v>28</v>
      </c>
      <c r="M33" s="22" t="s">
        <v>28</v>
      </c>
      <c r="N33" s="22" t="s">
        <v>28</v>
      </c>
      <c r="O33" s="22" t="s">
        <v>28</v>
      </c>
      <c r="P33" s="22" t="s">
        <v>28</v>
      </c>
      <c r="Q33" s="22" t="s">
        <v>28</v>
      </c>
      <c r="R33" s="23" t="s">
        <v>28</v>
      </c>
    </row>
    <row r="34" spans="1:18" ht="15.5" thickTop="1" thickBot="1" x14ac:dyDescent="0.4">
      <c r="A34" s="17" t="s">
        <v>296</v>
      </c>
      <c r="B34" s="18" t="s">
        <v>84</v>
      </c>
      <c r="C34" s="19" t="s">
        <v>28</v>
      </c>
      <c r="D34" s="19" t="s">
        <v>28</v>
      </c>
      <c r="E34" s="19" t="s">
        <v>28</v>
      </c>
      <c r="F34" s="20" t="s">
        <v>28</v>
      </c>
      <c r="H34" s="21"/>
      <c r="I34" s="21"/>
      <c r="J34" s="16" t="s">
        <v>28</v>
      </c>
      <c r="K34" s="22" t="s">
        <v>28</v>
      </c>
      <c r="L34" s="22" t="s">
        <v>28</v>
      </c>
      <c r="M34" s="22" t="s">
        <v>28</v>
      </c>
      <c r="N34" s="22" t="s">
        <v>28</v>
      </c>
      <c r="O34" s="22" t="s">
        <v>28</v>
      </c>
      <c r="P34" s="22" t="s">
        <v>28</v>
      </c>
      <c r="Q34" s="22" t="s">
        <v>28</v>
      </c>
      <c r="R34" s="23" t="s">
        <v>28</v>
      </c>
    </row>
    <row r="35" spans="1:18" ht="15.5" thickTop="1" thickBot="1" x14ac:dyDescent="0.4">
      <c r="A35" s="17" t="s">
        <v>297</v>
      </c>
      <c r="B35" s="28" t="s">
        <v>86</v>
      </c>
      <c r="C35" s="25" t="s">
        <v>28</v>
      </c>
      <c r="D35" s="25" t="s">
        <v>28</v>
      </c>
      <c r="E35" s="25" t="s">
        <v>28</v>
      </c>
      <c r="F35" s="26" t="s">
        <v>28</v>
      </c>
      <c r="H35" s="54" t="s">
        <v>68</v>
      </c>
      <c r="I35" s="27"/>
      <c r="J35" s="16" t="s">
        <v>28</v>
      </c>
      <c r="K35" s="22" t="s">
        <v>28</v>
      </c>
      <c r="L35" s="82" t="s">
        <v>332</v>
      </c>
      <c r="M35" s="22" t="s">
        <v>28</v>
      </c>
      <c r="N35" s="22" t="s">
        <v>28</v>
      </c>
      <c r="O35" s="22" t="s">
        <v>28</v>
      </c>
      <c r="P35" s="22" t="s">
        <v>28</v>
      </c>
      <c r="Q35" s="22" t="s">
        <v>28</v>
      </c>
      <c r="R35" s="23" t="s">
        <v>28</v>
      </c>
    </row>
    <row r="36" spans="1:18" ht="26" thickTop="1" thickBot="1" x14ac:dyDescent="0.4">
      <c r="A36" s="17" t="s">
        <v>298</v>
      </c>
      <c r="B36" s="24" t="s">
        <v>88</v>
      </c>
      <c r="C36" s="25" t="s">
        <v>28</v>
      </c>
      <c r="D36" s="25" t="s">
        <v>28</v>
      </c>
      <c r="E36" s="25" t="s">
        <v>28</v>
      </c>
      <c r="F36" s="26" t="s">
        <v>28</v>
      </c>
      <c r="H36" s="54" t="s">
        <v>68</v>
      </c>
      <c r="I36" s="27"/>
      <c r="J36" s="16" t="s">
        <v>28</v>
      </c>
      <c r="K36" s="22" t="s">
        <v>28</v>
      </c>
      <c r="L36" s="82" t="s">
        <v>333</v>
      </c>
      <c r="M36" s="22" t="s">
        <v>28</v>
      </c>
      <c r="N36" s="22" t="s">
        <v>28</v>
      </c>
      <c r="O36" s="22" t="s">
        <v>28</v>
      </c>
      <c r="P36" s="22" t="s">
        <v>28</v>
      </c>
      <c r="Q36" s="22" t="s">
        <v>28</v>
      </c>
      <c r="R36" s="23" t="s">
        <v>28</v>
      </c>
    </row>
    <row r="37" spans="1:18" ht="26" thickTop="1" thickBot="1" x14ac:dyDescent="0.4">
      <c r="A37" s="17" t="s">
        <v>299</v>
      </c>
      <c r="B37" s="24" t="s">
        <v>90</v>
      </c>
      <c r="C37" s="25" t="s">
        <v>28</v>
      </c>
      <c r="D37" s="25" t="s">
        <v>28</v>
      </c>
      <c r="E37" s="25" t="s">
        <v>28</v>
      </c>
      <c r="F37" s="26" t="s">
        <v>28</v>
      </c>
      <c r="H37" s="54" t="s">
        <v>68</v>
      </c>
      <c r="I37" s="27"/>
      <c r="J37" s="16" t="s">
        <v>28</v>
      </c>
      <c r="K37" s="22" t="s">
        <v>28</v>
      </c>
      <c r="L37" s="82" t="s">
        <v>334</v>
      </c>
      <c r="M37" s="22" t="s">
        <v>28</v>
      </c>
      <c r="N37" s="22" t="s">
        <v>28</v>
      </c>
      <c r="O37" s="22" t="s">
        <v>28</v>
      </c>
      <c r="P37" s="22" t="s">
        <v>28</v>
      </c>
      <c r="Q37" s="22" t="s">
        <v>28</v>
      </c>
      <c r="R37" s="23" t="s">
        <v>28</v>
      </c>
    </row>
    <row r="38" spans="1:18" ht="26" thickTop="1" thickBot="1" x14ac:dyDescent="0.4">
      <c r="A38" s="17" t="s">
        <v>300</v>
      </c>
      <c r="B38" s="24" t="s">
        <v>92</v>
      </c>
      <c r="C38" s="25" t="s">
        <v>28</v>
      </c>
      <c r="D38" s="25" t="s">
        <v>28</v>
      </c>
      <c r="E38" s="25" t="s">
        <v>28</v>
      </c>
      <c r="F38" s="26" t="s">
        <v>28</v>
      </c>
      <c r="H38" s="54" t="s">
        <v>68</v>
      </c>
      <c r="I38" s="27"/>
      <c r="J38" s="16" t="s">
        <v>28</v>
      </c>
      <c r="K38" s="22" t="s">
        <v>28</v>
      </c>
      <c r="L38" s="82" t="s">
        <v>335</v>
      </c>
      <c r="M38" s="22" t="s">
        <v>28</v>
      </c>
      <c r="N38" s="22" t="s">
        <v>28</v>
      </c>
      <c r="O38" s="22" t="s">
        <v>28</v>
      </c>
      <c r="P38" s="22" t="s">
        <v>28</v>
      </c>
      <c r="Q38" s="22" t="s">
        <v>28</v>
      </c>
      <c r="R38" s="23" t="s">
        <v>28</v>
      </c>
    </row>
    <row r="39" spans="1:18" ht="26" thickTop="1" thickBot="1" x14ac:dyDescent="0.4">
      <c r="A39" s="17" t="s">
        <v>301</v>
      </c>
      <c r="B39" s="24" t="s">
        <v>55</v>
      </c>
      <c r="C39" s="25" t="s">
        <v>28</v>
      </c>
      <c r="D39" s="25" t="s">
        <v>28</v>
      </c>
      <c r="E39" s="25" t="s">
        <v>28</v>
      </c>
      <c r="F39" s="26" t="s">
        <v>28</v>
      </c>
      <c r="H39" s="54" t="s">
        <v>68</v>
      </c>
      <c r="I39" s="27"/>
      <c r="J39" s="16" t="s">
        <v>28</v>
      </c>
      <c r="K39" s="22" t="s">
        <v>28</v>
      </c>
      <c r="L39" s="82" t="s">
        <v>335</v>
      </c>
      <c r="M39" s="22" t="s">
        <v>28</v>
      </c>
      <c r="N39" s="22" t="s">
        <v>28</v>
      </c>
      <c r="O39" s="22" t="s">
        <v>28</v>
      </c>
      <c r="P39" s="22" t="s">
        <v>28</v>
      </c>
      <c r="Q39" s="22" t="s">
        <v>28</v>
      </c>
      <c r="R39" s="23" t="s">
        <v>28</v>
      </c>
    </row>
    <row r="40" spans="1:18" ht="15.5" thickTop="1" thickBot="1" x14ac:dyDescent="0.4">
      <c r="A40" s="17" t="s">
        <v>302</v>
      </c>
      <c r="B40" s="28" t="s">
        <v>97</v>
      </c>
      <c r="C40" s="25" t="s">
        <v>28</v>
      </c>
      <c r="D40" s="25" t="s">
        <v>28</v>
      </c>
      <c r="E40" s="25" t="s">
        <v>28</v>
      </c>
      <c r="F40" s="26" t="s">
        <v>28</v>
      </c>
      <c r="H40" s="54" t="s">
        <v>68</v>
      </c>
      <c r="I40" s="27"/>
      <c r="J40" s="16" t="s">
        <v>28</v>
      </c>
      <c r="K40" s="22" t="s">
        <v>28</v>
      </c>
      <c r="L40" s="82" t="s">
        <v>336</v>
      </c>
      <c r="M40" s="22" t="s">
        <v>28</v>
      </c>
      <c r="N40" s="22" t="s">
        <v>28</v>
      </c>
      <c r="O40" s="22" t="s">
        <v>28</v>
      </c>
      <c r="P40" s="22" t="s">
        <v>28</v>
      </c>
      <c r="Q40" s="22" t="s">
        <v>28</v>
      </c>
      <c r="R40" s="23" t="s">
        <v>28</v>
      </c>
    </row>
    <row r="41" spans="1:18" ht="15.5" thickTop="1" thickBot="1" x14ac:dyDescent="0.4">
      <c r="A41" s="17" t="s">
        <v>303</v>
      </c>
      <c r="B41" s="34" t="s">
        <v>304</v>
      </c>
      <c r="C41" s="35" t="s">
        <v>28</v>
      </c>
      <c r="D41" s="35" t="s">
        <v>28</v>
      </c>
      <c r="E41" s="35" t="s">
        <v>28</v>
      </c>
      <c r="F41" s="36" t="s">
        <v>28</v>
      </c>
      <c r="H41" s="15">
        <f>SUM(H42,H49,H56)</f>
        <v>5516.3978395605936</v>
      </c>
      <c r="I41" s="15"/>
      <c r="J41" s="16" t="s">
        <v>28</v>
      </c>
      <c r="K41" s="35" t="s">
        <v>28</v>
      </c>
      <c r="L41" s="35" t="s">
        <v>28</v>
      </c>
      <c r="M41" s="35" t="s">
        <v>28</v>
      </c>
      <c r="N41" s="35" t="s">
        <v>28</v>
      </c>
      <c r="O41" s="35" t="s">
        <v>28</v>
      </c>
      <c r="P41" s="35" t="s">
        <v>28</v>
      </c>
      <c r="Q41" s="35" t="s">
        <v>28</v>
      </c>
      <c r="R41" s="36" t="s">
        <v>28</v>
      </c>
    </row>
    <row r="42" spans="1:18" ht="15.5" thickTop="1" thickBot="1" x14ac:dyDescent="0.4">
      <c r="A42" s="17" t="s">
        <v>305</v>
      </c>
      <c r="B42" s="18" t="s">
        <v>41</v>
      </c>
      <c r="C42" s="19" t="s">
        <v>28</v>
      </c>
      <c r="D42" s="19" t="s">
        <v>28</v>
      </c>
      <c r="E42" s="19" t="s">
        <v>28</v>
      </c>
      <c r="F42" s="20" t="s">
        <v>28</v>
      </c>
      <c r="H42" s="21">
        <v>4523.6000000000004</v>
      </c>
      <c r="I42" s="21"/>
      <c r="J42" s="16" t="s">
        <v>42</v>
      </c>
      <c r="K42" s="22" t="s">
        <v>43</v>
      </c>
      <c r="L42" s="22" t="s">
        <v>28</v>
      </c>
      <c r="M42" s="22" t="s">
        <v>28</v>
      </c>
      <c r="N42" s="22" t="s">
        <v>28</v>
      </c>
      <c r="O42" s="22" t="s">
        <v>28</v>
      </c>
      <c r="P42" s="22" t="s">
        <v>28</v>
      </c>
      <c r="Q42" s="22" t="s">
        <v>28</v>
      </c>
      <c r="R42" s="23" t="s">
        <v>28</v>
      </c>
    </row>
    <row r="43" spans="1:18" ht="15.5" thickTop="1" thickBot="1" x14ac:dyDescent="0.4">
      <c r="A43" s="17" t="s">
        <v>306</v>
      </c>
      <c r="B43" s="24" t="s">
        <v>45</v>
      </c>
      <c r="C43" s="25" t="s">
        <v>28</v>
      </c>
      <c r="D43" s="25" t="s">
        <v>28</v>
      </c>
      <c r="E43" s="25" t="s">
        <v>28</v>
      </c>
      <c r="F43" s="26" t="s">
        <v>28</v>
      </c>
      <c r="H43" s="27">
        <v>936.6</v>
      </c>
      <c r="I43" s="21"/>
      <c r="J43" s="16" t="s">
        <v>42</v>
      </c>
      <c r="K43" s="22" t="s">
        <v>43</v>
      </c>
      <c r="L43" s="22" t="s">
        <v>28</v>
      </c>
      <c r="M43" s="22" t="s">
        <v>28</v>
      </c>
      <c r="N43" s="22" t="s">
        <v>28</v>
      </c>
      <c r="O43" s="22" t="s">
        <v>28</v>
      </c>
      <c r="P43" s="22" t="s">
        <v>28</v>
      </c>
      <c r="Q43" s="22" t="s">
        <v>28</v>
      </c>
      <c r="R43" s="23" t="s">
        <v>28</v>
      </c>
    </row>
    <row r="44" spans="1:18" ht="15.5" thickTop="1" thickBot="1" x14ac:dyDescent="0.4">
      <c r="A44" s="17" t="s">
        <v>307</v>
      </c>
      <c r="B44" s="24" t="s">
        <v>47</v>
      </c>
      <c r="C44" s="25" t="s">
        <v>28</v>
      </c>
      <c r="D44" s="25" t="s">
        <v>28</v>
      </c>
      <c r="E44" s="25" t="s">
        <v>28</v>
      </c>
      <c r="F44" s="26" t="s">
        <v>28</v>
      </c>
      <c r="H44" s="27">
        <v>2864.1</v>
      </c>
      <c r="I44" s="21"/>
      <c r="J44" s="16" t="s">
        <v>42</v>
      </c>
      <c r="K44" s="22" t="s">
        <v>43</v>
      </c>
      <c r="L44" s="22" t="s">
        <v>28</v>
      </c>
      <c r="M44" s="22" t="s">
        <v>28</v>
      </c>
      <c r="N44" s="22" t="s">
        <v>28</v>
      </c>
      <c r="O44" s="22" t="s">
        <v>28</v>
      </c>
      <c r="P44" s="22" t="s">
        <v>28</v>
      </c>
      <c r="Q44" s="22" t="s">
        <v>28</v>
      </c>
      <c r="R44" s="23" t="s">
        <v>28</v>
      </c>
    </row>
    <row r="45" spans="1:18" ht="15.5" thickTop="1" thickBot="1" x14ac:dyDescent="0.4">
      <c r="A45" s="17" t="s">
        <v>308</v>
      </c>
      <c r="B45" s="24" t="s">
        <v>49</v>
      </c>
      <c r="C45" s="25" t="s">
        <v>28</v>
      </c>
      <c r="D45" s="25" t="s">
        <v>28</v>
      </c>
      <c r="E45" s="25" t="s">
        <v>28</v>
      </c>
      <c r="F45" s="26" t="s">
        <v>28</v>
      </c>
      <c r="H45" s="27">
        <v>681.4</v>
      </c>
      <c r="I45" s="21"/>
      <c r="J45" s="16" t="s">
        <v>42</v>
      </c>
      <c r="K45" s="22" t="s">
        <v>43</v>
      </c>
      <c r="L45" s="22" t="s">
        <v>28</v>
      </c>
      <c r="M45" s="22" t="s">
        <v>28</v>
      </c>
      <c r="N45" s="22" t="s">
        <v>28</v>
      </c>
      <c r="O45" s="22" t="s">
        <v>28</v>
      </c>
      <c r="P45" s="22" t="s">
        <v>28</v>
      </c>
      <c r="Q45" s="22" t="s">
        <v>28</v>
      </c>
      <c r="R45" s="23" t="s">
        <v>28</v>
      </c>
    </row>
    <row r="46" spans="1:18" ht="15.5" thickTop="1" thickBot="1" x14ac:dyDescent="0.4">
      <c r="A46" s="17" t="s">
        <v>309</v>
      </c>
      <c r="B46" s="24" t="s">
        <v>51</v>
      </c>
      <c r="C46" s="25" t="s">
        <v>28</v>
      </c>
      <c r="D46" s="25" t="s">
        <v>28</v>
      </c>
      <c r="E46" s="25" t="s">
        <v>28</v>
      </c>
      <c r="F46" s="26" t="s">
        <v>28</v>
      </c>
      <c r="H46" s="27">
        <v>41.499999999999993</v>
      </c>
      <c r="I46" s="21"/>
      <c r="J46" s="16" t="s">
        <v>42</v>
      </c>
      <c r="K46" s="22" t="s">
        <v>43</v>
      </c>
      <c r="L46" s="22" t="s">
        <v>28</v>
      </c>
      <c r="M46" s="22" t="s">
        <v>28</v>
      </c>
      <c r="N46" s="22" t="s">
        <v>28</v>
      </c>
      <c r="O46" s="22" t="s">
        <v>28</v>
      </c>
      <c r="P46" s="22" t="s">
        <v>28</v>
      </c>
      <c r="Q46" s="22" t="s">
        <v>28</v>
      </c>
      <c r="R46" s="23" t="s">
        <v>28</v>
      </c>
    </row>
    <row r="47" spans="1:18" ht="15.5" thickTop="1" thickBot="1" x14ac:dyDescent="0.4">
      <c r="A47" s="17" t="s">
        <v>310</v>
      </c>
      <c r="B47" s="24" t="s">
        <v>53</v>
      </c>
      <c r="C47" s="25" t="s">
        <v>28</v>
      </c>
      <c r="D47" s="25" t="s">
        <v>28</v>
      </c>
      <c r="E47" s="25" t="s">
        <v>28</v>
      </c>
      <c r="F47" s="26" t="s">
        <v>28</v>
      </c>
      <c r="H47" s="27">
        <v>0</v>
      </c>
      <c r="I47" s="21"/>
      <c r="J47" s="16" t="s">
        <v>42</v>
      </c>
      <c r="K47" s="22" t="s">
        <v>43</v>
      </c>
      <c r="L47" s="22" t="s">
        <v>28</v>
      </c>
      <c r="M47" s="22" t="s">
        <v>28</v>
      </c>
      <c r="N47" s="22" t="s">
        <v>28</v>
      </c>
      <c r="O47" s="22" t="s">
        <v>28</v>
      </c>
      <c r="P47" s="22" t="s">
        <v>28</v>
      </c>
      <c r="Q47" s="22" t="s">
        <v>28</v>
      </c>
      <c r="R47" s="23" t="s">
        <v>28</v>
      </c>
    </row>
    <row r="48" spans="1:18" ht="15.5" thickTop="1" thickBot="1" x14ac:dyDescent="0.4">
      <c r="A48" s="17" t="s">
        <v>311</v>
      </c>
      <c r="B48" s="24" t="s">
        <v>55</v>
      </c>
      <c r="C48" s="25" t="s">
        <v>28</v>
      </c>
      <c r="D48" s="25" t="s">
        <v>28</v>
      </c>
      <c r="E48" s="25" t="s">
        <v>28</v>
      </c>
      <c r="F48" s="26" t="s">
        <v>28</v>
      </c>
      <c r="H48" s="27">
        <v>0</v>
      </c>
      <c r="I48" s="21"/>
      <c r="J48" s="16" t="s">
        <v>42</v>
      </c>
      <c r="K48" s="22" t="s">
        <v>43</v>
      </c>
      <c r="L48" s="22" t="s">
        <v>28</v>
      </c>
      <c r="M48" s="22" t="s">
        <v>28</v>
      </c>
      <c r="N48" s="22" t="s">
        <v>28</v>
      </c>
      <c r="O48" s="22" t="s">
        <v>28</v>
      </c>
      <c r="P48" s="22" t="s">
        <v>28</v>
      </c>
      <c r="Q48" s="22" t="s">
        <v>28</v>
      </c>
      <c r="R48" s="23" t="s">
        <v>28</v>
      </c>
    </row>
    <row r="49" spans="1:18" ht="15.5" thickTop="1" thickBot="1" x14ac:dyDescent="0.4">
      <c r="A49" s="17" t="s">
        <v>312</v>
      </c>
      <c r="B49" s="18" t="s">
        <v>57</v>
      </c>
      <c r="C49" s="19" t="s">
        <v>28</v>
      </c>
      <c r="D49" s="19" t="s">
        <v>28</v>
      </c>
      <c r="E49" s="19" t="s">
        <v>28</v>
      </c>
      <c r="F49" s="20" t="s">
        <v>28</v>
      </c>
      <c r="H49" s="21">
        <v>987.31354364059371</v>
      </c>
      <c r="I49" s="21"/>
      <c r="J49" s="16" t="s">
        <v>28</v>
      </c>
      <c r="K49" s="22" t="s">
        <v>28</v>
      </c>
      <c r="L49" s="22" t="s">
        <v>28</v>
      </c>
      <c r="M49" s="22" t="s">
        <v>28</v>
      </c>
      <c r="N49" s="22" t="s">
        <v>28</v>
      </c>
      <c r="O49" s="22" t="s">
        <v>28</v>
      </c>
      <c r="P49" s="22" t="s">
        <v>28</v>
      </c>
      <c r="Q49" s="22" t="s">
        <v>28</v>
      </c>
      <c r="R49" s="23" t="s">
        <v>28</v>
      </c>
    </row>
    <row r="50" spans="1:18" x14ac:dyDescent="0.35">
      <c r="A50" s="17" t="s">
        <v>313</v>
      </c>
      <c r="B50" s="28" t="s">
        <v>60</v>
      </c>
      <c r="C50" s="25" t="s">
        <v>28</v>
      </c>
      <c r="D50" s="25" t="s">
        <v>28</v>
      </c>
      <c r="E50" s="25" t="s">
        <v>28</v>
      </c>
      <c r="F50" s="26" t="s">
        <v>28</v>
      </c>
      <c r="H50" s="27">
        <v>783</v>
      </c>
      <c r="I50" s="21"/>
      <c r="J50" s="16" t="s">
        <v>42</v>
      </c>
      <c r="K50" s="22" t="s">
        <v>61</v>
      </c>
      <c r="L50" s="22" t="s">
        <v>28</v>
      </c>
      <c r="M50" s="22" t="s">
        <v>28</v>
      </c>
      <c r="N50" s="22" t="s">
        <v>28</v>
      </c>
      <c r="O50" s="22" t="s">
        <v>28</v>
      </c>
      <c r="P50" s="22" t="s">
        <v>28</v>
      </c>
      <c r="Q50" s="22" t="s">
        <v>28</v>
      </c>
      <c r="R50" s="23" t="s">
        <v>28</v>
      </c>
    </row>
    <row r="51" spans="1:18" x14ac:dyDescent="0.35">
      <c r="A51" s="17" t="s">
        <v>314</v>
      </c>
      <c r="B51" s="28" t="s">
        <v>63</v>
      </c>
      <c r="C51" s="25" t="s">
        <v>28</v>
      </c>
      <c r="D51" s="25" t="s">
        <v>28</v>
      </c>
      <c r="E51" s="25" t="s">
        <v>28</v>
      </c>
      <c r="F51" s="26" t="s">
        <v>28</v>
      </c>
      <c r="H51" s="27" t="s">
        <v>68</v>
      </c>
      <c r="I51" s="21"/>
      <c r="J51" s="16" t="s">
        <v>28</v>
      </c>
      <c r="K51" s="22" t="s">
        <v>28</v>
      </c>
      <c r="L51" s="22" t="s">
        <v>28</v>
      </c>
      <c r="M51" s="22" t="s">
        <v>28</v>
      </c>
      <c r="N51" s="22" t="s">
        <v>28</v>
      </c>
      <c r="O51" s="22" t="s">
        <v>28</v>
      </c>
      <c r="P51" s="22" t="s">
        <v>28</v>
      </c>
      <c r="Q51" s="22" t="s">
        <v>28</v>
      </c>
      <c r="R51" s="23" t="s">
        <v>28</v>
      </c>
    </row>
    <row r="52" spans="1:18" x14ac:dyDescent="0.35">
      <c r="A52" s="17" t="s">
        <v>315</v>
      </c>
      <c r="B52" s="28" t="s">
        <v>65</v>
      </c>
      <c r="C52" s="25" t="s">
        <v>28</v>
      </c>
      <c r="D52" s="25" t="s">
        <v>28</v>
      </c>
      <c r="E52" s="25" t="s">
        <v>28</v>
      </c>
      <c r="F52" s="26" t="s">
        <v>28</v>
      </c>
      <c r="H52" s="27">
        <v>204.31354364059379</v>
      </c>
      <c r="I52" s="21"/>
      <c r="J52" s="16" t="s">
        <v>42</v>
      </c>
      <c r="K52" s="22" t="s">
        <v>61</v>
      </c>
      <c r="L52" s="22" t="s">
        <v>28</v>
      </c>
      <c r="M52" s="22" t="s">
        <v>28</v>
      </c>
      <c r="N52" s="22" t="s">
        <v>28</v>
      </c>
      <c r="O52" s="22" t="s">
        <v>28</v>
      </c>
      <c r="P52" s="22" t="s">
        <v>28</v>
      </c>
      <c r="Q52" s="22" t="s">
        <v>28</v>
      </c>
      <c r="R52" s="23" t="s">
        <v>28</v>
      </c>
    </row>
    <row r="53" spans="1:18" x14ac:dyDescent="0.35">
      <c r="A53" s="17" t="s">
        <v>316</v>
      </c>
      <c r="B53" s="28" t="s">
        <v>55</v>
      </c>
      <c r="C53" s="25" t="s">
        <v>28</v>
      </c>
      <c r="D53" s="25" t="s">
        <v>28</v>
      </c>
      <c r="E53" s="25" t="s">
        <v>28</v>
      </c>
      <c r="F53" s="26" t="s">
        <v>28</v>
      </c>
      <c r="H53" s="27">
        <v>0</v>
      </c>
      <c r="I53" s="21"/>
      <c r="J53" s="16" t="s">
        <v>42</v>
      </c>
      <c r="K53" s="22" t="s">
        <v>61</v>
      </c>
      <c r="L53" s="22" t="s">
        <v>28</v>
      </c>
      <c r="M53" s="22" t="s">
        <v>28</v>
      </c>
      <c r="N53" s="22" t="s">
        <v>28</v>
      </c>
      <c r="O53" s="22" t="s">
        <v>28</v>
      </c>
      <c r="P53" s="22" t="s">
        <v>28</v>
      </c>
      <c r="Q53" s="22" t="s">
        <v>28</v>
      </c>
      <c r="R53" s="23" t="s">
        <v>28</v>
      </c>
    </row>
    <row r="54" spans="1:18" x14ac:dyDescent="0.35">
      <c r="A54" s="17" t="s">
        <v>317</v>
      </c>
      <c r="B54" s="28" t="s">
        <v>73</v>
      </c>
      <c r="C54" s="25" t="s">
        <v>28</v>
      </c>
      <c r="D54" s="25" t="s">
        <v>28</v>
      </c>
      <c r="E54" s="25" t="s">
        <v>28</v>
      </c>
      <c r="F54" s="26" t="s">
        <v>28</v>
      </c>
      <c r="H54" s="27">
        <v>0</v>
      </c>
      <c r="I54" s="21"/>
      <c r="J54" s="16" t="s">
        <v>42</v>
      </c>
      <c r="K54" s="22" t="s">
        <v>61</v>
      </c>
      <c r="L54" s="22" t="s">
        <v>28</v>
      </c>
      <c r="M54" s="22" t="s">
        <v>28</v>
      </c>
      <c r="N54" s="22" t="s">
        <v>28</v>
      </c>
      <c r="O54" s="22" t="s">
        <v>28</v>
      </c>
      <c r="P54" s="22" t="s">
        <v>28</v>
      </c>
      <c r="Q54" s="22" t="s">
        <v>28</v>
      </c>
      <c r="R54" s="23" t="s">
        <v>28</v>
      </c>
    </row>
    <row r="55" spans="1:18" x14ac:dyDescent="0.35">
      <c r="A55" s="17" t="s">
        <v>318</v>
      </c>
      <c r="B55" s="28" t="s">
        <v>55</v>
      </c>
      <c r="C55" s="25" t="s">
        <v>28</v>
      </c>
      <c r="D55" s="25" t="s">
        <v>28</v>
      </c>
      <c r="E55" s="25" t="s">
        <v>28</v>
      </c>
      <c r="F55" s="26" t="s">
        <v>28</v>
      </c>
      <c r="H55" s="27">
        <v>0</v>
      </c>
      <c r="I55" s="21"/>
      <c r="J55" s="16" t="s">
        <v>42</v>
      </c>
      <c r="K55" s="22" t="s">
        <v>61</v>
      </c>
      <c r="L55" s="22" t="s">
        <v>28</v>
      </c>
      <c r="M55" s="22" t="s">
        <v>28</v>
      </c>
      <c r="N55" s="22" t="s">
        <v>28</v>
      </c>
      <c r="O55" s="22" t="s">
        <v>28</v>
      </c>
      <c r="P55" s="22" t="s">
        <v>28</v>
      </c>
      <c r="Q55" s="22" t="s">
        <v>28</v>
      </c>
      <c r="R55" s="23" t="s">
        <v>28</v>
      </c>
    </row>
    <row r="56" spans="1:18" x14ac:dyDescent="0.35">
      <c r="A56" s="17" t="s">
        <v>319</v>
      </c>
      <c r="B56" s="18" t="s">
        <v>84</v>
      </c>
      <c r="C56" s="19" t="s">
        <v>28</v>
      </c>
      <c r="D56" s="19" t="s">
        <v>28</v>
      </c>
      <c r="E56" s="19" t="s">
        <v>28</v>
      </c>
      <c r="F56" s="20" t="s">
        <v>28</v>
      </c>
      <c r="H56" s="21">
        <v>5.484295920000001</v>
      </c>
      <c r="I56" s="21"/>
      <c r="J56" s="16" t="s">
        <v>28</v>
      </c>
      <c r="K56" s="22" t="s">
        <v>28</v>
      </c>
      <c r="L56" s="22" t="s">
        <v>28</v>
      </c>
      <c r="M56" s="22" t="s">
        <v>28</v>
      </c>
      <c r="N56" s="22" t="s">
        <v>28</v>
      </c>
      <c r="O56" s="22" t="s">
        <v>28</v>
      </c>
      <c r="P56" s="22" t="s">
        <v>28</v>
      </c>
      <c r="Q56" s="22" t="s">
        <v>28</v>
      </c>
      <c r="R56" s="23" t="s">
        <v>28</v>
      </c>
    </row>
    <row r="57" spans="1:18" ht="15.5" thickTop="1" thickBot="1" x14ac:dyDescent="0.4">
      <c r="A57" s="17" t="s">
        <v>320</v>
      </c>
      <c r="B57" s="28" t="s">
        <v>86</v>
      </c>
      <c r="C57" s="25" t="s">
        <v>28</v>
      </c>
      <c r="D57" s="25" t="s">
        <v>28</v>
      </c>
      <c r="E57" s="25" t="s">
        <v>28</v>
      </c>
      <c r="F57" s="26" t="s">
        <v>28</v>
      </c>
      <c r="H57" s="27">
        <v>5.484295920000001</v>
      </c>
      <c r="I57" s="21"/>
      <c r="J57" s="16" t="s">
        <v>58</v>
      </c>
      <c r="K57" s="22" t="s">
        <v>61</v>
      </c>
      <c r="L57" s="22" t="s">
        <v>28</v>
      </c>
      <c r="M57" s="22" t="s">
        <v>28</v>
      </c>
      <c r="N57" s="22" t="s">
        <v>28</v>
      </c>
      <c r="O57" s="22" t="s">
        <v>28</v>
      </c>
      <c r="P57" s="22" t="s">
        <v>28</v>
      </c>
      <c r="Q57" s="22" t="s">
        <v>28</v>
      </c>
      <c r="R57" s="23" t="s">
        <v>28</v>
      </c>
    </row>
    <row r="58" spans="1:18" ht="15.5" thickTop="1" thickBot="1" x14ac:dyDescent="0.4">
      <c r="A58" s="17" t="s">
        <v>321</v>
      </c>
      <c r="B58" s="24" t="s">
        <v>322</v>
      </c>
      <c r="C58" s="25" t="s">
        <v>28</v>
      </c>
      <c r="D58" s="25" t="s">
        <v>28</v>
      </c>
      <c r="E58" s="25" t="s">
        <v>28</v>
      </c>
      <c r="F58" s="26" t="s">
        <v>28</v>
      </c>
      <c r="H58" s="27">
        <v>5.484295920000001</v>
      </c>
      <c r="I58" s="21"/>
      <c r="J58" s="16" t="s">
        <v>58</v>
      </c>
      <c r="K58" s="22" t="s">
        <v>61</v>
      </c>
      <c r="L58" s="82"/>
      <c r="M58" s="22" t="s">
        <v>28</v>
      </c>
      <c r="N58" s="22" t="s">
        <v>28</v>
      </c>
      <c r="O58" s="22" t="s">
        <v>28</v>
      </c>
      <c r="P58" s="22" t="s">
        <v>28</v>
      </c>
      <c r="Q58" s="22" t="s">
        <v>28</v>
      </c>
      <c r="R58" s="23" t="s">
        <v>28</v>
      </c>
    </row>
    <row r="59" spans="1:18" ht="15.5" thickTop="1" thickBot="1" x14ac:dyDescent="0.4">
      <c r="A59" s="17" t="s">
        <v>323</v>
      </c>
      <c r="B59" s="24" t="s">
        <v>324</v>
      </c>
      <c r="C59" s="25" t="s">
        <v>28</v>
      </c>
      <c r="D59" s="25" t="s">
        <v>28</v>
      </c>
      <c r="E59" s="25" t="s">
        <v>28</v>
      </c>
      <c r="F59" s="26" t="s">
        <v>28</v>
      </c>
      <c r="H59" s="27" t="s">
        <v>68</v>
      </c>
      <c r="I59" s="27"/>
      <c r="J59" s="16" t="s">
        <v>28</v>
      </c>
      <c r="K59" s="22" t="s">
        <v>28</v>
      </c>
      <c r="L59" s="82"/>
      <c r="M59" s="22" t="s">
        <v>28</v>
      </c>
      <c r="N59" s="22" t="s">
        <v>28</v>
      </c>
      <c r="O59" s="22" t="s">
        <v>28</v>
      </c>
      <c r="P59" s="22" t="s">
        <v>28</v>
      </c>
      <c r="Q59" s="22" t="s">
        <v>28</v>
      </c>
      <c r="R59" s="23" t="s">
        <v>28</v>
      </c>
    </row>
    <row r="60" spans="1:18" ht="15.5" thickTop="1" thickBot="1" x14ac:dyDescent="0.4">
      <c r="A60" s="17" t="s">
        <v>325</v>
      </c>
      <c r="B60" s="24" t="s">
        <v>92</v>
      </c>
      <c r="C60" s="25" t="s">
        <v>28</v>
      </c>
      <c r="D60" s="25" t="s">
        <v>28</v>
      </c>
      <c r="E60" s="25" t="s">
        <v>28</v>
      </c>
      <c r="F60" s="26" t="s">
        <v>28</v>
      </c>
      <c r="H60" s="27" t="s">
        <v>68</v>
      </c>
      <c r="I60" s="27"/>
      <c r="J60" s="16" t="s">
        <v>28</v>
      </c>
      <c r="K60" s="22" t="s">
        <v>28</v>
      </c>
      <c r="L60" s="82"/>
      <c r="M60" s="22" t="s">
        <v>28</v>
      </c>
      <c r="N60" s="22" t="s">
        <v>28</v>
      </c>
      <c r="O60" s="22" t="s">
        <v>28</v>
      </c>
      <c r="P60" s="22" t="s">
        <v>28</v>
      </c>
      <c r="Q60" s="22" t="s">
        <v>28</v>
      </c>
      <c r="R60" s="23" t="s">
        <v>28</v>
      </c>
    </row>
    <row r="61" spans="1:18" ht="15.5" thickTop="1" thickBot="1" x14ac:dyDescent="0.4">
      <c r="A61" s="17" t="s">
        <v>326</v>
      </c>
      <c r="B61" s="24" t="s">
        <v>55</v>
      </c>
      <c r="C61" s="25" t="s">
        <v>28</v>
      </c>
      <c r="D61" s="25" t="s">
        <v>28</v>
      </c>
      <c r="E61" s="25" t="s">
        <v>28</v>
      </c>
      <c r="F61" s="26" t="s">
        <v>28</v>
      </c>
      <c r="H61" s="27" t="s">
        <v>68</v>
      </c>
      <c r="I61" s="27"/>
      <c r="J61" s="16" t="s">
        <v>28</v>
      </c>
      <c r="K61" s="22" t="s">
        <v>28</v>
      </c>
      <c r="L61" s="82"/>
      <c r="M61" s="22" t="s">
        <v>28</v>
      </c>
      <c r="N61" s="22" t="s">
        <v>28</v>
      </c>
      <c r="O61" s="22" t="s">
        <v>28</v>
      </c>
      <c r="P61" s="22" t="s">
        <v>28</v>
      </c>
      <c r="Q61" s="22" t="s">
        <v>28</v>
      </c>
      <c r="R61" s="23" t="s">
        <v>28</v>
      </c>
    </row>
    <row r="62" spans="1:18" ht="15.5" thickTop="1" thickBot="1" x14ac:dyDescent="0.4">
      <c r="A62" s="17" t="s">
        <v>327</v>
      </c>
      <c r="B62" s="28" t="s">
        <v>97</v>
      </c>
      <c r="C62" s="25" t="s">
        <v>28</v>
      </c>
      <c r="D62" s="25" t="s">
        <v>28</v>
      </c>
      <c r="E62" s="25" t="s">
        <v>28</v>
      </c>
      <c r="F62" s="26" t="s">
        <v>28</v>
      </c>
      <c r="H62" s="27" t="s">
        <v>68</v>
      </c>
      <c r="I62" s="27"/>
      <c r="J62" s="16" t="s">
        <v>28</v>
      </c>
      <c r="K62" s="22" t="s">
        <v>28</v>
      </c>
      <c r="L62" s="82" t="s">
        <v>336</v>
      </c>
      <c r="M62" s="22" t="s">
        <v>28</v>
      </c>
      <c r="N62" s="22" t="s">
        <v>28</v>
      </c>
      <c r="O62" s="22" t="s">
        <v>28</v>
      </c>
      <c r="P62" s="22" t="s">
        <v>28</v>
      </c>
      <c r="Q62" s="22" t="s">
        <v>28</v>
      </c>
      <c r="R62" s="23" t="s">
        <v>28</v>
      </c>
    </row>
    <row r="63" spans="1:18" ht="15.5" thickTop="1" thickBot="1" x14ac:dyDescent="0.4">
      <c r="A63" s="29" t="s">
        <v>98</v>
      </c>
      <c r="B63" s="30" t="s">
        <v>99</v>
      </c>
      <c r="C63" s="31" t="s">
        <v>28</v>
      </c>
      <c r="D63" s="31" t="s">
        <v>28</v>
      </c>
      <c r="E63" s="31" t="s">
        <v>28</v>
      </c>
      <c r="F63" s="32" t="s">
        <v>28</v>
      </c>
      <c r="H63" s="15"/>
      <c r="I63" s="15"/>
      <c r="J63" s="33" t="s">
        <v>100</v>
      </c>
      <c r="K63" s="31" t="s">
        <v>28</v>
      </c>
      <c r="M63" s="31" t="s">
        <v>28</v>
      </c>
      <c r="N63" s="31" t="s">
        <v>28</v>
      </c>
      <c r="O63" s="31" t="s">
        <v>28</v>
      </c>
      <c r="P63" s="31" t="s">
        <v>28</v>
      </c>
      <c r="Q63" s="31" t="s">
        <v>28</v>
      </c>
      <c r="R63" s="32" t="s">
        <v>28</v>
      </c>
    </row>
  </sheetData>
  <mergeCells count="4">
    <mergeCell ref="C10:D11"/>
    <mergeCell ref="E10:F11"/>
    <mergeCell ref="H10:R10"/>
    <mergeCell ref="M11:R11"/>
  </mergeCells>
  <dataValidations count="8">
    <dataValidation type="list" showErrorMessage="1" sqref="B3" xr:uid="{00000000-0002-0000-21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decimal" showErrorMessage="1" sqref="B5" xr:uid="{00000000-0002-0000-2100-000002000000}">
      <formula1>-90</formula1>
      <formula2>90</formula2>
    </dataValidation>
    <dataValidation type="decimal" showErrorMessage="1" sqref="B6" xr:uid="{00000000-0002-0000-2100-000003000000}">
      <formula1>-180</formula1>
      <formula2>180</formula2>
    </dataValidation>
    <dataValidation type="list" showErrorMessage="1" sqref="B7" xr:uid="{00000000-0002-0000-2100-000004000000}">
      <formula1>"Yes,No"</formula1>
    </dataValidation>
    <dataValidation type="decimal" showErrorMessage="1" sqref="B9" xr:uid="{00000000-0002-0000-2100-000006000000}">
      <formula1>0</formula1>
      <formula2>1</formula2>
    </dataValidation>
    <dataValidation type="custom" allowBlank="1" showInputMessage="1" showErrorMessage="1" promptTitle="Warning" prompt="Acceptable Inputs: - Numerical. If the value is zero, add a comment to provide more information. - N/A. Use this input if the source does not exist at the site - MI. Use it to indicate missing information PLEASE DO NOT LEAVE EMPTY CELLS" sqref="H13:H34 H41:H63" xr:uid="{00000000-0002-0000-2100-000007000000}">
      <formula1>OR(H13="MI",H13="N/A",ISNUMBER(H13))</formula1>
    </dataValidation>
    <dataValidation type="list" allowBlank="1" showErrorMessage="1" sqref="J13:J62" xr:uid="{00000000-0002-0000-2100-00003A000000}">
      <formula1>"Level 1,Level 2,Level 3,Level 4"</formula1>
    </dataValidation>
    <dataValidation type="list" allowBlank="1" showErrorMessage="1" sqref="K13:K63" xr:uid="{00000000-0002-0000-2100-00003B000000}">
      <formula1>"Measurement based emission factor,Detailed engineering calculations,Simulation tool,Continuous measurements,Others"</formula1>
    </dataValidation>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2100-000001000000}">
          <x14:formula1>
            <xm:f>ListofCountries!$A$1:$A$194</xm:f>
          </x14:formula1>
          <xm:sqref>B4</xm:sqref>
        </x14:dataValidation>
        <x14:dataValidation type="list" allowBlank="1" xr:uid="{00000000-0002-0000-2100-000005000000}">
          <x14:formula1>
            <xm:f>ListofCountries!$B$1:$B$152</xm:f>
          </x14:formula1>
          <xm:sqref>B8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249"/>
  <sheetViews>
    <sheetView showGridLines="0" workbookViewId="0">
      <selection activeCell="A5" sqref="A5"/>
    </sheetView>
  </sheetViews>
  <sheetFormatPr baseColWidth="10" defaultColWidth="8.7265625" defaultRowHeight="14.5" x14ac:dyDescent="0.35"/>
  <cols>
    <col min="1" max="1" width="44.453125" customWidth="1"/>
    <col min="2" max="2" width="16" customWidth="1"/>
    <col min="3" max="3" width="26.26953125" customWidth="1"/>
    <col min="4" max="14" width="16" customWidth="1"/>
  </cols>
  <sheetData>
    <row r="1" spans="1:14" ht="22" customHeight="1" x14ac:dyDescent="0.35">
      <c r="A1" s="110" t="s">
        <v>337</v>
      </c>
      <c r="B1" s="110"/>
      <c r="C1" s="110"/>
      <c r="D1" s="110"/>
      <c r="E1" s="110"/>
      <c r="F1" s="110"/>
      <c r="G1" s="110"/>
      <c r="H1" s="110"/>
      <c r="I1" s="110"/>
      <c r="J1" s="110"/>
      <c r="K1" s="110"/>
      <c r="L1" s="110"/>
      <c r="M1" s="110"/>
      <c r="N1" s="110"/>
    </row>
    <row r="2" spans="1:14" x14ac:dyDescent="0.35">
      <c r="A2" s="110"/>
      <c r="B2" s="110"/>
      <c r="C2" s="110"/>
      <c r="D2" s="110"/>
      <c r="E2" s="110"/>
      <c r="F2" s="110"/>
      <c r="G2" s="110"/>
      <c r="H2" s="110"/>
      <c r="I2" s="110"/>
      <c r="J2" s="110"/>
      <c r="K2" s="110"/>
      <c r="L2" s="110"/>
      <c r="M2" s="110"/>
      <c r="N2" s="110"/>
    </row>
    <row r="3" spans="1:14" ht="42" customHeight="1" x14ac:dyDescent="0.35">
      <c r="A3" s="37" t="s">
        <v>338</v>
      </c>
      <c r="B3" s="37" t="s">
        <v>2</v>
      </c>
      <c r="C3" s="37" t="s">
        <v>4</v>
      </c>
      <c r="D3" s="37" t="s">
        <v>339</v>
      </c>
      <c r="E3" s="37" t="s">
        <v>6</v>
      </c>
      <c r="F3" s="37" t="s">
        <v>8</v>
      </c>
      <c r="G3" s="37" t="s">
        <v>9</v>
      </c>
      <c r="H3" s="37" t="s">
        <v>10</v>
      </c>
      <c r="I3" s="37" t="s">
        <v>12</v>
      </c>
      <c r="J3" s="37" t="s">
        <v>340</v>
      </c>
      <c r="K3" s="37" t="s">
        <v>341</v>
      </c>
      <c r="L3" s="37" t="s">
        <v>342</v>
      </c>
      <c r="M3" s="37" t="s">
        <v>343</v>
      </c>
      <c r="N3" s="37" t="s">
        <v>23</v>
      </c>
    </row>
    <row r="4" spans="1:14" x14ac:dyDescent="0.35">
      <c r="A4" s="38" t="s">
        <v>344</v>
      </c>
      <c r="B4" s="38" t="s">
        <v>345</v>
      </c>
      <c r="C4" s="38" t="s">
        <v>224</v>
      </c>
      <c r="D4" s="38" t="s">
        <v>346</v>
      </c>
      <c r="E4" s="38" t="s">
        <v>347</v>
      </c>
      <c r="F4" s="38"/>
      <c r="G4" s="38"/>
      <c r="H4" s="38" t="s">
        <v>113</v>
      </c>
      <c r="I4" s="38" t="s">
        <v>348</v>
      </c>
      <c r="J4" s="38" t="s">
        <v>113</v>
      </c>
      <c r="K4" s="39" t="s">
        <v>28</v>
      </c>
      <c r="L4" s="40">
        <v>45657</v>
      </c>
      <c r="M4" s="38" t="s">
        <v>113</v>
      </c>
      <c r="N4" s="38" t="s">
        <v>349</v>
      </c>
    </row>
    <row r="5" spans="1:14" x14ac:dyDescent="0.35">
      <c r="A5" s="41" t="s">
        <v>350</v>
      </c>
      <c r="B5" s="41" t="s">
        <v>351</v>
      </c>
      <c r="C5" s="41" t="s">
        <v>224</v>
      </c>
      <c r="D5" s="41" t="s">
        <v>346</v>
      </c>
      <c r="E5" s="41" t="s">
        <v>213</v>
      </c>
      <c r="F5" s="41"/>
      <c r="G5" s="41"/>
      <c r="H5" s="41" t="s">
        <v>113</v>
      </c>
      <c r="I5" s="41"/>
      <c r="J5" s="41" t="s">
        <v>113</v>
      </c>
      <c r="K5" s="42" t="s">
        <v>28</v>
      </c>
      <c r="L5" s="43">
        <v>44561</v>
      </c>
      <c r="M5" s="41" t="s">
        <v>113</v>
      </c>
      <c r="N5" s="41" t="s">
        <v>352</v>
      </c>
    </row>
    <row r="6" spans="1:14" x14ac:dyDescent="0.35">
      <c r="A6" s="38" t="s">
        <v>353</v>
      </c>
      <c r="B6" s="38" t="s">
        <v>354</v>
      </c>
      <c r="C6" s="38" t="s">
        <v>119</v>
      </c>
      <c r="D6" s="38" t="s">
        <v>346</v>
      </c>
      <c r="E6" s="38" t="s">
        <v>347</v>
      </c>
      <c r="F6" s="38"/>
      <c r="G6" s="38"/>
      <c r="H6" s="38" t="s">
        <v>113</v>
      </c>
      <c r="I6" s="38" t="s">
        <v>348</v>
      </c>
      <c r="J6" s="38" t="s">
        <v>113</v>
      </c>
      <c r="K6" s="39" t="s">
        <v>28</v>
      </c>
      <c r="L6" s="40">
        <v>45657</v>
      </c>
      <c r="M6" s="38" t="s">
        <v>113</v>
      </c>
      <c r="N6" s="38" t="s">
        <v>349</v>
      </c>
    </row>
    <row r="7" spans="1:14" x14ac:dyDescent="0.35">
      <c r="A7" s="41" t="s">
        <v>355</v>
      </c>
      <c r="B7" s="41" t="s">
        <v>356</v>
      </c>
      <c r="C7" s="41" t="s">
        <v>5</v>
      </c>
      <c r="D7" s="41" t="s">
        <v>357</v>
      </c>
      <c r="E7" s="41" t="s">
        <v>7</v>
      </c>
      <c r="F7" s="41">
        <v>39.63394804</v>
      </c>
      <c r="G7" s="41">
        <v>-0.21509320000000001</v>
      </c>
      <c r="H7" s="41" t="s">
        <v>113</v>
      </c>
      <c r="I7" s="41" t="s">
        <v>358</v>
      </c>
      <c r="J7" s="41" t="s">
        <v>113</v>
      </c>
      <c r="K7" s="42" t="s">
        <v>28</v>
      </c>
      <c r="L7" s="41"/>
      <c r="M7" s="41" t="s">
        <v>113</v>
      </c>
      <c r="N7" s="41"/>
    </row>
    <row r="8" spans="1:14" x14ac:dyDescent="0.35">
      <c r="A8" s="38" t="s">
        <v>359</v>
      </c>
      <c r="B8" s="38" t="s">
        <v>360</v>
      </c>
      <c r="C8" s="38" t="s">
        <v>5</v>
      </c>
      <c r="D8" s="38" t="s">
        <v>346</v>
      </c>
      <c r="E8" s="38" t="s">
        <v>361</v>
      </c>
      <c r="F8" s="38">
        <v>-32.778924000000004</v>
      </c>
      <c r="G8" s="38">
        <v>-71.489339000000001</v>
      </c>
      <c r="H8" s="38" t="s">
        <v>113</v>
      </c>
      <c r="I8" s="38"/>
      <c r="J8" s="38" t="s">
        <v>113</v>
      </c>
      <c r="K8" s="39" t="s">
        <v>28</v>
      </c>
      <c r="L8" s="40">
        <v>44621</v>
      </c>
      <c r="M8" s="38" t="s">
        <v>113</v>
      </c>
      <c r="N8" s="38" t="s">
        <v>362</v>
      </c>
    </row>
    <row r="9" spans="1:14" x14ac:dyDescent="0.35">
      <c r="A9" s="41" t="s">
        <v>211</v>
      </c>
      <c r="B9" s="41" t="s">
        <v>212</v>
      </c>
      <c r="C9" s="41" t="s">
        <v>119</v>
      </c>
      <c r="D9" s="41" t="s">
        <v>346</v>
      </c>
      <c r="E9" s="41" t="s">
        <v>213</v>
      </c>
      <c r="F9" s="41"/>
      <c r="G9" s="41"/>
      <c r="H9" s="41" t="s">
        <v>113</v>
      </c>
      <c r="I9" s="61" t="s">
        <v>363</v>
      </c>
      <c r="J9" s="41" t="s">
        <v>113</v>
      </c>
      <c r="K9" s="42" t="s">
        <v>28</v>
      </c>
      <c r="L9" s="43">
        <v>45717</v>
      </c>
      <c r="M9" s="41" t="s">
        <v>113</v>
      </c>
      <c r="N9" s="41"/>
    </row>
    <row r="10" spans="1:14" x14ac:dyDescent="0.35">
      <c r="A10" s="38"/>
      <c r="B10" s="38"/>
      <c r="C10" s="38"/>
      <c r="D10" s="38"/>
      <c r="E10" s="38"/>
      <c r="F10" s="38"/>
      <c r="G10" s="38"/>
      <c r="H10" s="38"/>
      <c r="I10" s="38"/>
      <c r="J10" s="38"/>
      <c r="K10" s="39" t="s">
        <v>28</v>
      </c>
      <c r="L10" s="38"/>
      <c r="M10" s="38"/>
      <c r="N10" s="38"/>
    </row>
    <row r="11" spans="1:14" x14ac:dyDescent="0.35">
      <c r="A11" s="41"/>
      <c r="B11" s="41"/>
      <c r="C11" s="41"/>
      <c r="D11" s="41"/>
      <c r="E11" s="41"/>
      <c r="F11" s="41"/>
      <c r="G11" s="41"/>
      <c r="H11" s="41"/>
      <c r="I11" s="41"/>
      <c r="J11" s="41"/>
      <c r="K11" s="42" t="s">
        <v>28</v>
      </c>
      <c r="L11" s="41"/>
      <c r="M11" s="41"/>
      <c r="N11" s="41"/>
    </row>
    <row r="12" spans="1:14" x14ac:dyDescent="0.35">
      <c r="A12" s="38"/>
      <c r="B12" s="38"/>
      <c r="C12" s="38"/>
      <c r="D12" s="38"/>
      <c r="E12" s="38"/>
      <c r="F12" s="38"/>
      <c r="G12" s="38"/>
      <c r="H12" s="38"/>
      <c r="I12" s="38"/>
      <c r="J12" s="38"/>
      <c r="K12" s="39" t="s">
        <v>28</v>
      </c>
      <c r="L12" s="38"/>
      <c r="M12" s="38"/>
      <c r="N12" s="38"/>
    </row>
    <row r="13" spans="1:14" x14ac:dyDescent="0.35">
      <c r="A13" s="41"/>
      <c r="B13" s="41"/>
      <c r="C13" s="41"/>
      <c r="D13" s="41"/>
      <c r="E13" s="41"/>
      <c r="F13" s="41"/>
      <c r="G13" s="41"/>
      <c r="H13" s="41"/>
      <c r="I13" s="41"/>
      <c r="J13" s="41"/>
      <c r="K13" s="42" t="s">
        <v>28</v>
      </c>
      <c r="L13" s="41"/>
      <c r="M13" s="41"/>
      <c r="N13" s="41"/>
    </row>
    <row r="14" spans="1:14" x14ac:dyDescent="0.35">
      <c r="A14" s="38"/>
      <c r="B14" s="38"/>
      <c r="C14" s="38"/>
      <c r="D14" s="38"/>
      <c r="E14" s="38"/>
      <c r="F14" s="38"/>
      <c r="G14" s="38"/>
      <c r="H14" s="38"/>
      <c r="I14" s="38"/>
      <c r="J14" s="38"/>
      <c r="K14" s="39" t="s">
        <v>28</v>
      </c>
      <c r="L14" s="38"/>
      <c r="M14" s="38"/>
      <c r="N14" s="38"/>
    </row>
    <row r="15" spans="1:14" x14ac:dyDescent="0.35">
      <c r="A15" s="41"/>
      <c r="B15" s="41"/>
      <c r="C15" s="41"/>
      <c r="D15" s="41"/>
      <c r="E15" s="41"/>
      <c r="F15" s="41"/>
      <c r="G15" s="41"/>
      <c r="H15" s="41"/>
      <c r="I15" s="41"/>
      <c r="J15" s="41"/>
      <c r="K15" s="42" t="s">
        <v>28</v>
      </c>
      <c r="L15" s="41"/>
      <c r="M15" s="41"/>
      <c r="N15" s="41"/>
    </row>
    <row r="16" spans="1:14" x14ac:dyDescent="0.35">
      <c r="A16" s="38"/>
      <c r="B16" s="38"/>
      <c r="C16" s="38"/>
      <c r="D16" s="38"/>
      <c r="E16" s="38"/>
      <c r="F16" s="38"/>
      <c r="G16" s="38"/>
      <c r="H16" s="38"/>
      <c r="I16" s="38"/>
      <c r="J16" s="38"/>
      <c r="K16" s="39" t="s">
        <v>28</v>
      </c>
      <c r="L16" s="38"/>
      <c r="M16" s="38"/>
      <c r="N16" s="38"/>
    </row>
    <row r="17" spans="1:14" x14ac:dyDescent="0.35">
      <c r="A17" s="41"/>
      <c r="B17" s="41"/>
      <c r="C17" s="41"/>
      <c r="D17" s="41"/>
      <c r="E17" s="41"/>
      <c r="F17" s="41"/>
      <c r="G17" s="41"/>
      <c r="H17" s="41"/>
      <c r="I17" s="41"/>
      <c r="J17" s="41"/>
      <c r="K17" s="42" t="s">
        <v>28</v>
      </c>
      <c r="L17" s="41"/>
      <c r="M17" s="41"/>
      <c r="N17" s="41"/>
    </row>
    <row r="18" spans="1:14" x14ac:dyDescent="0.35">
      <c r="A18" s="38"/>
      <c r="B18" s="38"/>
      <c r="C18" s="38"/>
      <c r="D18" s="38"/>
      <c r="E18" s="38"/>
      <c r="F18" s="38"/>
      <c r="G18" s="38"/>
      <c r="H18" s="38"/>
      <c r="I18" s="38"/>
      <c r="J18" s="38"/>
      <c r="K18" s="39" t="s">
        <v>28</v>
      </c>
      <c r="L18" s="38"/>
      <c r="M18" s="38"/>
      <c r="N18" s="38"/>
    </row>
    <row r="19" spans="1:14" x14ac:dyDescent="0.35">
      <c r="A19" s="41"/>
      <c r="B19" s="41"/>
      <c r="C19" s="41"/>
      <c r="D19" s="41"/>
      <c r="E19" s="41"/>
      <c r="F19" s="41"/>
      <c r="G19" s="41"/>
      <c r="H19" s="41"/>
      <c r="I19" s="41"/>
      <c r="J19" s="41"/>
      <c r="K19" s="42" t="s">
        <v>28</v>
      </c>
      <c r="L19" s="41"/>
      <c r="M19" s="41"/>
      <c r="N19" s="41"/>
    </row>
    <row r="20" spans="1:14" x14ac:dyDescent="0.35">
      <c r="A20" s="38"/>
      <c r="B20" s="38"/>
      <c r="C20" s="38"/>
      <c r="D20" s="38"/>
      <c r="E20" s="38"/>
      <c r="F20" s="38"/>
      <c r="G20" s="38"/>
      <c r="H20" s="38"/>
      <c r="I20" s="38"/>
      <c r="J20" s="38"/>
      <c r="K20" s="39" t="s">
        <v>28</v>
      </c>
      <c r="L20" s="38"/>
      <c r="M20" s="38"/>
      <c r="N20" s="38"/>
    </row>
    <row r="21" spans="1:14" x14ac:dyDescent="0.35">
      <c r="A21" s="41"/>
      <c r="B21" s="41"/>
      <c r="C21" s="41"/>
      <c r="D21" s="41"/>
      <c r="E21" s="41"/>
      <c r="F21" s="41"/>
      <c r="G21" s="41"/>
      <c r="H21" s="41"/>
      <c r="I21" s="41"/>
      <c r="J21" s="41"/>
      <c r="K21" s="42" t="s">
        <v>28</v>
      </c>
      <c r="L21" s="41"/>
      <c r="M21" s="41"/>
      <c r="N21" s="41"/>
    </row>
    <row r="22" spans="1:14" x14ac:dyDescent="0.35">
      <c r="A22" s="38"/>
      <c r="B22" s="38"/>
      <c r="C22" s="38"/>
      <c r="D22" s="38"/>
      <c r="E22" s="38"/>
      <c r="F22" s="38"/>
      <c r="G22" s="38"/>
      <c r="H22" s="38"/>
      <c r="I22" s="38"/>
      <c r="J22" s="38"/>
      <c r="K22" s="39" t="s">
        <v>28</v>
      </c>
      <c r="L22" s="38"/>
      <c r="M22" s="38"/>
      <c r="N22" s="38"/>
    </row>
    <row r="23" spans="1:14" x14ac:dyDescent="0.35">
      <c r="A23" s="41"/>
      <c r="B23" s="41"/>
      <c r="C23" s="41"/>
      <c r="D23" s="41"/>
      <c r="E23" s="41"/>
      <c r="F23" s="41"/>
      <c r="G23" s="41"/>
      <c r="H23" s="41"/>
      <c r="I23" s="41"/>
      <c r="J23" s="41"/>
      <c r="K23" s="42" t="s">
        <v>28</v>
      </c>
      <c r="L23" s="41"/>
      <c r="M23" s="41"/>
      <c r="N23" s="41"/>
    </row>
    <row r="24" spans="1:14" x14ac:dyDescent="0.35">
      <c r="A24" s="38"/>
      <c r="B24" s="38"/>
      <c r="C24" s="38"/>
      <c r="D24" s="38"/>
      <c r="E24" s="38"/>
      <c r="F24" s="38"/>
      <c r="G24" s="38"/>
      <c r="H24" s="38"/>
      <c r="I24" s="38"/>
      <c r="J24" s="38"/>
      <c r="K24" s="39" t="s">
        <v>28</v>
      </c>
      <c r="L24" s="38"/>
      <c r="M24" s="38"/>
      <c r="N24" s="38"/>
    </row>
    <row r="25" spans="1:14" x14ac:dyDescent="0.35">
      <c r="A25" s="41"/>
      <c r="B25" s="41"/>
      <c r="C25" s="41"/>
      <c r="D25" s="41"/>
      <c r="E25" s="41"/>
      <c r="F25" s="41"/>
      <c r="G25" s="41"/>
      <c r="H25" s="41"/>
      <c r="I25" s="41"/>
      <c r="J25" s="41"/>
      <c r="K25" s="42" t="s">
        <v>28</v>
      </c>
      <c r="L25" s="41"/>
      <c r="M25" s="41"/>
      <c r="N25" s="41"/>
    </row>
    <row r="26" spans="1:14" x14ac:dyDescent="0.35">
      <c r="A26" s="38"/>
      <c r="B26" s="38"/>
      <c r="C26" s="38"/>
      <c r="D26" s="38"/>
      <c r="E26" s="38"/>
      <c r="F26" s="38"/>
      <c r="G26" s="38"/>
      <c r="H26" s="38"/>
      <c r="I26" s="38"/>
      <c r="J26" s="38"/>
      <c r="K26" s="39" t="s">
        <v>28</v>
      </c>
      <c r="L26" s="38"/>
      <c r="M26" s="38"/>
      <c r="N26" s="38"/>
    </row>
    <row r="27" spans="1:14" x14ac:dyDescent="0.35">
      <c r="A27" s="41"/>
      <c r="B27" s="41"/>
      <c r="C27" s="41"/>
      <c r="D27" s="41"/>
      <c r="E27" s="41"/>
      <c r="F27" s="41"/>
      <c r="G27" s="41"/>
      <c r="H27" s="41"/>
      <c r="I27" s="41"/>
      <c r="J27" s="41"/>
      <c r="K27" s="42" t="s">
        <v>28</v>
      </c>
      <c r="L27" s="41"/>
      <c r="M27" s="41"/>
      <c r="N27" s="41"/>
    </row>
    <row r="28" spans="1:14" x14ac:dyDescent="0.35">
      <c r="A28" s="38"/>
      <c r="B28" s="38"/>
      <c r="C28" s="38"/>
      <c r="D28" s="38"/>
      <c r="E28" s="38"/>
      <c r="F28" s="38"/>
      <c r="G28" s="38"/>
      <c r="H28" s="38"/>
      <c r="I28" s="38"/>
      <c r="J28" s="38"/>
      <c r="K28" s="39" t="s">
        <v>28</v>
      </c>
      <c r="L28" s="38"/>
      <c r="M28" s="38"/>
      <c r="N28" s="38"/>
    </row>
    <row r="29" spans="1:14" x14ac:dyDescent="0.35">
      <c r="A29" s="41"/>
      <c r="B29" s="41"/>
      <c r="C29" s="41"/>
      <c r="D29" s="41"/>
      <c r="E29" s="41"/>
      <c r="F29" s="41"/>
      <c r="G29" s="41"/>
      <c r="H29" s="41"/>
      <c r="I29" s="41"/>
      <c r="J29" s="41"/>
      <c r="K29" s="42" t="s">
        <v>28</v>
      </c>
      <c r="L29" s="41"/>
      <c r="M29" s="41"/>
      <c r="N29" s="41"/>
    </row>
    <row r="30" spans="1:14" x14ac:dyDescent="0.35">
      <c r="A30" s="38"/>
      <c r="B30" s="38"/>
      <c r="C30" s="38"/>
      <c r="D30" s="38"/>
      <c r="E30" s="38"/>
      <c r="F30" s="38"/>
      <c r="G30" s="38"/>
      <c r="H30" s="38"/>
      <c r="I30" s="38"/>
      <c r="J30" s="38"/>
      <c r="K30" s="39" t="s">
        <v>28</v>
      </c>
      <c r="L30" s="38"/>
      <c r="M30" s="38"/>
      <c r="N30" s="38"/>
    </row>
    <row r="31" spans="1:14" x14ac:dyDescent="0.35">
      <c r="A31" s="41"/>
      <c r="B31" s="41"/>
      <c r="C31" s="41"/>
      <c r="D31" s="41"/>
      <c r="E31" s="41"/>
      <c r="F31" s="41"/>
      <c r="G31" s="41"/>
      <c r="H31" s="41"/>
      <c r="I31" s="41"/>
      <c r="J31" s="41"/>
      <c r="K31" s="42" t="s">
        <v>28</v>
      </c>
      <c r="L31" s="41"/>
      <c r="M31" s="41"/>
      <c r="N31" s="41"/>
    </row>
    <row r="32" spans="1:14" x14ac:dyDescent="0.35">
      <c r="A32" s="38"/>
      <c r="B32" s="38"/>
      <c r="C32" s="38"/>
      <c r="D32" s="38"/>
      <c r="E32" s="38"/>
      <c r="F32" s="38"/>
      <c r="G32" s="38"/>
      <c r="H32" s="38"/>
      <c r="I32" s="38"/>
      <c r="J32" s="38"/>
      <c r="K32" s="39" t="s">
        <v>28</v>
      </c>
      <c r="L32" s="38"/>
      <c r="M32" s="38"/>
      <c r="N32" s="38"/>
    </row>
    <row r="33" spans="1:14" x14ac:dyDescent="0.35">
      <c r="A33" s="41"/>
      <c r="B33" s="41"/>
      <c r="C33" s="41"/>
      <c r="D33" s="41"/>
      <c r="E33" s="41"/>
      <c r="F33" s="41"/>
      <c r="G33" s="41"/>
      <c r="H33" s="41"/>
      <c r="I33" s="41"/>
      <c r="J33" s="41"/>
      <c r="K33" s="42" t="s">
        <v>28</v>
      </c>
      <c r="L33" s="41"/>
      <c r="M33" s="41"/>
      <c r="N33" s="41"/>
    </row>
    <row r="34" spans="1:14" x14ac:dyDescent="0.35">
      <c r="A34" s="38"/>
      <c r="B34" s="38"/>
      <c r="C34" s="38"/>
      <c r="D34" s="38"/>
      <c r="E34" s="38"/>
      <c r="F34" s="38"/>
      <c r="G34" s="38"/>
      <c r="H34" s="38"/>
      <c r="I34" s="38"/>
      <c r="J34" s="38"/>
      <c r="K34" s="39" t="s">
        <v>28</v>
      </c>
      <c r="L34" s="38"/>
      <c r="M34" s="38"/>
      <c r="N34" s="38"/>
    </row>
    <row r="35" spans="1:14" x14ac:dyDescent="0.35">
      <c r="A35" s="41"/>
      <c r="B35" s="41"/>
      <c r="C35" s="41"/>
      <c r="D35" s="41"/>
      <c r="E35" s="41"/>
      <c r="F35" s="41"/>
      <c r="G35" s="41"/>
      <c r="H35" s="41"/>
      <c r="I35" s="41"/>
      <c r="J35" s="41"/>
      <c r="K35" s="42" t="s">
        <v>28</v>
      </c>
      <c r="L35" s="41"/>
      <c r="M35" s="41"/>
      <c r="N35" s="41"/>
    </row>
    <row r="36" spans="1:14" x14ac:dyDescent="0.35">
      <c r="A36" s="38"/>
      <c r="B36" s="38"/>
      <c r="C36" s="38"/>
      <c r="D36" s="38"/>
      <c r="E36" s="38"/>
      <c r="F36" s="38"/>
      <c r="G36" s="38"/>
      <c r="H36" s="38"/>
      <c r="I36" s="38"/>
      <c r="J36" s="38"/>
      <c r="K36" s="39" t="s">
        <v>28</v>
      </c>
      <c r="L36" s="38"/>
      <c r="M36" s="38"/>
      <c r="N36" s="38"/>
    </row>
    <row r="37" spans="1:14" x14ac:dyDescent="0.35">
      <c r="A37" s="41"/>
      <c r="B37" s="41"/>
      <c r="C37" s="41"/>
      <c r="D37" s="41"/>
      <c r="E37" s="41"/>
      <c r="F37" s="41"/>
      <c r="G37" s="41"/>
      <c r="H37" s="41"/>
      <c r="I37" s="41"/>
      <c r="J37" s="41"/>
      <c r="K37" s="42" t="s">
        <v>28</v>
      </c>
      <c r="L37" s="41"/>
      <c r="M37" s="41"/>
      <c r="N37" s="41"/>
    </row>
    <row r="38" spans="1:14" x14ac:dyDescent="0.35">
      <c r="A38" s="38"/>
      <c r="B38" s="38"/>
      <c r="C38" s="38"/>
      <c r="D38" s="38"/>
      <c r="E38" s="38"/>
      <c r="F38" s="38"/>
      <c r="G38" s="38"/>
      <c r="H38" s="38"/>
      <c r="I38" s="38"/>
      <c r="J38" s="38"/>
      <c r="K38" s="39" t="s">
        <v>28</v>
      </c>
      <c r="L38" s="38"/>
      <c r="M38" s="38"/>
      <c r="N38" s="38"/>
    </row>
    <row r="39" spans="1:14" x14ac:dyDescent="0.35">
      <c r="A39" s="41"/>
      <c r="B39" s="41"/>
      <c r="C39" s="41"/>
      <c r="D39" s="41"/>
      <c r="E39" s="41"/>
      <c r="F39" s="41"/>
      <c r="G39" s="41"/>
      <c r="H39" s="41"/>
      <c r="I39" s="41"/>
      <c r="J39" s="41"/>
      <c r="K39" s="42" t="s">
        <v>28</v>
      </c>
      <c r="L39" s="41"/>
      <c r="M39" s="41"/>
      <c r="N39" s="41"/>
    </row>
    <row r="40" spans="1:14" x14ac:dyDescent="0.35">
      <c r="A40" s="38"/>
      <c r="B40" s="38"/>
      <c r="C40" s="38"/>
      <c r="D40" s="38"/>
      <c r="E40" s="38"/>
      <c r="F40" s="38"/>
      <c r="G40" s="38"/>
      <c r="H40" s="38"/>
      <c r="I40" s="38"/>
      <c r="J40" s="38"/>
      <c r="K40" s="39" t="s">
        <v>28</v>
      </c>
      <c r="L40" s="38"/>
      <c r="M40" s="38"/>
      <c r="N40" s="38"/>
    </row>
    <row r="41" spans="1:14" x14ac:dyDescent="0.35">
      <c r="A41" s="41"/>
      <c r="B41" s="41"/>
      <c r="C41" s="41"/>
      <c r="D41" s="41"/>
      <c r="E41" s="41"/>
      <c r="F41" s="41"/>
      <c r="G41" s="41"/>
      <c r="H41" s="41"/>
      <c r="I41" s="41"/>
      <c r="J41" s="41"/>
      <c r="K41" s="42" t="s">
        <v>28</v>
      </c>
      <c r="L41" s="41"/>
      <c r="M41" s="41"/>
      <c r="N41" s="41"/>
    </row>
    <row r="42" spans="1:14" x14ac:dyDescent="0.35">
      <c r="A42" s="38"/>
      <c r="B42" s="38"/>
      <c r="C42" s="38"/>
      <c r="D42" s="38"/>
      <c r="E42" s="38"/>
      <c r="F42" s="38"/>
      <c r="G42" s="38"/>
      <c r="H42" s="38"/>
      <c r="I42" s="38"/>
      <c r="J42" s="38"/>
      <c r="K42" s="39" t="s">
        <v>28</v>
      </c>
      <c r="L42" s="38"/>
      <c r="M42" s="38"/>
      <c r="N42" s="38"/>
    </row>
    <row r="43" spans="1:14" x14ac:dyDescent="0.35">
      <c r="A43" s="41"/>
      <c r="B43" s="41"/>
      <c r="C43" s="41"/>
      <c r="D43" s="41"/>
      <c r="E43" s="41"/>
      <c r="F43" s="41"/>
      <c r="G43" s="41"/>
      <c r="H43" s="41"/>
      <c r="I43" s="41"/>
      <c r="J43" s="41"/>
      <c r="K43" s="42" t="s">
        <v>28</v>
      </c>
      <c r="L43" s="41"/>
      <c r="M43" s="41"/>
      <c r="N43" s="41"/>
    </row>
    <row r="44" spans="1:14" x14ac:dyDescent="0.35">
      <c r="A44" s="38"/>
      <c r="B44" s="38"/>
      <c r="C44" s="38"/>
      <c r="D44" s="38"/>
      <c r="E44" s="38"/>
      <c r="F44" s="38"/>
      <c r="G44" s="38"/>
      <c r="H44" s="38"/>
      <c r="I44" s="38"/>
      <c r="J44" s="38"/>
      <c r="K44" s="39" t="s">
        <v>28</v>
      </c>
      <c r="L44" s="38"/>
      <c r="M44" s="38"/>
      <c r="N44" s="38"/>
    </row>
    <row r="45" spans="1:14" x14ac:dyDescent="0.35">
      <c r="A45" s="41"/>
      <c r="B45" s="41"/>
      <c r="C45" s="41"/>
      <c r="D45" s="41"/>
      <c r="E45" s="41"/>
      <c r="F45" s="41"/>
      <c r="G45" s="41"/>
      <c r="H45" s="41"/>
      <c r="I45" s="41"/>
      <c r="J45" s="41"/>
      <c r="K45" s="42" t="s">
        <v>28</v>
      </c>
      <c r="L45" s="41"/>
      <c r="M45" s="41"/>
      <c r="N45" s="41"/>
    </row>
    <row r="46" spans="1:14" x14ac:dyDescent="0.35">
      <c r="A46" s="38"/>
      <c r="B46" s="38"/>
      <c r="C46" s="38"/>
      <c r="D46" s="38"/>
      <c r="E46" s="38"/>
      <c r="F46" s="38"/>
      <c r="G46" s="38"/>
      <c r="H46" s="38"/>
      <c r="I46" s="38"/>
      <c r="J46" s="38"/>
      <c r="K46" s="39" t="s">
        <v>28</v>
      </c>
      <c r="L46" s="38"/>
      <c r="M46" s="38"/>
      <c r="N46" s="38"/>
    </row>
    <row r="47" spans="1:14" x14ac:dyDescent="0.35">
      <c r="A47" s="41"/>
      <c r="B47" s="41"/>
      <c r="C47" s="41"/>
      <c r="D47" s="41"/>
      <c r="E47" s="41"/>
      <c r="F47" s="41"/>
      <c r="G47" s="41"/>
      <c r="H47" s="41"/>
      <c r="I47" s="41"/>
      <c r="J47" s="41"/>
      <c r="K47" s="42" t="s">
        <v>28</v>
      </c>
      <c r="L47" s="41"/>
      <c r="M47" s="41"/>
      <c r="N47" s="41"/>
    </row>
    <row r="48" spans="1:14" x14ac:dyDescent="0.35">
      <c r="A48" s="38"/>
      <c r="B48" s="38"/>
      <c r="C48" s="38"/>
      <c r="D48" s="38"/>
      <c r="E48" s="38"/>
      <c r="F48" s="38"/>
      <c r="G48" s="38"/>
      <c r="H48" s="38"/>
      <c r="I48" s="38"/>
      <c r="J48" s="38"/>
      <c r="K48" s="39" t="s">
        <v>28</v>
      </c>
      <c r="L48" s="38"/>
      <c r="M48" s="38"/>
      <c r="N48" s="38"/>
    </row>
    <row r="49" spans="1:14" x14ac:dyDescent="0.35">
      <c r="A49" s="41"/>
      <c r="B49" s="41"/>
      <c r="C49" s="41"/>
      <c r="D49" s="41"/>
      <c r="E49" s="41"/>
      <c r="F49" s="41"/>
      <c r="G49" s="41"/>
      <c r="H49" s="41"/>
      <c r="I49" s="41"/>
      <c r="J49" s="41"/>
      <c r="K49" s="42" t="s">
        <v>28</v>
      </c>
      <c r="L49" s="41"/>
      <c r="M49" s="41"/>
      <c r="N49" s="41"/>
    </row>
    <row r="50" spans="1:14" x14ac:dyDescent="0.35">
      <c r="A50" s="38"/>
      <c r="B50" s="38"/>
      <c r="C50" s="38"/>
      <c r="D50" s="38"/>
      <c r="E50" s="38"/>
      <c r="F50" s="38"/>
      <c r="G50" s="38"/>
      <c r="H50" s="38"/>
      <c r="I50" s="38"/>
      <c r="J50" s="38"/>
      <c r="K50" s="39" t="s">
        <v>28</v>
      </c>
      <c r="L50" s="38"/>
      <c r="M50" s="38"/>
      <c r="N50" s="38"/>
    </row>
    <row r="51" spans="1:14" x14ac:dyDescent="0.35">
      <c r="A51" s="41"/>
      <c r="B51" s="41"/>
      <c r="C51" s="41"/>
      <c r="D51" s="41"/>
      <c r="E51" s="41"/>
      <c r="F51" s="41"/>
      <c r="G51" s="41"/>
      <c r="H51" s="41"/>
      <c r="I51" s="41"/>
      <c r="J51" s="41"/>
      <c r="K51" s="42" t="s">
        <v>28</v>
      </c>
      <c r="L51" s="41"/>
      <c r="M51" s="41"/>
      <c r="N51" s="41"/>
    </row>
    <row r="52" spans="1:14" x14ac:dyDescent="0.35">
      <c r="A52" s="38"/>
      <c r="B52" s="38"/>
      <c r="C52" s="38"/>
      <c r="D52" s="38"/>
      <c r="E52" s="38"/>
      <c r="F52" s="38"/>
      <c r="G52" s="38"/>
      <c r="H52" s="38"/>
      <c r="I52" s="38"/>
      <c r="J52" s="38"/>
      <c r="K52" s="39" t="s">
        <v>28</v>
      </c>
      <c r="L52" s="38"/>
      <c r="M52" s="38"/>
      <c r="N52" s="38"/>
    </row>
    <row r="53" spans="1:14" x14ac:dyDescent="0.35">
      <c r="A53" s="41"/>
      <c r="B53" s="41"/>
      <c r="C53" s="41"/>
      <c r="D53" s="41"/>
      <c r="E53" s="41"/>
      <c r="F53" s="41"/>
      <c r="G53" s="41"/>
      <c r="H53" s="41"/>
      <c r="I53" s="41"/>
      <c r="J53" s="41"/>
      <c r="K53" s="42" t="s">
        <v>28</v>
      </c>
      <c r="L53" s="41"/>
      <c r="M53" s="41"/>
      <c r="N53" s="41"/>
    </row>
    <row r="54" spans="1:14" x14ac:dyDescent="0.35">
      <c r="A54" s="44"/>
      <c r="B54" s="44"/>
      <c r="C54" s="44"/>
      <c r="D54" s="44"/>
      <c r="E54" s="44"/>
      <c r="F54" s="44"/>
      <c r="G54" s="44"/>
      <c r="H54" s="44"/>
      <c r="I54" s="44"/>
      <c r="J54" s="44"/>
      <c r="K54" s="45" t="s">
        <v>28</v>
      </c>
      <c r="L54" s="44"/>
      <c r="M54" s="44"/>
      <c r="N54" s="44"/>
    </row>
    <row r="55" spans="1:14" x14ac:dyDescent="0.35">
      <c r="A55" s="44"/>
      <c r="B55" s="44"/>
      <c r="C55" s="44"/>
      <c r="D55" s="44"/>
      <c r="E55" s="44"/>
      <c r="F55" s="44"/>
      <c r="G55" s="44"/>
      <c r="H55" s="44"/>
      <c r="I55" s="44"/>
      <c r="J55" s="44"/>
      <c r="K55" s="45" t="s">
        <v>28</v>
      </c>
      <c r="L55" s="44"/>
      <c r="M55" s="44"/>
      <c r="N55" s="44"/>
    </row>
    <row r="56" spans="1:14" x14ac:dyDescent="0.35">
      <c r="A56" s="44"/>
      <c r="B56" s="44"/>
      <c r="C56" s="44"/>
      <c r="D56" s="44"/>
      <c r="E56" s="44"/>
      <c r="F56" s="44"/>
      <c r="G56" s="44"/>
      <c r="H56" s="44"/>
      <c r="I56" s="44"/>
      <c r="J56" s="44"/>
      <c r="K56" s="45" t="s">
        <v>28</v>
      </c>
      <c r="L56" s="44"/>
      <c r="M56" s="44"/>
      <c r="N56" s="44"/>
    </row>
    <row r="57" spans="1:14" x14ac:dyDescent="0.35">
      <c r="A57" s="44"/>
      <c r="B57" s="44"/>
      <c r="C57" s="44"/>
      <c r="D57" s="44"/>
      <c r="E57" s="44"/>
      <c r="F57" s="44"/>
      <c r="G57" s="44"/>
      <c r="H57" s="44"/>
      <c r="I57" s="44"/>
      <c r="J57" s="44"/>
      <c r="K57" s="45" t="s">
        <v>28</v>
      </c>
      <c r="L57" s="44"/>
      <c r="M57" s="44"/>
      <c r="N57" s="44"/>
    </row>
    <row r="58" spans="1:14" x14ac:dyDescent="0.35">
      <c r="A58" s="44"/>
      <c r="B58" s="44"/>
      <c r="C58" s="44"/>
      <c r="D58" s="44"/>
      <c r="E58" s="44"/>
      <c r="F58" s="44"/>
      <c r="G58" s="44"/>
      <c r="H58" s="44"/>
      <c r="I58" s="44"/>
      <c r="J58" s="44"/>
      <c r="K58" s="45" t="s">
        <v>28</v>
      </c>
      <c r="L58" s="44"/>
      <c r="M58" s="44"/>
      <c r="N58" s="44"/>
    </row>
    <row r="59" spans="1:14" x14ac:dyDescent="0.35">
      <c r="A59" s="44"/>
      <c r="B59" s="44"/>
      <c r="C59" s="44"/>
      <c r="D59" s="44"/>
      <c r="E59" s="44"/>
      <c r="F59" s="44"/>
      <c r="G59" s="44"/>
      <c r="H59" s="44"/>
      <c r="I59" s="44"/>
      <c r="J59" s="44"/>
      <c r="K59" s="45" t="s">
        <v>28</v>
      </c>
      <c r="L59" s="44"/>
      <c r="M59" s="44"/>
      <c r="N59" s="44"/>
    </row>
    <row r="60" spans="1:14" x14ac:dyDescent="0.35">
      <c r="A60" s="44"/>
      <c r="B60" s="44"/>
      <c r="C60" s="44"/>
      <c r="D60" s="44"/>
      <c r="E60" s="44"/>
      <c r="F60" s="44"/>
      <c r="G60" s="44"/>
      <c r="H60" s="44"/>
      <c r="I60" s="44"/>
      <c r="J60" s="44"/>
      <c r="K60" s="45" t="s">
        <v>28</v>
      </c>
      <c r="L60" s="44"/>
      <c r="M60" s="44"/>
      <c r="N60" s="44"/>
    </row>
    <row r="61" spans="1:14" x14ac:dyDescent="0.35">
      <c r="A61" s="44"/>
      <c r="B61" s="44"/>
      <c r="C61" s="44"/>
      <c r="D61" s="44"/>
      <c r="E61" s="44"/>
      <c r="F61" s="44"/>
      <c r="G61" s="44"/>
      <c r="H61" s="44"/>
      <c r="I61" s="44"/>
      <c r="J61" s="44"/>
      <c r="K61" s="45" t="s">
        <v>28</v>
      </c>
      <c r="L61" s="44"/>
      <c r="M61" s="44"/>
      <c r="N61" s="44"/>
    </row>
    <row r="62" spans="1:14" x14ac:dyDescent="0.35">
      <c r="A62" s="44"/>
      <c r="B62" s="44"/>
      <c r="C62" s="44"/>
      <c r="D62" s="44"/>
      <c r="E62" s="44"/>
      <c r="F62" s="44"/>
      <c r="G62" s="44"/>
      <c r="H62" s="44"/>
      <c r="I62" s="44"/>
      <c r="J62" s="44"/>
      <c r="K62" s="45" t="s">
        <v>28</v>
      </c>
      <c r="L62" s="44"/>
      <c r="M62" s="44"/>
      <c r="N62" s="44"/>
    </row>
    <row r="63" spans="1:14" x14ac:dyDescent="0.35">
      <c r="A63" s="44"/>
      <c r="B63" s="44"/>
      <c r="C63" s="44"/>
      <c r="D63" s="44"/>
      <c r="E63" s="44"/>
      <c r="F63" s="44"/>
      <c r="G63" s="44"/>
      <c r="H63" s="44"/>
      <c r="I63" s="44"/>
      <c r="J63" s="44"/>
      <c r="K63" s="45" t="s">
        <v>28</v>
      </c>
      <c r="L63" s="44"/>
      <c r="M63" s="44"/>
      <c r="N63" s="44"/>
    </row>
    <row r="64" spans="1:14" x14ac:dyDescent="0.35">
      <c r="A64" s="44"/>
      <c r="B64" s="44"/>
      <c r="C64" s="44"/>
      <c r="D64" s="44"/>
      <c r="E64" s="44"/>
      <c r="F64" s="44"/>
      <c r="G64" s="44"/>
      <c r="H64" s="44"/>
      <c r="I64" s="44"/>
      <c r="J64" s="44"/>
      <c r="K64" s="45" t="s">
        <v>28</v>
      </c>
      <c r="L64" s="44"/>
      <c r="M64" s="44"/>
      <c r="N64" s="44"/>
    </row>
    <row r="65" spans="1:14" x14ac:dyDescent="0.35">
      <c r="A65" s="44"/>
      <c r="B65" s="44"/>
      <c r="C65" s="44"/>
      <c r="D65" s="44"/>
      <c r="E65" s="44"/>
      <c r="F65" s="44"/>
      <c r="G65" s="44"/>
      <c r="H65" s="44"/>
      <c r="I65" s="44"/>
      <c r="J65" s="44"/>
      <c r="K65" s="45" t="s">
        <v>28</v>
      </c>
      <c r="L65" s="44"/>
      <c r="M65" s="44"/>
      <c r="N65" s="44"/>
    </row>
    <row r="66" spans="1:14" x14ac:dyDescent="0.35">
      <c r="A66" s="44"/>
      <c r="B66" s="44"/>
      <c r="C66" s="44"/>
      <c r="D66" s="44"/>
      <c r="E66" s="44"/>
      <c r="F66" s="44"/>
      <c r="G66" s="44"/>
      <c r="H66" s="44"/>
      <c r="I66" s="44"/>
      <c r="J66" s="44"/>
      <c r="K66" s="45" t="s">
        <v>28</v>
      </c>
      <c r="L66" s="44"/>
      <c r="M66" s="44"/>
      <c r="N66" s="44"/>
    </row>
    <row r="67" spans="1:14" x14ac:dyDescent="0.35">
      <c r="A67" s="44"/>
      <c r="B67" s="44"/>
      <c r="C67" s="44"/>
      <c r="D67" s="44"/>
      <c r="E67" s="44"/>
      <c r="F67" s="44"/>
      <c r="G67" s="44"/>
      <c r="H67" s="44"/>
      <c r="I67" s="44"/>
      <c r="J67" s="44"/>
      <c r="K67" s="45" t="s">
        <v>28</v>
      </c>
      <c r="L67" s="44"/>
      <c r="M67" s="44"/>
      <c r="N67" s="44"/>
    </row>
    <row r="68" spans="1:14" x14ac:dyDescent="0.35">
      <c r="A68" s="44"/>
      <c r="B68" s="44"/>
      <c r="C68" s="44"/>
      <c r="D68" s="44"/>
      <c r="E68" s="44"/>
      <c r="F68" s="44"/>
      <c r="G68" s="44"/>
      <c r="H68" s="44"/>
      <c r="I68" s="44"/>
      <c r="J68" s="44"/>
      <c r="K68" s="45" t="s">
        <v>28</v>
      </c>
      <c r="L68" s="44"/>
      <c r="M68" s="44"/>
      <c r="N68" s="44"/>
    </row>
    <row r="69" spans="1:14" x14ac:dyDescent="0.35">
      <c r="A69" s="44"/>
      <c r="B69" s="44"/>
      <c r="C69" s="44"/>
      <c r="D69" s="44"/>
      <c r="E69" s="44"/>
      <c r="F69" s="44"/>
      <c r="G69" s="44"/>
      <c r="H69" s="44"/>
      <c r="I69" s="44"/>
      <c r="J69" s="44"/>
      <c r="K69" s="45" t="s">
        <v>28</v>
      </c>
      <c r="L69" s="44"/>
      <c r="M69" s="44"/>
      <c r="N69" s="44"/>
    </row>
    <row r="70" spans="1:14" x14ac:dyDescent="0.35">
      <c r="A70" s="44"/>
      <c r="B70" s="44"/>
      <c r="C70" s="44"/>
      <c r="D70" s="44"/>
      <c r="E70" s="44"/>
      <c r="F70" s="44"/>
      <c r="G70" s="44"/>
      <c r="H70" s="44"/>
      <c r="I70" s="44"/>
      <c r="J70" s="44"/>
      <c r="K70" s="45" t="s">
        <v>28</v>
      </c>
      <c r="L70" s="44"/>
      <c r="M70" s="44"/>
      <c r="N70" s="44"/>
    </row>
    <row r="71" spans="1:14" x14ac:dyDescent="0.35">
      <c r="A71" s="44"/>
      <c r="B71" s="44"/>
      <c r="C71" s="44"/>
      <c r="D71" s="44"/>
      <c r="E71" s="44"/>
      <c r="F71" s="44"/>
      <c r="G71" s="44"/>
      <c r="H71" s="44"/>
      <c r="I71" s="44"/>
      <c r="J71" s="44"/>
      <c r="K71" s="45" t="s">
        <v>28</v>
      </c>
      <c r="L71" s="44"/>
      <c r="M71" s="44"/>
      <c r="N71" s="44"/>
    </row>
    <row r="72" spans="1:14" x14ac:dyDescent="0.35">
      <c r="A72" s="44"/>
      <c r="B72" s="44"/>
      <c r="C72" s="44"/>
      <c r="D72" s="44"/>
      <c r="E72" s="44"/>
      <c r="F72" s="44"/>
      <c r="G72" s="44"/>
      <c r="H72" s="44"/>
      <c r="I72" s="44"/>
      <c r="J72" s="44"/>
      <c r="K72" s="45" t="s">
        <v>28</v>
      </c>
      <c r="L72" s="44"/>
      <c r="M72" s="44"/>
      <c r="N72" s="44"/>
    </row>
    <row r="73" spans="1:14" x14ac:dyDescent="0.35">
      <c r="A73" s="44"/>
      <c r="B73" s="44"/>
      <c r="C73" s="44"/>
      <c r="D73" s="44"/>
      <c r="E73" s="44"/>
      <c r="F73" s="44"/>
      <c r="G73" s="44"/>
      <c r="H73" s="44"/>
      <c r="I73" s="44"/>
      <c r="J73" s="44"/>
      <c r="K73" s="45" t="s">
        <v>28</v>
      </c>
      <c r="L73" s="44"/>
      <c r="M73" s="44"/>
      <c r="N73" s="44"/>
    </row>
    <row r="74" spans="1:14" x14ac:dyDescent="0.35">
      <c r="A74" s="44"/>
      <c r="B74" s="44"/>
      <c r="C74" s="44"/>
      <c r="D74" s="44"/>
      <c r="E74" s="44"/>
      <c r="F74" s="44"/>
      <c r="G74" s="44"/>
      <c r="H74" s="44"/>
      <c r="I74" s="44"/>
      <c r="J74" s="44"/>
      <c r="K74" s="45" t="s">
        <v>28</v>
      </c>
      <c r="L74" s="44"/>
      <c r="M74" s="44"/>
      <c r="N74" s="44"/>
    </row>
    <row r="75" spans="1:14" x14ac:dyDescent="0.35">
      <c r="A75" s="44"/>
      <c r="B75" s="44"/>
      <c r="C75" s="44"/>
      <c r="D75" s="44"/>
      <c r="E75" s="44"/>
      <c r="F75" s="44"/>
      <c r="G75" s="44"/>
      <c r="H75" s="44"/>
      <c r="I75" s="44"/>
      <c r="J75" s="44"/>
      <c r="K75" s="45" t="s">
        <v>28</v>
      </c>
      <c r="L75" s="44"/>
      <c r="M75" s="44"/>
      <c r="N75" s="44"/>
    </row>
    <row r="76" spans="1:14" x14ac:dyDescent="0.35">
      <c r="A76" s="44"/>
      <c r="B76" s="44"/>
      <c r="C76" s="44"/>
      <c r="D76" s="44"/>
      <c r="E76" s="44"/>
      <c r="F76" s="44"/>
      <c r="G76" s="44"/>
      <c r="H76" s="44"/>
      <c r="I76" s="44"/>
      <c r="J76" s="44"/>
      <c r="K76" s="45" t="s">
        <v>28</v>
      </c>
      <c r="L76" s="44"/>
      <c r="M76" s="44"/>
      <c r="N76" s="44"/>
    </row>
    <row r="77" spans="1:14" x14ac:dyDescent="0.35">
      <c r="A77" s="44"/>
      <c r="B77" s="44"/>
      <c r="C77" s="44"/>
      <c r="D77" s="44"/>
      <c r="E77" s="44"/>
      <c r="F77" s="44"/>
      <c r="G77" s="44"/>
      <c r="H77" s="44"/>
      <c r="I77" s="44"/>
      <c r="J77" s="44"/>
      <c r="K77" s="45" t="s">
        <v>28</v>
      </c>
      <c r="L77" s="44"/>
      <c r="M77" s="44"/>
      <c r="N77" s="44"/>
    </row>
    <row r="78" spans="1:14" x14ac:dyDescent="0.35">
      <c r="A78" s="44"/>
      <c r="B78" s="44"/>
      <c r="C78" s="44"/>
      <c r="D78" s="44"/>
      <c r="E78" s="44"/>
      <c r="F78" s="44"/>
      <c r="G78" s="44"/>
      <c r="H78" s="44"/>
      <c r="I78" s="44"/>
      <c r="J78" s="44"/>
      <c r="K78" s="45" t="s">
        <v>28</v>
      </c>
      <c r="L78" s="44"/>
      <c r="M78" s="44"/>
      <c r="N78" s="44"/>
    </row>
    <row r="79" spans="1:14" x14ac:dyDescent="0.35">
      <c r="A79" s="44"/>
      <c r="B79" s="44"/>
      <c r="C79" s="44"/>
      <c r="D79" s="44"/>
      <c r="E79" s="44"/>
      <c r="F79" s="44"/>
      <c r="G79" s="44"/>
      <c r="H79" s="44"/>
      <c r="I79" s="44"/>
      <c r="J79" s="44"/>
      <c r="K79" s="45" t="s">
        <v>28</v>
      </c>
      <c r="L79" s="44"/>
      <c r="M79" s="44"/>
      <c r="N79" s="44"/>
    </row>
    <row r="80" spans="1:14" x14ac:dyDescent="0.35">
      <c r="A80" s="44"/>
      <c r="B80" s="44"/>
      <c r="C80" s="44"/>
      <c r="D80" s="44"/>
      <c r="E80" s="44"/>
      <c r="F80" s="44"/>
      <c r="G80" s="44"/>
      <c r="H80" s="44"/>
      <c r="I80" s="44"/>
      <c r="J80" s="44"/>
      <c r="K80" s="45" t="s">
        <v>28</v>
      </c>
      <c r="L80" s="44"/>
      <c r="M80" s="44"/>
      <c r="N80" s="44"/>
    </row>
    <row r="81" spans="1:14" x14ac:dyDescent="0.35">
      <c r="A81" s="44"/>
      <c r="B81" s="44"/>
      <c r="C81" s="44"/>
      <c r="D81" s="44"/>
      <c r="E81" s="44"/>
      <c r="F81" s="44"/>
      <c r="G81" s="44"/>
      <c r="H81" s="44"/>
      <c r="I81" s="44"/>
      <c r="J81" s="44"/>
      <c r="K81" s="45" t="s">
        <v>28</v>
      </c>
      <c r="L81" s="44"/>
      <c r="M81" s="44"/>
      <c r="N81" s="44"/>
    </row>
    <row r="82" spans="1:14" x14ac:dyDescent="0.35">
      <c r="A82" s="44"/>
      <c r="B82" s="44"/>
      <c r="C82" s="44"/>
      <c r="D82" s="44"/>
      <c r="E82" s="44"/>
      <c r="F82" s="44"/>
      <c r="G82" s="44"/>
      <c r="H82" s="44"/>
      <c r="I82" s="44"/>
      <c r="J82" s="44"/>
      <c r="K82" s="45" t="s">
        <v>28</v>
      </c>
      <c r="L82" s="44"/>
      <c r="M82" s="44"/>
      <c r="N82" s="44"/>
    </row>
    <row r="83" spans="1:14" x14ac:dyDescent="0.35">
      <c r="A83" s="44"/>
      <c r="B83" s="44"/>
      <c r="C83" s="44"/>
      <c r="D83" s="44"/>
      <c r="E83" s="44"/>
      <c r="F83" s="44"/>
      <c r="G83" s="44"/>
      <c r="H83" s="44"/>
      <c r="I83" s="44"/>
      <c r="J83" s="44"/>
      <c r="K83" s="45" t="s">
        <v>28</v>
      </c>
      <c r="L83" s="44"/>
      <c r="M83" s="44"/>
      <c r="N83" s="44"/>
    </row>
    <row r="84" spans="1:14" x14ac:dyDescent="0.35">
      <c r="A84" s="44"/>
      <c r="B84" s="44"/>
      <c r="C84" s="44"/>
      <c r="D84" s="44"/>
      <c r="E84" s="44"/>
      <c r="F84" s="44"/>
      <c r="G84" s="44"/>
      <c r="H84" s="44"/>
      <c r="I84" s="44"/>
      <c r="J84" s="44"/>
      <c r="K84" s="45" t="s">
        <v>28</v>
      </c>
      <c r="L84" s="44"/>
      <c r="M84" s="44"/>
      <c r="N84" s="44"/>
    </row>
    <row r="85" spans="1:14" x14ac:dyDescent="0.35">
      <c r="A85" s="44"/>
      <c r="B85" s="44"/>
      <c r="C85" s="44"/>
      <c r="D85" s="44"/>
      <c r="E85" s="44"/>
      <c r="F85" s="44"/>
      <c r="G85" s="44"/>
      <c r="H85" s="44"/>
      <c r="I85" s="44"/>
      <c r="J85" s="44"/>
      <c r="K85" s="45" t="s">
        <v>28</v>
      </c>
      <c r="L85" s="44"/>
      <c r="M85" s="44"/>
      <c r="N85" s="44"/>
    </row>
    <row r="86" spans="1:14" x14ac:dyDescent="0.35">
      <c r="A86" s="44"/>
      <c r="B86" s="44"/>
      <c r="C86" s="44"/>
      <c r="D86" s="44"/>
      <c r="E86" s="44"/>
      <c r="F86" s="44"/>
      <c r="G86" s="44"/>
      <c r="H86" s="44"/>
      <c r="I86" s="44"/>
      <c r="J86" s="44"/>
      <c r="K86" s="45" t="s">
        <v>28</v>
      </c>
      <c r="L86" s="44"/>
      <c r="M86" s="44"/>
      <c r="N86" s="44"/>
    </row>
    <row r="87" spans="1:14" x14ac:dyDescent="0.35">
      <c r="A87" s="44"/>
      <c r="B87" s="44"/>
      <c r="C87" s="44"/>
      <c r="D87" s="44"/>
      <c r="E87" s="44"/>
      <c r="F87" s="44"/>
      <c r="G87" s="44"/>
      <c r="H87" s="44"/>
      <c r="I87" s="44"/>
      <c r="J87" s="44"/>
      <c r="K87" s="45" t="s">
        <v>28</v>
      </c>
      <c r="L87" s="44"/>
      <c r="M87" s="44"/>
      <c r="N87" s="44"/>
    </row>
    <row r="88" spans="1:14" x14ac:dyDescent="0.35">
      <c r="A88" s="44"/>
      <c r="B88" s="44"/>
      <c r="C88" s="44"/>
      <c r="D88" s="44"/>
      <c r="E88" s="44"/>
      <c r="F88" s="44"/>
      <c r="G88" s="44"/>
      <c r="H88" s="44"/>
      <c r="I88" s="44"/>
      <c r="J88" s="44"/>
      <c r="K88" s="45" t="s">
        <v>28</v>
      </c>
      <c r="L88" s="44"/>
      <c r="M88" s="44"/>
      <c r="N88" s="44"/>
    </row>
    <row r="89" spans="1:14" x14ac:dyDescent="0.35">
      <c r="A89" s="44"/>
      <c r="B89" s="44"/>
      <c r="C89" s="44"/>
      <c r="D89" s="44"/>
      <c r="E89" s="44"/>
      <c r="F89" s="44"/>
      <c r="G89" s="44"/>
      <c r="H89" s="44"/>
      <c r="I89" s="44"/>
      <c r="J89" s="44"/>
      <c r="K89" s="45" t="s">
        <v>28</v>
      </c>
      <c r="L89" s="44"/>
      <c r="M89" s="44"/>
      <c r="N89" s="44"/>
    </row>
    <row r="90" spans="1:14" x14ac:dyDescent="0.35">
      <c r="A90" s="44"/>
      <c r="B90" s="44"/>
      <c r="C90" s="44"/>
      <c r="D90" s="44"/>
      <c r="E90" s="44"/>
      <c r="F90" s="44"/>
      <c r="G90" s="44"/>
      <c r="H90" s="44"/>
      <c r="I90" s="44"/>
      <c r="J90" s="44"/>
      <c r="K90" s="45" t="s">
        <v>28</v>
      </c>
      <c r="L90" s="44"/>
      <c r="M90" s="44"/>
      <c r="N90" s="44"/>
    </row>
    <row r="91" spans="1:14" x14ac:dyDescent="0.35">
      <c r="A91" s="44"/>
      <c r="B91" s="44"/>
      <c r="C91" s="44"/>
      <c r="D91" s="44"/>
      <c r="E91" s="44"/>
      <c r="F91" s="44"/>
      <c r="G91" s="44"/>
      <c r="H91" s="44"/>
      <c r="I91" s="44"/>
      <c r="J91" s="44"/>
      <c r="K91" s="45" t="s">
        <v>28</v>
      </c>
      <c r="L91" s="44"/>
      <c r="M91" s="44"/>
      <c r="N91" s="44"/>
    </row>
    <row r="92" spans="1:14" x14ac:dyDescent="0.35">
      <c r="A92" s="44"/>
      <c r="B92" s="44"/>
      <c r="C92" s="44"/>
      <c r="D92" s="44"/>
      <c r="E92" s="44"/>
      <c r="F92" s="44"/>
      <c r="G92" s="44"/>
      <c r="H92" s="44"/>
      <c r="I92" s="44"/>
      <c r="J92" s="44"/>
      <c r="K92" s="45" t="s">
        <v>28</v>
      </c>
      <c r="L92" s="44"/>
      <c r="M92" s="44"/>
      <c r="N92" s="44"/>
    </row>
    <row r="93" spans="1:14" x14ac:dyDescent="0.35">
      <c r="A93" s="44"/>
      <c r="B93" s="44"/>
      <c r="C93" s="44"/>
      <c r="D93" s="44"/>
      <c r="E93" s="44"/>
      <c r="F93" s="44"/>
      <c r="G93" s="44"/>
      <c r="H93" s="44"/>
      <c r="I93" s="44"/>
      <c r="J93" s="44"/>
      <c r="K93" s="45" t="s">
        <v>28</v>
      </c>
      <c r="L93" s="44"/>
      <c r="M93" s="44"/>
      <c r="N93" s="44"/>
    </row>
    <row r="94" spans="1:14" x14ac:dyDescent="0.35">
      <c r="A94" s="44"/>
      <c r="B94" s="44"/>
      <c r="C94" s="44"/>
      <c r="D94" s="44"/>
      <c r="E94" s="44"/>
      <c r="F94" s="44"/>
      <c r="G94" s="44"/>
      <c r="H94" s="44"/>
      <c r="I94" s="44"/>
      <c r="J94" s="44"/>
      <c r="K94" s="45" t="s">
        <v>28</v>
      </c>
      <c r="L94" s="44"/>
      <c r="M94" s="44"/>
      <c r="N94" s="44"/>
    </row>
    <row r="95" spans="1:14" x14ac:dyDescent="0.35">
      <c r="A95" s="44"/>
      <c r="B95" s="44"/>
      <c r="C95" s="44"/>
      <c r="D95" s="44"/>
      <c r="E95" s="44"/>
      <c r="F95" s="44"/>
      <c r="G95" s="44"/>
      <c r="H95" s="44"/>
      <c r="I95" s="44"/>
      <c r="J95" s="44"/>
      <c r="K95" s="45" t="s">
        <v>28</v>
      </c>
      <c r="L95" s="44"/>
      <c r="M95" s="44"/>
      <c r="N95" s="44"/>
    </row>
    <row r="96" spans="1:14" x14ac:dyDescent="0.35">
      <c r="A96" s="44"/>
      <c r="B96" s="44"/>
      <c r="C96" s="44"/>
      <c r="D96" s="44"/>
      <c r="E96" s="44"/>
      <c r="F96" s="44"/>
      <c r="G96" s="44"/>
      <c r="H96" s="44"/>
      <c r="I96" s="44"/>
      <c r="J96" s="44"/>
      <c r="K96" s="45" t="s">
        <v>28</v>
      </c>
      <c r="L96" s="44"/>
      <c r="M96" s="44"/>
      <c r="N96" s="44"/>
    </row>
    <row r="97" spans="1:14" x14ac:dyDescent="0.35">
      <c r="A97" s="44"/>
      <c r="B97" s="44"/>
      <c r="C97" s="44"/>
      <c r="D97" s="44"/>
      <c r="E97" s="44"/>
      <c r="F97" s="44"/>
      <c r="G97" s="44"/>
      <c r="H97" s="44"/>
      <c r="I97" s="44"/>
      <c r="J97" s="44"/>
      <c r="K97" s="45" t="s">
        <v>28</v>
      </c>
      <c r="L97" s="44"/>
      <c r="M97" s="44"/>
      <c r="N97" s="44"/>
    </row>
    <row r="98" spans="1:14" x14ac:dyDescent="0.35">
      <c r="A98" s="44"/>
      <c r="B98" s="44"/>
      <c r="C98" s="44"/>
      <c r="D98" s="44"/>
      <c r="E98" s="44"/>
      <c r="F98" s="44"/>
      <c r="G98" s="44"/>
      <c r="H98" s="44"/>
      <c r="I98" s="44"/>
      <c r="J98" s="44"/>
      <c r="K98" s="45" t="s">
        <v>28</v>
      </c>
      <c r="L98" s="44"/>
      <c r="M98" s="44"/>
      <c r="N98" s="44"/>
    </row>
    <row r="99" spans="1:14" x14ac:dyDescent="0.35">
      <c r="A99" s="44"/>
      <c r="B99" s="44"/>
      <c r="C99" s="44"/>
      <c r="D99" s="44"/>
      <c r="E99" s="44"/>
      <c r="F99" s="44"/>
      <c r="G99" s="44"/>
      <c r="H99" s="44"/>
      <c r="I99" s="44"/>
      <c r="J99" s="44"/>
      <c r="K99" s="45" t="s">
        <v>28</v>
      </c>
      <c r="L99" s="44"/>
      <c r="M99" s="44"/>
      <c r="N99" s="44"/>
    </row>
    <row r="100" spans="1:14" x14ac:dyDescent="0.35">
      <c r="A100" s="44"/>
      <c r="B100" s="44"/>
      <c r="C100" s="44"/>
      <c r="D100" s="44"/>
      <c r="E100" s="44"/>
      <c r="F100" s="44"/>
      <c r="G100" s="44"/>
      <c r="H100" s="44"/>
      <c r="I100" s="44"/>
      <c r="J100" s="44"/>
      <c r="K100" s="45" t="s">
        <v>28</v>
      </c>
      <c r="L100" s="44"/>
      <c r="M100" s="44"/>
      <c r="N100" s="44"/>
    </row>
    <row r="101" spans="1:14" x14ac:dyDescent="0.35">
      <c r="A101" s="44"/>
      <c r="B101" s="44"/>
      <c r="C101" s="44"/>
      <c r="D101" s="44"/>
      <c r="E101" s="44"/>
      <c r="F101" s="44"/>
      <c r="G101" s="44"/>
      <c r="H101" s="44"/>
      <c r="I101" s="44"/>
      <c r="J101" s="44"/>
      <c r="K101" s="45" t="s">
        <v>28</v>
      </c>
      <c r="L101" s="44"/>
      <c r="M101" s="44"/>
      <c r="N101" s="44"/>
    </row>
    <row r="102" spans="1:14" x14ac:dyDescent="0.35">
      <c r="A102" s="44"/>
      <c r="B102" s="44"/>
      <c r="C102" s="44"/>
      <c r="D102" s="44"/>
      <c r="E102" s="44"/>
      <c r="F102" s="44"/>
      <c r="G102" s="44"/>
      <c r="H102" s="44"/>
      <c r="I102" s="44"/>
      <c r="J102" s="44"/>
      <c r="K102" s="45" t="s">
        <v>28</v>
      </c>
      <c r="L102" s="44"/>
      <c r="M102" s="44"/>
      <c r="N102" s="44"/>
    </row>
    <row r="103" spans="1:14" x14ac:dyDescent="0.35">
      <c r="A103" s="44"/>
      <c r="B103" s="44"/>
      <c r="C103" s="44"/>
      <c r="D103" s="44"/>
      <c r="E103" s="44"/>
      <c r="F103" s="44"/>
      <c r="G103" s="44"/>
      <c r="H103" s="44"/>
      <c r="I103" s="44"/>
      <c r="J103" s="44"/>
      <c r="K103" s="45" t="s">
        <v>28</v>
      </c>
      <c r="L103" s="44"/>
      <c r="M103" s="44"/>
      <c r="N103" s="44"/>
    </row>
    <row r="104" spans="1:14" x14ac:dyDescent="0.35">
      <c r="A104" s="44"/>
      <c r="B104" s="44"/>
      <c r="C104" s="44"/>
      <c r="D104" s="44"/>
      <c r="E104" s="44"/>
      <c r="F104" s="44"/>
      <c r="G104" s="44"/>
      <c r="H104" s="44"/>
      <c r="I104" s="44"/>
      <c r="J104" s="44"/>
      <c r="K104" s="45" t="s">
        <v>28</v>
      </c>
      <c r="L104" s="44"/>
      <c r="M104" s="44"/>
      <c r="N104" s="44"/>
    </row>
    <row r="105" spans="1:14" x14ac:dyDescent="0.35">
      <c r="A105" s="44"/>
      <c r="B105" s="44"/>
      <c r="C105" s="44"/>
      <c r="D105" s="44"/>
      <c r="E105" s="44"/>
      <c r="F105" s="44"/>
      <c r="G105" s="44"/>
      <c r="H105" s="44"/>
      <c r="I105" s="44"/>
      <c r="J105" s="44"/>
      <c r="K105" s="45" t="s">
        <v>28</v>
      </c>
      <c r="L105" s="44"/>
      <c r="M105" s="44"/>
      <c r="N105" s="44"/>
    </row>
    <row r="106" spans="1:14" x14ac:dyDescent="0.35">
      <c r="A106" s="44"/>
      <c r="B106" s="44"/>
      <c r="C106" s="44"/>
      <c r="D106" s="44"/>
      <c r="E106" s="44"/>
      <c r="F106" s="44"/>
      <c r="G106" s="44"/>
      <c r="H106" s="44"/>
      <c r="I106" s="44"/>
      <c r="J106" s="44"/>
      <c r="K106" s="45" t="s">
        <v>28</v>
      </c>
      <c r="L106" s="44"/>
      <c r="M106" s="44"/>
      <c r="N106" s="44"/>
    </row>
    <row r="107" spans="1:14" x14ac:dyDescent="0.35">
      <c r="A107" s="44"/>
      <c r="B107" s="44"/>
      <c r="C107" s="44"/>
      <c r="D107" s="44"/>
      <c r="E107" s="44"/>
      <c r="F107" s="44"/>
      <c r="G107" s="44"/>
      <c r="H107" s="44"/>
      <c r="I107" s="44"/>
      <c r="J107" s="44"/>
      <c r="K107" s="45" t="s">
        <v>28</v>
      </c>
      <c r="L107" s="44"/>
      <c r="M107" s="44"/>
      <c r="N107" s="44"/>
    </row>
    <row r="108" spans="1:14" x14ac:dyDescent="0.35">
      <c r="A108" s="44"/>
      <c r="B108" s="44"/>
      <c r="C108" s="44"/>
      <c r="D108" s="44"/>
      <c r="E108" s="44"/>
      <c r="F108" s="44"/>
      <c r="G108" s="44"/>
      <c r="H108" s="44"/>
      <c r="I108" s="44"/>
      <c r="J108" s="44"/>
      <c r="K108" s="45" t="s">
        <v>28</v>
      </c>
      <c r="L108" s="44"/>
      <c r="M108" s="44"/>
      <c r="N108" s="44"/>
    </row>
    <row r="109" spans="1:14" x14ac:dyDescent="0.35">
      <c r="A109" s="44"/>
      <c r="B109" s="44"/>
      <c r="C109" s="44"/>
      <c r="D109" s="44"/>
      <c r="E109" s="44"/>
      <c r="F109" s="44"/>
      <c r="G109" s="44"/>
      <c r="H109" s="44"/>
      <c r="I109" s="44"/>
      <c r="J109" s="44"/>
      <c r="K109" s="45" t="s">
        <v>28</v>
      </c>
      <c r="L109" s="44"/>
      <c r="M109" s="44"/>
      <c r="N109" s="44"/>
    </row>
    <row r="110" spans="1:14" x14ac:dyDescent="0.35">
      <c r="A110" s="44"/>
      <c r="B110" s="44"/>
      <c r="C110" s="44"/>
      <c r="D110" s="44"/>
      <c r="E110" s="44"/>
      <c r="F110" s="44"/>
      <c r="G110" s="44"/>
      <c r="H110" s="44"/>
      <c r="I110" s="44"/>
      <c r="J110" s="44"/>
      <c r="K110" s="45" t="s">
        <v>28</v>
      </c>
      <c r="L110" s="44"/>
      <c r="M110" s="44"/>
      <c r="N110" s="44"/>
    </row>
    <row r="111" spans="1:14" x14ac:dyDescent="0.35">
      <c r="A111" s="44"/>
      <c r="B111" s="44"/>
      <c r="C111" s="44"/>
      <c r="D111" s="44"/>
      <c r="E111" s="44"/>
      <c r="F111" s="44"/>
      <c r="G111" s="44"/>
      <c r="H111" s="44"/>
      <c r="I111" s="44"/>
      <c r="J111" s="44"/>
      <c r="K111" s="45" t="s">
        <v>28</v>
      </c>
      <c r="L111" s="44"/>
      <c r="M111" s="44"/>
      <c r="N111" s="44"/>
    </row>
    <row r="112" spans="1:14" x14ac:dyDescent="0.35">
      <c r="A112" s="44"/>
      <c r="B112" s="44"/>
      <c r="C112" s="44"/>
      <c r="D112" s="44"/>
      <c r="E112" s="44"/>
      <c r="F112" s="44"/>
      <c r="G112" s="44"/>
      <c r="H112" s="44"/>
      <c r="I112" s="44"/>
      <c r="J112" s="44"/>
      <c r="K112" s="45" t="s">
        <v>28</v>
      </c>
      <c r="L112" s="44"/>
      <c r="M112" s="44"/>
      <c r="N112" s="44"/>
    </row>
    <row r="113" spans="1:14" x14ac:dyDescent="0.35">
      <c r="A113" s="44"/>
      <c r="B113" s="44"/>
      <c r="C113" s="44"/>
      <c r="D113" s="44"/>
      <c r="E113" s="44"/>
      <c r="F113" s="44"/>
      <c r="G113" s="44"/>
      <c r="H113" s="44"/>
      <c r="I113" s="44"/>
      <c r="J113" s="44"/>
      <c r="K113" s="45" t="s">
        <v>28</v>
      </c>
      <c r="L113" s="44"/>
      <c r="M113" s="44"/>
      <c r="N113" s="44"/>
    </row>
    <row r="114" spans="1:14" x14ac:dyDescent="0.35">
      <c r="A114" s="44"/>
      <c r="B114" s="44"/>
      <c r="C114" s="44"/>
      <c r="D114" s="44"/>
      <c r="E114" s="44"/>
      <c r="F114" s="44"/>
      <c r="G114" s="44"/>
      <c r="H114" s="44"/>
      <c r="I114" s="44"/>
      <c r="J114" s="44"/>
      <c r="K114" s="45" t="s">
        <v>28</v>
      </c>
      <c r="L114" s="44"/>
      <c r="M114" s="44"/>
      <c r="N114" s="44"/>
    </row>
    <row r="115" spans="1:14" x14ac:dyDescent="0.35">
      <c r="A115" s="44"/>
      <c r="B115" s="44"/>
      <c r="C115" s="44"/>
      <c r="D115" s="44"/>
      <c r="E115" s="44"/>
      <c r="F115" s="44"/>
      <c r="G115" s="44"/>
      <c r="H115" s="44"/>
      <c r="I115" s="44"/>
      <c r="J115" s="44"/>
      <c r="K115" s="45" t="s">
        <v>28</v>
      </c>
      <c r="L115" s="44"/>
      <c r="M115" s="44"/>
      <c r="N115" s="44"/>
    </row>
    <row r="116" spans="1:14" x14ac:dyDescent="0.35">
      <c r="A116" s="44"/>
      <c r="B116" s="44"/>
      <c r="C116" s="44"/>
      <c r="D116" s="44"/>
      <c r="E116" s="44"/>
      <c r="F116" s="44"/>
      <c r="G116" s="44"/>
      <c r="H116" s="44"/>
      <c r="I116" s="44"/>
      <c r="J116" s="44"/>
      <c r="K116" s="45" t="s">
        <v>28</v>
      </c>
      <c r="L116" s="44"/>
      <c r="M116" s="44"/>
      <c r="N116" s="44"/>
    </row>
    <row r="117" spans="1:14" x14ac:dyDescent="0.35">
      <c r="A117" s="44"/>
      <c r="B117" s="44"/>
      <c r="C117" s="44"/>
      <c r="D117" s="44"/>
      <c r="E117" s="44"/>
      <c r="F117" s="44"/>
      <c r="G117" s="44"/>
      <c r="H117" s="44"/>
      <c r="I117" s="44"/>
      <c r="J117" s="44"/>
      <c r="K117" s="45" t="s">
        <v>28</v>
      </c>
      <c r="L117" s="44"/>
      <c r="M117" s="44"/>
      <c r="N117" s="44"/>
    </row>
    <row r="118" spans="1:14" x14ac:dyDescent="0.35">
      <c r="A118" s="44"/>
      <c r="B118" s="44"/>
      <c r="C118" s="44"/>
      <c r="D118" s="44"/>
      <c r="E118" s="44"/>
      <c r="F118" s="44"/>
      <c r="G118" s="44"/>
      <c r="H118" s="44"/>
      <c r="I118" s="44"/>
      <c r="J118" s="44"/>
      <c r="K118" s="45" t="s">
        <v>28</v>
      </c>
      <c r="L118" s="44"/>
      <c r="M118" s="44"/>
      <c r="N118" s="44"/>
    </row>
    <row r="119" spans="1:14" x14ac:dyDescent="0.35">
      <c r="A119" s="44"/>
      <c r="B119" s="44"/>
      <c r="C119" s="44"/>
      <c r="D119" s="44"/>
      <c r="E119" s="44"/>
      <c r="F119" s="44"/>
      <c r="G119" s="44"/>
      <c r="H119" s="44"/>
      <c r="I119" s="44"/>
      <c r="J119" s="44"/>
      <c r="K119" s="45" t="s">
        <v>28</v>
      </c>
      <c r="L119" s="44"/>
      <c r="M119" s="44"/>
      <c r="N119" s="44"/>
    </row>
    <row r="120" spans="1:14" x14ac:dyDescent="0.35">
      <c r="A120" s="44"/>
      <c r="B120" s="44"/>
      <c r="C120" s="44"/>
      <c r="D120" s="44"/>
      <c r="E120" s="44"/>
      <c r="F120" s="44"/>
      <c r="G120" s="44"/>
      <c r="H120" s="44"/>
      <c r="I120" s="44"/>
      <c r="J120" s="44"/>
      <c r="K120" s="45" t="s">
        <v>28</v>
      </c>
      <c r="L120" s="44"/>
      <c r="M120" s="44"/>
      <c r="N120" s="44"/>
    </row>
    <row r="121" spans="1:14" x14ac:dyDescent="0.35">
      <c r="A121" s="44"/>
      <c r="B121" s="44"/>
      <c r="C121" s="44"/>
      <c r="D121" s="44"/>
      <c r="E121" s="44"/>
      <c r="F121" s="44"/>
      <c r="G121" s="44"/>
      <c r="H121" s="44"/>
      <c r="I121" s="44"/>
      <c r="J121" s="44"/>
      <c r="K121" s="45" t="s">
        <v>28</v>
      </c>
      <c r="L121" s="44"/>
      <c r="M121" s="44"/>
      <c r="N121" s="44"/>
    </row>
    <row r="122" spans="1:14" x14ac:dyDescent="0.35">
      <c r="A122" s="44"/>
      <c r="B122" s="44"/>
      <c r="C122" s="44"/>
      <c r="D122" s="44"/>
      <c r="E122" s="44"/>
      <c r="F122" s="44"/>
      <c r="G122" s="44"/>
      <c r="H122" s="44"/>
      <c r="I122" s="44"/>
      <c r="J122" s="44"/>
      <c r="K122" s="45" t="s">
        <v>28</v>
      </c>
      <c r="L122" s="44"/>
      <c r="M122" s="44"/>
      <c r="N122" s="44"/>
    </row>
    <row r="123" spans="1:14" x14ac:dyDescent="0.35">
      <c r="A123" s="44"/>
      <c r="B123" s="44"/>
      <c r="C123" s="44"/>
      <c r="D123" s="44"/>
      <c r="E123" s="44"/>
      <c r="F123" s="44"/>
      <c r="G123" s="44"/>
      <c r="H123" s="44"/>
      <c r="I123" s="44"/>
      <c r="J123" s="44"/>
      <c r="K123" s="45" t="s">
        <v>28</v>
      </c>
      <c r="L123" s="44"/>
      <c r="M123" s="44"/>
      <c r="N123" s="44"/>
    </row>
    <row r="124" spans="1:14" x14ac:dyDescent="0.35">
      <c r="A124" s="44"/>
      <c r="B124" s="44"/>
      <c r="C124" s="44"/>
      <c r="D124" s="44"/>
      <c r="E124" s="44"/>
      <c r="F124" s="44"/>
      <c r="G124" s="44"/>
      <c r="H124" s="44"/>
      <c r="I124" s="44"/>
      <c r="J124" s="44"/>
      <c r="K124" s="45" t="s">
        <v>28</v>
      </c>
      <c r="L124" s="44"/>
      <c r="M124" s="44"/>
      <c r="N124" s="44"/>
    </row>
    <row r="125" spans="1:14" x14ac:dyDescent="0.35">
      <c r="A125" s="44"/>
      <c r="B125" s="44"/>
      <c r="C125" s="44"/>
      <c r="D125" s="44"/>
      <c r="E125" s="44"/>
      <c r="F125" s="44"/>
      <c r="G125" s="44"/>
      <c r="H125" s="44"/>
      <c r="I125" s="44"/>
      <c r="J125" s="44"/>
      <c r="K125" s="45" t="s">
        <v>28</v>
      </c>
      <c r="L125" s="44"/>
      <c r="M125" s="44"/>
      <c r="N125" s="44"/>
    </row>
    <row r="126" spans="1:14" x14ac:dyDescent="0.35">
      <c r="A126" s="44"/>
      <c r="B126" s="44"/>
      <c r="C126" s="44"/>
      <c r="D126" s="44"/>
      <c r="E126" s="44"/>
      <c r="F126" s="44"/>
      <c r="G126" s="44"/>
      <c r="H126" s="44"/>
      <c r="I126" s="44"/>
      <c r="J126" s="44"/>
      <c r="K126" s="45" t="s">
        <v>28</v>
      </c>
      <c r="L126" s="44"/>
      <c r="M126" s="44"/>
      <c r="N126" s="44"/>
    </row>
    <row r="127" spans="1:14" x14ac:dyDescent="0.35">
      <c r="A127" s="44"/>
      <c r="B127" s="44"/>
      <c r="C127" s="44"/>
      <c r="D127" s="44"/>
      <c r="E127" s="44"/>
      <c r="F127" s="44"/>
      <c r="G127" s="44"/>
      <c r="H127" s="44"/>
      <c r="I127" s="44"/>
      <c r="J127" s="44"/>
      <c r="K127" s="45" t="s">
        <v>28</v>
      </c>
      <c r="L127" s="44"/>
      <c r="M127" s="44"/>
      <c r="N127" s="44"/>
    </row>
    <row r="128" spans="1:14" x14ac:dyDescent="0.35">
      <c r="A128" s="44"/>
      <c r="B128" s="44"/>
      <c r="C128" s="44"/>
      <c r="D128" s="44"/>
      <c r="E128" s="44"/>
      <c r="F128" s="44"/>
      <c r="G128" s="44"/>
      <c r="H128" s="44"/>
      <c r="I128" s="44"/>
      <c r="J128" s="44"/>
      <c r="K128" s="45" t="s">
        <v>28</v>
      </c>
      <c r="L128" s="44"/>
      <c r="M128" s="44"/>
      <c r="N128" s="44"/>
    </row>
    <row r="129" spans="1:14" x14ac:dyDescent="0.35">
      <c r="A129" s="44"/>
      <c r="B129" s="44"/>
      <c r="C129" s="44"/>
      <c r="D129" s="44"/>
      <c r="E129" s="44"/>
      <c r="F129" s="44"/>
      <c r="G129" s="44"/>
      <c r="H129" s="44"/>
      <c r="I129" s="44"/>
      <c r="J129" s="44"/>
      <c r="K129" s="45" t="s">
        <v>28</v>
      </c>
      <c r="L129" s="44"/>
      <c r="M129" s="44"/>
      <c r="N129" s="44"/>
    </row>
    <row r="130" spans="1:14" x14ac:dyDescent="0.35">
      <c r="A130" s="44"/>
      <c r="B130" s="44"/>
      <c r="C130" s="44"/>
      <c r="D130" s="44"/>
      <c r="E130" s="44"/>
      <c r="F130" s="44"/>
      <c r="G130" s="44"/>
      <c r="H130" s="44"/>
      <c r="I130" s="44"/>
      <c r="J130" s="44"/>
      <c r="K130" s="45" t="s">
        <v>28</v>
      </c>
      <c r="L130" s="44"/>
      <c r="M130" s="44"/>
      <c r="N130" s="44"/>
    </row>
    <row r="131" spans="1:14" x14ac:dyDescent="0.35">
      <c r="A131" s="44"/>
      <c r="B131" s="44"/>
      <c r="C131" s="44"/>
      <c r="D131" s="44"/>
      <c r="E131" s="44"/>
      <c r="F131" s="44"/>
      <c r="G131" s="44"/>
      <c r="H131" s="44"/>
      <c r="I131" s="44"/>
      <c r="J131" s="44"/>
      <c r="K131" s="45" t="s">
        <v>28</v>
      </c>
      <c r="L131" s="44"/>
      <c r="M131" s="44"/>
      <c r="N131" s="44"/>
    </row>
    <row r="132" spans="1:14" x14ac:dyDescent="0.35">
      <c r="A132" s="44"/>
      <c r="B132" s="44"/>
      <c r="C132" s="44"/>
      <c r="D132" s="44"/>
      <c r="E132" s="44"/>
      <c r="F132" s="44"/>
      <c r="G132" s="44"/>
      <c r="H132" s="44"/>
      <c r="I132" s="44"/>
      <c r="J132" s="44"/>
      <c r="K132" s="45" t="s">
        <v>28</v>
      </c>
      <c r="L132" s="44"/>
      <c r="M132" s="44"/>
      <c r="N132" s="44"/>
    </row>
    <row r="133" spans="1:14" x14ac:dyDescent="0.35">
      <c r="A133" s="44"/>
      <c r="B133" s="44"/>
      <c r="C133" s="44"/>
      <c r="D133" s="44"/>
      <c r="E133" s="44"/>
      <c r="F133" s="44"/>
      <c r="G133" s="44"/>
      <c r="H133" s="44"/>
      <c r="I133" s="44"/>
      <c r="J133" s="44"/>
      <c r="K133" s="45" t="s">
        <v>28</v>
      </c>
      <c r="L133" s="44"/>
      <c r="M133" s="44"/>
      <c r="N133" s="44"/>
    </row>
    <row r="134" spans="1:14" x14ac:dyDescent="0.35">
      <c r="A134" s="44"/>
      <c r="B134" s="44"/>
      <c r="C134" s="44"/>
      <c r="D134" s="44"/>
      <c r="E134" s="44"/>
      <c r="F134" s="44"/>
      <c r="G134" s="44"/>
      <c r="H134" s="44"/>
      <c r="I134" s="44"/>
      <c r="J134" s="44"/>
      <c r="K134" s="45" t="s">
        <v>28</v>
      </c>
      <c r="L134" s="44"/>
      <c r="M134" s="44"/>
      <c r="N134" s="44"/>
    </row>
    <row r="135" spans="1:14" x14ac:dyDescent="0.35">
      <c r="A135" s="44"/>
      <c r="B135" s="44"/>
      <c r="C135" s="44"/>
      <c r="D135" s="44"/>
      <c r="E135" s="44"/>
      <c r="F135" s="44"/>
      <c r="G135" s="44"/>
      <c r="H135" s="44"/>
      <c r="I135" s="44"/>
      <c r="J135" s="44"/>
      <c r="K135" s="45" t="s">
        <v>28</v>
      </c>
      <c r="L135" s="44"/>
      <c r="M135" s="44"/>
      <c r="N135" s="44"/>
    </row>
    <row r="136" spans="1:14" x14ac:dyDescent="0.35">
      <c r="A136" s="44"/>
      <c r="B136" s="44"/>
      <c r="C136" s="44"/>
      <c r="D136" s="44"/>
      <c r="E136" s="44"/>
      <c r="F136" s="44"/>
      <c r="G136" s="44"/>
      <c r="H136" s="44"/>
      <c r="I136" s="44"/>
      <c r="J136" s="44"/>
      <c r="K136" s="45" t="s">
        <v>28</v>
      </c>
      <c r="L136" s="44"/>
      <c r="M136" s="44"/>
      <c r="N136" s="44"/>
    </row>
    <row r="137" spans="1:14" x14ac:dyDescent="0.35">
      <c r="A137" s="44"/>
      <c r="B137" s="44"/>
      <c r="C137" s="44"/>
      <c r="D137" s="44"/>
      <c r="E137" s="44"/>
      <c r="F137" s="44"/>
      <c r="G137" s="44"/>
      <c r="H137" s="44"/>
      <c r="I137" s="44"/>
      <c r="J137" s="44"/>
      <c r="K137" s="45" t="s">
        <v>28</v>
      </c>
      <c r="L137" s="44"/>
      <c r="M137" s="44"/>
      <c r="N137" s="44"/>
    </row>
    <row r="138" spans="1:14" x14ac:dyDescent="0.35">
      <c r="A138" s="44"/>
      <c r="B138" s="44"/>
      <c r="C138" s="44"/>
      <c r="D138" s="44"/>
      <c r="E138" s="44"/>
      <c r="F138" s="44"/>
      <c r="G138" s="44"/>
      <c r="H138" s="44"/>
      <c r="I138" s="44"/>
      <c r="J138" s="44"/>
      <c r="K138" s="45" t="s">
        <v>28</v>
      </c>
      <c r="L138" s="44"/>
      <c r="M138" s="44"/>
      <c r="N138" s="44"/>
    </row>
    <row r="139" spans="1:14" x14ac:dyDescent="0.35">
      <c r="A139" s="44"/>
      <c r="B139" s="44"/>
      <c r="C139" s="44"/>
      <c r="D139" s="44"/>
      <c r="E139" s="44"/>
      <c r="F139" s="44"/>
      <c r="G139" s="44"/>
      <c r="H139" s="44"/>
      <c r="I139" s="44"/>
      <c r="J139" s="44"/>
      <c r="K139" s="45" t="s">
        <v>28</v>
      </c>
      <c r="L139" s="44"/>
      <c r="M139" s="44"/>
      <c r="N139" s="44"/>
    </row>
    <row r="140" spans="1:14" x14ac:dyDescent="0.35">
      <c r="A140" s="44"/>
      <c r="B140" s="44"/>
      <c r="C140" s="44"/>
      <c r="D140" s="44"/>
      <c r="E140" s="44"/>
      <c r="F140" s="44"/>
      <c r="G140" s="44"/>
      <c r="H140" s="44"/>
      <c r="I140" s="44"/>
      <c r="J140" s="44"/>
      <c r="K140" s="45" t="s">
        <v>28</v>
      </c>
      <c r="L140" s="44"/>
      <c r="M140" s="44"/>
      <c r="N140" s="44"/>
    </row>
    <row r="141" spans="1:14" x14ac:dyDescent="0.35">
      <c r="A141" s="44"/>
      <c r="B141" s="44"/>
      <c r="C141" s="44"/>
      <c r="D141" s="44"/>
      <c r="E141" s="44"/>
      <c r="F141" s="44"/>
      <c r="G141" s="44"/>
      <c r="H141" s="44"/>
      <c r="I141" s="44"/>
      <c r="J141" s="44"/>
      <c r="K141" s="45" t="s">
        <v>28</v>
      </c>
      <c r="L141" s="44"/>
      <c r="M141" s="44"/>
      <c r="N141" s="44"/>
    </row>
    <row r="142" spans="1:14" x14ac:dyDescent="0.35">
      <c r="A142" s="44"/>
      <c r="B142" s="44"/>
      <c r="C142" s="44"/>
      <c r="D142" s="44"/>
      <c r="E142" s="44"/>
      <c r="F142" s="44"/>
      <c r="G142" s="44"/>
      <c r="H142" s="44"/>
      <c r="I142" s="44"/>
      <c r="J142" s="44"/>
      <c r="K142" s="45" t="s">
        <v>28</v>
      </c>
      <c r="L142" s="44"/>
      <c r="M142" s="44"/>
      <c r="N142" s="44"/>
    </row>
    <row r="143" spans="1:14" x14ac:dyDescent="0.35">
      <c r="A143" s="44"/>
      <c r="B143" s="44"/>
      <c r="C143" s="44"/>
      <c r="D143" s="44"/>
      <c r="E143" s="44"/>
      <c r="F143" s="44"/>
      <c r="G143" s="44"/>
      <c r="H143" s="44"/>
      <c r="I143" s="44"/>
      <c r="J143" s="44"/>
      <c r="K143" s="45" t="s">
        <v>28</v>
      </c>
      <c r="L143" s="44"/>
      <c r="M143" s="44"/>
      <c r="N143" s="44"/>
    </row>
    <row r="144" spans="1:14" x14ac:dyDescent="0.35">
      <c r="A144" s="44"/>
      <c r="B144" s="44"/>
      <c r="C144" s="44"/>
      <c r="D144" s="44"/>
      <c r="E144" s="44"/>
      <c r="F144" s="44"/>
      <c r="G144" s="44"/>
      <c r="H144" s="44"/>
      <c r="I144" s="44"/>
      <c r="J144" s="44"/>
      <c r="K144" s="45" t="s">
        <v>28</v>
      </c>
      <c r="L144" s="44"/>
      <c r="M144" s="44"/>
      <c r="N144" s="44"/>
    </row>
    <row r="145" spans="1:14" x14ac:dyDescent="0.35">
      <c r="A145" s="44"/>
      <c r="B145" s="44"/>
      <c r="C145" s="44"/>
      <c r="D145" s="44"/>
      <c r="E145" s="44"/>
      <c r="F145" s="44"/>
      <c r="G145" s="44"/>
      <c r="H145" s="44"/>
      <c r="I145" s="44"/>
      <c r="J145" s="44"/>
      <c r="K145" s="45" t="s">
        <v>28</v>
      </c>
      <c r="L145" s="44"/>
      <c r="M145" s="44"/>
      <c r="N145" s="44"/>
    </row>
    <row r="146" spans="1:14" x14ac:dyDescent="0.35">
      <c r="A146" s="44"/>
      <c r="B146" s="44"/>
      <c r="C146" s="44"/>
      <c r="D146" s="44"/>
      <c r="E146" s="44"/>
      <c r="F146" s="44"/>
      <c r="G146" s="44"/>
      <c r="H146" s="44"/>
      <c r="I146" s="44"/>
      <c r="J146" s="44"/>
      <c r="K146" s="45" t="s">
        <v>28</v>
      </c>
      <c r="L146" s="44"/>
      <c r="M146" s="44"/>
      <c r="N146" s="44"/>
    </row>
    <row r="147" spans="1:14" x14ac:dyDescent="0.35">
      <c r="A147" s="44"/>
      <c r="B147" s="44"/>
      <c r="C147" s="44"/>
      <c r="D147" s="44"/>
      <c r="E147" s="44"/>
      <c r="F147" s="44"/>
      <c r="G147" s="44"/>
      <c r="H147" s="44"/>
      <c r="I147" s="44"/>
      <c r="J147" s="44"/>
      <c r="K147" s="45" t="s">
        <v>28</v>
      </c>
      <c r="L147" s="44"/>
      <c r="M147" s="44"/>
      <c r="N147" s="44"/>
    </row>
    <row r="148" spans="1:14" x14ac:dyDescent="0.35">
      <c r="A148" s="44"/>
      <c r="B148" s="44"/>
      <c r="C148" s="44"/>
      <c r="D148" s="44"/>
      <c r="E148" s="44"/>
      <c r="F148" s="44"/>
      <c r="G148" s="44"/>
      <c r="H148" s="44"/>
      <c r="I148" s="44"/>
      <c r="J148" s="44"/>
      <c r="K148" s="45" t="s">
        <v>28</v>
      </c>
      <c r="L148" s="44"/>
      <c r="M148" s="44"/>
      <c r="N148" s="44"/>
    </row>
    <row r="149" spans="1:14" x14ac:dyDescent="0.35">
      <c r="A149" s="44"/>
      <c r="B149" s="44"/>
      <c r="C149" s="44"/>
      <c r="D149" s="44"/>
      <c r="E149" s="44"/>
      <c r="F149" s="44"/>
      <c r="G149" s="44"/>
      <c r="H149" s="44"/>
      <c r="I149" s="44"/>
      <c r="J149" s="44"/>
      <c r="K149" s="45" t="s">
        <v>28</v>
      </c>
      <c r="L149" s="44"/>
      <c r="M149" s="44"/>
      <c r="N149" s="44"/>
    </row>
    <row r="150" spans="1:14" x14ac:dyDescent="0.35">
      <c r="A150" s="44"/>
      <c r="B150" s="44"/>
      <c r="C150" s="44"/>
      <c r="D150" s="44"/>
      <c r="E150" s="44"/>
      <c r="F150" s="44"/>
      <c r="G150" s="44"/>
      <c r="H150" s="44"/>
      <c r="I150" s="44"/>
      <c r="J150" s="44"/>
      <c r="K150" s="45" t="s">
        <v>28</v>
      </c>
      <c r="L150" s="44"/>
      <c r="M150" s="44"/>
      <c r="N150" s="44"/>
    </row>
    <row r="151" spans="1:14" x14ac:dyDescent="0.35">
      <c r="A151" s="44"/>
      <c r="B151" s="44"/>
      <c r="C151" s="44"/>
      <c r="D151" s="44"/>
      <c r="E151" s="44"/>
      <c r="F151" s="44"/>
      <c r="G151" s="44"/>
      <c r="H151" s="44"/>
      <c r="I151" s="44"/>
      <c r="J151" s="44"/>
      <c r="K151" s="45" t="s">
        <v>28</v>
      </c>
      <c r="L151" s="44"/>
      <c r="M151" s="44"/>
      <c r="N151" s="44"/>
    </row>
    <row r="152" spans="1:14" x14ac:dyDescent="0.35">
      <c r="A152" s="44"/>
      <c r="B152" s="44"/>
      <c r="C152" s="44"/>
      <c r="D152" s="44"/>
      <c r="E152" s="44"/>
      <c r="F152" s="44"/>
      <c r="G152" s="44"/>
      <c r="H152" s="44"/>
      <c r="I152" s="44"/>
      <c r="J152" s="44"/>
      <c r="K152" s="45" t="s">
        <v>28</v>
      </c>
      <c r="L152" s="44"/>
      <c r="M152" s="44"/>
      <c r="N152" s="44"/>
    </row>
    <row r="153" spans="1:14" x14ac:dyDescent="0.35">
      <c r="A153" s="44"/>
      <c r="B153" s="44"/>
      <c r="C153" s="44"/>
      <c r="D153" s="44"/>
      <c r="E153" s="44"/>
      <c r="F153" s="44"/>
      <c r="G153" s="44"/>
      <c r="H153" s="44"/>
      <c r="I153" s="44"/>
      <c r="J153" s="44"/>
      <c r="K153" s="45" t="s">
        <v>28</v>
      </c>
      <c r="L153" s="44"/>
      <c r="M153" s="44"/>
      <c r="N153" s="44"/>
    </row>
    <row r="154" spans="1:14" x14ac:dyDescent="0.35">
      <c r="A154" s="44"/>
      <c r="B154" s="44"/>
      <c r="C154" s="44"/>
      <c r="D154" s="44"/>
      <c r="E154" s="44"/>
      <c r="F154" s="44"/>
      <c r="G154" s="44"/>
      <c r="H154" s="44"/>
      <c r="I154" s="44"/>
      <c r="J154" s="44"/>
      <c r="K154" s="45" t="s">
        <v>28</v>
      </c>
      <c r="L154" s="44"/>
      <c r="M154" s="44"/>
      <c r="N154" s="44"/>
    </row>
    <row r="155" spans="1:14" x14ac:dyDescent="0.35">
      <c r="A155" s="44"/>
      <c r="B155" s="44"/>
      <c r="C155" s="44"/>
      <c r="D155" s="44"/>
      <c r="E155" s="44"/>
      <c r="F155" s="44"/>
      <c r="G155" s="44"/>
      <c r="H155" s="44"/>
      <c r="I155" s="44"/>
      <c r="J155" s="44"/>
      <c r="K155" s="45" t="s">
        <v>28</v>
      </c>
      <c r="L155" s="44"/>
      <c r="M155" s="44"/>
      <c r="N155" s="44"/>
    </row>
    <row r="156" spans="1:14" x14ac:dyDescent="0.35">
      <c r="A156" s="44"/>
      <c r="B156" s="44"/>
      <c r="C156" s="44"/>
      <c r="D156" s="44"/>
      <c r="E156" s="44"/>
      <c r="F156" s="44"/>
      <c r="G156" s="44"/>
      <c r="H156" s="44"/>
      <c r="I156" s="44"/>
      <c r="J156" s="44"/>
      <c r="K156" s="45" t="s">
        <v>28</v>
      </c>
      <c r="L156" s="44"/>
      <c r="M156" s="44"/>
      <c r="N156" s="44"/>
    </row>
    <row r="157" spans="1:14" x14ac:dyDescent="0.35">
      <c r="A157" s="44"/>
      <c r="B157" s="44"/>
      <c r="C157" s="44"/>
      <c r="D157" s="44"/>
      <c r="E157" s="44"/>
      <c r="F157" s="44"/>
      <c r="G157" s="44"/>
      <c r="H157" s="44"/>
      <c r="I157" s="44"/>
      <c r="J157" s="44"/>
      <c r="K157" s="45" t="s">
        <v>28</v>
      </c>
      <c r="L157" s="44"/>
      <c r="M157" s="44"/>
      <c r="N157" s="44"/>
    </row>
    <row r="158" spans="1:14" x14ac:dyDescent="0.35">
      <c r="A158" s="44"/>
      <c r="B158" s="44"/>
      <c r="C158" s="44"/>
      <c r="D158" s="44"/>
      <c r="E158" s="44"/>
      <c r="F158" s="44"/>
      <c r="G158" s="44"/>
      <c r="H158" s="44"/>
      <c r="I158" s="44"/>
      <c r="J158" s="44"/>
      <c r="K158" s="45" t="s">
        <v>28</v>
      </c>
      <c r="L158" s="44"/>
      <c r="M158" s="44"/>
      <c r="N158" s="44"/>
    </row>
    <row r="159" spans="1:14" x14ac:dyDescent="0.35">
      <c r="A159" s="44"/>
      <c r="B159" s="44"/>
      <c r="C159" s="44"/>
      <c r="D159" s="44"/>
      <c r="E159" s="44"/>
      <c r="F159" s="44"/>
      <c r="G159" s="44"/>
      <c r="H159" s="44"/>
      <c r="I159" s="44"/>
      <c r="J159" s="44"/>
      <c r="K159" s="45" t="s">
        <v>28</v>
      </c>
      <c r="L159" s="44"/>
      <c r="M159" s="44"/>
      <c r="N159" s="44"/>
    </row>
    <row r="160" spans="1:14" x14ac:dyDescent="0.35">
      <c r="A160" s="44"/>
      <c r="B160" s="44"/>
      <c r="C160" s="44"/>
      <c r="D160" s="44"/>
      <c r="E160" s="44"/>
      <c r="F160" s="44"/>
      <c r="G160" s="44"/>
      <c r="H160" s="44"/>
      <c r="I160" s="44"/>
      <c r="J160" s="44"/>
      <c r="K160" s="45" t="s">
        <v>28</v>
      </c>
      <c r="L160" s="44"/>
      <c r="M160" s="44"/>
      <c r="N160" s="44"/>
    </row>
    <row r="161" spans="1:14" x14ac:dyDescent="0.35">
      <c r="A161" s="44"/>
      <c r="B161" s="44"/>
      <c r="C161" s="44"/>
      <c r="D161" s="44"/>
      <c r="E161" s="44"/>
      <c r="F161" s="44"/>
      <c r="G161" s="44"/>
      <c r="H161" s="44"/>
      <c r="I161" s="44"/>
      <c r="J161" s="44"/>
      <c r="K161" s="45" t="s">
        <v>28</v>
      </c>
      <c r="L161" s="44"/>
      <c r="M161" s="44"/>
      <c r="N161" s="44"/>
    </row>
    <row r="162" spans="1:14" x14ac:dyDescent="0.35">
      <c r="A162" s="44"/>
      <c r="B162" s="44"/>
      <c r="C162" s="44"/>
      <c r="D162" s="44"/>
      <c r="E162" s="44"/>
      <c r="F162" s="44"/>
      <c r="G162" s="44"/>
      <c r="H162" s="44"/>
      <c r="I162" s="44"/>
      <c r="J162" s="44"/>
      <c r="K162" s="45" t="s">
        <v>28</v>
      </c>
      <c r="L162" s="44"/>
      <c r="M162" s="44"/>
      <c r="N162" s="44"/>
    </row>
    <row r="163" spans="1:14" x14ac:dyDescent="0.35">
      <c r="A163" s="44"/>
      <c r="B163" s="44"/>
      <c r="C163" s="44"/>
      <c r="D163" s="44"/>
      <c r="E163" s="44"/>
      <c r="F163" s="44"/>
      <c r="G163" s="44"/>
      <c r="H163" s="44"/>
      <c r="I163" s="44"/>
      <c r="J163" s="44"/>
      <c r="K163" s="45" t="s">
        <v>28</v>
      </c>
      <c r="L163" s="44"/>
      <c r="M163" s="44"/>
      <c r="N163" s="44"/>
    </row>
    <row r="164" spans="1:14" x14ac:dyDescent="0.35">
      <c r="A164" s="44"/>
      <c r="B164" s="44"/>
      <c r="C164" s="44"/>
      <c r="D164" s="44"/>
      <c r="E164" s="44"/>
      <c r="F164" s="44"/>
      <c r="G164" s="44"/>
      <c r="H164" s="44"/>
      <c r="I164" s="44"/>
      <c r="J164" s="44"/>
      <c r="K164" s="45" t="s">
        <v>28</v>
      </c>
      <c r="L164" s="44"/>
      <c r="M164" s="44"/>
      <c r="N164" s="44"/>
    </row>
    <row r="165" spans="1:14" x14ac:dyDescent="0.35">
      <c r="A165" s="44"/>
      <c r="B165" s="44"/>
      <c r="C165" s="44"/>
      <c r="D165" s="44"/>
      <c r="E165" s="44"/>
      <c r="F165" s="44"/>
      <c r="G165" s="44"/>
      <c r="H165" s="44"/>
      <c r="I165" s="44"/>
      <c r="J165" s="44"/>
      <c r="K165" s="45" t="s">
        <v>28</v>
      </c>
      <c r="L165" s="44"/>
      <c r="M165" s="44"/>
      <c r="N165" s="44"/>
    </row>
    <row r="166" spans="1:14" x14ac:dyDescent="0.35">
      <c r="A166" s="44"/>
      <c r="B166" s="44"/>
      <c r="C166" s="44"/>
      <c r="D166" s="44"/>
      <c r="E166" s="44"/>
      <c r="F166" s="44"/>
      <c r="G166" s="44"/>
      <c r="H166" s="44"/>
      <c r="I166" s="44"/>
      <c r="J166" s="44"/>
      <c r="K166" s="45" t="s">
        <v>28</v>
      </c>
      <c r="L166" s="44"/>
      <c r="M166" s="44"/>
      <c r="N166" s="44"/>
    </row>
    <row r="167" spans="1:14" x14ac:dyDescent="0.35">
      <c r="A167" s="44"/>
      <c r="B167" s="44"/>
      <c r="C167" s="44"/>
      <c r="D167" s="44"/>
      <c r="E167" s="44"/>
      <c r="F167" s="44"/>
      <c r="G167" s="44"/>
      <c r="H167" s="44"/>
      <c r="I167" s="44"/>
      <c r="J167" s="44"/>
      <c r="K167" s="45" t="s">
        <v>28</v>
      </c>
      <c r="L167" s="44"/>
      <c r="M167" s="44"/>
      <c r="N167" s="44"/>
    </row>
    <row r="168" spans="1:14" x14ac:dyDescent="0.35">
      <c r="A168" s="44"/>
      <c r="B168" s="44"/>
      <c r="C168" s="44"/>
      <c r="D168" s="44"/>
      <c r="E168" s="44"/>
      <c r="F168" s="44"/>
      <c r="G168" s="44"/>
      <c r="H168" s="44"/>
      <c r="I168" s="44"/>
      <c r="J168" s="44"/>
      <c r="K168" s="45" t="s">
        <v>28</v>
      </c>
      <c r="L168" s="44"/>
      <c r="M168" s="44"/>
      <c r="N168" s="44"/>
    </row>
    <row r="169" spans="1:14" x14ac:dyDescent="0.35">
      <c r="A169" s="44"/>
      <c r="B169" s="44"/>
      <c r="C169" s="44"/>
      <c r="D169" s="44"/>
      <c r="E169" s="44"/>
      <c r="F169" s="44"/>
      <c r="G169" s="44"/>
      <c r="H169" s="44"/>
      <c r="I169" s="44"/>
      <c r="J169" s="44"/>
      <c r="K169" s="45" t="s">
        <v>28</v>
      </c>
      <c r="L169" s="44"/>
      <c r="M169" s="44"/>
      <c r="N169" s="44"/>
    </row>
    <row r="170" spans="1:14" x14ac:dyDescent="0.35">
      <c r="A170" s="44"/>
      <c r="B170" s="44"/>
      <c r="C170" s="44"/>
      <c r="D170" s="44"/>
      <c r="E170" s="44"/>
      <c r="F170" s="44"/>
      <c r="G170" s="44"/>
      <c r="H170" s="44"/>
      <c r="I170" s="44"/>
      <c r="J170" s="44"/>
      <c r="K170" s="45" t="s">
        <v>28</v>
      </c>
      <c r="L170" s="44"/>
      <c r="M170" s="44"/>
      <c r="N170" s="44"/>
    </row>
    <row r="171" spans="1:14" x14ac:dyDescent="0.35">
      <c r="A171" s="44"/>
      <c r="B171" s="44"/>
      <c r="C171" s="44"/>
      <c r="D171" s="44"/>
      <c r="E171" s="44"/>
      <c r="F171" s="44"/>
      <c r="G171" s="44"/>
      <c r="H171" s="44"/>
      <c r="I171" s="44"/>
      <c r="J171" s="44"/>
      <c r="K171" s="45" t="s">
        <v>28</v>
      </c>
      <c r="L171" s="44"/>
      <c r="M171" s="44"/>
      <c r="N171" s="44"/>
    </row>
    <row r="172" spans="1:14" x14ac:dyDescent="0.35">
      <c r="A172" s="44"/>
      <c r="B172" s="44"/>
      <c r="C172" s="44"/>
      <c r="D172" s="44"/>
      <c r="E172" s="44"/>
      <c r="F172" s="44"/>
      <c r="G172" s="44"/>
      <c r="H172" s="44"/>
      <c r="I172" s="44"/>
      <c r="J172" s="44"/>
      <c r="K172" s="45" t="s">
        <v>28</v>
      </c>
      <c r="L172" s="44"/>
      <c r="M172" s="44"/>
      <c r="N172" s="44"/>
    </row>
    <row r="173" spans="1:14" x14ac:dyDescent="0.35">
      <c r="A173" s="44"/>
      <c r="B173" s="44"/>
      <c r="C173" s="44"/>
      <c r="D173" s="44"/>
      <c r="E173" s="44"/>
      <c r="F173" s="44"/>
      <c r="G173" s="44"/>
      <c r="H173" s="44"/>
      <c r="I173" s="44"/>
      <c r="J173" s="44"/>
      <c r="K173" s="45" t="s">
        <v>28</v>
      </c>
      <c r="L173" s="44"/>
      <c r="M173" s="44"/>
      <c r="N173" s="44"/>
    </row>
    <row r="174" spans="1:14" x14ac:dyDescent="0.35">
      <c r="A174" s="44"/>
      <c r="B174" s="44"/>
      <c r="C174" s="44"/>
      <c r="D174" s="44"/>
      <c r="E174" s="44"/>
      <c r="F174" s="44"/>
      <c r="G174" s="44"/>
      <c r="H174" s="44"/>
      <c r="I174" s="44"/>
      <c r="J174" s="44"/>
      <c r="K174" s="45" t="s">
        <v>28</v>
      </c>
      <c r="L174" s="44"/>
      <c r="M174" s="44"/>
      <c r="N174" s="44"/>
    </row>
    <row r="175" spans="1:14" x14ac:dyDescent="0.35">
      <c r="A175" s="44"/>
      <c r="B175" s="44"/>
      <c r="C175" s="44"/>
      <c r="D175" s="44"/>
      <c r="E175" s="44"/>
      <c r="F175" s="44"/>
      <c r="G175" s="44"/>
      <c r="H175" s="44"/>
      <c r="I175" s="44"/>
      <c r="J175" s="44"/>
      <c r="K175" s="45" t="s">
        <v>28</v>
      </c>
      <c r="L175" s="44"/>
      <c r="M175" s="44"/>
      <c r="N175" s="44"/>
    </row>
    <row r="176" spans="1:14" x14ac:dyDescent="0.35">
      <c r="A176" s="44"/>
      <c r="B176" s="44"/>
      <c r="C176" s="44"/>
      <c r="D176" s="44"/>
      <c r="E176" s="44"/>
      <c r="F176" s="44"/>
      <c r="G176" s="44"/>
      <c r="H176" s="44"/>
      <c r="I176" s="44"/>
      <c r="J176" s="44"/>
      <c r="K176" s="45" t="s">
        <v>28</v>
      </c>
      <c r="L176" s="44"/>
      <c r="M176" s="44"/>
      <c r="N176" s="44"/>
    </row>
    <row r="177" spans="1:14" x14ac:dyDescent="0.35">
      <c r="A177" s="44"/>
      <c r="B177" s="44"/>
      <c r="C177" s="44"/>
      <c r="D177" s="44"/>
      <c r="E177" s="44"/>
      <c r="F177" s="44"/>
      <c r="G177" s="44"/>
      <c r="H177" s="44"/>
      <c r="I177" s="44"/>
      <c r="J177" s="44"/>
      <c r="K177" s="45" t="s">
        <v>28</v>
      </c>
      <c r="L177" s="44"/>
      <c r="M177" s="44"/>
      <c r="N177" s="44"/>
    </row>
    <row r="178" spans="1:14" x14ac:dyDescent="0.35">
      <c r="A178" s="44"/>
      <c r="B178" s="44"/>
      <c r="C178" s="44"/>
      <c r="D178" s="44"/>
      <c r="E178" s="44"/>
      <c r="F178" s="44"/>
      <c r="G178" s="44"/>
      <c r="H178" s="44"/>
      <c r="I178" s="44"/>
      <c r="J178" s="44"/>
      <c r="K178" s="45" t="s">
        <v>28</v>
      </c>
      <c r="L178" s="44"/>
      <c r="M178" s="44"/>
      <c r="N178" s="44"/>
    </row>
    <row r="179" spans="1:14" x14ac:dyDescent="0.35">
      <c r="A179" s="44"/>
      <c r="B179" s="44"/>
      <c r="C179" s="44"/>
      <c r="D179" s="44"/>
      <c r="E179" s="44"/>
      <c r="F179" s="44"/>
      <c r="G179" s="44"/>
      <c r="H179" s="44"/>
      <c r="I179" s="44"/>
      <c r="J179" s="44"/>
      <c r="K179" s="45" t="s">
        <v>28</v>
      </c>
      <c r="L179" s="44"/>
      <c r="M179" s="44"/>
      <c r="N179" s="44"/>
    </row>
    <row r="180" spans="1:14" x14ac:dyDescent="0.35">
      <c r="A180" s="44"/>
      <c r="B180" s="44"/>
      <c r="C180" s="44"/>
      <c r="D180" s="44"/>
      <c r="E180" s="44"/>
      <c r="F180" s="44"/>
      <c r="G180" s="44"/>
      <c r="H180" s="44"/>
      <c r="I180" s="44"/>
      <c r="J180" s="44"/>
      <c r="K180" s="45" t="s">
        <v>28</v>
      </c>
      <c r="L180" s="44"/>
      <c r="M180" s="44"/>
      <c r="N180" s="44"/>
    </row>
    <row r="181" spans="1:14" x14ac:dyDescent="0.35">
      <c r="A181" s="44"/>
      <c r="B181" s="44"/>
      <c r="C181" s="44"/>
      <c r="D181" s="44"/>
      <c r="E181" s="44"/>
      <c r="F181" s="44"/>
      <c r="G181" s="44"/>
      <c r="H181" s="44"/>
      <c r="I181" s="44"/>
      <c r="J181" s="44"/>
      <c r="K181" s="45" t="s">
        <v>28</v>
      </c>
      <c r="L181" s="44"/>
      <c r="M181" s="44"/>
      <c r="N181" s="44"/>
    </row>
    <row r="182" spans="1:14" x14ac:dyDescent="0.35">
      <c r="A182" s="44"/>
      <c r="B182" s="44"/>
      <c r="C182" s="44"/>
      <c r="D182" s="44"/>
      <c r="E182" s="44"/>
      <c r="F182" s="44"/>
      <c r="G182" s="44"/>
      <c r="H182" s="44"/>
      <c r="I182" s="44"/>
      <c r="J182" s="44"/>
      <c r="K182" s="45" t="s">
        <v>28</v>
      </c>
      <c r="L182" s="44"/>
      <c r="M182" s="44"/>
      <c r="N182" s="44"/>
    </row>
    <row r="183" spans="1:14" x14ac:dyDescent="0.35">
      <c r="A183" s="44"/>
      <c r="B183" s="44"/>
      <c r="C183" s="44"/>
      <c r="D183" s="44"/>
      <c r="E183" s="44"/>
      <c r="F183" s="44"/>
      <c r="G183" s="44"/>
      <c r="H183" s="44"/>
      <c r="I183" s="44"/>
      <c r="J183" s="44"/>
      <c r="K183" s="45" t="s">
        <v>28</v>
      </c>
      <c r="L183" s="44"/>
      <c r="M183" s="44"/>
      <c r="N183" s="44"/>
    </row>
    <row r="184" spans="1:14" x14ac:dyDescent="0.35">
      <c r="A184" s="44"/>
      <c r="B184" s="44"/>
      <c r="C184" s="44"/>
      <c r="D184" s="44"/>
      <c r="E184" s="44"/>
      <c r="F184" s="44"/>
      <c r="G184" s="44"/>
      <c r="H184" s="44"/>
      <c r="I184" s="44"/>
      <c r="J184" s="44"/>
      <c r="K184" s="45" t="s">
        <v>28</v>
      </c>
      <c r="L184" s="44"/>
      <c r="M184" s="44"/>
      <c r="N184" s="44"/>
    </row>
    <row r="185" spans="1:14" x14ac:dyDescent="0.35">
      <c r="A185" s="44"/>
      <c r="B185" s="44"/>
      <c r="C185" s="44"/>
      <c r="D185" s="44"/>
      <c r="E185" s="44"/>
      <c r="F185" s="44"/>
      <c r="G185" s="44"/>
      <c r="H185" s="44"/>
      <c r="I185" s="44"/>
      <c r="J185" s="44"/>
      <c r="K185" s="45" t="s">
        <v>28</v>
      </c>
      <c r="L185" s="44"/>
      <c r="M185" s="44"/>
      <c r="N185" s="44"/>
    </row>
    <row r="186" spans="1:14" x14ac:dyDescent="0.35">
      <c r="A186" s="44"/>
      <c r="B186" s="44"/>
      <c r="C186" s="44"/>
      <c r="D186" s="44"/>
      <c r="E186" s="44"/>
      <c r="F186" s="44"/>
      <c r="G186" s="44"/>
      <c r="H186" s="44"/>
      <c r="I186" s="44"/>
      <c r="J186" s="44"/>
      <c r="K186" s="45" t="s">
        <v>28</v>
      </c>
      <c r="L186" s="44"/>
      <c r="M186" s="44"/>
      <c r="N186" s="44"/>
    </row>
    <row r="187" spans="1:14" x14ac:dyDescent="0.35">
      <c r="A187" s="44"/>
      <c r="B187" s="44"/>
      <c r="C187" s="44"/>
      <c r="D187" s="44"/>
      <c r="E187" s="44"/>
      <c r="F187" s="44"/>
      <c r="G187" s="44"/>
      <c r="H187" s="44"/>
      <c r="I187" s="44"/>
      <c r="J187" s="44"/>
      <c r="K187" s="45" t="s">
        <v>28</v>
      </c>
      <c r="L187" s="44"/>
      <c r="M187" s="44"/>
      <c r="N187" s="44"/>
    </row>
    <row r="188" spans="1:14" x14ac:dyDescent="0.35">
      <c r="A188" s="44"/>
      <c r="B188" s="44"/>
      <c r="C188" s="44"/>
      <c r="D188" s="44"/>
      <c r="E188" s="44"/>
      <c r="F188" s="44"/>
      <c r="G188" s="44"/>
      <c r="H188" s="44"/>
      <c r="I188" s="44"/>
      <c r="J188" s="44"/>
      <c r="K188" s="45" t="s">
        <v>28</v>
      </c>
      <c r="L188" s="44"/>
      <c r="M188" s="44"/>
      <c r="N188" s="44"/>
    </row>
    <row r="189" spans="1:14" x14ac:dyDescent="0.35">
      <c r="A189" s="44"/>
      <c r="B189" s="44"/>
      <c r="C189" s="44"/>
      <c r="D189" s="44"/>
      <c r="E189" s="44"/>
      <c r="F189" s="44"/>
      <c r="G189" s="44"/>
      <c r="H189" s="44"/>
      <c r="I189" s="44"/>
      <c r="J189" s="44"/>
      <c r="K189" s="45" t="s">
        <v>28</v>
      </c>
      <c r="L189" s="44"/>
      <c r="M189" s="44"/>
      <c r="N189" s="44"/>
    </row>
    <row r="190" spans="1:14" x14ac:dyDescent="0.35">
      <c r="A190" s="44"/>
      <c r="B190" s="44"/>
      <c r="C190" s="44"/>
      <c r="D190" s="44"/>
      <c r="E190" s="44"/>
      <c r="F190" s="44"/>
      <c r="G190" s="44"/>
      <c r="H190" s="44"/>
      <c r="I190" s="44"/>
      <c r="J190" s="44"/>
      <c r="K190" s="45" t="s">
        <v>28</v>
      </c>
      <c r="L190" s="44"/>
      <c r="M190" s="44"/>
      <c r="N190" s="44"/>
    </row>
    <row r="191" spans="1:14" x14ac:dyDescent="0.35">
      <c r="A191" s="44"/>
      <c r="B191" s="44"/>
      <c r="C191" s="44"/>
      <c r="D191" s="44"/>
      <c r="E191" s="44"/>
      <c r="F191" s="44"/>
      <c r="G191" s="44"/>
      <c r="H191" s="44"/>
      <c r="I191" s="44"/>
      <c r="J191" s="44"/>
      <c r="K191" s="45" t="s">
        <v>28</v>
      </c>
      <c r="L191" s="44"/>
      <c r="M191" s="44"/>
      <c r="N191" s="44"/>
    </row>
    <row r="192" spans="1:14" x14ac:dyDescent="0.35">
      <c r="A192" s="44"/>
      <c r="B192" s="44"/>
      <c r="C192" s="44"/>
      <c r="D192" s="44"/>
      <c r="E192" s="44"/>
      <c r="F192" s="44"/>
      <c r="G192" s="44"/>
      <c r="H192" s="44"/>
      <c r="I192" s="44"/>
      <c r="J192" s="44"/>
      <c r="K192" s="45" t="s">
        <v>28</v>
      </c>
      <c r="L192" s="44"/>
      <c r="M192" s="44"/>
      <c r="N192" s="44"/>
    </row>
    <row r="193" spans="1:14" x14ac:dyDescent="0.35">
      <c r="A193" s="44"/>
      <c r="B193" s="44"/>
      <c r="C193" s="44"/>
      <c r="D193" s="44"/>
      <c r="E193" s="44"/>
      <c r="F193" s="44"/>
      <c r="G193" s="44"/>
      <c r="H193" s="44"/>
      <c r="I193" s="44"/>
      <c r="J193" s="44"/>
      <c r="K193" s="45" t="s">
        <v>28</v>
      </c>
      <c r="L193" s="44"/>
      <c r="M193" s="44"/>
      <c r="N193" s="44"/>
    </row>
    <row r="194" spans="1:14" x14ac:dyDescent="0.35">
      <c r="A194" s="44"/>
      <c r="B194" s="44"/>
      <c r="C194" s="44"/>
      <c r="D194" s="44"/>
      <c r="E194" s="44"/>
      <c r="F194" s="44"/>
      <c r="G194" s="44"/>
      <c r="H194" s="44"/>
      <c r="I194" s="44"/>
      <c r="J194" s="44"/>
      <c r="K194" s="45" t="s">
        <v>28</v>
      </c>
      <c r="L194" s="44"/>
      <c r="M194" s="44"/>
      <c r="N194" s="44"/>
    </row>
    <row r="195" spans="1:14" x14ac:dyDescent="0.35">
      <c r="A195" s="44"/>
      <c r="B195" s="44"/>
      <c r="C195" s="44"/>
      <c r="D195" s="44"/>
      <c r="E195" s="44"/>
      <c r="F195" s="44"/>
      <c r="G195" s="44"/>
      <c r="H195" s="44"/>
      <c r="I195" s="44"/>
      <c r="J195" s="44"/>
      <c r="K195" s="45" t="s">
        <v>28</v>
      </c>
      <c r="L195" s="44"/>
      <c r="M195" s="44"/>
      <c r="N195" s="44"/>
    </row>
    <row r="196" spans="1:14" x14ac:dyDescent="0.35">
      <c r="A196" s="44"/>
      <c r="B196" s="44"/>
      <c r="C196" s="44"/>
      <c r="D196" s="44"/>
      <c r="E196" s="44"/>
      <c r="F196" s="44"/>
      <c r="G196" s="44"/>
      <c r="H196" s="44"/>
      <c r="I196" s="44"/>
      <c r="J196" s="44"/>
      <c r="K196" s="45" t="s">
        <v>28</v>
      </c>
      <c r="L196" s="44"/>
      <c r="M196" s="44"/>
      <c r="N196" s="44"/>
    </row>
    <row r="197" spans="1:14" x14ac:dyDescent="0.35">
      <c r="A197" s="44"/>
      <c r="B197" s="44"/>
      <c r="C197" s="44"/>
      <c r="D197" s="44"/>
      <c r="E197" s="44"/>
      <c r="F197" s="44"/>
      <c r="G197" s="44"/>
      <c r="H197" s="44"/>
      <c r="I197" s="44"/>
      <c r="J197" s="44"/>
      <c r="K197" s="45" t="s">
        <v>28</v>
      </c>
      <c r="L197" s="44"/>
      <c r="M197" s="44"/>
      <c r="N197" s="44"/>
    </row>
    <row r="198" spans="1:14" x14ac:dyDescent="0.35">
      <c r="A198" s="44"/>
      <c r="B198" s="44"/>
      <c r="C198" s="44"/>
      <c r="D198" s="44"/>
      <c r="E198" s="44"/>
      <c r="F198" s="44"/>
      <c r="G198" s="44"/>
      <c r="H198" s="44"/>
      <c r="I198" s="44"/>
      <c r="J198" s="44"/>
      <c r="K198" s="45" t="s">
        <v>28</v>
      </c>
      <c r="L198" s="44"/>
      <c r="M198" s="44"/>
      <c r="N198" s="44"/>
    </row>
    <row r="199" spans="1:14" x14ac:dyDescent="0.35">
      <c r="A199" s="44"/>
      <c r="B199" s="44"/>
      <c r="C199" s="44"/>
      <c r="D199" s="44"/>
      <c r="E199" s="44"/>
      <c r="F199" s="44"/>
      <c r="G199" s="44"/>
      <c r="H199" s="44"/>
      <c r="I199" s="44"/>
      <c r="J199" s="44"/>
      <c r="K199" s="45" t="s">
        <v>28</v>
      </c>
      <c r="L199" s="44"/>
      <c r="M199" s="44"/>
      <c r="N199" s="44"/>
    </row>
    <row r="200" spans="1:14" x14ac:dyDescent="0.35">
      <c r="A200" s="44"/>
      <c r="B200" s="44"/>
      <c r="C200" s="44"/>
      <c r="D200" s="44"/>
      <c r="E200" s="44"/>
      <c r="F200" s="44"/>
      <c r="G200" s="44"/>
      <c r="H200" s="44"/>
      <c r="I200" s="44"/>
      <c r="J200" s="44"/>
      <c r="K200" s="45" t="s">
        <v>28</v>
      </c>
      <c r="L200" s="44"/>
      <c r="M200" s="44"/>
      <c r="N200" s="44"/>
    </row>
    <row r="201" spans="1:14" x14ac:dyDescent="0.35">
      <c r="A201" s="44"/>
      <c r="B201" s="44"/>
      <c r="C201" s="44"/>
      <c r="D201" s="44"/>
      <c r="E201" s="44"/>
      <c r="F201" s="44"/>
      <c r="G201" s="44"/>
      <c r="H201" s="44"/>
      <c r="I201" s="44"/>
      <c r="J201" s="44"/>
      <c r="K201" s="45" t="s">
        <v>28</v>
      </c>
      <c r="L201" s="44"/>
      <c r="M201" s="44"/>
      <c r="N201" s="44"/>
    </row>
    <row r="202" spans="1:14" x14ac:dyDescent="0.35">
      <c r="A202" s="44"/>
      <c r="B202" s="44"/>
      <c r="C202" s="44"/>
      <c r="D202" s="44"/>
      <c r="E202" s="44"/>
      <c r="F202" s="44"/>
      <c r="G202" s="44"/>
      <c r="H202" s="44"/>
      <c r="I202" s="44"/>
      <c r="J202" s="44"/>
      <c r="K202" s="45" t="s">
        <v>28</v>
      </c>
      <c r="L202" s="44"/>
      <c r="M202" s="44"/>
      <c r="N202" s="44"/>
    </row>
    <row r="203" spans="1:14" x14ac:dyDescent="0.35">
      <c r="A203" s="44"/>
      <c r="B203" s="44"/>
      <c r="C203" s="44"/>
      <c r="D203" s="44"/>
      <c r="E203" s="44"/>
      <c r="F203" s="44"/>
      <c r="G203" s="44"/>
      <c r="H203" s="44"/>
      <c r="I203" s="44"/>
      <c r="J203" s="44"/>
      <c r="K203" s="45" t="s">
        <v>28</v>
      </c>
      <c r="L203" s="44"/>
      <c r="M203" s="44"/>
      <c r="N203" s="44"/>
    </row>
    <row r="204" spans="1:14" x14ac:dyDescent="0.35">
      <c r="A204" s="44"/>
      <c r="B204" s="44"/>
      <c r="C204" s="44"/>
      <c r="D204" s="44"/>
      <c r="E204" s="44"/>
      <c r="F204" s="44"/>
      <c r="G204" s="44"/>
      <c r="H204" s="44"/>
      <c r="I204" s="44"/>
      <c r="J204" s="44"/>
      <c r="K204" s="45" t="s">
        <v>28</v>
      </c>
      <c r="L204" s="44"/>
      <c r="M204" s="44"/>
      <c r="N204" s="44"/>
    </row>
    <row r="205" spans="1:14" x14ac:dyDescent="0.35">
      <c r="A205" s="44"/>
      <c r="B205" s="44"/>
      <c r="C205" s="44"/>
      <c r="D205" s="44"/>
      <c r="E205" s="44"/>
      <c r="F205" s="44"/>
      <c r="G205" s="44"/>
      <c r="H205" s="44"/>
      <c r="I205" s="44"/>
      <c r="J205" s="44"/>
      <c r="K205" s="45" t="s">
        <v>28</v>
      </c>
      <c r="L205" s="44"/>
      <c r="M205" s="44"/>
      <c r="N205" s="44"/>
    </row>
    <row r="206" spans="1:14" x14ac:dyDescent="0.35">
      <c r="A206" s="44"/>
      <c r="B206" s="44"/>
      <c r="C206" s="44"/>
      <c r="D206" s="44"/>
      <c r="E206" s="44"/>
      <c r="F206" s="44"/>
      <c r="G206" s="44"/>
      <c r="H206" s="44"/>
      <c r="I206" s="44"/>
      <c r="J206" s="44"/>
      <c r="K206" s="45" t="s">
        <v>28</v>
      </c>
      <c r="L206" s="44"/>
      <c r="M206" s="44"/>
      <c r="N206" s="44"/>
    </row>
    <row r="207" spans="1:14" x14ac:dyDescent="0.35">
      <c r="A207" s="44"/>
      <c r="B207" s="44"/>
      <c r="C207" s="44"/>
      <c r="D207" s="44"/>
      <c r="E207" s="44"/>
      <c r="F207" s="44"/>
      <c r="G207" s="44"/>
      <c r="H207" s="44"/>
      <c r="I207" s="44"/>
      <c r="J207" s="44"/>
      <c r="K207" s="45" t="s">
        <v>28</v>
      </c>
      <c r="L207" s="44"/>
      <c r="M207" s="44"/>
      <c r="N207" s="44"/>
    </row>
    <row r="208" spans="1:14" x14ac:dyDescent="0.35">
      <c r="A208" s="44"/>
      <c r="B208" s="44"/>
      <c r="C208" s="44"/>
      <c r="D208" s="44"/>
      <c r="E208" s="44"/>
      <c r="F208" s="44"/>
      <c r="G208" s="44"/>
      <c r="H208" s="44"/>
      <c r="I208" s="44"/>
      <c r="J208" s="44"/>
      <c r="K208" s="45" t="s">
        <v>28</v>
      </c>
      <c r="L208" s="44"/>
      <c r="M208" s="44"/>
      <c r="N208" s="44"/>
    </row>
    <row r="209" spans="1:14" x14ac:dyDescent="0.35">
      <c r="A209" s="44"/>
      <c r="B209" s="44"/>
      <c r="C209" s="44"/>
      <c r="D209" s="44"/>
      <c r="E209" s="44"/>
      <c r="F209" s="44"/>
      <c r="G209" s="44"/>
      <c r="H209" s="44"/>
      <c r="I209" s="44"/>
      <c r="J209" s="44"/>
      <c r="K209" s="45" t="s">
        <v>28</v>
      </c>
      <c r="L209" s="44"/>
      <c r="M209" s="44"/>
      <c r="N209" s="44"/>
    </row>
    <row r="210" spans="1:14" x14ac:dyDescent="0.35">
      <c r="A210" s="44"/>
      <c r="B210" s="44"/>
      <c r="C210" s="44"/>
      <c r="D210" s="44"/>
      <c r="E210" s="44"/>
      <c r="F210" s="44"/>
      <c r="G210" s="44"/>
      <c r="H210" s="44"/>
      <c r="I210" s="44"/>
      <c r="J210" s="44"/>
      <c r="K210" s="45" t="s">
        <v>28</v>
      </c>
      <c r="L210" s="44"/>
      <c r="M210" s="44"/>
      <c r="N210" s="44"/>
    </row>
    <row r="211" spans="1:14" x14ac:dyDescent="0.35">
      <c r="A211" s="44"/>
      <c r="B211" s="44"/>
      <c r="C211" s="44"/>
      <c r="D211" s="44"/>
      <c r="E211" s="44"/>
      <c r="F211" s="44"/>
      <c r="G211" s="44"/>
      <c r="H211" s="44"/>
      <c r="I211" s="44"/>
      <c r="J211" s="44"/>
      <c r="K211" s="45" t="s">
        <v>28</v>
      </c>
      <c r="L211" s="44"/>
      <c r="M211" s="44"/>
      <c r="N211" s="44"/>
    </row>
    <row r="212" spans="1:14" x14ac:dyDescent="0.35">
      <c r="A212" s="44"/>
      <c r="B212" s="44"/>
      <c r="C212" s="44"/>
      <c r="D212" s="44"/>
      <c r="E212" s="44"/>
      <c r="F212" s="44"/>
      <c r="G212" s="44"/>
      <c r="H212" s="44"/>
      <c r="I212" s="44"/>
      <c r="J212" s="44"/>
      <c r="K212" s="45" t="s">
        <v>28</v>
      </c>
      <c r="L212" s="44"/>
      <c r="M212" s="44"/>
      <c r="N212" s="44"/>
    </row>
    <row r="213" spans="1:14" x14ac:dyDescent="0.35">
      <c r="A213" s="44"/>
      <c r="B213" s="44"/>
      <c r="C213" s="44"/>
      <c r="D213" s="44"/>
      <c r="E213" s="44"/>
      <c r="F213" s="44"/>
      <c r="G213" s="44"/>
      <c r="H213" s="44"/>
      <c r="I213" s="44"/>
      <c r="J213" s="44"/>
      <c r="K213" s="45" t="s">
        <v>28</v>
      </c>
      <c r="L213" s="44"/>
      <c r="M213" s="44"/>
      <c r="N213" s="44"/>
    </row>
    <row r="214" spans="1:14" x14ac:dyDescent="0.35">
      <c r="A214" s="44"/>
      <c r="B214" s="44"/>
      <c r="C214" s="44"/>
      <c r="D214" s="44"/>
      <c r="E214" s="44"/>
      <c r="F214" s="44"/>
      <c r="G214" s="44"/>
      <c r="H214" s="44"/>
      <c r="I214" s="44"/>
      <c r="J214" s="44"/>
      <c r="K214" s="45" t="s">
        <v>28</v>
      </c>
      <c r="L214" s="44"/>
      <c r="M214" s="44"/>
      <c r="N214" s="44"/>
    </row>
    <row r="215" spans="1:14" x14ac:dyDescent="0.35">
      <c r="A215" s="44"/>
      <c r="B215" s="44"/>
      <c r="C215" s="44"/>
      <c r="D215" s="44"/>
      <c r="E215" s="44"/>
      <c r="F215" s="44"/>
      <c r="G215" s="44"/>
      <c r="H215" s="44"/>
      <c r="I215" s="44"/>
      <c r="J215" s="44"/>
      <c r="K215" s="45" t="s">
        <v>28</v>
      </c>
      <c r="L215" s="44"/>
      <c r="M215" s="44"/>
      <c r="N215" s="44"/>
    </row>
    <row r="216" spans="1:14" x14ac:dyDescent="0.35">
      <c r="A216" s="44"/>
      <c r="B216" s="44"/>
      <c r="C216" s="44"/>
      <c r="D216" s="44"/>
      <c r="E216" s="44"/>
      <c r="F216" s="44"/>
      <c r="G216" s="44"/>
      <c r="H216" s="44"/>
      <c r="I216" s="44"/>
      <c r="J216" s="44"/>
      <c r="K216" s="45" t="s">
        <v>28</v>
      </c>
      <c r="L216" s="44"/>
      <c r="M216" s="44"/>
      <c r="N216" s="44"/>
    </row>
    <row r="217" spans="1:14" x14ac:dyDescent="0.35">
      <c r="A217" s="44"/>
      <c r="B217" s="44"/>
      <c r="C217" s="44"/>
      <c r="D217" s="44"/>
      <c r="E217" s="44"/>
      <c r="F217" s="44"/>
      <c r="G217" s="44"/>
      <c r="H217" s="44"/>
      <c r="I217" s="44"/>
      <c r="J217" s="44"/>
      <c r="K217" s="45" t="s">
        <v>28</v>
      </c>
      <c r="L217" s="44"/>
      <c r="M217" s="44"/>
      <c r="N217" s="44"/>
    </row>
    <row r="218" spans="1:14" x14ac:dyDescent="0.35">
      <c r="A218" s="44"/>
      <c r="B218" s="44"/>
      <c r="C218" s="44"/>
      <c r="D218" s="44"/>
      <c r="E218" s="44"/>
      <c r="F218" s="44"/>
      <c r="G218" s="44"/>
      <c r="H218" s="44"/>
      <c r="I218" s="44"/>
      <c r="J218" s="44"/>
      <c r="K218" s="45" t="s">
        <v>28</v>
      </c>
      <c r="L218" s="44"/>
      <c r="M218" s="44"/>
      <c r="N218" s="44"/>
    </row>
    <row r="219" spans="1:14" x14ac:dyDescent="0.35">
      <c r="A219" s="44"/>
      <c r="B219" s="44"/>
      <c r="C219" s="44"/>
      <c r="D219" s="44"/>
      <c r="E219" s="44"/>
      <c r="F219" s="44"/>
      <c r="G219" s="44"/>
      <c r="H219" s="44"/>
      <c r="I219" s="44"/>
      <c r="J219" s="44"/>
      <c r="K219" s="45" t="s">
        <v>28</v>
      </c>
      <c r="L219" s="44"/>
      <c r="M219" s="44"/>
      <c r="N219" s="44"/>
    </row>
    <row r="220" spans="1:14" x14ac:dyDescent="0.35">
      <c r="A220" s="44"/>
      <c r="B220" s="44"/>
      <c r="C220" s="44"/>
      <c r="D220" s="44"/>
      <c r="E220" s="44"/>
      <c r="F220" s="44"/>
      <c r="G220" s="44"/>
      <c r="H220" s="44"/>
      <c r="I220" s="44"/>
      <c r="J220" s="44"/>
      <c r="K220" s="45" t="s">
        <v>28</v>
      </c>
      <c r="L220" s="44"/>
      <c r="M220" s="44"/>
      <c r="N220" s="44"/>
    </row>
    <row r="221" spans="1:14" x14ac:dyDescent="0.35">
      <c r="A221" s="44"/>
      <c r="B221" s="44"/>
      <c r="C221" s="44"/>
      <c r="D221" s="44"/>
      <c r="E221" s="44"/>
      <c r="F221" s="44"/>
      <c r="G221" s="44"/>
      <c r="H221" s="44"/>
      <c r="I221" s="44"/>
      <c r="J221" s="44"/>
      <c r="K221" s="45" t="s">
        <v>28</v>
      </c>
      <c r="L221" s="44"/>
      <c r="M221" s="44"/>
      <c r="N221" s="44"/>
    </row>
    <row r="222" spans="1:14" x14ac:dyDescent="0.35">
      <c r="A222" s="44"/>
      <c r="B222" s="44"/>
      <c r="C222" s="44"/>
      <c r="D222" s="44"/>
      <c r="E222" s="44"/>
      <c r="F222" s="44"/>
      <c r="G222" s="44"/>
      <c r="H222" s="44"/>
      <c r="I222" s="44"/>
      <c r="J222" s="44"/>
      <c r="K222" s="45" t="s">
        <v>28</v>
      </c>
      <c r="L222" s="44"/>
      <c r="M222" s="44"/>
      <c r="N222" s="44"/>
    </row>
    <row r="223" spans="1:14" x14ac:dyDescent="0.35">
      <c r="A223" s="44"/>
      <c r="B223" s="44"/>
      <c r="C223" s="44"/>
      <c r="D223" s="44"/>
      <c r="E223" s="44"/>
      <c r="F223" s="44"/>
      <c r="G223" s="44"/>
      <c r="H223" s="44"/>
      <c r="I223" s="44"/>
      <c r="J223" s="44"/>
      <c r="K223" s="45" t="s">
        <v>28</v>
      </c>
      <c r="L223" s="44"/>
      <c r="M223" s="44"/>
      <c r="N223" s="44"/>
    </row>
    <row r="224" spans="1:14" x14ac:dyDescent="0.35">
      <c r="A224" s="44"/>
      <c r="B224" s="44"/>
      <c r="C224" s="44"/>
      <c r="D224" s="44"/>
      <c r="E224" s="44"/>
      <c r="F224" s="44"/>
      <c r="G224" s="44"/>
      <c r="H224" s="44"/>
      <c r="I224" s="44"/>
      <c r="J224" s="44"/>
      <c r="K224" s="45" t="s">
        <v>28</v>
      </c>
      <c r="L224" s="44"/>
      <c r="M224" s="44"/>
      <c r="N224" s="44"/>
    </row>
    <row r="225" spans="1:14" x14ac:dyDescent="0.35">
      <c r="A225" s="44"/>
      <c r="B225" s="44"/>
      <c r="C225" s="44"/>
      <c r="D225" s="44"/>
      <c r="E225" s="44"/>
      <c r="F225" s="44"/>
      <c r="G225" s="44"/>
      <c r="H225" s="44"/>
      <c r="I225" s="44"/>
      <c r="J225" s="44"/>
      <c r="K225" s="45" t="s">
        <v>28</v>
      </c>
      <c r="L225" s="44"/>
      <c r="M225" s="44"/>
      <c r="N225" s="44"/>
    </row>
    <row r="226" spans="1:14" x14ac:dyDescent="0.35">
      <c r="A226" s="44"/>
      <c r="B226" s="44"/>
      <c r="C226" s="44"/>
      <c r="D226" s="44"/>
      <c r="E226" s="44"/>
      <c r="F226" s="44"/>
      <c r="G226" s="44"/>
      <c r="H226" s="44"/>
      <c r="I226" s="44"/>
      <c r="J226" s="44"/>
      <c r="K226" s="45" t="s">
        <v>28</v>
      </c>
      <c r="L226" s="44"/>
      <c r="M226" s="44"/>
      <c r="N226" s="44"/>
    </row>
    <row r="227" spans="1:14" x14ac:dyDescent="0.35">
      <c r="A227" s="44"/>
      <c r="B227" s="44"/>
      <c r="C227" s="44"/>
      <c r="D227" s="44"/>
      <c r="E227" s="44"/>
      <c r="F227" s="44"/>
      <c r="G227" s="44"/>
      <c r="H227" s="44"/>
      <c r="I227" s="44"/>
      <c r="J227" s="44"/>
      <c r="K227" s="45" t="s">
        <v>28</v>
      </c>
      <c r="L227" s="44"/>
      <c r="M227" s="44"/>
      <c r="N227" s="44"/>
    </row>
    <row r="228" spans="1:14" x14ac:dyDescent="0.35">
      <c r="A228" s="44"/>
      <c r="B228" s="44"/>
      <c r="C228" s="44"/>
      <c r="D228" s="44"/>
      <c r="E228" s="44"/>
      <c r="F228" s="44"/>
      <c r="G228" s="44"/>
      <c r="H228" s="44"/>
      <c r="I228" s="44"/>
      <c r="J228" s="44"/>
      <c r="K228" s="45" t="s">
        <v>28</v>
      </c>
      <c r="L228" s="44"/>
      <c r="M228" s="44"/>
      <c r="N228" s="44"/>
    </row>
    <row r="229" spans="1:14" x14ac:dyDescent="0.35">
      <c r="A229" s="44"/>
      <c r="B229" s="44"/>
      <c r="C229" s="44"/>
      <c r="D229" s="44"/>
      <c r="E229" s="44"/>
      <c r="F229" s="44"/>
      <c r="G229" s="44"/>
      <c r="H229" s="44"/>
      <c r="I229" s="44"/>
      <c r="J229" s="44"/>
      <c r="K229" s="45" t="s">
        <v>28</v>
      </c>
      <c r="L229" s="44"/>
      <c r="M229" s="44"/>
      <c r="N229" s="44"/>
    </row>
    <row r="230" spans="1:14" x14ac:dyDescent="0.35">
      <c r="A230" s="44"/>
      <c r="B230" s="44"/>
      <c r="C230" s="44"/>
      <c r="D230" s="44"/>
      <c r="E230" s="44"/>
      <c r="F230" s="44"/>
      <c r="G230" s="44"/>
      <c r="H230" s="44"/>
      <c r="I230" s="44"/>
      <c r="J230" s="44"/>
      <c r="K230" s="45" t="s">
        <v>28</v>
      </c>
      <c r="L230" s="44"/>
      <c r="M230" s="44"/>
      <c r="N230" s="44"/>
    </row>
    <row r="231" spans="1:14" x14ac:dyDescent="0.35">
      <c r="A231" s="44"/>
      <c r="B231" s="44"/>
      <c r="C231" s="44"/>
      <c r="D231" s="44"/>
      <c r="E231" s="44"/>
      <c r="F231" s="44"/>
      <c r="G231" s="44"/>
      <c r="H231" s="44"/>
      <c r="I231" s="44"/>
      <c r="J231" s="44"/>
      <c r="K231" s="45" t="s">
        <v>28</v>
      </c>
      <c r="L231" s="44"/>
      <c r="M231" s="44"/>
      <c r="N231" s="44"/>
    </row>
    <row r="232" spans="1:14" x14ac:dyDescent="0.35">
      <c r="A232" s="44"/>
      <c r="B232" s="44"/>
      <c r="C232" s="44"/>
      <c r="D232" s="44"/>
      <c r="E232" s="44"/>
      <c r="F232" s="44"/>
      <c r="G232" s="44"/>
      <c r="H232" s="44"/>
      <c r="I232" s="44"/>
      <c r="J232" s="44"/>
      <c r="K232" s="45" t="s">
        <v>28</v>
      </c>
      <c r="L232" s="44"/>
      <c r="M232" s="44"/>
      <c r="N232" s="44"/>
    </row>
    <row r="233" spans="1:14" x14ac:dyDescent="0.35">
      <c r="A233" s="44"/>
      <c r="B233" s="44"/>
      <c r="C233" s="44"/>
      <c r="D233" s="44"/>
      <c r="E233" s="44"/>
      <c r="F233" s="44"/>
      <c r="G233" s="44"/>
      <c r="H233" s="44"/>
      <c r="I233" s="44"/>
      <c r="J233" s="44"/>
      <c r="K233" s="45" t="s">
        <v>28</v>
      </c>
      <c r="L233" s="44"/>
      <c r="M233" s="44"/>
      <c r="N233" s="44"/>
    </row>
    <row r="234" spans="1:14" x14ac:dyDescent="0.35">
      <c r="A234" s="44"/>
      <c r="B234" s="44"/>
      <c r="C234" s="44"/>
      <c r="D234" s="44"/>
      <c r="E234" s="44"/>
      <c r="F234" s="44"/>
      <c r="G234" s="44"/>
      <c r="H234" s="44"/>
      <c r="I234" s="44"/>
      <c r="J234" s="44"/>
      <c r="K234" s="45" t="s">
        <v>28</v>
      </c>
      <c r="L234" s="44"/>
      <c r="M234" s="44"/>
      <c r="N234" s="44"/>
    </row>
    <row r="235" spans="1:14" x14ac:dyDescent="0.35">
      <c r="A235" s="44"/>
      <c r="B235" s="44"/>
      <c r="C235" s="44"/>
      <c r="D235" s="44"/>
      <c r="E235" s="44"/>
      <c r="F235" s="44"/>
      <c r="G235" s="44"/>
      <c r="H235" s="44"/>
      <c r="I235" s="44"/>
      <c r="J235" s="44"/>
      <c r="K235" s="45" t="s">
        <v>28</v>
      </c>
      <c r="L235" s="44"/>
      <c r="M235" s="44"/>
      <c r="N235" s="44"/>
    </row>
    <row r="236" spans="1:14" x14ac:dyDescent="0.35">
      <c r="A236" s="44"/>
      <c r="B236" s="44"/>
      <c r="C236" s="44"/>
      <c r="D236" s="44"/>
      <c r="E236" s="44"/>
      <c r="F236" s="44"/>
      <c r="G236" s="44"/>
      <c r="H236" s="44"/>
      <c r="I236" s="44"/>
      <c r="J236" s="44"/>
      <c r="K236" s="45" t="s">
        <v>28</v>
      </c>
      <c r="L236" s="44"/>
      <c r="M236" s="44"/>
      <c r="N236" s="44"/>
    </row>
    <row r="237" spans="1:14" x14ac:dyDescent="0.35">
      <c r="A237" s="44"/>
      <c r="B237" s="44"/>
      <c r="C237" s="44"/>
      <c r="D237" s="44"/>
      <c r="E237" s="44"/>
      <c r="F237" s="44"/>
      <c r="G237" s="44"/>
      <c r="H237" s="44"/>
      <c r="I237" s="44"/>
      <c r="J237" s="44"/>
      <c r="K237" s="45" t="s">
        <v>28</v>
      </c>
      <c r="L237" s="44"/>
      <c r="M237" s="44"/>
      <c r="N237" s="44"/>
    </row>
    <row r="238" spans="1:14" x14ac:dyDescent="0.35">
      <c r="A238" s="44"/>
      <c r="B238" s="44"/>
      <c r="C238" s="44"/>
      <c r="D238" s="44"/>
      <c r="E238" s="44"/>
      <c r="F238" s="44"/>
      <c r="G238" s="44"/>
      <c r="H238" s="44"/>
      <c r="I238" s="44"/>
      <c r="J238" s="44"/>
      <c r="K238" s="45" t="s">
        <v>28</v>
      </c>
      <c r="L238" s="44"/>
      <c r="M238" s="44"/>
      <c r="N238" s="44"/>
    </row>
    <row r="239" spans="1:14" x14ac:dyDescent="0.35">
      <c r="A239" s="44"/>
      <c r="B239" s="44"/>
      <c r="C239" s="44"/>
      <c r="D239" s="44"/>
      <c r="E239" s="44"/>
      <c r="F239" s="44"/>
      <c r="G239" s="44"/>
      <c r="H239" s="44"/>
      <c r="I239" s="44"/>
      <c r="J239" s="44"/>
      <c r="K239" s="45" t="s">
        <v>28</v>
      </c>
      <c r="L239" s="44"/>
      <c r="M239" s="44"/>
      <c r="N239" s="44"/>
    </row>
    <row r="240" spans="1:14" x14ac:dyDescent="0.35">
      <c r="A240" s="44"/>
      <c r="B240" s="44"/>
      <c r="C240" s="44"/>
      <c r="D240" s="44"/>
      <c r="E240" s="44"/>
      <c r="F240" s="44"/>
      <c r="G240" s="44"/>
      <c r="H240" s="44"/>
      <c r="I240" s="44"/>
      <c r="J240" s="44"/>
      <c r="K240" s="45" t="s">
        <v>28</v>
      </c>
      <c r="L240" s="44"/>
      <c r="M240" s="44"/>
      <c r="N240" s="44"/>
    </row>
    <row r="241" spans="1:14" x14ac:dyDescent="0.35">
      <c r="A241" s="44"/>
      <c r="B241" s="44"/>
      <c r="C241" s="44"/>
      <c r="D241" s="44"/>
      <c r="E241" s="44"/>
      <c r="F241" s="44"/>
      <c r="G241" s="44"/>
      <c r="H241" s="44"/>
      <c r="I241" s="44"/>
      <c r="J241" s="44"/>
      <c r="K241" s="45" t="s">
        <v>28</v>
      </c>
      <c r="L241" s="44"/>
      <c r="M241" s="44"/>
      <c r="N241" s="44"/>
    </row>
    <row r="242" spans="1:14" x14ac:dyDescent="0.35">
      <c r="A242" s="44"/>
      <c r="B242" s="44"/>
      <c r="C242" s="44"/>
      <c r="D242" s="44"/>
      <c r="E242" s="44"/>
      <c r="F242" s="44"/>
      <c r="G242" s="44"/>
      <c r="H242" s="44"/>
      <c r="I242" s="44"/>
      <c r="J242" s="44"/>
      <c r="K242" s="45" t="s">
        <v>28</v>
      </c>
      <c r="L242" s="44"/>
      <c r="M242" s="44"/>
      <c r="N242" s="44"/>
    </row>
    <row r="243" spans="1:14" x14ac:dyDescent="0.35">
      <c r="A243" s="44"/>
      <c r="B243" s="44"/>
      <c r="C243" s="44"/>
      <c r="D243" s="44"/>
      <c r="E243" s="44"/>
      <c r="F243" s="44"/>
      <c r="G243" s="44"/>
      <c r="H243" s="44"/>
      <c r="I243" s="44"/>
      <c r="J243" s="44"/>
      <c r="K243" s="45" t="s">
        <v>28</v>
      </c>
      <c r="L243" s="44"/>
      <c r="M243" s="44"/>
      <c r="N243" s="44"/>
    </row>
    <row r="244" spans="1:14" x14ac:dyDescent="0.35">
      <c r="A244" s="44"/>
      <c r="B244" s="44"/>
      <c r="C244" s="44"/>
      <c r="D244" s="44"/>
      <c r="E244" s="44"/>
      <c r="F244" s="44"/>
      <c r="G244" s="44"/>
      <c r="H244" s="44"/>
      <c r="I244" s="44"/>
      <c r="J244" s="44"/>
      <c r="K244" s="45" t="s">
        <v>28</v>
      </c>
      <c r="L244" s="44"/>
      <c r="M244" s="44"/>
      <c r="N244" s="44"/>
    </row>
    <row r="245" spans="1:14" x14ac:dyDescent="0.35">
      <c r="A245" s="44"/>
      <c r="B245" s="44"/>
      <c r="C245" s="44"/>
      <c r="D245" s="44"/>
      <c r="E245" s="44"/>
      <c r="F245" s="44"/>
      <c r="G245" s="44"/>
      <c r="H245" s="44"/>
      <c r="I245" s="44"/>
      <c r="J245" s="44"/>
      <c r="K245" s="45" t="s">
        <v>28</v>
      </c>
      <c r="L245" s="44"/>
      <c r="M245" s="44"/>
      <c r="N245" s="44"/>
    </row>
    <row r="246" spans="1:14" x14ac:dyDescent="0.35">
      <c r="A246" s="44"/>
      <c r="B246" s="44"/>
      <c r="C246" s="44"/>
      <c r="D246" s="44"/>
      <c r="E246" s="44"/>
      <c r="F246" s="44"/>
      <c r="G246" s="44"/>
      <c r="H246" s="44"/>
      <c r="I246" s="44"/>
      <c r="J246" s="44"/>
      <c r="K246" s="45" t="s">
        <v>28</v>
      </c>
      <c r="L246" s="44"/>
      <c r="M246" s="44"/>
      <c r="N246" s="44"/>
    </row>
    <row r="247" spans="1:14" x14ac:dyDescent="0.35">
      <c r="A247" s="44"/>
      <c r="B247" s="44"/>
      <c r="C247" s="44"/>
      <c r="D247" s="44"/>
      <c r="E247" s="44"/>
      <c r="F247" s="44"/>
      <c r="G247" s="44"/>
      <c r="H247" s="44"/>
      <c r="I247" s="44"/>
      <c r="J247" s="44"/>
      <c r="K247" s="45" t="s">
        <v>28</v>
      </c>
      <c r="L247" s="44"/>
      <c r="M247" s="44"/>
      <c r="N247" s="44"/>
    </row>
    <row r="248" spans="1:14" x14ac:dyDescent="0.35">
      <c r="A248" s="44"/>
      <c r="B248" s="44"/>
      <c r="C248" s="44"/>
      <c r="D248" s="44"/>
      <c r="E248" s="44"/>
      <c r="F248" s="44"/>
      <c r="G248" s="44"/>
      <c r="H248" s="44"/>
      <c r="I248" s="44"/>
      <c r="J248" s="44"/>
      <c r="K248" s="45" t="s">
        <v>28</v>
      </c>
      <c r="L248" s="44"/>
      <c r="M248" s="44"/>
      <c r="N248" s="44"/>
    </row>
    <row r="249" spans="1:14" x14ac:dyDescent="0.35">
      <c r="A249" s="44"/>
      <c r="B249" s="44"/>
      <c r="C249" s="44"/>
      <c r="D249" s="44"/>
      <c r="E249" s="44"/>
      <c r="F249" s="44"/>
      <c r="G249" s="44"/>
      <c r="H249" s="44"/>
      <c r="I249" s="44"/>
      <c r="J249" s="44"/>
      <c r="K249" s="45" t="s">
        <v>28</v>
      </c>
      <c r="L249" s="44"/>
      <c r="M249" s="44"/>
      <c r="N249" s="44"/>
    </row>
  </sheetData>
  <autoFilter ref="A3:L53" xr:uid="{00000000-0009-0000-0000-000022000000}"/>
  <mergeCells count="1">
    <mergeCell ref="A1:N2"/>
  </mergeCells>
  <dataValidations count="7">
    <dataValidation type="list" showErrorMessage="1" sqref="C4:C249" xr:uid="{00000000-0002-0000-2200-000000000000}">
      <formula1>"Distribution-Compressors,Distribution Grid,Distribution LNG Satellite,LNG Liquefaction,LNG Regasification,LNG Transport,Shipping,Transmission Compressor Station,Transmission LNG Peak Shaving,Transmission Pipelines,Transmission Stations,UGS"</formula1>
    </dataValidation>
    <dataValidation type="list" allowBlank="1" showErrorMessage="1" sqref="D4:D249" xr:uid="{00000000-0002-0000-2200-000002000000}">
      <formula1>"Reported by another OGMP 2.0 Member,Subsea tieback,Materiality Rule,Divested,Non-producing / Non-operational,No permission to report,Other"</formula1>
    </dataValidation>
    <dataValidation type="decimal" showErrorMessage="1" sqref="F4:F249" xr:uid="{00000000-0002-0000-2200-000006000000}">
      <formula1>-90</formula1>
      <formula2>90</formula2>
    </dataValidation>
    <dataValidation type="decimal" showErrorMessage="1" sqref="G4:G249" xr:uid="{00000000-0002-0000-2200-000008000000}">
      <formula1>-180</formula1>
      <formula2>180</formula2>
    </dataValidation>
    <dataValidation type="list" showErrorMessage="1" sqref="M4:M249 J4:J249 H4:H249" xr:uid="{00000000-0002-0000-2200-00000A000000}">
      <formula1>"Yes,No"</formula1>
    </dataValidation>
    <dataValidation type="decimal" showErrorMessage="1" sqref="K4:K249" xr:uid="{00000000-0002-0000-2200-000010000000}">
      <formula1>0</formula1>
      <formula2>1</formula2>
    </dataValidation>
    <dataValidation type="date" sqref="L4:L249" xr:uid="{00000000-0002-0000-2200-000012000000}"/>
  </dataValidations>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2">
        <x14:dataValidation type="list" allowBlank="1" showErrorMessage="1" xr:uid="{00000000-0002-0000-2200-000004000000}">
          <x14:formula1>
            <xm:f>ListofCountries!$A$1:$A$194</xm:f>
          </x14:formula1>
          <xm:sqref>E4:E249</xm:sqref>
        </x14:dataValidation>
        <x14:dataValidation type="list" allowBlank="1" xr:uid="{00000000-0002-0000-2200-00000C000000}">
          <x14:formula1>
            <xm:f>ListofCountries!$B$1:$B$152</xm:f>
          </x14:formula1>
          <xm:sqref>I4:I249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1"/>
  <sheetViews>
    <sheetView workbookViewId="0"/>
  </sheetViews>
  <sheetFormatPr baseColWidth="10" defaultColWidth="8.7265625" defaultRowHeight="14.5" x14ac:dyDescent="0.35"/>
  <cols>
    <col min="1" max="1" width="16" customWidth="1"/>
    <col min="2" max="2" width="42" customWidth="1"/>
  </cols>
  <sheetData>
    <row r="1" spans="1:2" x14ac:dyDescent="0.35">
      <c r="A1" s="46" t="s">
        <v>364</v>
      </c>
      <c r="B1" s="46" t="s">
        <v>365</v>
      </c>
    </row>
  </sheetData>
  <pageMargins left="0.7" right="0.7" top="0.75" bottom="0.75" header="0.3" footer="0.3"/>
  <pageSetup orientation="portrait" horizontalDpi="4294967295" verticalDpi="429496729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194"/>
  <sheetViews>
    <sheetView workbookViewId="0"/>
  </sheetViews>
  <sheetFormatPr baseColWidth="10" defaultColWidth="8.7265625" defaultRowHeight="14.5" x14ac:dyDescent="0.35"/>
  <cols>
    <col min="1" max="1" width="50" customWidth="1"/>
    <col min="2" max="2" width="61" customWidth="1"/>
    <col min="3" max="3" width="53" customWidth="1"/>
  </cols>
  <sheetData>
    <row r="1" spans="1:3" x14ac:dyDescent="0.35">
      <c r="A1" s="47" t="s">
        <v>366</v>
      </c>
      <c r="B1" s="47" t="s">
        <v>367</v>
      </c>
      <c r="C1" s="47" t="s">
        <v>368</v>
      </c>
    </row>
    <row r="2" spans="1:3" x14ac:dyDescent="0.35">
      <c r="A2" s="47" t="s">
        <v>369</v>
      </c>
      <c r="B2" s="47" t="s">
        <v>370</v>
      </c>
      <c r="C2" s="47" t="s">
        <v>371</v>
      </c>
    </row>
    <row r="3" spans="1:3" x14ac:dyDescent="0.35">
      <c r="A3" s="47" t="s">
        <v>372</v>
      </c>
      <c r="B3" s="47" t="s">
        <v>373</v>
      </c>
      <c r="C3" s="47" t="s">
        <v>374</v>
      </c>
    </row>
    <row r="4" spans="1:3" x14ac:dyDescent="0.35">
      <c r="A4" s="47" t="s">
        <v>375</v>
      </c>
      <c r="B4" s="47" t="s">
        <v>376</v>
      </c>
      <c r="C4" s="47" t="s">
        <v>377</v>
      </c>
    </row>
    <row r="5" spans="1:3" x14ac:dyDescent="0.35">
      <c r="A5" s="47" t="s">
        <v>378</v>
      </c>
      <c r="B5" s="47" t="s">
        <v>379</v>
      </c>
      <c r="C5" s="47" t="s">
        <v>5</v>
      </c>
    </row>
    <row r="6" spans="1:3" x14ac:dyDescent="0.35">
      <c r="A6" s="47" t="s">
        <v>380</v>
      </c>
      <c r="B6" s="47" t="s">
        <v>381</v>
      </c>
      <c r="C6" s="47" t="s">
        <v>382</v>
      </c>
    </row>
    <row r="7" spans="1:3" x14ac:dyDescent="0.35">
      <c r="A7" s="47" t="s">
        <v>383</v>
      </c>
      <c r="B7" s="47" t="s">
        <v>384</v>
      </c>
      <c r="C7" s="47" t="s">
        <v>385</v>
      </c>
    </row>
    <row r="8" spans="1:3" x14ac:dyDescent="0.35">
      <c r="A8" s="47" t="s">
        <v>386</v>
      </c>
      <c r="B8" s="47" t="s">
        <v>387</v>
      </c>
      <c r="C8" s="47" t="s">
        <v>119</v>
      </c>
    </row>
    <row r="9" spans="1:3" x14ac:dyDescent="0.35">
      <c r="A9" s="47" t="s">
        <v>388</v>
      </c>
      <c r="B9" s="47" t="s">
        <v>389</v>
      </c>
      <c r="C9" s="47" t="s">
        <v>390</v>
      </c>
    </row>
    <row r="10" spans="1:3" x14ac:dyDescent="0.35">
      <c r="A10" s="47" t="s">
        <v>391</v>
      </c>
      <c r="B10" s="47" t="s">
        <v>392</v>
      </c>
      <c r="C10" s="47" t="s">
        <v>224</v>
      </c>
    </row>
    <row r="11" spans="1:3" x14ac:dyDescent="0.35">
      <c r="A11" s="47" t="s">
        <v>393</v>
      </c>
      <c r="B11" s="47" t="s">
        <v>394</v>
      </c>
      <c r="C11" s="47" t="s">
        <v>248</v>
      </c>
    </row>
    <row r="12" spans="1:3" x14ac:dyDescent="0.35">
      <c r="A12" s="47" t="s">
        <v>395</v>
      </c>
      <c r="B12" s="47" t="s">
        <v>396</v>
      </c>
      <c r="C12" s="47" t="s">
        <v>272</v>
      </c>
    </row>
    <row r="13" spans="1:3" x14ac:dyDescent="0.35">
      <c r="A13" s="47" t="s">
        <v>397</v>
      </c>
      <c r="B13" s="47" t="s">
        <v>398</v>
      </c>
      <c r="C13" s="47" t="s">
        <v>399</v>
      </c>
    </row>
    <row r="14" spans="1:3" x14ac:dyDescent="0.35">
      <c r="A14" s="47" t="s">
        <v>400</v>
      </c>
      <c r="B14" s="47" t="s">
        <v>401</v>
      </c>
      <c r="C14" s="47" t="s">
        <v>402</v>
      </c>
    </row>
    <row r="15" spans="1:3" x14ac:dyDescent="0.35">
      <c r="A15" s="47" t="s">
        <v>403</v>
      </c>
      <c r="B15" s="47" t="s">
        <v>404</v>
      </c>
      <c r="C15" s="47" t="s">
        <v>405</v>
      </c>
    </row>
    <row r="16" spans="1:3" x14ac:dyDescent="0.35">
      <c r="A16" s="47" t="s">
        <v>406</v>
      </c>
      <c r="B16" s="47" t="s">
        <v>407</v>
      </c>
      <c r="C16" s="47" t="s">
        <v>408</v>
      </c>
    </row>
    <row r="17" spans="1:3" x14ac:dyDescent="0.35">
      <c r="A17" s="47" t="s">
        <v>409</v>
      </c>
      <c r="B17" s="47" t="s">
        <v>410</v>
      </c>
      <c r="C17" s="47" t="s">
        <v>411</v>
      </c>
    </row>
    <row r="18" spans="1:3" x14ac:dyDescent="0.35">
      <c r="A18" s="47" t="s">
        <v>412</v>
      </c>
      <c r="B18" s="47" t="s">
        <v>413</v>
      </c>
      <c r="C18" s="47" t="s">
        <v>414</v>
      </c>
    </row>
    <row r="19" spans="1:3" x14ac:dyDescent="0.35">
      <c r="A19" s="47" t="s">
        <v>415</v>
      </c>
      <c r="B19" s="47" t="s">
        <v>416</v>
      </c>
      <c r="C19" s="47" t="s">
        <v>417</v>
      </c>
    </row>
    <row r="20" spans="1:3" x14ac:dyDescent="0.35">
      <c r="A20" s="47" t="s">
        <v>418</v>
      </c>
      <c r="B20" s="47" t="s">
        <v>419</v>
      </c>
      <c r="C20" s="47" t="s">
        <v>420</v>
      </c>
    </row>
    <row r="21" spans="1:3" x14ac:dyDescent="0.35">
      <c r="A21" s="47" t="s">
        <v>421</v>
      </c>
      <c r="B21" s="47" t="s">
        <v>422</v>
      </c>
    </row>
    <row r="22" spans="1:3" x14ac:dyDescent="0.35">
      <c r="A22" s="47" t="s">
        <v>423</v>
      </c>
      <c r="B22" s="47" t="s">
        <v>424</v>
      </c>
    </row>
    <row r="23" spans="1:3" x14ac:dyDescent="0.35">
      <c r="A23" s="47" t="s">
        <v>425</v>
      </c>
      <c r="B23" s="47" t="s">
        <v>426</v>
      </c>
    </row>
    <row r="24" spans="1:3" x14ac:dyDescent="0.35">
      <c r="A24" s="47" t="s">
        <v>427</v>
      </c>
      <c r="B24" s="47" t="s">
        <v>428</v>
      </c>
    </row>
    <row r="25" spans="1:3" x14ac:dyDescent="0.35">
      <c r="A25" s="47" t="s">
        <v>429</v>
      </c>
      <c r="B25" s="47" t="s">
        <v>430</v>
      </c>
    </row>
    <row r="26" spans="1:3" x14ac:dyDescent="0.35">
      <c r="A26" s="47" t="s">
        <v>431</v>
      </c>
      <c r="B26" s="47" t="s">
        <v>432</v>
      </c>
    </row>
    <row r="27" spans="1:3" x14ac:dyDescent="0.35">
      <c r="A27" s="47" t="s">
        <v>433</v>
      </c>
      <c r="B27" s="47" t="s">
        <v>434</v>
      </c>
    </row>
    <row r="28" spans="1:3" x14ac:dyDescent="0.35">
      <c r="A28" s="47" t="s">
        <v>435</v>
      </c>
      <c r="B28" s="47" t="s">
        <v>436</v>
      </c>
    </row>
    <row r="29" spans="1:3" x14ac:dyDescent="0.35">
      <c r="A29" s="47" t="s">
        <v>437</v>
      </c>
      <c r="B29" s="47" t="s">
        <v>438</v>
      </c>
    </row>
    <row r="30" spans="1:3" x14ac:dyDescent="0.35">
      <c r="A30" s="47" t="s">
        <v>439</v>
      </c>
      <c r="B30" s="47" t="s">
        <v>440</v>
      </c>
    </row>
    <row r="31" spans="1:3" x14ac:dyDescent="0.35">
      <c r="A31" s="47" t="s">
        <v>441</v>
      </c>
      <c r="B31" s="47" t="s">
        <v>13</v>
      </c>
    </row>
    <row r="32" spans="1:3" x14ac:dyDescent="0.35">
      <c r="A32" s="47" t="s">
        <v>442</v>
      </c>
      <c r="B32" s="47" t="s">
        <v>443</v>
      </c>
    </row>
    <row r="33" spans="1:2" x14ac:dyDescent="0.35">
      <c r="A33" s="47" t="s">
        <v>444</v>
      </c>
      <c r="B33" s="47" t="s">
        <v>445</v>
      </c>
    </row>
    <row r="34" spans="1:2" x14ac:dyDescent="0.35">
      <c r="A34" s="47" t="s">
        <v>446</v>
      </c>
      <c r="B34" s="47" t="s">
        <v>447</v>
      </c>
    </row>
    <row r="35" spans="1:2" x14ac:dyDescent="0.35">
      <c r="A35" s="47" t="s">
        <v>448</v>
      </c>
      <c r="B35" s="47" t="s">
        <v>449</v>
      </c>
    </row>
    <row r="36" spans="1:2" x14ac:dyDescent="0.35">
      <c r="A36" s="47" t="s">
        <v>450</v>
      </c>
      <c r="B36" s="47" t="s">
        <v>451</v>
      </c>
    </row>
    <row r="37" spans="1:2" x14ac:dyDescent="0.35">
      <c r="A37" s="47" t="s">
        <v>452</v>
      </c>
      <c r="B37" s="47" t="s">
        <v>453</v>
      </c>
    </row>
    <row r="38" spans="1:2" x14ac:dyDescent="0.35">
      <c r="A38" s="47" t="s">
        <v>361</v>
      </c>
      <c r="B38" s="47" t="s">
        <v>454</v>
      </c>
    </row>
    <row r="39" spans="1:2" x14ac:dyDescent="0.35">
      <c r="A39" s="47" t="s">
        <v>455</v>
      </c>
      <c r="B39" s="47" t="s">
        <v>456</v>
      </c>
    </row>
    <row r="40" spans="1:2" x14ac:dyDescent="0.35">
      <c r="A40" s="47" t="s">
        <v>457</v>
      </c>
      <c r="B40" s="47" t="s">
        <v>458</v>
      </c>
    </row>
    <row r="41" spans="1:2" x14ac:dyDescent="0.35">
      <c r="A41" s="47" t="s">
        <v>459</v>
      </c>
      <c r="B41" s="47" t="s">
        <v>460</v>
      </c>
    </row>
    <row r="42" spans="1:2" x14ac:dyDescent="0.35">
      <c r="A42" s="47" t="s">
        <v>461</v>
      </c>
      <c r="B42" s="47" t="s">
        <v>462</v>
      </c>
    </row>
    <row r="43" spans="1:2" x14ac:dyDescent="0.35">
      <c r="A43" s="47" t="s">
        <v>463</v>
      </c>
      <c r="B43" s="47" t="s">
        <v>464</v>
      </c>
    </row>
    <row r="44" spans="1:2" x14ac:dyDescent="0.35">
      <c r="A44" s="47" t="s">
        <v>465</v>
      </c>
      <c r="B44" s="47" t="s">
        <v>466</v>
      </c>
    </row>
    <row r="45" spans="1:2" x14ac:dyDescent="0.35">
      <c r="A45" s="47" t="s">
        <v>467</v>
      </c>
      <c r="B45" s="47" t="s">
        <v>468</v>
      </c>
    </row>
    <row r="46" spans="1:2" x14ac:dyDescent="0.35">
      <c r="A46" s="47" t="s">
        <v>469</v>
      </c>
      <c r="B46" s="47" t="s">
        <v>470</v>
      </c>
    </row>
    <row r="47" spans="1:2" x14ac:dyDescent="0.35">
      <c r="A47" s="47" t="s">
        <v>471</v>
      </c>
      <c r="B47" s="47" t="s">
        <v>472</v>
      </c>
    </row>
    <row r="48" spans="1:2" x14ac:dyDescent="0.35">
      <c r="A48" s="47" t="s">
        <v>473</v>
      </c>
      <c r="B48" s="47" t="s">
        <v>474</v>
      </c>
    </row>
    <row r="49" spans="1:2" x14ac:dyDescent="0.35">
      <c r="A49" s="47" t="s">
        <v>475</v>
      </c>
      <c r="B49" s="47" t="s">
        <v>476</v>
      </c>
    </row>
    <row r="50" spans="1:2" x14ac:dyDescent="0.35">
      <c r="A50" s="47" t="s">
        <v>477</v>
      </c>
      <c r="B50" s="47" t="s">
        <v>478</v>
      </c>
    </row>
    <row r="51" spans="1:2" x14ac:dyDescent="0.35">
      <c r="A51" s="47" t="s">
        <v>479</v>
      </c>
      <c r="B51" s="47" t="s">
        <v>480</v>
      </c>
    </row>
    <row r="52" spans="1:2" x14ac:dyDescent="0.35">
      <c r="A52" s="47" t="s">
        <v>481</v>
      </c>
      <c r="B52" s="47" t="s">
        <v>482</v>
      </c>
    </row>
    <row r="53" spans="1:2" x14ac:dyDescent="0.35">
      <c r="A53" s="47" t="s">
        <v>483</v>
      </c>
      <c r="B53" s="47" t="s">
        <v>484</v>
      </c>
    </row>
    <row r="54" spans="1:2" x14ac:dyDescent="0.35">
      <c r="A54" s="47" t="s">
        <v>485</v>
      </c>
      <c r="B54" s="47" t="s">
        <v>486</v>
      </c>
    </row>
    <row r="55" spans="1:2" x14ac:dyDescent="0.35">
      <c r="A55" s="47" t="s">
        <v>487</v>
      </c>
      <c r="B55" s="47" t="s">
        <v>488</v>
      </c>
    </row>
    <row r="56" spans="1:2" x14ac:dyDescent="0.35">
      <c r="A56" s="47" t="s">
        <v>489</v>
      </c>
      <c r="B56" s="47" t="s">
        <v>490</v>
      </c>
    </row>
    <row r="57" spans="1:2" x14ac:dyDescent="0.35">
      <c r="A57" s="47" t="s">
        <v>491</v>
      </c>
      <c r="B57" s="47" t="s">
        <v>492</v>
      </c>
    </row>
    <row r="58" spans="1:2" x14ac:dyDescent="0.35">
      <c r="A58" s="47" t="s">
        <v>493</v>
      </c>
      <c r="B58" s="47" t="s">
        <v>494</v>
      </c>
    </row>
    <row r="59" spans="1:2" x14ac:dyDescent="0.35">
      <c r="A59" s="47" t="s">
        <v>495</v>
      </c>
      <c r="B59" s="47" t="s">
        <v>496</v>
      </c>
    </row>
    <row r="60" spans="1:2" x14ac:dyDescent="0.35">
      <c r="A60" s="47" t="s">
        <v>497</v>
      </c>
      <c r="B60" s="47" t="s">
        <v>498</v>
      </c>
    </row>
    <row r="61" spans="1:2" x14ac:dyDescent="0.35">
      <c r="A61" s="47" t="s">
        <v>499</v>
      </c>
      <c r="B61" s="47" t="s">
        <v>500</v>
      </c>
    </row>
    <row r="62" spans="1:2" x14ac:dyDescent="0.35">
      <c r="A62" s="47" t="s">
        <v>501</v>
      </c>
      <c r="B62" s="47" t="s">
        <v>502</v>
      </c>
    </row>
    <row r="63" spans="1:2" x14ac:dyDescent="0.35">
      <c r="A63" s="47" t="s">
        <v>503</v>
      </c>
      <c r="B63" s="47" t="s">
        <v>504</v>
      </c>
    </row>
    <row r="64" spans="1:2" x14ac:dyDescent="0.35">
      <c r="A64" s="47" t="s">
        <v>505</v>
      </c>
      <c r="B64" s="47" t="s">
        <v>506</v>
      </c>
    </row>
    <row r="65" spans="1:2" x14ac:dyDescent="0.35">
      <c r="A65" s="47" t="s">
        <v>507</v>
      </c>
      <c r="B65" s="47" t="s">
        <v>508</v>
      </c>
    </row>
    <row r="66" spans="1:2" x14ac:dyDescent="0.35">
      <c r="A66" s="47" t="s">
        <v>509</v>
      </c>
      <c r="B66" s="47" t="s">
        <v>510</v>
      </c>
    </row>
    <row r="67" spans="1:2" x14ac:dyDescent="0.35">
      <c r="A67" s="47" t="s">
        <v>511</v>
      </c>
      <c r="B67" s="47" t="s">
        <v>512</v>
      </c>
    </row>
    <row r="68" spans="1:2" x14ac:dyDescent="0.35">
      <c r="A68" s="47" t="s">
        <v>513</v>
      </c>
      <c r="B68" s="47" t="s">
        <v>514</v>
      </c>
    </row>
    <row r="69" spans="1:2" x14ac:dyDescent="0.35">
      <c r="A69" s="47" t="s">
        <v>515</v>
      </c>
      <c r="B69" s="47" t="s">
        <v>516</v>
      </c>
    </row>
    <row r="70" spans="1:2" x14ac:dyDescent="0.35">
      <c r="A70" s="47" t="s">
        <v>517</v>
      </c>
      <c r="B70" s="47" t="s">
        <v>518</v>
      </c>
    </row>
    <row r="71" spans="1:2" x14ac:dyDescent="0.35">
      <c r="A71" s="47" t="s">
        <v>519</v>
      </c>
      <c r="B71" s="47" t="s">
        <v>520</v>
      </c>
    </row>
    <row r="72" spans="1:2" x14ac:dyDescent="0.35">
      <c r="A72" s="47" t="s">
        <v>521</v>
      </c>
      <c r="B72" s="47" t="s">
        <v>522</v>
      </c>
    </row>
    <row r="73" spans="1:2" x14ac:dyDescent="0.35">
      <c r="A73" s="47" t="s">
        <v>523</v>
      </c>
      <c r="B73" s="47" t="s">
        <v>524</v>
      </c>
    </row>
    <row r="74" spans="1:2" x14ac:dyDescent="0.35">
      <c r="A74" s="47" t="s">
        <v>525</v>
      </c>
      <c r="B74" s="47" t="s">
        <v>526</v>
      </c>
    </row>
    <row r="75" spans="1:2" x14ac:dyDescent="0.35">
      <c r="A75" s="47" t="s">
        <v>527</v>
      </c>
      <c r="B75" s="47" t="s">
        <v>528</v>
      </c>
    </row>
    <row r="76" spans="1:2" x14ac:dyDescent="0.35">
      <c r="A76" s="47" t="s">
        <v>529</v>
      </c>
      <c r="B76" s="47" t="s">
        <v>530</v>
      </c>
    </row>
    <row r="77" spans="1:2" x14ac:dyDescent="0.35">
      <c r="A77" s="47" t="s">
        <v>531</v>
      </c>
      <c r="B77" s="47" t="s">
        <v>532</v>
      </c>
    </row>
    <row r="78" spans="1:2" x14ac:dyDescent="0.35">
      <c r="A78" s="47" t="s">
        <v>533</v>
      </c>
      <c r="B78" s="47" t="s">
        <v>534</v>
      </c>
    </row>
    <row r="79" spans="1:2" x14ac:dyDescent="0.35">
      <c r="A79" s="47" t="s">
        <v>535</v>
      </c>
      <c r="B79" s="47" t="s">
        <v>536</v>
      </c>
    </row>
    <row r="80" spans="1:2" x14ac:dyDescent="0.35">
      <c r="A80" s="47" t="s">
        <v>537</v>
      </c>
      <c r="B80" s="47" t="s">
        <v>538</v>
      </c>
    </row>
    <row r="81" spans="1:2" x14ac:dyDescent="0.35">
      <c r="A81" s="47" t="s">
        <v>539</v>
      </c>
      <c r="B81" s="47" t="s">
        <v>540</v>
      </c>
    </row>
    <row r="82" spans="1:2" x14ac:dyDescent="0.35">
      <c r="A82" s="47" t="s">
        <v>541</v>
      </c>
      <c r="B82" s="47" t="s">
        <v>542</v>
      </c>
    </row>
    <row r="83" spans="1:2" x14ac:dyDescent="0.35">
      <c r="A83" s="47" t="s">
        <v>543</v>
      </c>
      <c r="B83" s="47" t="s">
        <v>544</v>
      </c>
    </row>
    <row r="84" spans="1:2" x14ac:dyDescent="0.35">
      <c r="A84" s="47" t="s">
        <v>545</v>
      </c>
      <c r="B84" s="47" t="s">
        <v>546</v>
      </c>
    </row>
    <row r="85" spans="1:2" x14ac:dyDescent="0.35">
      <c r="A85" s="47" t="s">
        <v>112</v>
      </c>
      <c r="B85" s="47" t="s">
        <v>547</v>
      </c>
    </row>
    <row r="86" spans="1:2" x14ac:dyDescent="0.35">
      <c r="A86" s="47" t="s">
        <v>548</v>
      </c>
      <c r="B86" s="47" t="s">
        <v>549</v>
      </c>
    </row>
    <row r="87" spans="1:2" x14ac:dyDescent="0.35">
      <c r="A87" s="47" t="s">
        <v>550</v>
      </c>
      <c r="B87" s="47" t="s">
        <v>551</v>
      </c>
    </row>
    <row r="88" spans="1:2" x14ac:dyDescent="0.35">
      <c r="A88" s="47" t="s">
        <v>552</v>
      </c>
      <c r="B88" s="47" t="s">
        <v>553</v>
      </c>
    </row>
    <row r="89" spans="1:2" x14ac:dyDescent="0.35">
      <c r="A89" s="47" t="s">
        <v>554</v>
      </c>
      <c r="B89" s="47" t="s">
        <v>555</v>
      </c>
    </row>
    <row r="90" spans="1:2" x14ac:dyDescent="0.35">
      <c r="A90" s="47" t="s">
        <v>556</v>
      </c>
      <c r="B90" s="47" t="s">
        <v>557</v>
      </c>
    </row>
    <row r="91" spans="1:2" x14ac:dyDescent="0.35">
      <c r="A91" s="47" t="s">
        <v>558</v>
      </c>
      <c r="B91" s="47" t="s">
        <v>559</v>
      </c>
    </row>
    <row r="92" spans="1:2" x14ac:dyDescent="0.35">
      <c r="A92" s="47" t="s">
        <v>560</v>
      </c>
      <c r="B92" s="47" t="s">
        <v>561</v>
      </c>
    </row>
    <row r="93" spans="1:2" x14ac:dyDescent="0.35">
      <c r="A93" s="47" t="s">
        <v>562</v>
      </c>
      <c r="B93" s="47" t="s">
        <v>563</v>
      </c>
    </row>
    <row r="94" spans="1:2" x14ac:dyDescent="0.35">
      <c r="A94" s="47" t="s">
        <v>564</v>
      </c>
      <c r="B94" s="47" t="s">
        <v>565</v>
      </c>
    </row>
    <row r="95" spans="1:2" x14ac:dyDescent="0.35">
      <c r="A95" s="47" t="s">
        <v>566</v>
      </c>
      <c r="B95" s="47" t="s">
        <v>567</v>
      </c>
    </row>
    <row r="96" spans="1:2" x14ac:dyDescent="0.35">
      <c r="A96" s="47" t="s">
        <v>568</v>
      </c>
      <c r="B96" s="47" t="s">
        <v>569</v>
      </c>
    </row>
    <row r="97" spans="1:2" x14ac:dyDescent="0.35">
      <c r="A97" s="47" t="s">
        <v>570</v>
      </c>
      <c r="B97" s="47" t="s">
        <v>571</v>
      </c>
    </row>
    <row r="98" spans="1:2" x14ac:dyDescent="0.35">
      <c r="A98" s="47" t="s">
        <v>572</v>
      </c>
      <c r="B98" s="47" t="s">
        <v>573</v>
      </c>
    </row>
    <row r="99" spans="1:2" x14ac:dyDescent="0.35">
      <c r="A99" s="47" t="s">
        <v>574</v>
      </c>
      <c r="B99" s="47" t="s">
        <v>575</v>
      </c>
    </row>
    <row r="100" spans="1:2" x14ac:dyDescent="0.35">
      <c r="A100" s="47" t="s">
        <v>576</v>
      </c>
      <c r="B100" s="47" t="s">
        <v>577</v>
      </c>
    </row>
    <row r="101" spans="1:2" x14ac:dyDescent="0.35">
      <c r="A101" s="47" t="s">
        <v>578</v>
      </c>
      <c r="B101" s="47" t="s">
        <v>579</v>
      </c>
    </row>
    <row r="102" spans="1:2" x14ac:dyDescent="0.35">
      <c r="A102" s="47" t="s">
        <v>580</v>
      </c>
      <c r="B102" s="47" t="s">
        <v>581</v>
      </c>
    </row>
    <row r="103" spans="1:2" x14ac:dyDescent="0.35">
      <c r="A103" s="47" t="s">
        <v>582</v>
      </c>
      <c r="B103" s="47" t="s">
        <v>583</v>
      </c>
    </row>
    <row r="104" spans="1:2" x14ac:dyDescent="0.35">
      <c r="A104" s="47" t="s">
        <v>584</v>
      </c>
      <c r="B104" s="47" t="s">
        <v>585</v>
      </c>
    </row>
    <row r="105" spans="1:2" x14ac:dyDescent="0.35">
      <c r="A105" s="47" t="s">
        <v>586</v>
      </c>
      <c r="B105" s="47" t="s">
        <v>587</v>
      </c>
    </row>
    <row r="106" spans="1:2" x14ac:dyDescent="0.35">
      <c r="A106" s="47" t="s">
        <v>588</v>
      </c>
      <c r="B106" s="47" t="s">
        <v>358</v>
      </c>
    </row>
    <row r="107" spans="1:2" x14ac:dyDescent="0.35">
      <c r="A107" s="47" t="s">
        <v>589</v>
      </c>
      <c r="B107" s="47" t="s">
        <v>590</v>
      </c>
    </row>
    <row r="108" spans="1:2" x14ac:dyDescent="0.35">
      <c r="A108" s="47" t="s">
        <v>591</v>
      </c>
      <c r="B108" s="47" t="s">
        <v>592</v>
      </c>
    </row>
    <row r="109" spans="1:2" x14ac:dyDescent="0.35">
      <c r="A109" s="47" t="s">
        <v>593</v>
      </c>
      <c r="B109" s="47" t="s">
        <v>594</v>
      </c>
    </row>
    <row r="110" spans="1:2" x14ac:dyDescent="0.35">
      <c r="A110" s="47" t="s">
        <v>595</v>
      </c>
      <c r="B110" s="47" t="s">
        <v>596</v>
      </c>
    </row>
    <row r="111" spans="1:2" x14ac:dyDescent="0.35">
      <c r="A111" s="47" t="s">
        <v>213</v>
      </c>
      <c r="B111" s="47" t="s">
        <v>597</v>
      </c>
    </row>
    <row r="112" spans="1:2" x14ac:dyDescent="0.35">
      <c r="A112" s="47" t="s">
        <v>598</v>
      </c>
      <c r="B112" s="47" t="s">
        <v>599</v>
      </c>
    </row>
    <row r="113" spans="1:2" x14ac:dyDescent="0.35">
      <c r="A113" s="47" t="s">
        <v>600</v>
      </c>
      <c r="B113" s="47" t="s">
        <v>601</v>
      </c>
    </row>
    <row r="114" spans="1:2" x14ac:dyDescent="0.35">
      <c r="A114" s="47" t="s">
        <v>602</v>
      </c>
      <c r="B114" s="47" t="s">
        <v>603</v>
      </c>
    </row>
    <row r="115" spans="1:2" x14ac:dyDescent="0.35">
      <c r="A115" s="47" t="s">
        <v>604</v>
      </c>
      <c r="B115" s="47" t="s">
        <v>605</v>
      </c>
    </row>
    <row r="116" spans="1:2" x14ac:dyDescent="0.35">
      <c r="A116" s="47" t="s">
        <v>606</v>
      </c>
      <c r="B116" s="47" t="s">
        <v>607</v>
      </c>
    </row>
    <row r="117" spans="1:2" x14ac:dyDescent="0.35">
      <c r="A117" s="47" t="s">
        <v>608</v>
      </c>
      <c r="B117" s="47" t="s">
        <v>609</v>
      </c>
    </row>
    <row r="118" spans="1:2" x14ac:dyDescent="0.35">
      <c r="A118" s="47" t="s">
        <v>610</v>
      </c>
      <c r="B118" s="47" t="s">
        <v>611</v>
      </c>
    </row>
    <row r="119" spans="1:2" x14ac:dyDescent="0.35">
      <c r="A119" s="47" t="s">
        <v>612</v>
      </c>
      <c r="B119" s="47" t="s">
        <v>613</v>
      </c>
    </row>
    <row r="120" spans="1:2" x14ac:dyDescent="0.35">
      <c r="A120" s="47" t="s">
        <v>614</v>
      </c>
      <c r="B120" s="47" t="s">
        <v>615</v>
      </c>
    </row>
    <row r="121" spans="1:2" x14ac:dyDescent="0.35">
      <c r="A121" s="47" t="s">
        <v>616</v>
      </c>
      <c r="B121" s="47" t="s">
        <v>617</v>
      </c>
    </row>
    <row r="122" spans="1:2" x14ac:dyDescent="0.35">
      <c r="A122" s="47" t="s">
        <v>618</v>
      </c>
      <c r="B122" s="47" t="s">
        <v>619</v>
      </c>
    </row>
    <row r="123" spans="1:2" x14ac:dyDescent="0.35">
      <c r="A123" s="47" t="s">
        <v>620</v>
      </c>
      <c r="B123" s="47" t="s">
        <v>621</v>
      </c>
    </row>
    <row r="124" spans="1:2" x14ac:dyDescent="0.35">
      <c r="A124" s="47" t="s">
        <v>622</v>
      </c>
      <c r="B124" s="47" t="s">
        <v>623</v>
      </c>
    </row>
    <row r="125" spans="1:2" x14ac:dyDescent="0.35">
      <c r="A125" s="47" t="s">
        <v>624</v>
      </c>
      <c r="B125" s="47" t="s">
        <v>625</v>
      </c>
    </row>
    <row r="126" spans="1:2" x14ac:dyDescent="0.35">
      <c r="A126" s="47" t="s">
        <v>626</v>
      </c>
      <c r="B126" s="47" t="s">
        <v>627</v>
      </c>
    </row>
    <row r="127" spans="1:2" x14ac:dyDescent="0.35">
      <c r="A127" s="47" t="s">
        <v>628</v>
      </c>
      <c r="B127" s="47" t="s">
        <v>629</v>
      </c>
    </row>
    <row r="128" spans="1:2" x14ac:dyDescent="0.35">
      <c r="A128" s="47" t="s">
        <v>630</v>
      </c>
      <c r="B128" s="47" t="s">
        <v>631</v>
      </c>
    </row>
    <row r="129" spans="1:2" x14ac:dyDescent="0.35">
      <c r="A129" s="47" t="s">
        <v>632</v>
      </c>
      <c r="B129" s="47" t="s">
        <v>633</v>
      </c>
    </row>
    <row r="130" spans="1:2" x14ac:dyDescent="0.35">
      <c r="A130" s="47" t="s">
        <v>634</v>
      </c>
      <c r="B130" s="47" t="s">
        <v>635</v>
      </c>
    </row>
    <row r="131" spans="1:2" x14ac:dyDescent="0.35">
      <c r="A131" s="47" t="s">
        <v>232</v>
      </c>
      <c r="B131" s="47" t="s">
        <v>636</v>
      </c>
    </row>
    <row r="132" spans="1:2" x14ac:dyDescent="0.35">
      <c r="A132" s="47" t="s">
        <v>637</v>
      </c>
      <c r="B132" s="47" t="s">
        <v>638</v>
      </c>
    </row>
    <row r="133" spans="1:2" x14ac:dyDescent="0.35">
      <c r="A133" s="47" t="s">
        <v>639</v>
      </c>
      <c r="B133" s="47" t="s">
        <v>640</v>
      </c>
    </row>
    <row r="134" spans="1:2" x14ac:dyDescent="0.35">
      <c r="A134" s="47" t="s">
        <v>641</v>
      </c>
      <c r="B134" s="47" t="s">
        <v>642</v>
      </c>
    </row>
    <row r="135" spans="1:2" x14ac:dyDescent="0.35">
      <c r="A135" s="47" t="s">
        <v>643</v>
      </c>
      <c r="B135" s="47" t="s">
        <v>644</v>
      </c>
    </row>
    <row r="136" spans="1:2" x14ac:dyDescent="0.35">
      <c r="A136" s="47" t="s">
        <v>645</v>
      </c>
      <c r="B136" s="47" t="s">
        <v>646</v>
      </c>
    </row>
    <row r="137" spans="1:2" x14ac:dyDescent="0.35">
      <c r="A137" s="47" t="s">
        <v>163</v>
      </c>
      <c r="B137" s="47" t="s">
        <v>647</v>
      </c>
    </row>
    <row r="138" spans="1:2" x14ac:dyDescent="0.35">
      <c r="A138" s="47" t="s">
        <v>648</v>
      </c>
      <c r="B138" s="47" t="s">
        <v>649</v>
      </c>
    </row>
    <row r="139" spans="1:2" x14ac:dyDescent="0.35">
      <c r="A139" s="47" t="s">
        <v>650</v>
      </c>
      <c r="B139" s="47" t="s">
        <v>651</v>
      </c>
    </row>
    <row r="140" spans="1:2" x14ac:dyDescent="0.35">
      <c r="A140" s="47" t="s">
        <v>652</v>
      </c>
      <c r="B140" s="47" t="s">
        <v>653</v>
      </c>
    </row>
    <row r="141" spans="1:2" x14ac:dyDescent="0.35">
      <c r="A141" s="47" t="s">
        <v>654</v>
      </c>
      <c r="B141" s="47" t="s">
        <v>655</v>
      </c>
    </row>
    <row r="142" spans="1:2" x14ac:dyDescent="0.35">
      <c r="A142" s="47" t="s">
        <v>656</v>
      </c>
      <c r="B142" s="47" t="s">
        <v>657</v>
      </c>
    </row>
    <row r="143" spans="1:2" x14ac:dyDescent="0.35">
      <c r="A143" s="47" t="s">
        <v>658</v>
      </c>
      <c r="B143" s="47" t="s">
        <v>659</v>
      </c>
    </row>
    <row r="144" spans="1:2" x14ac:dyDescent="0.35">
      <c r="A144" s="47" t="s">
        <v>660</v>
      </c>
      <c r="B144" s="47" t="s">
        <v>661</v>
      </c>
    </row>
    <row r="145" spans="1:2" x14ac:dyDescent="0.35">
      <c r="A145" s="47" t="s">
        <v>662</v>
      </c>
      <c r="B145" s="47" t="s">
        <v>663</v>
      </c>
    </row>
    <row r="146" spans="1:2" x14ac:dyDescent="0.35">
      <c r="A146" s="47" t="s">
        <v>664</v>
      </c>
      <c r="B146" s="47" t="s">
        <v>665</v>
      </c>
    </row>
    <row r="147" spans="1:2" x14ac:dyDescent="0.35">
      <c r="A147" s="47" t="s">
        <v>666</v>
      </c>
      <c r="B147" s="47" t="s">
        <v>667</v>
      </c>
    </row>
    <row r="148" spans="1:2" x14ac:dyDescent="0.35">
      <c r="A148" s="47" t="s">
        <v>668</v>
      </c>
      <c r="B148" s="47" t="s">
        <v>669</v>
      </c>
    </row>
    <row r="149" spans="1:2" x14ac:dyDescent="0.35">
      <c r="A149" s="47" t="s">
        <v>670</v>
      </c>
      <c r="B149" s="47" t="s">
        <v>671</v>
      </c>
    </row>
    <row r="150" spans="1:2" x14ac:dyDescent="0.35">
      <c r="A150" s="47" t="s">
        <v>672</v>
      </c>
      <c r="B150" s="47" t="s">
        <v>673</v>
      </c>
    </row>
    <row r="151" spans="1:2" x14ac:dyDescent="0.35">
      <c r="A151" s="47" t="s">
        <v>674</v>
      </c>
      <c r="B151" s="47" t="s">
        <v>675</v>
      </c>
    </row>
    <row r="152" spans="1:2" x14ac:dyDescent="0.35">
      <c r="A152" s="47" t="s">
        <v>676</v>
      </c>
      <c r="B152" s="47" t="s">
        <v>677</v>
      </c>
    </row>
    <row r="153" spans="1:2" x14ac:dyDescent="0.35">
      <c r="A153" s="47" t="s">
        <v>678</v>
      </c>
    </row>
    <row r="154" spans="1:2" x14ac:dyDescent="0.35">
      <c r="A154" s="47" t="s">
        <v>679</v>
      </c>
    </row>
    <row r="155" spans="1:2" x14ac:dyDescent="0.35">
      <c r="A155" s="47" t="s">
        <v>680</v>
      </c>
    </row>
    <row r="156" spans="1:2" x14ac:dyDescent="0.35">
      <c r="A156" s="47" t="s">
        <v>681</v>
      </c>
    </row>
    <row r="157" spans="1:2" x14ac:dyDescent="0.35">
      <c r="A157" s="47" t="s">
        <v>682</v>
      </c>
    </row>
    <row r="158" spans="1:2" x14ac:dyDescent="0.35">
      <c r="A158" s="47" t="s">
        <v>683</v>
      </c>
    </row>
    <row r="159" spans="1:2" x14ac:dyDescent="0.35">
      <c r="A159" s="47" t="s">
        <v>684</v>
      </c>
    </row>
    <row r="160" spans="1:2" x14ac:dyDescent="0.35">
      <c r="A160" s="47" t="s">
        <v>685</v>
      </c>
    </row>
    <row r="161" spans="1:1" x14ac:dyDescent="0.35">
      <c r="A161" s="47" t="s">
        <v>686</v>
      </c>
    </row>
    <row r="162" spans="1:1" x14ac:dyDescent="0.35">
      <c r="A162" s="47" t="s">
        <v>687</v>
      </c>
    </row>
    <row r="163" spans="1:1" x14ac:dyDescent="0.35">
      <c r="A163" s="47" t="s">
        <v>688</v>
      </c>
    </row>
    <row r="164" spans="1:1" x14ac:dyDescent="0.35">
      <c r="A164" s="47" t="s">
        <v>7</v>
      </c>
    </row>
    <row r="165" spans="1:1" x14ac:dyDescent="0.35">
      <c r="A165" s="47" t="s">
        <v>689</v>
      </c>
    </row>
    <row r="166" spans="1:1" x14ac:dyDescent="0.35">
      <c r="A166" s="47" t="s">
        <v>690</v>
      </c>
    </row>
    <row r="167" spans="1:1" x14ac:dyDescent="0.35">
      <c r="A167" s="47" t="s">
        <v>691</v>
      </c>
    </row>
    <row r="168" spans="1:1" x14ac:dyDescent="0.35">
      <c r="A168" s="47" t="s">
        <v>692</v>
      </c>
    </row>
    <row r="169" spans="1:1" x14ac:dyDescent="0.35">
      <c r="A169" s="47" t="s">
        <v>693</v>
      </c>
    </row>
    <row r="170" spans="1:1" x14ac:dyDescent="0.35">
      <c r="A170" s="47" t="s">
        <v>694</v>
      </c>
    </row>
    <row r="171" spans="1:1" x14ac:dyDescent="0.35">
      <c r="A171" s="47" t="s">
        <v>695</v>
      </c>
    </row>
    <row r="172" spans="1:1" x14ac:dyDescent="0.35">
      <c r="A172" s="47" t="s">
        <v>696</v>
      </c>
    </row>
    <row r="173" spans="1:1" x14ac:dyDescent="0.35">
      <c r="A173" s="47" t="s">
        <v>697</v>
      </c>
    </row>
    <row r="174" spans="1:1" x14ac:dyDescent="0.35">
      <c r="A174" s="47" t="s">
        <v>698</v>
      </c>
    </row>
    <row r="175" spans="1:1" x14ac:dyDescent="0.35">
      <c r="A175" s="47" t="s">
        <v>699</v>
      </c>
    </row>
    <row r="176" spans="1:1" x14ac:dyDescent="0.35">
      <c r="A176" s="47" t="s">
        <v>700</v>
      </c>
    </row>
    <row r="177" spans="1:1" x14ac:dyDescent="0.35">
      <c r="A177" s="47" t="s">
        <v>701</v>
      </c>
    </row>
    <row r="178" spans="1:1" x14ac:dyDescent="0.35">
      <c r="A178" s="47" t="s">
        <v>702</v>
      </c>
    </row>
    <row r="179" spans="1:1" x14ac:dyDescent="0.35">
      <c r="A179" s="47" t="s">
        <v>703</v>
      </c>
    </row>
    <row r="180" spans="1:1" x14ac:dyDescent="0.35">
      <c r="A180" s="47" t="s">
        <v>704</v>
      </c>
    </row>
    <row r="181" spans="1:1" x14ac:dyDescent="0.35">
      <c r="A181" s="47" t="s">
        <v>705</v>
      </c>
    </row>
    <row r="182" spans="1:1" x14ac:dyDescent="0.35">
      <c r="A182" s="47" t="s">
        <v>706</v>
      </c>
    </row>
    <row r="183" spans="1:1" x14ac:dyDescent="0.35">
      <c r="A183" s="47" t="s">
        <v>707</v>
      </c>
    </row>
    <row r="184" spans="1:1" x14ac:dyDescent="0.35">
      <c r="A184" s="47" t="s">
        <v>708</v>
      </c>
    </row>
    <row r="185" spans="1:1" x14ac:dyDescent="0.35">
      <c r="A185" s="47" t="s">
        <v>709</v>
      </c>
    </row>
    <row r="186" spans="1:1" x14ac:dyDescent="0.35">
      <c r="A186" s="47" t="s">
        <v>347</v>
      </c>
    </row>
    <row r="187" spans="1:1" x14ac:dyDescent="0.35">
      <c r="A187" s="47" t="s">
        <v>710</v>
      </c>
    </row>
    <row r="188" spans="1:1" x14ac:dyDescent="0.35">
      <c r="A188" s="47" t="s">
        <v>711</v>
      </c>
    </row>
    <row r="189" spans="1:1" x14ac:dyDescent="0.35">
      <c r="A189" s="47" t="s">
        <v>712</v>
      </c>
    </row>
    <row r="190" spans="1:1" x14ac:dyDescent="0.35">
      <c r="A190" s="47" t="s">
        <v>713</v>
      </c>
    </row>
    <row r="191" spans="1:1" x14ac:dyDescent="0.35">
      <c r="A191" s="47" t="s">
        <v>714</v>
      </c>
    </row>
    <row r="192" spans="1:1" x14ac:dyDescent="0.35">
      <c r="A192" s="47" t="s">
        <v>715</v>
      </c>
    </row>
    <row r="193" spans="1:1" x14ac:dyDescent="0.35">
      <c r="A193" s="47" t="s">
        <v>716</v>
      </c>
    </row>
    <row r="194" spans="1:1" x14ac:dyDescent="0.35">
      <c r="A194" s="47" t="s">
        <v>717</v>
      </c>
    </row>
  </sheetData>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7237d0-7350-436b-989e-58ed343e157f" xsi:nil="true"/>
    <_Flow_SignoffStatus xmlns="f9f0d3b9-e43b-4f62-8fe3-eef25d654488" xsi:nil="true"/>
    <lcf76f155ced4ddcb4097134ff3c332f xmlns="f9f0d3b9-e43b-4f62-8fe3-eef25d65448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923502C34FD7A489B98DFA68F90CBDF" ma:contentTypeVersion="18" ma:contentTypeDescription="Crear nuevo documento." ma:contentTypeScope="" ma:versionID="7a3f92a9834a7773962493eaadf1084f">
  <xsd:schema xmlns:xsd="http://www.w3.org/2001/XMLSchema" xmlns:xs="http://www.w3.org/2001/XMLSchema" xmlns:p="http://schemas.microsoft.com/office/2006/metadata/properties" xmlns:ns2="f9f0d3b9-e43b-4f62-8fe3-eef25d654488" xmlns:ns3="6c7237d0-7350-436b-989e-58ed343e157f" targetNamespace="http://schemas.microsoft.com/office/2006/metadata/properties" ma:root="true" ma:fieldsID="7553f2fa30dc2b9e3aa296af8f7db593" ns2:_="" ns3:_="">
    <xsd:import namespace="f9f0d3b9-e43b-4f62-8fe3-eef25d654488"/>
    <xsd:import namespace="6c7237d0-7350-436b-989e-58ed343e15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_Flow_SignoffStatu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f0d3b9-e43b-4f62-8fe3-eef25d654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7237d0-7350-436b-989e-58ed343e157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83574165-6c94-4aee-93e3-bcd7ead4a6bd}" ma:internalName="TaxCatchAll" ma:showField="CatchAllData" ma:web="6c7237d0-7350-436b-989e-58ed343e1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BAF9AA-8502-408E-B396-6044CB566BD2}">
  <ds:schemaRefs>
    <ds:schemaRef ds:uri="http://schemas.openxmlformats.org/package/2006/metadata/core-properties"/>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d63b6693-0219-40ef-8ec1-7e595b5e8256"/>
    <ds:schemaRef ds:uri="http://purl.org/dc/terms/"/>
  </ds:schemaRefs>
</ds:datastoreItem>
</file>

<file path=customXml/itemProps2.xml><?xml version="1.0" encoding="utf-8"?>
<ds:datastoreItem xmlns:ds="http://schemas.openxmlformats.org/officeDocument/2006/customXml" ds:itemID="{7C35F1F9-230E-4650-AE62-CACA9C14F4C1}">
  <ds:schemaRefs>
    <ds:schemaRef ds:uri="http://schemas.microsoft.com/sharepoint/v3/contenttype/forms"/>
  </ds:schemaRefs>
</ds:datastoreItem>
</file>

<file path=customXml/itemProps3.xml><?xml version="1.0" encoding="utf-8"?>
<ds:datastoreItem xmlns:ds="http://schemas.openxmlformats.org/officeDocument/2006/customXml" ds:itemID="{46512074-53C2-43CF-874E-81C3730F83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37</vt:i4>
      </vt:variant>
    </vt:vector>
  </HeadingPairs>
  <TitlesOfParts>
    <vt:vector size="37" baseType="lpstr">
      <vt:lpstr>Barcelona LNG Terminal</vt:lpstr>
      <vt:lpstr>Cartagena LNG Terminal</vt:lpstr>
      <vt:lpstr>El Musel E-Hub LNG Terminal</vt:lpstr>
      <vt:lpstr>Huelva LNG Terminal</vt:lpstr>
      <vt:lpstr>Ravena LNG (Small scale)</vt:lpstr>
      <vt:lpstr>Alcazar Compressor Station</vt:lpstr>
      <vt:lpstr>Algete Compressor Station</vt:lpstr>
      <vt:lpstr>Almendralejo Compressor Station</vt:lpstr>
      <vt:lpstr>Almodovar Compressor Station</vt:lpstr>
      <vt:lpstr>Bañeras Compressor Station</vt:lpstr>
      <vt:lpstr>Chinchilla Compressor Station</vt:lpstr>
      <vt:lpstr>Chiquintirca C... station (PCC)</vt:lpstr>
      <vt:lpstr>Cordoba Compressor Station</vt:lpstr>
      <vt:lpstr>Coreses Compressor Station</vt:lpstr>
      <vt:lpstr>Crevillente Compressor Station</vt:lpstr>
      <vt:lpstr>Denia Compressor Station</vt:lpstr>
      <vt:lpstr>Euskadour Compressor Station</vt:lpstr>
      <vt:lpstr>Haro ampliació...ressor Station</vt:lpstr>
      <vt:lpstr>Kamani Compressor station (PCK)</vt:lpstr>
      <vt:lpstr>Montesa Compressor Station</vt:lpstr>
      <vt:lpstr>NavarraLumbier...ressor Station</vt:lpstr>
      <vt:lpstr>Paterna Compressor Station</vt:lpstr>
      <vt:lpstr>Sevilla Compressor Station</vt:lpstr>
      <vt:lpstr>Soto la Marina...ressor station</vt:lpstr>
      <vt:lpstr>Tivisa Compressor Station</vt:lpstr>
      <vt:lpstr>Villar de arne...ressor Station</vt:lpstr>
      <vt:lpstr>Zaragoza Compressor Station</vt:lpstr>
      <vt:lpstr>Enagas Transmission</vt:lpstr>
      <vt:lpstr>SAGGAS - Trans... 7 km pipeline</vt:lpstr>
      <vt:lpstr>TGP Transmission</vt:lpstr>
      <vt:lpstr>Enagas stations</vt:lpstr>
      <vt:lpstr>Gaviota Underground Storage</vt:lpstr>
      <vt:lpstr>Serrablo Underground storage</vt:lpstr>
      <vt:lpstr>Yela Underground Storage</vt:lpstr>
      <vt:lpstr>List of Excluded Entities</vt:lpstr>
      <vt:lpstr>version</vt:lpstr>
      <vt:lpstr>ListofCountries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2026-03-19T09:32:29Z</dcterms:created>
  <dcterms:modified xsi:type="dcterms:W3CDTF">2026-09-09T08:21:49Z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0x0101001923502C34FD7A489B98DFA68F90CBDF</vt:lpwstr>
  </property>
</Properties>
</file>