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8780" windowHeight="11130"/>
  </bookViews>
  <sheets>
    <sheet name="PORTADA" sheetId="2" r:id="rId1"/>
    <sheet name="TB-AVICULTURA" sheetId="1" r:id="rId2"/>
  </sheets>
  <calcPr calcId="145621"/>
</workbook>
</file>

<file path=xl/calcChain.xml><?xml version="1.0" encoding="utf-8"?>
<calcChain xmlns="http://schemas.openxmlformats.org/spreadsheetml/2006/main">
  <c r="B29" i="1" l="1"/>
  <c r="B26" i="1"/>
  <c r="B23" i="1"/>
  <c r="A44" i="1" l="1"/>
  <c r="C72" i="1"/>
  <c r="C70" i="1"/>
  <c r="C71" i="1" s="1"/>
  <c r="B34" i="1" s="1"/>
  <c r="I57" i="1" l="1"/>
  <c r="I58" i="1"/>
  <c r="C85" i="1" l="1"/>
  <c r="B91" i="1" s="1"/>
  <c r="C84" i="1"/>
  <c r="C83" i="1"/>
  <c r="C82" i="1"/>
  <c r="C81" i="1"/>
  <c r="C80" i="1"/>
  <c r="I56" i="1"/>
  <c r="B87" i="1" l="1"/>
  <c r="C77" i="1"/>
  <c r="C76" i="1"/>
  <c r="C75" i="1"/>
  <c r="C74" i="1"/>
  <c r="B49" i="1" l="1"/>
  <c r="B48" i="1"/>
  <c r="B41" i="1"/>
  <c r="G49" i="1"/>
  <c r="G48" i="1"/>
  <c r="G46" i="1"/>
  <c r="B46" i="1"/>
  <c r="B94" i="1"/>
  <c r="B88" i="1"/>
  <c r="B89" i="1" s="1"/>
  <c r="B90" i="1" s="1"/>
  <c r="F46" i="1" l="1"/>
  <c r="F48" i="1"/>
  <c r="B95" i="1"/>
  <c r="F49" i="1" s="1"/>
  <c r="B93" i="1"/>
</calcChain>
</file>

<file path=xl/sharedStrings.xml><?xml version="1.0" encoding="utf-8"?>
<sst xmlns="http://schemas.openxmlformats.org/spreadsheetml/2006/main" count="122" uniqueCount="65">
  <si>
    <t>Modelo</t>
  </si>
  <si>
    <t>1A</t>
  </si>
  <si>
    <t>Variable explicativa</t>
  </si>
  <si>
    <t>MAX</t>
  </si>
  <si>
    <t>a</t>
  </si>
  <si>
    <t>b</t>
  </si>
  <si>
    <t>GF=a+(b*Variable explicativa)</t>
  </si>
  <si>
    <t>2.2A</t>
  </si>
  <si>
    <t>2.1A</t>
  </si>
  <si>
    <t>0B</t>
  </si>
  <si>
    <t>ACEITE</t>
  </si>
  <si>
    <t>1.1B</t>
  </si>
  <si>
    <t>1.2B</t>
  </si>
  <si>
    <r>
      <t>MAX</t>
    </r>
    <r>
      <rPr>
        <vertAlign val="superscript"/>
        <sz val="11"/>
        <color theme="1"/>
        <rFont val="Calibri"/>
        <family val="2"/>
        <scheme val="minor"/>
      </rPr>
      <t>2</t>
    </r>
  </si>
  <si>
    <t>GF, garantía financiera en euros.</t>
  </si>
  <si>
    <t>Estimación</t>
  </si>
  <si>
    <t>Puntual</t>
  </si>
  <si>
    <t>Intervalo de confianza</t>
  </si>
  <si>
    <t>Variable a introducir</t>
  </si>
  <si>
    <t>Valor</t>
  </si>
  <si>
    <t>Variable a introducir por el operador</t>
  </si>
  <si>
    <t>Tipo de estimacion</t>
  </si>
  <si>
    <t>n</t>
  </si>
  <si>
    <r>
      <rPr>
        <sz val="11"/>
        <color theme="1"/>
        <rFont val="Calibri"/>
        <family val="2"/>
      </rPr>
      <t>Σ</t>
    </r>
    <r>
      <rPr>
        <sz val="11"/>
        <color theme="1"/>
        <rFont val="Calibri"/>
        <family val="2"/>
        <scheme val="minor"/>
      </rPr>
      <t xml:space="preserve"> u</t>
    </r>
    <r>
      <rPr>
        <vertAlign val="subscript"/>
        <sz val="11"/>
        <color theme="1"/>
        <rFont val="Calibri"/>
        <family val="2"/>
        <scheme val="minor"/>
      </rPr>
      <t>i</t>
    </r>
    <r>
      <rPr>
        <vertAlign val="superscript"/>
        <sz val="11"/>
        <color theme="1"/>
        <rFont val="Calibri"/>
        <family val="2"/>
        <scheme val="minor"/>
      </rPr>
      <t>2</t>
    </r>
  </si>
  <si>
    <r>
      <t>σ</t>
    </r>
    <r>
      <rPr>
        <vertAlign val="superscript"/>
        <sz val="11"/>
        <color theme="1"/>
        <rFont val="Calibri"/>
        <family val="2"/>
        <scheme val="minor"/>
      </rPr>
      <t>2</t>
    </r>
  </si>
  <si>
    <t>Xmedia</t>
  </si>
  <si>
    <r>
      <t>t</t>
    </r>
    <r>
      <rPr>
        <vertAlign val="subscript"/>
        <sz val="11"/>
        <color theme="1"/>
        <rFont val="Calibri"/>
        <family val="2"/>
      </rPr>
      <t>α/2</t>
    </r>
  </si>
  <si>
    <t>Sigma2</t>
  </si>
  <si>
    <t>Parentesis</t>
  </si>
  <si>
    <t>Varianza</t>
  </si>
  <si>
    <t>Error estandar</t>
  </si>
  <si>
    <t>t alfa/2</t>
  </si>
  <si>
    <t>Valor de variables para prediccion por intervalos</t>
  </si>
  <si>
    <r>
      <rPr>
        <sz val="11"/>
        <color theme="1"/>
        <rFont val="Calibri"/>
        <family val="2"/>
      </rPr>
      <t>Σ</t>
    </r>
    <r>
      <rPr>
        <sz val="11"/>
        <color theme="1"/>
        <rFont val="Calibri"/>
        <family val="2"/>
        <scheme val="minor"/>
      </rPr>
      <t xml:space="preserve"> x</t>
    </r>
    <r>
      <rPr>
        <vertAlign val="subscript"/>
        <sz val="11"/>
        <color theme="1"/>
        <rFont val="Calibri"/>
        <family val="2"/>
        <scheme val="minor"/>
      </rPr>
      <t>i</t>
    </r>
    <r>
      <rPr>
        <vertAlign val="superscript"/>
        <sz val="11"/>
        <color theme="1"/>
        <rFont val="Calibri"/>
        <family val="2"/>
        <scheme val="minor"/>
      </rPr>
      <t>2</t>
    </r>
  </si>
  <si>
    <t>Y minima</t>
  </si>
  <si>
    <t>Y estimada media</t>
  </si>
  <si>
    <t>Y maxima</t>
  </si>
  <si>
    <r>
      <t>m</t>
    </r>
    <r>
      <rPr>
        <vertAlign val="superscript"/>
        <sz val="11"/>
        <color theme="1"/>
        <rFont val="Calibri"/>
        <family val="2"/>
        <scheme val="minor"/>
      </rPr>
      <t>3</t>
    </r>
  </si>
  <si>
    <t>Previamente al uso de la presente herramienta se recomienda la consulta de la documenación recogida en el Modelo de Informe de Riesgos Ambientales Tipo (MIRAT) y en la Tabla de Baremos (TB) del sector de la avicultura de puesta y de carne con el fin de realizar un uso adecuado de la misma.</t>
  </si>
  <si>
    <t>Hoja de cálculo para la estimación de la garantía financiera a partir de la Tabla de Baremos dirigida al sector de la avicultura de puesta y carne.</t>
  </si>
  <si>
    <t>Modelo de cálculo</t>
  </si>
  <si>
    <r>
      <t>Máximo volumen de sustancias químicas (sustancias líquidas combustibles, aceites o productos desinfectantes) almacenado en un depósito/envase (m</t>
    </r>
    <r>
      <rPr>
        <vertAlign val="superscript"/>
        <sz val="11"/>
        <color theme="1"/>
        <rFont val="Calibri"/>
        <family val="2"/>
        <scheme val="minor"/>
      </rPr>
      <t>3</t>
    </r>
    <r>
      <rPr>
        <sz val="11"/>
        <color theme="1"/>
        <rFont val="Calibri"/>
        <family val="2"/>
        <scheme val="minor"/>
      </rPr>
      <t>).</t>
    </r>
  </si>
  <si>
    <r>
      <t>Volumen total de aceite existente en los transformadores de la instalación (m</t>
    </r>
    <r>
      <rPr>
        <vertAlign val="superscript"/>
        <sz val="11"/>
        <color theme="1"/>
        <rFont val="Calibri"/>
        <family val="2"/>
        <scheme val="minor"/>
      </rPr>
      <t>3</t>
    </r>
    <r>
      <rPr>
        <sz val="11"/>
        <color theme="1"/>
        <rFont val="Calibri"/>
        <family val="2"/>
        <scheme val="minor"/>
      </rPr>
      <t>).</t>
    </r>
  </si>
  <si>
    <r>
      <t>m</t>
    </r>
    <r>
      <rPr>
        <b/>
        <vertAlign val="superscript"/>
        <sz val="11"/>
        <color theme="1"/>
        <rFont val="Calibri"/>
        <family val="2"/>
        <scheme val="minor"/>
      </rPr>
      <t>3</t>
    </r>
  </si>
  <si>
    <t>Instalaciones a las que se dirige</t>
  </si>
  <si>
    <t>El modelo 1A es aplicable a instalaciones situadas sobre suelos con permeabilidad alta o muy alta y con existencia de una masa de agua subterránea.</t>
  </si>
  <si>
    <t>El modelo 2.1A es aplicable a instalaciones situadas sobre suelos con permeabilidad media, baja o muy baja  o que no cuentan con una masa de agua subterránea.</t>
  </si>
  <si>
    <t>El modelo 2.2A es aplicable a instalaciones situadas sobre suelos con permeabilidad media, baja o muy baja  o que no cuentan con una masa de agua subterránea.</t>
  </si>
  <si>
    <t>El modelo 0B es aplicable a instalaciones situadas sobre suelos con permeabilidad alta o muy alta, con existencia de una masa de agua subterránea y con vegetación natural adyacente.</t>
  </si>
  <si>
    <t>El modelo 1.2B es aplicable a instalaciones situadas sobre suelos con permeabilidad muy alta, con existencia de una masa de agua subterránea y sin vegetación natural adyacente.</t>
  </si>
  <si>
    <t>El modelo 1.1B es aplicable a instalaciones situadas sobre suelos con permeabilidad alta, con existencia de una masa de agua subterránea y sin vegetación natural adyacente.</t>
  </si>
  <si>
    <t>Variables explicativas</t>
  </si>
  <si>
    <t>Resultado</t>
  </si>
  <si>
    <t>Este modelo estima el valor de la Garantía Financiera utilizando como variable explicativa el Máximo volumen de sustancias químicas (sustancias líquidas combustibles, aceites o productos desinfectantes) almacenado en un depósito/envase (m3).</t>
  </si>
  <si>
    <t>Este modelo estima el valor de la Garantía Financiera utilizando como variable explicativa el Volumen total de aceite existente en los transformadores de la instalación (m3).</t>
  </si>
  <si>
    <t>Como resultado, el modelo facilita un único valor para la Garantía Financiera, realizando una estimación puntual de la misma.</t>
  </si>
  <si>
    <t>Como resultado, el modelo facilita un intervalo de valores para la Garantía Financiera. El valor mínimo que se propone para la instalación es el valor promedio de dicho intervalo, denominado "Valor medio del intervalo estimado para la garantía financiera" en el ámbito de la presente aplicación. En todo caso, el valor recomendado para la Garantía financiera de la instalación es el límite superior del intervalo, denominado como "Valor máximo del intervalo, valor recomendado para la garantía financiera" en el ámbito de la presente aplicación.</t>
  </si>
  <si>
    <t>Descripcion del modelo seleccionado</t>
  </si>
  <si>
    <t>1- Con base en la documentación de la Tabla de Baremos dirgida al sector de la avicultura de puesta y de carne seleccione en el desplegable el modelo de cálculo de la garantía financiera que corresponda a su instalación.</t>
  </si>
  <si>
    <t>2- Con el fin de estimar su garantía financiera el operador deberá introducir el siguiente dato expresado en metros cúbicos:</t>
  </si>
  <si>
    <t>3- Valor estimado para la garantía financiera</t>
  </si>
  <si>
    <t>En la presente hoja se destacan en color amarillo las celdas correspondientes a los datos que deberán ser informados por el operador, en color gris los datos intermedios ofrecidos por la hoja de cálculo y en color azul el resultado final.</t>
  </si>
  <si>
    <t>En la hoja de cálculo se diferencian tres bloques (numerados del 1 al 3) que deberán ser seguidos y cumplimentados secuencialmente por el operador con el fin de obtener la estimación de su garantía financiera.</t>
  </si>
  <si>
    <t>Es importante señalar que independientemente de la obligación o no de constituir garantía financiera, los operadores incluidos en el anexo III de la Ley 26/2007, tienen una responsabilidad objetiva e ilimitada. Es decir tienen la obligación de hacer frente a las obligaciones de prevenir, evitar y reparar los daños medioambientales que puedan provocar, con independencia del coste de estas medidas.
Para más información, pueden consultar la sección de responsabilidad medioambiental de la página web del Ministerio para la Transición Ecológica:</t>
  </si>
  <si>
    <t>https://www.miteco.gob.es/es/calidad-y-evaluacion-ambiental/temas/responsabilidad-mediambiental/default.aspx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</si>
</sst>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3" x14ac:knownFonts="1">
    <font>
      <sz val="11"/>
      <color theme="1"/>
      <name val="Calibri"/>
      <family val="2"/>
      <scheme val="minor"/>
    </font>
    <font>
      <b/>
      <sz val="11"/>
      <color theme="1"/>
      <name val="Calibri"/>
      <family val="2"/>
      <scheme val="minor"/>
    </font>
    <font>
      <sz val="10"/>
      <color theme="1"/>
      <name val="Arial"/>
      <family val="2"/>
    </font>
    <font>
      <vertAlign val="superscript"/>
      <sz val="11"/>
      <color theme="1"/>
      <name val="Calibri"/>
      <family val="2"/>
      <scheme val="minor"/>
    </font>
    <font>
      <sz val="11"/>
      <color theme="1"/>
      <name val="Calibri"/>
      <family val="2"/>
    </font>
    <font>
      <vertAlign val="subscript"/>
      <sz val="11"/>
      <color theme="1"/>
      <name val="Calibri"/>
      <family val="2"/>
      <scheme val="minor"/>
    </font>
    <font>
      <vertAlign val="subscript"/>
      <sz val="11"/>
      <color theme="1"/>
      <name val="Calibri"/>
      <family val="2"/>
    </font>
    <font>
      <b/>
      <sz val="16"/>
      <color theme="0"/>
      <name val="Calibri"/>
      <family val="2"/>
      <scheme val="minor"/>
    </font>
    <font>
      <b/>
      <vertAlign val="superscript"/>
      <sz val="11"/>
      <color theme="1"/>
      <name val="Calibri"/>
      <family val="2"/>
      <scheme val="minor"/>
    </font>
    <font>
      <b/>
      <sz val="12"/>
      <color theme="1"/>
      <name val="Calibri"/>
      <family val="2"/>
      <scheme val="minor"/>
    </font>
    <font>
      <sz val="12"/>
      <name val="Calibri"/>
      <family val="2"/>
      <scheme val="minor"/>
    </font>
    <font>
      <b/>
      <sz val="11.5"/>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5" tint="-0.24994659260841701"/>
      </left>
      <right style="thin">
        <color indexed="64"/>
      </right>
      <top style="medium">
        <color theme="5" tint="-0.24994659260841701"/>
      </top>
      <bottom style="thin">
        <color indexed="64"/>
      </bottom>
      <diagonal/>
    </border>
    <border>
      <left style="thin">
        <color indexed="64"/>
      </left>
      <right style="thin">
        <color indexed="64"/>
      </right>
      <top style="medium">
        <color theme="5" tint="-0.24994659260841701"/>
      </top>
      <bottom style="thin">
        <color indexed="64"/>
      </bottom>
      <diagonal/>
    </border>
    <border>
      <left style="thin">
        <color indexed="64"/>
      </left>
      <right style="medium">
        <color theme="5" tint="-0.24994659260841701"/>
      </right>
      <top style="medium">
        <color theme="5" tint="-0.24994659260841701"/>
      </top>
      <bottom style="thin">
        <color indexed="64"/>
      </bottom>
      <diagonal/>
    </border>
    <border>
      <left style="medium">
        <color theme="5" tint="-0.24994659260841701"/>
      </left>
      <right style="thin">
        <color indexed="64"/>
      </right>
      <top style="thin">
        <color indexed="64"/>
      </top>
      <bottom style="thin">
        <color indexed="64"/>
      </bottom>
      <diagonal/>
    </border>
    <border>
      <left style="thin">
        <color indexed="64"/>
      </left>
      <right style="medium">
        <color theme="5" tint="-0.24994659260841701"/>
      </right>
      <top style="thin">
        <color indexed="64"/>
      </top>
      <bottom style="thin">
        <color indexed="64"/>
      </bottom>
      <diagonal/>
    </border>
    <border>
      <left style="medium">
        <color theme="5" tint="-0.24994659260841701"/>
      </left>
      <right/>
      <top style="thin">
        <color indexed="64"/>
      </top>
      <bottom/>
      <diagonal/>
    </border>
    <border>
      <left/>
      <right style="medium">
        <color theme="5" tint="-0.24994659260841701"/>
      </right>
      <top style="thin">
        <color indexed="64"/>
      </top>
      <bottom/>
      <diagonal/>
    </border>
    <border>
      <left style="medium">
        <color theme="5" tint="-0.24994659260841701"/>
      </left>
      <right/>
      <top/>
      <bottom/>
      <diagonal/>
    </border>
    <border>
      <left/>
      <right style="medium">
        <color theme="5" tint="-0.24994659260841701"/>
      </right>
      <top/>
      <bottom/>
      <diagonal/>
    </border>
    <border>
      <left style="medium">
        <color theme="5" tint="-0.24994659260841701"/>
      </left>
      <right/>
      <top/>
      <bottom style="thin">
        <color indexed="64"/>
      </bottom>
      <diagonal/>
    </border>
    <border>
      <left/>
      <right style="medium">
        <color theme="5" tint="-0.24994659260841701"/>
      </right>
      <top/>
      <bottom style="thin">
        <color indexed="64"/>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right style="medium">
        <color theme="5" tint="-0.24994659260841701"/>
      </right>
      <top style="thin">
        <color indexed="64"/>
      </top>
      <bottom style="thin">
        <color indexed="64"/>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medium">
        <color rgb="FF990000"/>
      </left>
      <right/>
      <top/>
      <bottom/>
      <diagonal/>
    </border>
    <border>
      <left/>
      <right style="medium">
        <color rgb="FF990000"/>
      </right>
      <top/>
      <bottom/>
      <diagonal/>
    </border>
    <border>
      <left style="medium">
        <color rgb="FF990000"/>
      </left>
      <right/>
      <top/>
      <bottom style="medium">
        <color rgb="FF990000"/>
      </bottom>
      <diagonal/>
    </border>
    <border>
      <left/>
      <right/>
      <top/>
      <bottom style="medium">
        <color rgb="FF990000"/>
      </bottom>
      <diagonal/>
    </border>
    <border>
      <left/>
      <right style="medium">
        <color rgb="FF990000"/>
      </right>
      <top/>
      <bottom style="medium">
        <color rgb="FF990000"/>
      </bottom>
      <diagonal/>
    </border>
  </borders>
  <cellStyleXfs count="2">
    <xf numFmtId="0" fontId="0" fillId="0" borderId="0"/>
    <xf numFmtId="0" fontId="12" fillId="0" borderId="0" applyNumberFormat="0" applyFill="0" applyBorder="0" applyAlignment="0" applyProtection="0"/>
  </cellStyleXfs>
  <cellXfs count="133">
    <xf numFmtId="0" fontId="0" fillId="0" borderId="0" xfId="0"/>
    <xf numFmtId="0" fontId="0" fillId="0" borderId="0" xfId="0" applyFill="1"/>
    <xf numFmtId="3" fontId="0" fillId="0" borderId="0" xfId="0" applyNumberFormat="1" applyFill="1"/>
    <xf numFmtId="3" fontId="2" fillId="0" borderId="0" xfId="0" applyNumberFormat="1" applyFont="1" applyFill="1"/>
    <xf numFmtId="0" fontId="0" fillId="0" borderId="0" xfId="0" applyFont="1" applyFill="1"/>
    <xf numFmtId="0" fontId="0" fillId="0" borderId="0" xfId="0" applyFont="1" applyFill="1" applyAlignment="1">
      <alignment horizontal="right"/>
    </xf>
    <xf numFmtId="0" fontId="0" fillId="3" borderId="0" xfId="0" applyFill="1" applyAlignment="1">
      <alignment horizontal="right"/>
    </xf>
    <xf numFmtId="0" fontId="0" fillId="0" borderId="0" xfId="0" applyAlignment="1">
      <alignment horizontal="right"/>
    </xf>
    <xf numFmtId="3" fontId="0" fillId="3" borderId="0" xfId="0" applyNumberFormat="1" applyFill="1" applyAlignment="1">
      <alignment horizontal="right"/>
    </xf>
    <xf numFmtId="11" fontId="0" fillId="0" borderId="0" xfId="0" applyNumberFormat="1"/>
    <xf numFmtId="164" fontId="0" fillId="0" borderId="0" xfId="0" applyNumberFormat="1"/>
    <xf numFmtId="2" fontId="0" fillId="0" borderId="0" xfId="0" applyNumberFormat="1"/>
    <xf numFmtId="0" fontId="0" fillId="0" borderId="2" xfId="0" applyFont="1" applyFill="1" applyBorder="1"/>
    <xf numFmtId="0" fontId="0" fillId="0" borderId="3" xfId="0" applyBorder="1"/>
    <xf numFmtId="0" fontId="0" fillId="0" borderId="4" xfId="0" applyBorder="1"/>
    <xf numFmtId="0" fontId="0" fillId="0" borderId="5" xfId="0" applyFont="1" applyFill="1" applyBorder="1"/>
    <xf numFmtId="0" fontId="0" fillId="0" borderId="0" xfId="0" applyBorder="1"/>
    <xf numFmtId="0" fontId="0" fillId="0" borderId="6" xfId="0" applyBorder="1"/>
    <xf numFmtId="0" fontId="0" fillId="0" borderId="7" xfId="0" applyFont="1" applyFill="1"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NumberFormat="1"/>
    <xf numFmtId="0" fontId="0" fillId="0" borderId="13" xfId="0" applyBorder="1"/>
    <xf numFmtId="0" fontId="0" fillId="0" borderId="15" xfId="0" applyBorder="1"/>
    <xf numFmtId="0" fontId="0" fillId="0" borderId="17" xfId="0" applyBorder="1"/>
    <xf numFmtId="3" fontId="0" fillId="0" borderId="14" xfId="0" applyNumberFormat="1" applyBorder="1"/>
    <xf numFmtId="3" fontId="0" fillId="0" borderId="16" xfId="0" applyNumberFormat="1" applyBorder="1"/>
    <xf numFmtId="3" fontId="0" fillId="0" borderId="18" xfId="0" applyNumberFormat="1" applyBorder="1"/>
    <xf numFmtId="0" fontId="0" fillId="3" borderId="0" xfId="0" applyFill="1" applyAlignment="1">
      <alignment horizontal="left"/>
    </xf>
    <xf numFmtId="0" fontId="1" fillId="0" borderId="1" xfId="0" applyFont="1" applyBorder="1"/>
    <xf numFmtId="0" fontId="0" fillId="0" borderId="0" xfId="0" applyBorder="1" applyAlignment="1">
      <alignment horizontal="left" wrapText="1"/>
    </xf>
    <xf numFmtId="0" fontId="0" fillId="0" borderId="0" xfId="0" applyFill="1" applyBorder="1"/>
    <xf numFmtId="0" fontId="1" fillId="0" borderId="0" xfId="0" applyFont="1" applyFill="1" applyBorder="1"/>
    <xf numFmtId="0" fontId="1" fillId="0" borderId="0" xfId="0" applyFont="1" applyBorder="1"/>
    <xf numFmtId="0" fontId="0" fillId="0" borderId="0" xfId="0" applyFont="1" applyBorder="1"/>
    <xf numFmtId="0" fontId="1" fillId="0" borderId="5" xfId="0" applyFont="1" applyBorder="1"/>
    <xf numFmtId="4" fontId="0" fillId="0" borderId="0" xfId="0" applyNumberFormat="1" applyFont="1" applyFill="1" applyBorder="1"/>
    <xf numFmtId="0" fontId="0" fillId="0" borderId="26" xfId="0" applyBorder="1" applyAlignment="1">
      <alignment horizontal="left" wrapText="1"/>
    </xf>
    <xf numFmtId="0" fontId="0" fillId="0" borderId="27" xfId="0" applyBorder="1" applyAlignment="1">
      <alignment horizontal="left" wrapText="1"/>
    </xf>
    <xf numFmtId="0" fontId="0" fillId="0" borderId="26" xfId="0" applyBorder="1"/>
    <xf numFmtId="0" fontId="0" fillId="0" borderId="27" xfId="0" applyBorder="1"/>
    <xf numFmtId="0" fontId="0" fillId="0" borderId="30" xfId="0" applyBorder="1"/>
    <xf numFmtId="0" fontId="0" fillId="0" borderId="31" xfId="0" applyBorder="1"/>
    <xf numFmtId="0" fontId="0" fillId="0" borderId="32" xfId="0" applyBorder="1"/>
    <xf numFmtId="0" fontId="7" fillId="0" borderId="2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5" xfId="0" applyFont="1" applyFill="1" applyBorder="1" applyAlignment="1">
      <alignment horizontal="center" vertical="center" wrapText="1"/>
    </xf>
    <xf numFmtId="4" fontId="9" fillId="0" borderId="0" xfId="0" applyNumberFormat="1" applyFont="1" applyFill="1" applyBorder="1"/>
    <xf numFmtId="0" fontId="2" fillId="0" borderId="0" xfId="0" applyFont="1"/>
    <xf numFmtId="0" fontId="0" fillId="0" borderId="0"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2" fillId="0" borderId="0" xfId="0" applyFont="1" applyAlignment="1">
      <alignment wrapText="1"/>
    </xf>
    <xf numFmtId="0" fontId="0" fillId="0" borderId="5" xfId="0" applyBorder="1"/>
    <xf numFmtId="0" fontId="0" fillId="0" borderId="11" xfId="0" applyFont="1" applyFill="1" applyBorder="1" applyAlignment="1">
      <alignment horizontal="left" vertical="justify" wrapText="1"/>
    </xf>
    <xf numFmtId="0" fontId="0" fillId="0" borderId="33" xfId="0" applyFont="1" applyFill="1" applyBorder="1" applyAlignment="1">
      <alignment horizontal="left" vertical="justify" wrapText="1"/>
    </xf>
    <xf numFmtId="0" fontId="0" fillId="0" borderId="3" xfId="0" applyFont="1" applyFill="1" applyBorder="1" applyAlignment="1">
      <alignment horizontal="left" vertical="center" wrapText="1"/>
    </xf>
    <xf numFmtId="0" fontId="1" fillId="0" borderId="26" xfId="0" applyFont="1" applyBorder="1" applyAlignment="1">
      <alignment vertical="center" textRotation="90" wrapText="1"/>
    </xf>
    <xf numFmtId="0" fontId="1" fillId="0" borderId="0" xfId="0" applyFont="1" applyFill="1" applyBorder="1" applyAlignment="1">
      <alignment horizontal="left" vertical="center"/>
    </xf>
    <xf numFmtId="0" fontId="11" fillId="0" borderId="26" xfId="0" applyFont="1" applyBorder="1"/>
    <xf numFmtId="0" fontId="1" fillId="2" borderId="1" xfId="0" applyFont="1" applyFill="1" applyBorder="1" applyAlignment="1" applyProtection="1">
      <alignment horizontal="right"/>
      <protection locked="0"/>
    </xf>
    <xf numFmtId="0" fontId="1" fillId="2" borderId="1" xfId="0" applyFont="1" applyFill="1" applyBorder="1" applyProtection="1">
      <protection locked="0"/>
    </xf>
    <xf numFmtId="0" fontId="10" fillId="0" borderId="26" xfId="0" applyFont="1" applyFill="1" applyBorder="1" applyAlignment="1">
      <alignment horizontal="left" vertical="justify" wrapText="1"/>
    </xf>
    <xf numFmtId="0" fontId="10" fillId="0" borderId="0" xfId="0" applyFont="1" applyFill="1" applyBorder="1" applyAlignment="1">
      <alignment horizontal="left" vertical="justify" wrapText="1"/>
    </xf>
    <xf numFmtId="0" fontId="10" fillId="0" borderId="27" xfId="0" applyFont="1" applyFill="1" applyBorder="1" applyAlignment="1">
      <alignment horizontal="left" vertical="justify" wrapText="1"/>
    </xf>
    <xf numFmtId="0" fontId="10" fillId="0" borderId="28" xfId="0" applyFont="1" applyFill="1" applyBorder="1" applyAlignment="1">
      <alignment horizontal="justify" vertical="justify" wrapText="1"/>
    </xf>
    <xf numFmtId="0" fontId="10" fillId="0" borderId="8" xfId="0" applyFont="1" applyFill="1" applyBorder="1" applyAlignment="1">
      <alignment horizontal="justify" vertical="justify" wrapText="1"/>
    </xf>
    <xf numFmtId="0" fontId="10" fillId="0" borderId="29" xfId="0" applyFont="1" applyFill="1" applyBorder="1" applyAlignment="1">
      <alignment horizontal="justify" vertical="justify" wrapText="1"/>
    </xf>
    <xf numFmtId="0" fontId="0" fillId="0" borderId="0" xfId="0" applyAlignment="1">
      <alignment wrapText="1"/>
    </xf>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7" fillId="6" borderId="19"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10" fillId="7" borderId="24" xfId="0" applyFont="1" applyFill="1" applyBorder="1" applyAlignment="1">
      <alignment horizontal="justify" vertical="justify" wrapText="1"/>
    </xf>
    <xf numFmtId="0" fontId="10" fillId="7" borderId="3" xfId="0" applyFont="1" applyFill="1" applyBorder="1" applyAlignment="1">
      <alignment horizontal="justify" vertical="justify" wrapText="1"/>
    </xf>
    <xf numFmtId="0" fontId="10" fillId="7" borderId="25" xfId="0" applyFont="1" applyFill="1" applyBorder="1" applyAlignment="1">
      <alignment horizontal="justify" vertical="justify" wrapText="1"/>
    </xf>
    <xf numFmtId="0" fontId="10" fillId="7" borderId="26" xfId="0" applyFont="1" applyFill="1" applyBorder="1" applyAlignment="1">
      <alignment horizontal="justify" vertical="justify" wrapText="1"/>
    </xf>
    <xf numFmtId="0" fontId="10" fillId="7" borderId="0" xfId="0" applyFont="1" applyFill="1" applyBorder="1" applyAlignment="1">
      <alignment horizontal="justify" vertical="justify" wrapText="1"/>
    </xf>
    <xf numFmtId="0" fontId="10" fillId="7" borderId="27" xfId="0" applyFont="1" applyFill="1" applyBorder="1" applyAlignment="1">
      <alignment horizontal="justify" vertical="justify" wrapText="1"/>
    </xf>
    <xf numFmtId="0" fontId="10" fillId="7" borderId="28" xfId="0" applyFont="1" applyFill="1" applyBorder="1" applyAlignment="1">
      <alignment horizontal="justify" vertical="justify" wrapText="1"/>
    </xf>
    <xf numFmtId="0" fontId="10" fillId="7" borderId="8" xfId="0" applyFont="1" applyFill="1" applyBorder="1" applyAlignment="1">
      <alignment horizontal="justify" vertical="justify" wrapText="1"/>
    </xf>
    <xf numFmtId="0" fontId="10" fillId="7" borderId="29" xfId="0" applyFont="1" applyFill="1" applyBorder="1" applyAlignment="1">
      <alignment horizontal="justify" vertical="justify" wrapText="1"/>
    </xf>
    <xf numFmtId="0" fontId="10" fillId="7" borderId="24" xfId="0" applyFont="1" applyFill="1" applyBorder="1" applyAlignment="1">
      <alignment horizontal="justify" vertical="center" wrapText="1"/>
    </xf>
    <xf numFmtId="0" fontId="10" fillId="7" borderId="3" xfId="0" applyFont="1" applyFill="1" applyBorder="1" applyAlignment="1">
      <alignment horizontal="justify" vertical="center" wrapText="1"/>
    </xf>
    <xf numFmtId="0" fontId="10" fillId="7" borderId="25" xfId="0" applyFont="1" applyFill="1" applyBorder="1" applyAlignment="1">
      <alignment horizontal="justify" vertical="center" wrapText="1"/>
    </xf>
    <xf numFmtId="0" fontId="10" fillId="7" borderId="28" xfId="0" applyFont="1" applyFill="1" applyBorder="1" applyAlignment="1">
      <alignment horizontal="justify" vertical="center" wrapText="1"/>
    </xf>
    <xf numFmtId="0" fontId="10" fillId="7" borderId="8" xfId="0" applyFont="1" applyFill="1" applyBorder="1" applyAlignment="1">
      <alignment horizontal="justify" vertical="center" wrapText="1"/>
    </xf>
    <xf numFmtId="0" fontId="10" fillId="7" borderId="29" xfId="0" applyFont="1" applyFill="1" applyBorder="1" applyAlignment="1">
      <alignment horizontal="justify"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25"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29" xfId="0" applyFill="1" applyBorder="1" applyAlignment="1">
      <alignment horizontal="left" vertical="center" wrapText="1"/>
    </xf>
    <xf numFmtId="0" fontId="10" fillId="0" borderId="26" xfId="0" applyFont="1" applyFill="1" applyBorder="1" applyAlignment="1">
      <alignment horizontal="left" vertical="justify" wrapText="1"/>
    </xf>
    <xf numFmtId="0" fontId="10" fillId="0" borderId="0" xfId="0" applyFont="1" applyFill="1" applyBorder="1" applyAlignment="1">
      <alignment horizontal="left" vertical="justify" wrapText="1"/>
    </xf>
    <xf numFmtId="0" fontId="10" fillId="0" borderId="27" xfId="0" applyFont="1" applyFill="1" applyBorder="1" applyAlignment="1">
      <alignment horizontal="left" vertical="justify" wrapText="1"/>
    </xf>
    <xf numFmtId="0" fontId="11" fillId="0" borderId="26" xfId="0" applyFont="1" applyBorder="1" applyAlignment="1">
      <alignment horizontal="left" wrapText="1"/>
    </xf>
    <xf numFmtId="0" fontId="11" fillId="0" borderId="0" xfId="0" applyFont="1" applyBorder="1" applyAlignment="1">
      <alignment horizontal="left" wrapText="1"/>
    </xf>
    <xf numFmtId="0" fontId="11" fillId="0" borderId="27" xfId="0" applyFont="1" applyBorder="1" applyAlignment="1">
      <alignment horizontal="left" wrapText="1"/>
    </xf>
    <xf numFmtId="0" fontId="10" fillId="0" borderId="2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3" xfId="0" applyFont="1" applyFill="1" applyBorder="1" applyAlignment="1">
      <alignment horizontal="left" vertical="center" wrapText="1"/>
    </xf>
    <xf numFmtId="0" fontId="0" fillId="5" borderId="25" xfId="0" applyFont="1" applyFill="1" applyBorder="1" applyAlignment="1">
      <alignment horizontal="left" vertical="center" wrapText="1"/>
    </xf>
    <xf numFmtId="0" fontId="0" fillId="5" borderId="7" xfId="0" applyFont="1" applyFill="1" applyBorder="1" applyAlignment="1">
      <alignment horizontal="left" vertical="center" wrapText="1"/>
    </xf>
    <xf numFmtId="0" fontId="0" fillId="5" borderId="8" xfId="0" applyFont="1" applyFill="1" applyBorder="1" applyAlignment="1">
      <alignment horizontal="left" vertical="center" wrapText="1"/>
    </xf>
    <xf numFmtId="0" fontId="0" fillId="5" borderId="29" xfId="0" applyFont="1" applyFill="1" applyBorder="1" applyAlignment="1">
      <alignment horizontal="left" vertical="center" wrapText="1"/>
    </xf>
    <xf numFmtId="0" fontId="0" fillId="5" borderId="2" xfId="0" applyFont="1" applyFill="1" applyBorder="1" applyAlignment="1">
      <alignment horizontal="left" vertical="justify" wrapText="1"/>
    </xf>
    <xf numFmtId="0" fontId="0" fillId="5" borderId="3" xfId="0" applyFont="1" applyFill="1" applyBorder="1" applyAlignment="1">
      <alignment horizontal="left" vertical="justify" wrapText="1"/>
    </xf>
    <xf numFmtId="0" fontId="0" fillId="5" borderId="25" xfId="0" applyFont="1" applyFill="1" applyBorder="1" applyAlignment="1">
      <alignment horizontal="left" vertical="justify" wrapText="1"/>
    </xf>
    <xf numFmtId="0" fontId="0" fillId="5" borderId="7" xfId="0" applyFont="1" applyFill="1" applyBorder="1" applyAlignment="1">
      <alignment horizontal="left" vertical="justify" wrapText="1"/>
    </xf>
    <xf numFmtId="0" fontId="0" fillId="5" borderId="8" xfId="0" applyFont="1" applyFill="1" applyBorder="1" applyAlignment="1">
      <alignment horizontal="left" vertical="justify" wrapText="1"/>
    </xf>
    <xf numFmtId="0" fontId="0" fillId="5" borderId="29" xfId="0" applyFont="1" applyFill="1" applyBorder="1" applyAlignment="1">
      <alignment horizontal="left" vertical="justify" wrapText="1"/>
    </xf>
    <xf numFmtId="0" fontId="12" fillId="7" borderId="40" xfId="1" applyFill="1" applyBorder="1" applyAlignment="1">
      <alignment horizontal="left" vertical="top" wrapText="1"/>
    </xf>
    <xf numFmtId="0" fontId="10" fillId="0" borderId="26" xfId="0" applyFont="1" applyFill="1" applyBorder="1" applyAlignment="1">
      <alignment horizontal="justify" vertical="justify" wrapText="1"/>
    </xf>
    <xf numFmtId="0" fontId="10" fillId="0" borderId="0" xfId="0" applyFont="1" applyFill="1" applyBorder="1" applyAlignment="1">
      <alignment horizontal="justify" vertical="justify" wrapText="1"/>
    </xf>
    <xf numFmtId="0" fontId="10" fillId="0" borderId="27" xfId="0" applyFont="1" applyFill="1" applyBorder="1" applyAlignment="1">
      <alignment horizontal="justify" vertical="justify" wrapText="1"/>
    </xf>
    <xf numFmtId="0" fontId="10" fillId="7" borderId="34" xfId="0" applyFont="1" applyFill="1" applyBorder="1" applyAlignment="1">
      <alignment horizontal="justify" vertical="center" wrapText="1"/>
    </xf>
    <xf numFmtId="0" fontId="10" fillId="7" borderId="35" xfId="0" applyFont="1" applyFill="1" applyBorder="1" applyAlignment="1">
      <alignment horizontal="justify" vertical="center" wrapText="1"/>
    </xf>
    <xf numFmtId="0" fontId="10" fillId="7" borderId="36" xfId="0" applyFont="1" applyFill="1" applyBorder="1" applyAlignment="1">
      <alignment horizontal="justify" vertical="center" wrapText="1"/>
    </xf>
    <xf numFmtId="0" fontId="12" fillId="7" borderId="39" xfId="1" applyFill="1" applyBorder="1" applyAlignment="1">
      <alignment horizontal="left" vertical="top" wrapText="1"/>
    </xf>
    <xf numFmtId="0" fontId="12" fillId="7" borderId="41" xfId="1" applyFill="1" applyBorder="1" applyAlignment="1">
      <alignment horizontal="left" vertical="top" wrapText="1"/>
    </xf>
  </cellXfs>
  <cellStyles count="2">
    <cellStyle name="Hipervínculo" xfId="1" builtinId="8"/>
    <cellStyle name="Normal" xfId="0" builtinId="0"/>
  </cellStyles>
  <dxfs count="2">
    <dxf>
      <fill>
        <patternFill>
          <bgColor theme="4" tint="0.59996337778862885"/>
        </patternFill>
      </fill>
      <border>
        <left style="thin">
          <color auto="1"/>
        </left>
        <right style="thin">
          <color auto="1"/>
        </right>
        <top style="thin">
          <color auto="1"/>
        </top>
        <bottom style="thin">
          <color auto="1"/>
        </bottom>
      </border>
    </dxf>
    <dxf>
      <fill>
        <patternFill>
          <bgColor theme="4" tint="0.59996337778862885"/>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990000"/>
      <color rgb="FFFFFF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TB-AVICULTURA'!A1"/></Relationships>
</file>

<file path=xl/drawings/drawing1.xml><?xml version="1.0" encoding="utf-8"?>
<xdr:wsDr xmlns:xdr="http://schemas.openxmlformats.org/drawingml/2006/spreadsheetDrawing" xmlns:a="http://schemas.openxmlformats.org/drawingml/2006/main">
  <xdr:twoCellAnchor>
    <xdr:from>
      <xdr:col>4</xdr:col>
      <xdr:colOff>300403</xdr:colOff>
      <xdr:row>17</xdr:row>
      <xdr:rowOff>141122</xdr:rowOff>
    </xdr:from>
    <xdr:to>
      <xdr:col>7</xdr:col>
      <xdr:colOff>315056</xdr:colOff>
      <xdr:row>20</xdr:row>
      <xdr:rowOff>38544</xdr:rowOff>
    </xdr:to>
    <xdr:grpSp>
      <xdr:nvGrpSpPr>
        <xdr:cNvPr id="4" name="3 Grupo"/>
        <xdr:cNvGrpSpPr/>
      </xdr:nvGrpSpPr>
      <xdr:grpSpPr>
        <a:xfrm>
          <a:off x="2771574" y="4257521"/>
          <a:ext cx="2292660" cy="476915"/>
          <a:chOff x="2483825" y="4015154"/>
          <a:chExt cx="2300653" cy="468922"/>
        </a:xfrm>
      </xdr:grpSpPr>
      <xdr:sp macro="" textlink="">
        <xdr:nvSpPr>
          <xdr:cNvPr id="3" name="2 Bisel"/>
          <xdr:cNvSpPr/>
        </xdr:nvSpPr>
        <xdr:spPr>
          <a:xfrm>
            <a:off x="2483825" y="4015154"/>
            <a:ext cx="2300653" cy="468922"/>
          </a:xfrm>
          <a:prstGeom prst="bevel">
            <a:avLst>
              <a:gd name="adj" fmla="val 19167"/>
            </a:avLst>
          </a:prstGeom>
          <a:solidFill>
            <a:schemeClr val="bg1">
              <a:lumMod val="85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2" name="1 CuadroTexto">
            <a:hlinkClick xmlns:r="http://schemas.openxmlformats.org/officeDocument/2006/relationships" r:id="rId1"/>
          </xdr:cNvPr>
          <xdr:cNvSpPr txBox="1"/>
        </xdr:nvSpPr>
        <xdr:spPr>
          <a:xfrm>
            <a:off x="2637694" y="4110403"/>
            <a:ext cx="1985596" cy="241789"/>
          </a:xfrm>
          <a:prstGeom prst="rect">
            <a:avLst/>
          </a:prstGeom>
          <a:solidFill>
            <a:srgbClr val="FFFFFF">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t>Acceder</a:t>
            </a:r>
            <a:r>
              <a:rPr lang="es-ES" sz="1100" b="1" baseline="0"/>
              <a:t> a la hoja de cálculo</a:t>
            </a:r>
            <a:endParaRPr lang="es-ES" sz="1100" b="1"/>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teco.gob.es/es/calidad-y-evaluacion-ambiental/temas/responsabilidad-mediambiental/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1"/>
  <sheetViews>
    <sheetView showGridLines="0" showRowColHeaders="0" tabSelected="1" topLeftCell="B1" zoomScale="143" zoomScaleNormal="143" workbookViewId="0">
      <selection activeCell="B1" sqref="B1:L3"/>
    </sheetView>
  </sheetViews>
  <sheetFormatPr baseColWidth="10" defaultRowHeight="15" x14ac:dyDescent="0.25"/>
  <cols>
    <col min="1" max="1" width="2.85546875" customWidth="1"/>
  </cols>
  <sheetData>
    <row r="1" spans="2:13" x14ac:dyDescent="0.25">
      <c r="B1" s="76" t="s">
        <v>39</v>
      </c>
      <c r="C1" s="77"/>
      <c r="D1" s="77"/>
      <c r="E1" s="77"/>
      <c r="F1" s="77"/>
      <c r="G1" s="77"/>
      <c r="H1" s="77"/>
      <c r="I1" s="77"/>
      <c r="J1" s="77"/>
      <c r="K1" s="77"/>
      <c r="L1" s="78"/>
    </row>
    <row r="2" spans="2:13" x14ac:dyDescent="0.25">
      <c r="B2" s="79"/>
      <c r="C2" s="80"/>
      <c r="D2" s="80"/>
      <c r="E2" s="80"/>
      <c r="F2" s="80"/>
      <c r="G2" s="80"/>
      <c r="H2" s="80"/>
      <c r="I2" s="80"/>
      <c r="J2" s="80"/>
      <c r="K2" s="80"/>
      <c r="L2" s="81"/>
    </row>
    <row r="3" spans="2:13" x14ac:dyDescent="0.25">
      <c r="B3" s="79"/>
      <c r="C3" s="80"/>
      <c r="D3" s="80"/>
      <c r="E3" s="80"/>
      <c r="F3" s="80"/>
      <c r="G3" s="80"/>
      <c r="H3" s="80"/>
      <c r="I3" s="80"/>
      <c r="J3" s="80"/>
      <c r="K3" s="80"/>
      <c r="L3" s="81"/>
    </row>
    <row r="4" spans="2:13" ht="2.25" customHeight="1" x14ac:dyDescent="0.25">
      <c r="B4" s="47"/>
      <c r="C4" s="48"/>
      <c r="D4" s="48"/>
      <c r="E4" s="48"/>
      <c r="F4" s="48"/>
      <c r="G4" s="48"/>
      <c r="H4" s="48"/>
      <c r="I4" s="48"/>
      <c r="J4" s="48"/>
      <c r="K4" s="48"/>
      <c r="L4" s="49"/>
    </row>
    <row r="5" spans="2:13" ht="13.5" customHeight="1" x14ac:dyDescent="0.25">
      <c r="B5" s="82" t="s">
        <v>38</v>
      </c>
      <c r="C5" s="83"/>
      <c r="D5" s="83"/>
      <c r="E5" s="83"/>
      <c r="F5" s="83"/>
      <c r="G5" s="83"/>
      <c r="H5" s="83"/>
      <c r="I5" s="83"/>
      <c r="J5" s="83"/>
      <c r="K5" s="83"/>
      <c r="L5" s="84"/>
    </row>
    <row r="6" spans="2:13" ht="13.5" customHeight="1" x14ac:dyDescent="0.25">
      <c r="B6" s="85"/>
      <c r="C6" s="86"/>
      <c r="D6" s="86"/>
      <c r="E6" s="86"/>
      <c r="F6" s="86"/>
      <c r="G6" s="86"/>
      <c r="H6" s="86"/>
      <c r="I6" s="86"/>
      <c r="J6" s="86"/>
      <c r="K6" s="86"/>
      <c r="L6" s="87"/>
    </row>
    <row r="7" spans="2:13" ht="13.5" customHeight="1" x14ac:dyDescent="0.25">
      <c r="B7" s="85"/>
      <c r="C7" s="86"/>
      <c r="D7" s="86"/>
      <c r="E7" s="86"/>
      <c r="F7" s="86"/>
      <c r="G7" s="86"/>
      <c r="H7" s="86"/>
      <c r="I7" s="86"/>
      <c r="J7" s="86"/>
      <c r="K7" s="86"/>
      <c r="L7" s="87"/>
    </row>
    <row r="8" spans="2:13" ht="13.5" customHeight="1" x14ac:dyDescent="0.25">
      <c r="B8" s="88"/>
      <c r="C8" s="89"/>
      <c r="D8" s="89"/>
      <c r="E8" s="89"/>
      <c r="F8" s="89"/>
      <c r="G8" s="89"/>
      <c r="H8" s="89"/>
      <c r="I8" s="89"/>
      <c r="J8" s="89"/>
      <c r="K8" s="89"/>
      <c r="L8" s="90"/>
    </row>
    <row r="9" spans="2:13" ht="3.75" customHeight="1" x14ac:dyDescent="0.25">
      <c r="B9" s="67"/>
      <c r="C9" s="68"/>
      <c r="D9" s="68"/>
      <c r="E9" s="68"/>
      <c r="F9" s="68"/>
      <c r="G9" s="68"/>
      <c r="H9" s="68"/>
      <c r="I9" s="68"/>
      <c r="J9" s="68"/>
      <c r="K9" s="68"/>
      <c r="L9" s="69"/>
    </row>
    <row r="10" spans="2:13" ht="20.25" customHeight="1" x14ac:dyDescent="0.25">
      <c r="B10" s="91" t="s">
        <v>61</v>
      </c>
      <c r="C10" s="92"/>
      <c r="D10" s="92"/>
      <c r="E10" s="92"/>
      <c r="F10" s="92"/>
      <c r="G10" s="92"/>
      <c r="H10" s="92"/>
      <c r="I10" s="92"/>
      <c r="J10" s="92"/>
      <c r="K10" s="92"/>
      <c r="L10" s="93"/>
    </row>
    <row r="11" spans="2:13" ht="20.25" customHeight="1" x14ac:dyDescent="0.25">
      <c r="B11" s="94"/>
      <c r="C11" s="95"/>
      <c r="D11" s="95"/>
      <c r="E11" s="95"/>
      <c r="F11" s="95"/>
      <c r="G11" s="95"/>
      <c r="H11" s="95"/>
      <c r="I11" s="95"/>
      <c r="J11" s="95"/>
      <c r="K11" s="95"/>
      <c r="L11" s="96"/>
    </row>
    <row r="12" spans="2:13" ht="3.75" customHeight="1" x14ac:dyDescent="0.25">
      <c r="B12" s="67"/>
      <c r="C12" s="68"/>
      <c r="D12" s="68"/>
      <c r="E12" s="68"/>
      <c r="F12" s="68"/>
      <c r="G12" s="68"/>
      <c r="H12" s="68"/>
      <c r="I12" s="68"/>
      <c r="J12" s="68"/>
      <c r="K12" s="68"/>
      <c r="L12" s="69"/>
    </row>
    <row r="13" spans="2:13" ht="20.25" customHeight="1" x14ac:dyDescent="0.25">
      <c r="B13" s="91" t="s">
        <v>62</v>
      </c>
      <c r="C13" s="92"/>
      <c r="D13" s="92"/>
      <c r="E13" s="92"/>
      <c r="F13" s="92"/>
      <c r="G13" s="92"/>
      <c r="H13" s="92"/>
      <c r="I13" s="92"/>
      <c r="J13" s="92"/>
      <c r="K13" s="92"/>
      <c r="L13" s="93"/>
    </row>
    <row r="14" spans="2:13" ht="20.25" customHeight="1" x14ac:dyDescent="0.25">
      <c r="B14" s="94"/>
      <c r="C14" s="95"/>
      <c r="D14" s="95"/>
      <c r="E14" s="95"/>
      <c r="F14" s="95"/>
      <c r="G14" s="95"/>
      <c r="H14" s="95"/>
      <c r="I14" s="95"/>
      <c r="J14" s="95"/>
      <c r="K14" s="95"/>
      <c r="L14" s="96"/>
    </row>
    <row r="15" spans="2:13" ht="3.75" customHeight="1" thickBot="1" x14ac:dyDescent="0.3">
      <c r="B15" s="125"/>
      <c r="C15" s="126"/>
      <c r="D15" s="126"/>
      <c r="E15" s="126"/>
      <c r="F15" s="126"/>
      <c r="G15" s="126"/>
      <c r="H15" s="126"/>
      <c r="I15" s="126"/>
      <c r="J15" s="126"/>
      <c r="K15" s="126"/>
      <c r="L15" s="127"/>
    </row>
    <row r="16" spans="2:13" ht="101.25" customHeight="1" x14ac:dyDescent="0.25">
      <c r="B16" s="128" t="s">
        <v>63</v>
      </c>
      <c r="C16" s="129"/>
      <c r="D16" s="129"/>
      <c r="E16" s="129"/>
      <c r="F16" s="129"/>
      <c r="G16" s="129"/>
      <c r="H16" s="129"/>
      <c r="I16" s="129"/>
      <c r="J16" s="129"/>
      <c r="K16" s="129"/>
      <c r="L16" s="130"/>
      <c r="M16" s="70"/>
    </row>
    <row r="17" spans="2:13" ht="27.75" customHeight="1" thickBot="1" x14ac:dyDescent="0.3">
      <c r="B17" s="131" t="s">
        <v>64</v>
      </c>
      <c r="C17" s="124"/>
      <c r="D17" s="124"/>
      <c r="E17" s="124"/>
      <c r="F17" s="124"/>
      <c r="G17" s="124"/>
      <c r="H17" s="124"/>
      <c r="I17" s="124"/>
      <c r="J17" s="124"/>
      <c r="K17" s="124"/>
      <c r="L17" s="132"/>
      <c r="M17" s="70"/>
    </row>
    <row r="18" spans="2:13" x14ac:dyDescent="0.25">
      <c r="B18" s="71"/>
      <c r="C18" s="16"/>
      <c r="D18" s="16"/>
      <c r="E18" s="16"/>
      <c r="F18" s="16"/>
      <c r="G18" s="16"/>
      <c r="H18" s="16"/>
      <c r="I18" s="16"/>
      <c r="J18" s="16"/>
      <c r="K18" s="16"/>
      <c r="L18" s="72"/>
    </row>
    <row r="19" spans="2:13" x14ac:dyDescent="0.25">
      <c r="B19" s="71"/>
      <c r="C19" s="16"/>
      <c r="D19" s="16"/>
      <c r="E19" s="16"/>
      <c r="F19" s="16"/>
      <c r="G19" s="16"/>
      <c r="H19" s="16"/>
      <c r="I19" s="16"/>
      <c r="J19" s="16"/>
      <c r="K19" s="16"/>
      <c r="L19" s="72"/>
    </row>
    <row r="20" spans="2:13" x14ac:dyDescent="0.25">
      <c r="B20" s="71"/>
      <c r="C20" s="16"/>
      <c r="D20" s="16"/>
      <c r="E20" s="16"/>
      <c r="F20" s="16"/>
      <c r="G20" s="16"/>
      <c r="H20" s="16"/>
      <c r="I20" s="16"/>
      <c r="J20" s="16"/>
      <c r="K20" s="16"/>
      <c r="L20" s="72"/>
    </row>
    <row r="21" spans="2:13" ht="15.75" thickBot="1" x14ac:dyDescent="0.3">
      <c r="B21" s="73"/>
      <c r="C21" s="74"/>
      <c r="D21" s="74"/>
      <c r="E21" s="74"/>
      <c r="F21" s="74"/>
      <c r="G21" s="74"/>
      <c r="H21" s="74"/>
      <c r="I21" s="74"/>
      <c r="J21" s="74"/>
      <c r="K21" s="74"/>
      <c r="L21" s="75"/>
    </row>
  </sheetData>
  <sheetProtection sheet="1" objects="1" scenarios="1"/>
  <mergeCells count="6">
    <mergeCell ref="B17:L17"/>
    <mergeCell ref="B1:L3"/>
    <mergeCell ref="B5:L8"/>
    <mergeCell ref="B10:L11"/>
    <mergeCell ref="B13:L14"/>
    <mergeCell ref="B16:L16"/>
  </mergeCells>
  <hyperlinks>
    <hyperlink ref="B17" r:id="rId1"/>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
  <sheetViews>
    <sheetView showGridLines="0" showRowColHeaders="0" zoomScale="130" zoomScaleNormal="130" workbookViewId="0">
      <selection activeCell="C19" sqref="C19"/>
    </sheetView>
  </sheetViews>
  <sheetFormatPr baseColWidth="10" defaultRowHeight="15" x14ac:dyDescent="0.25"/>
  <cols>
    <col min="1" max="1" width="3.28515625" customWidth="1"/>
    <col min="2" max="2" width="17.42578125" customWidth="1"/>
    <col min="5" max="5" width="34.7109375" customWidth="1"/>
    <col min="6" max="6" width="15" customWidth="1"/>
    <col min="7" max="7" width="3.7109375" customWidth="1"/>
    <col min="8" max="8" width="5.85546875" customWidth="1"/>
    <col min="9" max="9" width="9.28515625" customWidth="1"/>
    <col min="10" max="10" width="6" customWidth="1"/>
    <col min="11" max="11" width="14" customWidth="1"/>
    <col min="12" max="12" width="3.5703125" customWidth="1"/>
  </cols>
  <sheetData>
    <row r="1" spans="1:11" x14ac:dyDescent="0.25">
      <c r="A1" s="76" t="s">
        <v>39</v>
      </c>
      <c r="B1" s="77"/>
      <c r="C1" s="77"/>
      <c r="D1" s="77"/>
      <c r="E1" s="77"/>
      <c r="F1" s="77"/>
      <c r="G1" s="77"/>
      <c r="H1" s="77"/>
      <c r="I1" s="77"/>
      <c r="J1" s="77"/>
      <c r="K1" s="78"/>
    </row>
    <row r="2" spans="1:11" x14ac:dyDescent="0.25">
      <c r="A2" s="79"/>
      <c r="B2" s="80"/>
      <c r="C2" s="80"/>
      <c r="D2" s="80"/>
      <c r="E2" s="80"/>
      <c r="F2" s="80"/>
      <c r="G2" s="80"/>
      <c r="H2" s="80"/>
      <c r="I2" s="80"/>
      <c r="J2" s="80"/>
      <c r="K2" s="81"/>
    </row>
    <row r="3" spans="1:11" x14ac:dyDescent="0.25">
      <c r="A3" s="79"/>
      <c r="B3" s="80"/>
      <c r="C3" s="80"/>
      <c r="D3" s="80"/>
      <c r="E3" s="80"/>
      <c r="F3" s="80"/>
      <c r="G3" s="80"/>
      <c r="H3" s="80"/>
      <c r="I3" s="80"/>
      <c r="J3" s="80"/>
      <c r="K3" s="81"/>
    </row>
    <row r="4" spans="1:11" ht="9" customHeight="1" x14ac:dyDescent="0.25">
      <c r="A4" s="47"/>
      <c r="B4" s="48"/>
      <c r="C4" s="48"/>
      <c r="D4" s="48"/>
      <c r="E4" s="48"/>
      <c r="F4" s="48"/>
      <c r="G4" s="48"/>
      <c r="H4" s="48"/>
      <c r="I4" s="48"/>
      <c r="J4" s="48"/>
      <c r="K4" s="49"/>
    </row>
    <row r="5" spans="1:11" ht="13.5" hidden="1" customHeight="1" x14ac:dyDescent="0.25">
      <c r="A5" s="103"/>
      <c r="B5" s="104"/>
      <c r="C5" s="104"/>
      <c r="D5" s="104"/>
      <c r="E5" s="104"/>
      <c r="F5" s="104"/>
      <c r="G5" s="104"/>
      <c r="H5" s="104"/>
      <c r="I5" s="104"/>
      <c r="J5" s="104"/>
      <c r="K5" s="105"/>
    </row>
    <row r="6" spans="1:11" ht="13.5" hidden="1" customHeight="1" x14ac:dyDescent="0.25">
      <c r="A6" s="103"/>
      <c r="B6" s="104"/>
      <c r="C6" s="104"/>
      <c r="D6" s="104"/>
      <c r="E6" s="104"/>
      <c r="F6" s="104"/>
      <c r="G6" s="104"/>
      <c r="H6" s="104"/>
      <c r="I6" s="104"/>
      <c r="J6" s="104"/>
      <c r="K6" s="105"/>
    </row>
    <row r="7" spans="1:11" ht="13.5" hidden="1" customHeight="1" x14ac:dyDescent="0.25">
      <c r="A7" s="103"/>
      <c r="B7" s="104"/>
      <c r="C7" s="104"/>
      <c r="D7" s="104"/>
      <c r="E7" s="104"/>
      <c r="F7" s="104"/>
      <c r="G7" s="104"/>
      <c r="H7" s="104"/>
      <c r="I7" s="104"/>
      <c r="J7" s="104"/>
      <c r="K7" s="105"/>
    </row>
    <row r="8" spans="1:11" ht="13.5" hidden="1" customHeight="1" x14ac:dyDescent="0.25">
      <c r="A8" s="103"/>
      <c r="B8" s="104"/>
      <c r="C8" s="104"/>
      <c r="D8" s="104"/>
      <c r="E8" s="104"/>
      <c r="F8" s="104"/>
      <c r="G8" s="104"/>
      <c r="H8" s="104"/>
      <c r="I8" s="104"/>
      <c r="J8" s="104"/>
      <c r="K8" s="105"/>
    </row>
    <row r="9" spans="1:11" ht="3.75" hidden="1" customHeight="1" x14ac:dyDescent="0.25">
      <c r="A9" s="64"/>
      <c r="B9" s="65"/>
      <c r="C9" s="65"/>
      <c r="D9" s="65"/>
      <c r="E9" s="65"/>
      <c r="F9" s="65"/>
      <c r="G9" s="65"/>
      <c r="H9" s="65"/>
      <c r="I9" s="65"/>
      <c r="J9" s="65"/>
      <c r="K9" s="66"/>
    </row>
    <row r="10" spans="1:11" ht="20.25" hidden="1" customHeight="1" x14ac:dyDescent="0.25">
      <c r="A10" s="109"/>
      <c r="B10" s="110"/>
      <c r="C10" s="110"/>
      <c r="D10" s="110"/>
      <c r="E10" s="110"/>
      <c r="F10" s="110"/>
      <c r="G10" s="110"/>
      <c r="H10" s="110"/>
      <c r="I10" s="110"/>
      <c r="J10" s="110"/>
      <c r="K10" s="111"/>
    </row>
    <row r="11" spans="1:11" ht="20.25" hidden="1" customHeight="1" x14ac:dyDescent="0.25">
      <c r="A11" s="109"/>
      <c r="B11" s="110"/>
      <c r="C11" s="110"/>
      <c r="D11" s="110"/>
      <c r="E11" s="110"/>
      <c r="F11" s="110"/>
      <c r="G11" s="110"/>
      <c r="H11" s="110"/>
      <c r="I11" s="110"/>
      <c r="J11" s="110"/>
      <c r="K11" s="111"/>
    </row>
    <row r="12" spans="1:11" ht="3.75" hidden="1" customHeight="1" x14ac:dyDescent="0.25">
      <c r="A12" s="64"/>
      <c r="B12" s="65"/>
      <c r="C12" s="65"/>
      <c r="D12" s="65"/>
      <c r="E12" s="65"/>
      <c r="F12" s="65"/>
      <c r="G12" s="65"/>
      <c r="H12" s="65"/>
      <c r="I12" s="65"/>
      <c r="J12" s="65"/>
      <c r="K12" s="66"/>
    </row>
    <row r="13" spans="1:11" ht="20.25" hidden="1" customHeight="1" x14ac:dyDescent="0.25">
      <c r="A13" s="109"/>
      <c r="B13" s="110"/>
      <c r="C13" s="110"/>
      <c r="D13" s="110"/>
      <c r="E13" s="110"/>
      <c r="F13" s="110"/>
      <c r="G13" s="110"/>
      <c r="H13" s="110"/>
      <c r="I13" s="110"/>
      <c r="J13" s="110"/>
      <c r="K13" s="111"/>
    </row>
    <row r="14" spans="1:11" ht="20.25" hidden="1" customHeight="1" x14ac:dyDescent="0.25">
      <c r="A14" s="109"/>
      <c r="B14" s="110"/>
      <c r="C14" s="110"/>
      <c r="D14" s="110"/>
      <c r="E14" s="110"/>
      <c r="F14" s="110"/>
      <c r="G14" s="110"/>
      <c r="H14" s="110"/>
      <c r="I14" s="110"/>
      <c r="J14" s="110"/>
      <c r="K14" s="111"/>
    </row>
    <row r="15" spans="1:11" hidden="1" x14ac:dyDescent="0.25">
      <c r="A15" s="42"/>
      <c r="B15" s="16"/>
      <c r="C15" s="16"/>
      <c r="D15" s="16"/>
      <c r="E15" s="16"/>
      <c r="F15" s="16"/>
      <c r="G15" s="16"/>
      <c r="H15" s="16"/>
      <c r="I15" s="16"/>
      <c r="J15" s="16"/>
      <c r="K15" s="43"/>
    </row>
    <row r="16" spans="1:11" x14ac:dyDescent="0.25">
      <c r="A16" s="106" t="s">
        <v>58</v>
      </c>
      <c r="B16" s="107"/>
      <c r="C16" s="107"/>
      <c r="D16" s="107"/>
      <c r="E16" s="107"/>
      <c r="F16" s="107"/>
      <c r="G16" s="107"/>
      <c r="H16" s="107"/>
      <c r="I16" s="107"/>
      <c r="J16" s="107"/>
      <c r="K16" s="108"/>
    </row>
    <row r="17" spans="1:11" x14ac:dyDescent="0.25">
      <c r="A17" s="106"/>
      <c r="B17" s="107"/>
      <c r="C17" s="107"/>
      <c r="D17" s="107"/>
      <c r="E17" s="107"/>
      <c r="F17" s="107"/>
      <c r="G17" s="107"/>
      <c r="H17" s="107"/>
      <c r="I17" s="107"/>
      <c r="J17" s="107"/>
      <c r="K17" s="108"/>
    </row>
    <row r="18" spans="1:11" ht="9" customHeight="1" x14ac:dyDescent="0.25">
      <c r="A18" s="40"/>
      <c r="B18" s="33"/>
      <c r="C18" s="33"/>
      <c r="D18" s="33"/>
      <c r="E18" s="33"/>
      <c r="F18" s="33"/>
      <c r="G18" s="33"/>
      <c r="H18" s="33"/>
      <c r="I18" s="33"/>
      <c r="J18" s="33"/>
      <c r="K18" s="41"/>
    </row>
    <row r="19" spans="1:11" x14ac:dyDescent="0.25">
      <c r="A19" s="42"/>
      <c r="B19" s="32" t="s">
        <v>40</v>
      </c>
      <c r="C19" s="62"/>
      <c r="D19" s="55"/>
      <c r="E19" s="16"/>
      <c r="F19" s="16"/>
      <c r="G19" s="16"/>
      <c r="H19" s="16"/>
      <c r="I19" s="16"/>
      <c r="J19" s="16"/>
      <c r="K19" s="43"/>
    </row>
    <row r="20" spans="1:11" ht="7.5" customHeight="1" x14ac:dyDescent="0.25">
      <c r="A20" s="42"/>
      <c r="B20" s="58"/>
      <c r="C20" s="58"/>
      <c r="D20" s="52"/>
      <c r="E20" s="52"/>
      <c r="F20" s="52"/>
      <c r="G20" s="52"/>
      <c r="H20" s="52"/>
      <c r="I20" s="52"/>
      <c r="J20" s="52"/>
      <c r="K20" s="53"/>
    </row>
    <row r="21" spans="1:11" x14ac:dyDescent="0.25">
      <c r="A21" s="42"/>
      <c r="B21" s="60" t="s">
        <v>57</v>
      </c>
      <c r="C21" s="52"/>
      <c r="D21" s="16"/>
      <c r="E21" s="52"/>
      <c r="F21" s="52"/>
      <c r="G21" s="52"/>
      <c r="H21" s="52"/>
      <c r="I21" s="52"/>
      <c r="J21" s="52"/>
      <c r="K21" s="53"/>
    </row>
    <row r="22" spans="1:11" ht="7.5" customHeight="1" x14ac:dyDescent="0.25">
      <c r="A22" s="42"/>
      <c r="B22" s="52"/>
      <c r="C22" s="52"/>
      <c r="D22" s="52"/>
      <c r="E22" s="52"/>
      <c r="F22" s="52"/>
      <c r="G22" s="52"/>
      <c r="H22" s="52"/>
      <c r="I22" s="52"/>
      <c r="J22" s="52"/>
      <c r="K22" s="53"/>
    </row>
    <row r="23" spans="1:11" ht="15" customHeight="1" x14ac:dyDescent="0.25">
      <c r="A23" s="59"/>
      <c r="B23" s="118" t="str">
        <f>+IF(ISBLANK(C19),"",VLOOKUP(C19,$A$99:$B$104,2,0))</f>
        <v/>
      </c>
      <c r="C23" s="119"/>
      <c r="D23" s="119"/>
      <c r="E23" s="119"/>
      <c r="F23" s="119"/>
      <c r="G23" s="119"/>
      <c r="H23" s="119"/>
      <c r="I23" s="119"/>
      <c r="J23" s="119"/>
      <c r="K23" s="120"/>
    </row>
    <row r="24" spans="1:11" x14ac:dyDescent="0.25">
      <c r="A24" s="59"/>
      <c r="B24" s="121"/>
      <c r="C24" s="122"/>
      <c r="D24" s="122"/>
      <c r="E24" s="122"/>
      <c r="F24" s="122"/>
      <c r="G24" s="122"/>
      <c r="H24" s="122"/>
      <c r="I24" s="122"/>
      <c r="J24" s="122"/>
      <c r="K24" s="123"/>
    </row>
    <row r="25" spans="1:11" ht="7.5" customHeight="1" x14ac:dyDescent="0.25">
      <c r="A25" s="59"/>
      <c r="B25" s="56"/>
      <c r="C25" s="56"/>
      <c r="D25" s="56"/>
      <c r="E25" s="56"/>
      <c r="F25" s="56"/>
      <c r="G25" s="56"/>
      <c r="H25" s="56"/>
      <c r="I25" s="56"/>
      <c r="J25" s="56"/>
      <c r="K25" s="57"/>
    </row>
    <row r="26" spans="1:11" ht="16.5" customHeight="1" x14ac:dyDescent="0.25">
      <c r="A26" s="59"/>
      <c r="B26" s="118" t="str">
        <f>+IF(ISBLANK(C19),"",VLOOKUP(C19,$A$107:$B$112,2,0))</f>
        <v/>
      </c>
      <c r="C26" s="119"/>
      <c r="D26" s="119"/>
      <c r="E26" s="119"/>
      <c r="F26" s="119"/>
      <c r="G26" s="119"/>
      <c r="H26" s="119"/>
      <c r="I26" s="119"/>
      <c r="J26" s="119"/>
      <c r="K26" s="120"/>
    </row>
    <row r="27" spans="1:11" ht="16.5" customHeight="1" x14ac:dyDescent="0.25">
      <c r="A27" s="59"/>
      <c r="B27" s="121"/>
      <c r="C27" s="122"/>
      <c r="D27" s="122"/>
      <c r="E27" s="122"/>
      <c r="F27" s="122"/>
      <c r="G27" s="122"/>
      <c r="H27" s="122"/>
      <c r="I27" s="122"/>
      <c r="J27" s="122"/>
      <c r="K27" s="123"/>
    </row>
    <row r="28" spans="1:11" ht="7.5" customHeight="1" x14ac:dyDescent="0.25">
      <c r="A28" s="59"/>
      <c r="B28" s="56"/>
      <c r="C28" s="56"/>
      <c r="D28" s="56"/>
      <c r="E28" s="56"/>
      <c r="F28" s="56"/>
      <c r="G28" s="56"/>
      <c r="H28" s="56"/>
      <c r="I28" s="56"/>
      <c r="J28" s="56"/>
      <c r="K28" s="57"/>
    </row>
    <row r="29" spans="1:11" ht="42" customHeight="1" x14ac:dyDescent="0.25">
      <c r="A29" s="59"/>
      <c r="B29" s="118" t="str">
        <f>+IF(ISBLANK(C19),"",VLOOKUP(C19,$A$116:$B$121,2,0))</f>
        <v/>
      </c>
      <c r="C29" s="119"/>
      <c r="D29" s="119"/>
      <c r="E29" s="119"/>
      <c r="F29" s="119"/>
      <c r="G29" s="119"/>
      <c r="H29" s="119"/>
      <c r="I29" s="119"/>
      <c r="J29" s="119"/>
      <c r="K29" s="120"/>
    </row>
    <row r="30" spans="1:11" ht="42" customHeight="1" x14ac:dyDescent="0.25">
      <c r="A30" s="59"/>
      <c r="B30" s="121"/>
      <c r="C30" s="122"/>
      <c r="D30" s="122"/>
      <c r="E30" s="122"/>
      <c r="F30" s="122"/>
      <c r="G30" s="122"/>
      <c r="H30" s="122"/>
      <c r="I30" s="122"/>
      <c r="J30" s="122"/>
      <c r="K30" s="123"/>
    </row>
    <row r="31" spans="1:11" ht="9" customHeight="1" x14ac:dyDescent="0.25">
      <c r="A31" s="42"/>
      <c r="B31" s="16"/>
      <c r="C31" s="16"/>
      <c r="D31" s="16"/>
      <c r="E31" s="16"/>
      <c r="F31" s="16"/>
      <c r="G31" s="16"/>
      <c r="H31" s="16"/>
      <c r="I31" s="16"/>
      <c r="J31" s="16"/>
      <c r="K31" s="43"/>
    </row>
    <row r="32" spans="1:11" x14ac:dyDescent="0.25">
      <c r="A32" s="61" t="s">
        <v>59</v>
      </c>
      <c r="B32" s="16"/>
      <c r="C32" s="16"/>
      <c r="D32" s="16"/>
      <c r="E32" s="16"/>
      <c r="F32" s="16"/>
      <c r="G32" s="16"/>
      <c r="H32" s="16"/>
      <c r="I32" s="16"/>
      <c r="J32" s="16"/>
      <c r="K32" s="43"/>
    </row>
    <row r="33" spans="1:11" ht="9" customHeight="1" x14ac:dyDescent="0.25">
      <c r="A33" s="42"/>
      <c r="B33" s="16"/>
      <c r="C33" s="16"/>
      <c r="D33" s="16"/>
      <c r="E33" s="16"/>
      <c r="F33" s="16"/>
      <c r="G33" s="16"/>
      <c r="H33" s="16"/>
      <c r="I33" s="16"/>
      <c r="J33" s="16"/>
      <c r="K33" s="43"/>
    </row>
    <row r="34" spans="1:11" ht="15" customHeight="1" x14ac:dyDescent="0.25">
      <c r="A34" s="42"/>
      <c r="B34" s="112" t="str">
        <f>+IF(ISERROR(C71),"",C71)</f>
        <v/>
      </c>
      <c r="C34" s="113"/>
      <c r="D34" s="113"/>
      <c r="E34" s="113"/>
      <c r="F34" s="113"/>
      <c r="G34" s="113"/>
      <c r="H34" s="113"/>
      <c r="I34" s="113"/>
      <c r="J34" s="113"/>
      <c r="K34" s="114"/>
    </row>
    <row r="35" spans="1:11" x14ac:dyDescent="0.25">
      <c r="A35" s="42"/>
      <c r="B35" s="115"/>
      <c r="C35" s="116"/>
      <c r="D35" s="116"/>
      <c r="E35" s="116"/>
      <c r="F35" s="116"/>
      <c r="G35" s="116"/>
      <c r="H35" s="116"/>
      <c r="I35" s="116"/>
      <c r="J35" s="116"/>
      <c r="K35" s="117"/>
    </row>
    <row r="36" spans="1:11" ht="9" customHeight="1" x14ac:dyDescent="0.25">
      <c r="A36" s="42"/>
      <c r="B36" s="16"/>
      <c r="C36" s="16"/>
      <c r="D36" s="16"/>
      <c r="E36" s="16"/>
      <c r="F36" s="16"/>
      <c r="G36" s="16"/>
      <c r="H36" s="16"/>
      <c r="I36" s="16"/>
      <c r="J36" s="16"/>
      <c r="K36" s="43"/>
    </row>
    <row r="37" spans="1:11" ht="17.25" x14ac:dyDescent="0.25">
      <c r="A37" s="42"/>
      <c r="B37" s="63"/>
      <c r="C37" s="38" t="s">
        <v>43</v>
      </c>
      <c r="D37" s="16"/>
      <c r="E37" s="16"/>
      <c r="F37" s="16"/>
      <c r="G37" s="16"/>
      <c r="H37" s="16"/>
      <c r="I37" s="16"/>
      <c r="J37" s="16"/>
      <c r="K37" s="43"/>
    </row>
    <row r="38" spans="1:11" ht="9" customHeight="1" x14ac:dyDescent="0.25">
      <c r="A38" s="42"/>
      <c r="B38" s="16"/>
      <c r="C38" s="16"/>
      <c r="D38" s="16"/>
      <c r="E38" s="16"/>
      <c r="F38" s="16"/>
      <c r="G38" s="16"/>
      <c r="H38" s="16"/>
      <c r="I38" s="16"/>
      <c r="J38" s="16"/>
      <c r="K38" s="43"/>
    </row>
    <row r="39" spans="1:11" x14ac:dyDescent="0.25">
      <c r="A39" s="61" t="s">
        <v>60</v>
      </c>
      <c r="B39" s="16"/>
      <c r="C39" s="16"/>
      <c r="D39" s="16"/>
      <c r="E39" s="16"/>
      <c r="F39" s="16"/>
      <c r="G39" s="16"/>
      <c r="H39" s="16"/>
      <c r="I39" s="16"/>
      <c r="J39" s="16"/>
      <c r="K39" s="43"/>
    </row>
    <row r="40" spans="1:11" ht="9" customHeight="1" x14ac:dyDescent="0.25">
      <c r="A40" s="42"/>
      <c r="B40" s="16"/>
      <c r="C40" s="16"/>
      <c r="D40" s="16"/>
      <c r="E40" s="16"/>
      <c r="F40" s="16"/>
      <c r="G40" s="16"/>
      <c r="H40" s="16"/>
      <c r="I40" s="16"/>
      <c r="J40" s="16"/>
      <c r="K40" s="43"/>
    </row>
    <row r="41" spans="1:11" x14ac:dyDescent="0.25">
      <c r="A41" s="42"/>
      <c r="B41" s="97" t="str">
        <f>+IF(B37=0,"",IF(C77="Puntual","El modelo seleccionado ofrece una estimación puntual (un valor único) de la garantía financiera. A continuación se ofrece dicho valor.","El modelo seleccionado ofrece una estimación de la garantía financiera situada en un intervalo de valores. Se recomienda adoptar el valor máximo de dicho intervalo siguiendo el principio de precaución."))</f>
        <v/>
      </c>
      <c r="C41" s="98"/>
      <c r="D41" s="98"/>
      <c r="E41" s="98"/>
      <c r="F41" s="98"/>
      <c r="G41" s="98"/>
      <c r="H41" s="98"/>
      <c r="I41" s="98"/>
      <c r="J41" s="98"/>
      <c r="K41" s="99"/>
    </row>
    <row r="42" spans="1:11" x14ac:dyDescent="0.25">
      <c r="A42" s="42"/>
      <c r="B42" s="100"/>
      <c r="C42" s="101"/>
      <c r="D42" s="101"/>
      <c r="E42" s="101"/>
      <c r="F42" s="101"/>
      <c r="G42" s="101"/>
      <c r="H42" s="101"/>
      <c r="I42" s="101"/>
      <c r="J42" s="101"/>
      <c r="K42" s="102"/>
    </row>
    <row r="43" spans="1:11" ht="9" customHeight="1" x14ac:dyDescent="0.25">
      <c r="A43" s="42"/>
      <c r="B43" s="16"/>
      <c r="C43" s="16"/>
      <c r="D43" s="16"/>
      <c r="E43" s="16"/>
      <c r="F43" s="16"/>
      <c r="G43" s="16"/>
      <c r="H43" s="16"/>
      <c r="I43" s="16"/>
      <c r="J43" s="16"/>
      <c r="K43" s="43"/>
    </row>
    <row r="44" spans="1:11" x14ac:dyDescent="0.25">
      <c r="A44" s="42" t="str">
        <f>+IF(B37=0,"","Con base en la Tabla de Baremos dirigida al sector de la avicultura se estima el siguiente valor de garantía financiera:")</f>
        <v/>
      </c>
      <c r="B44" s="16"/>
      <c r="C44" s="16"/>
      <c r="D44" s="16"/>
      <c r="E44" s="16"/>
      <c r="F44" s="16"/>
      <c r="G44" s="16"/>
      <c r="H44" s="16"/>
      <c r="I44" s="16"/>
      <c r="J44" s="16"/>
      <c r="K44" s="43"/>
    </row>
    <row r="45" spans="1:11" ht="9" customHeight="1" x14ac:dyDescent="0.25">
      <c r="A45" s="42"/>
      <c r="B45" s="16"/>
      <c r="C45" s="16"/>
      <c r="D45" s="16"/>
      <c r="E45" s="16"/>
      <c r="F45" s="16"/>
      <c r="G45" s="16"/>
      <c r="H45" s="16"/>
      <c r="I45" s="16"/>
      <c r="J45" s="16"/>
      <c r="K45" s="43"/>
    </row>
    <row r="46" spans="1:11" ht="15.75" x14ac:dyDescent="0.25">
      <c r="A46" s="42"/>
      <c r="B46" s="16" t="str">
        <f>+IF(B37=0,"",IF(C77="Puntual","Valor estimado para la garantía financiera:",""))</f>
        <v/>
      </c>
      <c r="C46" s="16"/>
      <c r="D46" s="16"/>
      <c r="E46" s="16"/>
      <c r="F46" s="50" t="str">
        <f>++IF(B37=0,"",IF(C77="Puntual",B94,""))</f>
        <v/>
      </c>
      <c r="G46" s="35" t="str">
        <f>+IF(B37=0,"",IF(C77="Puntual","€",""))</f>
        <v/>
      </c>
      <c r="H46" s="16"/>
      <c r="I46" s="16"/>
      <c r="J46" s="16"/>
      <c r="K46" s="43"/>
    </row>
    <row r="47" spans="1:11" ht="9" customHeight="1" x14ac:dyDescent="0.25">
      <c r="A47" s="42"/>
      <c r="B47" s="16"/>
      <c r="C47" s="16"/>
      <c r="D47" s="16"/>
      <c r="E47" s="16"/>
      <c r="F47" s="16"/>
      <c r="G47" s="36"/>
      <c r="H47" s="16"/>
      <c r="I47" s="16"/>
      <c r="J47" s="16"/>
      <c r="K47" s="43"/>
    </row>
    <row r="48" spans="1:11" x14ac:dyDescent="0.25">
      <c r="A48" s="42"/>
      <c r="B48" s="34" t="str">
        <f>+IF(B37=0,"",IF(C77="Intervalo de confianza","Valor medio del intervalo estimado para la garantía financiera:",""))</f>
        <v/>
      </c>
      <c r="C48" s="16"/>
      <c r="D48" s="16"/>
      <c r="E48" s="16"/>
      <c r="F48" s="39" t="str">
        <f>+IF(B37=0,"",IF(C77="Intervalo de confianza",B94,""))</f>
        <v/>
      </c>
      <c r="G48" s="37" t="str">
        <f>+IF(B37=0,"",IF(C77="Intervalo de confianza","€",""))</f>
        <v/>
      </c>
      <c r="H48" s="16"/>
      <c r="I48" s="16"/>
      <c r="J48" s="16"/>
      <c r="K48" s="43"/>
    </row>
    <row r="49" spans="1:13" ht="15.75" x14ac:dyDescent="0.25">
      <c r="A49" s="42"/>
      <c r="B49" s="34" t="str">
        <f>+IF(B37=0,"",IF(C77="Intervalo de confianza","Valor máximo del intervalo, valor recomendado para la garantía financiera:",""))</f>
        <v/>
      </c>
      <c r="C49" s="16"/>
      <c r="D49" s="16"/>
      <c r="E49" s="16"/>
      <c r="F49" s="50" t="str">
        <f>+IF(B37=0,"",IF(C77="Intervalo de confianza",B95,""))</f>
        <v/>
      </c>
      <c r="G49" s="36" t="str">
        <f>+IF(B37=0,"",IF(C77="Intervalo de confianza","€",""))</f>
        <v/>
      </c>
      <c r="H49" s="16"/>
      <c r="I49" s="16"/>
      <c r="J49" s="16"/>
      <c r="K49" s="43"/>
    </row>
    <row r="50" spans="1:13" ht="9" customHeight="1" thickBot="1" x14ac:dyDescent="0.3">
      <c r="A50" s="44"/>
      <c r="B50" s="45"/>
      <c r="C50" s="45"/>
      <c r="D50" s="45"/>
      <c r="E50" s="45"/>
      <c r="F50" s="45"/>
      <c r="G50" s="45"/>
      <c r="H50" s="45"/>
      <c r="I50" s="45"/>
      <c r="J50" s="45"/>
      <c r="K50" s="46"/>
    </row>
    <row r="52" spans="1:13" hidden="1" x14ac:dyDescent="0.25"/>
    <row r="53" spans="1:13" hidden="1" x14ac:dyDescent="0.25"/>
    <row r="54" spans="1:13" hidden="1" x14ac:dyDescent="0.25"/>
    <row r="55" spans="1:13" ht="18.75" hidden="1" x14ac:dyDescent="0.35">
      <c r="A55" s="4" t="s">
        <v>0</v>
      </c>
      <c r="B55" s="4" t="s">
        <v>18</v>
      </c>
      <c r="C55" s="5" t="s">
        <v>4</v>
      </c>
      <c r="D55" s="5" t="s">
        <v>5</v>
      </c>
      <c r="E55" s="4" t="s">
        <v>2</v>
      </c>
      <c r="F55" s="4" t="s">
        <v>15</v>
      </c>
      <c r="G55" s="4" t="s">
        <v>22</v>
      </c>
      <c r="H55" s="4" t="s">
        <v>23</v>
      </c>
      <c r="I55" s="4" t="s">
        <v>24</v>
      </c>
      <c r="J55" s="4" t="s">
        <v>33</v>
      </c>
      <c r="K55" s="4" t="s">
        <v>25</v>
      </c>
      <c r="L55" s="4" t="s">
        <v>26</v>
      </c>
      <c r="M55" s="4"/>
    </row>
    <row r="56" spans="1:13" hidden="1" x14ac:dyDescent="0.25">
      <c r="A56" s="1" t="s">
        <v>1</v>
      </c>
      <c r="B56" s="1" t="s">
        <v>3</v>
      </c>
      <c r="C56" s="2">
        <v>262597</v>
      </c>
      <c r="D56" s="2">
        <v>12348.2</v>
      </c>
      <c r="E56" s="1" t="s">
        <v>3</v>
      </c>
      <c r="F56" t="s">
        <v>17</v>
      </c>
      <c r="G56">
        <v>7</v>
      </c>
      <c r="H56">
        <v>946771542</v>
      </c>
      <c r="I56" s="9">
        <f>+H56/(G56-2)</f>
        <v>189354308.40000001</v>
      </c>
      <c r="J56">
        <v>12.027955714285717</v>
      </c>
      <c r="K56" s="11">
        <v>1.1384285714285716</v>
      </c>
      <c r="L56">
        <v>2.5710000000000002</v>
      </c>
    </row>
    <row r="57" spans="1:13" ht="17.25" hidden="1" x14ac:dyDescent="0.25">
      <c r="A57" s="1" t="s">
        <v>8</v>
      </c>
      <c r="B57" s="1" t="s">
        <v>3</v>
      </c>
      <c r="C57" s="2">
        <v>22699.8</v>
      </c>
      <c r="D57" s="3">
        <v>4102.68</v>
      </c>
      <c r="E57" s="1" t="s">
        <v>13</v>
      </c>
      <c r="F57" t="s">
        <v>17</v>
      </c>
      <c r="G57">
        <v>5</v>
      </c>
      <c r="H57">
        <v>181191179.90000001</v>
      </c>
      <c r="I57" s="9">
        <f t="shared" ref="I57:I58" si="0">+H57/(G57-2)</f>
        <v>60397059.966666669</v>
      </c>
      <c r="J57">
        <v>80.045359209228806</v>
      </c>
      <c r="K57">
        <v>2.3685512000000002</v>
      </c>
      <c r="L57">
        <v>3.1819999999999999</v>
      </c>
    </row>
    <row r="58" spans="1:13" ht="17.25" hidden="1" x14ac:dyDescent="0.25">
      <c r="A58" s="1" t="s">
        <v>7</v>
      </c>
      <c r="B58" s="1" t="s">
        <v>3</v>
      </c>
      <c r="C58" s="2">
        <v>15484.4</v>
      </c>
      <c r="D58" s="2">
        <v>844.17600000000004</v>
      </c>
      <c r="E58" s="1" t="s">
        <v>13</v>
      </c>
      <c r="F58" t="s">
        <v>17</v>
      </c>
      <c r="G58">
        <v>10</v>
      </c>
      <c r="H58">
        <v>93213659.830000013</v>
      </c>
      <c r="I58" s="9">
        <f t="shared" si="0"/>
        <v>11651707.478750002</v>
      </c>
      <c r="J58">
        <v>219.52263233866239</v>
      </c>
      <c r="K58">
        <v>3.5867816000000006</v>
      </c>
      <c r="L58">
        <v>2.306</v>
      </c>
    </row>
    <row r="59" spans="1:13" hidden="1" x14ac:dyDescent="0.25">
      <c r="A59" s="1" t="s">
        <v>9</v>
      </c>
      <c r="B59" s="1" t="s">
        <v>10</v>
      </c>
      <c r="C59" s="2">
        <v>321943.09999999998</v>
      </c>
      <c r="D59" s="2">
        <v>36134</v>
      </c>
      <c r="E59" s="1" t="s">
        <v>10</v>
      </c>
      <c r="F59" t="s">
        <v>16</v>
      </c>
    </row>
    <row r="60" spans="1:13" hidden="1" x14ac:dyDescent="0.25">
      <c r="A60" s="1" t="s">
        <v>11</v>
      </c>
      <c r="B60" s="1" t="s">
        <v>3</v>
      </c>
      <c r="C60" s="2">
        <v>267686</v>
      </c>
      <c r="D60" s="2">
        <v>2800</v>
      </c>
      <c r="E60" s="1" t="s">
        <v>3</v>
      </c>
      <c r="F60" t="s">
        <v>16</v>
      </c>
    </row>
    <row r="61" spans="1:13" hidden="1" x14ac:dyDescent="0.25">
      <c r="A61" s="1" t="s">
        <v>12</v>
      </c>
      <c r="B61" s="1" t="s">
        <v>3</v>
      </c>
      <c r="C61" s="2">
        <v>268198</v>
      </c>
      <c r="D61" s="2">
        <v>417.8</v>
      </c>
      <c r="E61" s="1" t="s">
        <v>3</v>
      </c>
      <c r="F61" t="s">
        <v>16</v>
      </c>
    </row>
    <row r="62" spans="1:13" hidden="1" x14ac:dyDescent="0.25"/>
    <row r="63" spans="1:13" hidden="1" x14ac:dyDescent="0.25">
      <c r="A63" t="s">
        <v>0</v>
      </c>
    </row>
    <row r="64" spans="1:13" hidden="1" x14ac:dyDescent="0.25">
      <c r="A64" t="s">
        <v>6</v>
      </c>
    </row>
    <row r="65" spans="1:4" ht="9" hidden="1" customHeight="1" x14ac:dyDescent="0.25"/>
    <row r="66" spans="1:4" hidden="1" x14ac:dyDescent="0.25">
      <c r="A66" t="s">
        <v>14</v>
      </c>
    </row>
    <row r="67" spans="1:4" ht="17.25" hidden="1" x14ac:dyDescent="0.25">
      <c r="A67" t="s">
        <v>3</v>
      </c>
      <c r="B67" t="s">
        <v>41</v>
      </c>
    </row>
    <row r="68" spans="1:4" ht="17.25" hidden="1" x14ac:dyDescent="0.25">
      <c r="A68" t="s">
        <v>10</v>
      </c>
      <c r="B68" t="s">
        <v>42</v>
      </c>
    </row>
    <row r="69" spans="1:4" hidden="1" x14ac:dyDescent="0.25"/>
    <row r="70" spans="1:4" hidden="1" x14ac:dyDescent="0.25">
      <c r="A70" t="s">
        <v>0</v>
      </c>
      <c r="C70" s="6">
        <f>+C19</f>
        <v>0</v>
      </c>
    </row>
    <row r="71" spans="1:4" hidden="1" x14ac:dyDescent="0.25">
      <c r="A71" t="s">
        <v>20</v>
      </c>
      <c r="C71" s="31" t="e">
        <f>+VLOOKUP(VLOOKUP(C70,$A$56:$E$61,2,0),$A$67:$B$68,2,0)</f>
        <v>#N/A</v>
      </c>
    </row>
    <row r="72" spans="1:4" ht="17.25" hidden="1" x14ac:dyDescent="0.25">
      <c r="A72" t="s">
        <v>19</v>
      </c>
      <c r="C72" s="6">
        <f>+B37</f>
        <v>0</v>
      </c>
      <c r="D72" t="s">
        <v>37</v>
      </c>
    </row>
    <row r="73" spans="1:4" hidden="1" x14ac:dyDescent="0.25">
      <c r="C73" s="7"/>
    </row>
    <row r="74" spans="1:4" ht="17.25" hidden="1" x14ac:dyDescent="0.25">
      <c r="A74" t="s">
        <v>2</v>
      </c>
      <c r="C74" s="6">
        <f>+IF(OR(C70=A57,C70=A58),C72^2,C72)</f>
        <v>0</v>
      </c>
      <c r="D74" t="s">
        <v>37</v>
      </c>
    </row>
    <row r="75" spans="1:4" hidden="1" x14ac:dyDescent="0.25">
      <c r="A75" t="s">
        <v>4</v>
      </c>
      <c r="C75" s="8" t="e">
        <f>+VLOOKUP(C70,$A$56:$D$61,3,0)</f>
        <v>#N/A</v>
      </c>
    </row>
    <row r="76" spans="1:4" hidden="1" x14ac:dyDescent="0.25">
      <c r="A76" t="s">
        <v>5</v>
      </c>
      <c r="C76" s="8" t="e">
        <f>+VLOOKUP(C70,$A$56:$D$61,4,0)</f>
        <v>#N/A</v>
      </c>
    </row>
    <row r="77" spans="1:4" hidden="1" x14ac:dyDescent="0.25">
      <c r="A77" t="s">
        <v>21</v>
      </c>
      <c r="C77" s="7" t="e">
        <f>+VLOOKUP(C70,$A$56:$F$61,6,0)</f>
        <v>#N/A</v>
      </c>
    </row>
    <row r="78" spans="1:4" hidden="1" x14ac:dyDescent="0.25"/>
    <row r="79" spans="1:4" hidden="1" x14ac:dyDescent="0.25">
      <c r="A79" s="21" t="s">
        <v>32</v>
      </c>
      <c r="B79" s="22"/>
      <c r="C79" s="23"/>
    </row>
    <row r="80" spans="1:4" hidden="1" x14ac:dyDescent="0.25">
      <c r="A80" s="12" t="s">
        <v>22</v>
      </c>
      <c r="B80" s="13"/>
      <c r="C80" s="14" t="e">
        <f>+VLOOKUP($C$70,$A$56:$L$61,7,0)</f>
        <v>#N/A</v>
      </c>
    </row>
    <row r="81" spans="1:3" ht="18.75" hidden="1" x14ac:dyDescent="0.35">
      <c r="A81" s="15" t="s">
        <v>23</v>
      </c>
      <c r="B81" s="16"/>
      <c r="C81" s="17" t="e">
        <f>+VLOOKUP($C$70,$A$56:$L$61,8,0)</f>
        <v>#N/A</v>
      </c>
    </row>
    <row r="82" spans="1:3" ht="17.25" hidden="1" x14ac:dyDescent="0.25">
      <c r="A82" s="15" t="s">
        <v>24</v>
      </c>
      <c r="B82" s="16"/>
      <c r="C82" s="17" t="e">
        <f>+VLOOKUP($C$70,$A$56:$L$61,9,0)</f>
        <v>#N/A</v>
      </c>
    </row>
    <row r="83" spans="1:3" ht="18.75" hidden="1" x14ac:dyDescent="0.35">
      <c r="A83" s="15" t="s">
        <v>33</v>
      </c>
      <c r="B83" s="16"/>
      <c r="C83" s="17" t="e">
        <f>+VLOOKUP($C$70,$A$56:$L$61,10,0)</f>
        <v>#N/A</v>
      </c>
    </row>
    <row r="84" spans="1:3" hidden="1" x14ac:dyDescent="0.25">
      <c r="A84" s="15" t="s">
        <v>25</v>
      </c>
      <c r="B84" s="16"/>
      <c r="C84" s="17" t="e">
        <f>+VLOOKUP($C$70,$A$56:$L$61,11,0)</f>
        <v>#N/A</v>
      </c>
    </row>
    <row r="85" spans="1:3" ht="18" hidden="1" x14ac:dyDescent="0.35">
      <c r="A85" s="18" t="s">
        <v>26</v>
      </c>
      <c r="B85" s="19"/>
      <c r="C85" s="20" t="e">
        <f>+VLOOKUP($C$70,$A$56:$L$61,12,0)</f>
        <v>#N/A</v>
      </c>
    </row>
    <row r="86" spans="1:3" hidden="1" x14ac:dyDescent="0.25"/>
    <row r="87" spans="1:3" hidden="1" x14ac:dyDescent="0.25">
      <c r="A87" t="s">
        <v>27</v>
      </c>
      <c r="B87" s="10" t="e">
        <f>C81/(C80-2)</f>
        <v>#N/A</v>
      </c>
    </row>
    <row r="88" spans="1:3" hidden="1" x14ac:dyDescent="0.25">
      <c r="A88" t="s">
        <v>28</v>
      </c>
      <c r="B88" s="10" t="e">
        <f>+(1+(1/C80)+((C74-C84)^2)/C83)</f>
        <v>#N/A</v>
      </c>
    </row>
    <row r="89" spans="1:3" hidden="1" x14ac:dyDescent="0.25">
      <c r="A89" t="s">
        <v>29</v>
      </c>
      <c r="B89" s="10" t="e">
        <f>+B88*B87</f>
        <v>#N/A</v>
      </c>
    </row>
    <row r="90" spans="1:3" hidden="1" x14ac:dyDescent="0.25">
      <c r="A90" t="s">
        <v>30</v>
      </c>
      <c r="B90" s="24" t="e">
        <f>B89^0.5</f>
        <v>#N/A</v>
      </c>
    </row>
    <row r="91" spans="1:3" hidden="1" x14ac:dyDescent="0.25">
      <c r="A91" t="s">
        <v>31</v>
      </c>
      <c r="B91" s="1" t="e">
        <f>+C85</f>
        <v>#N/A</v>
      </c>
    </row>
    <row r="92" spans="1:3" ht="15.75" hidden="1" thickBot="1" x14ac:dyDescent="0.3"/>
    <row r="93" spans="1:3" hidden="1" x14ac:dyDescent="0.25">
      <c r="A93" s="25" t="s">
        <v>34</v>
      </c>
      <c r="B93" s="28" t="str">
        <f>+IF(ISERROR(B94-(B91*B90)),"",IF((B94-(B91*B90))&lt;0,0,(B94-(B91*B90))))</f>
        <v/>
      </c>
    </row>
    <row r="94" spans="1:3" hidden="1" x14ac:dyDescent="0.25">
      <c r="A94" s="26" t="s">
        <v>35</v>
      </c>
      <c r="B94" s="29" t="e">
        <f>+C75+(C76*C74)</f>
        <v>#N/A</v>
      </c>
    </row>
    <row r="95" spans="1:3" ht="15.75" hidden="1" thickBot="1" x14ac:dyDescent="0.3">
      <c r="A95" s="27" t="s">
        <v>36</v>
      </c>
      <c r="B95" s="30" t="str">
        <f>+IF(ISERROR(B94+(B91*B90)),"",IF((B94+(B91*B90))&lt;0,0,(B94+(B91*B90))))</f>
        <v/>
      </c>
    </row>
    <row r="96" spans="1:3" hidden="1" x14ac:dyDescent="0.25"/>
    <row r="97" spans="1:2" hidden="1" x14ac:dyDescent="0.25"/>
    <row r="98" spans="1:2" hidden="1" x14ac:dyDescent="0.25">
      <c r="A98" s="4" t="s">
        <v>0</v>
      </c>
      <c r="B98" t="s">
        <v>44</v>
      </c>
    </row>
    <row r="99" spans="1:2" hidden="1" x14ac:dyDescent="0.25">
      <c r="A99" s="1" t="s">
        <v>1</v>
      </c>
      <c r="B99" s="51" t="s">
        <v>45</v>
      </c>
    </row>
    <row r="100" spans="1:2" hidden="1" x14ac:dyDescent="0.25">
      <c r="A100" s="1" t="s">
        <v>8</v>
      </c>
      <c r="B100" t="s">
        <v>46</v>
      </c>
    </row>
    <row r="101" spans="1:2" hidden="1" x14ac:dyDescent="0.25">
      <c r="A101" s="1" t="s">
        <v>7</v>
      </c>
      <c r="B101" t="s">
        <v>47</v>
      </c>
    </row>
    <row r="102" spans="1:2" hidden="1" x14ac:dyDescent="0.25">
      <c r="A102" s="1" t="s">
        <v>9</v>
      </c>
      <c r="B102" s="51" t="s">
        <v>48</v>
      </c>
    </row>
    <row r="103" spans="1:2" hidden="1" x14ac:dyDescent="0.25">
      <c r="A103" s="1" t="s">
        <v>11</v>
      </c>
      <c r="B103" s="51" t="s">
        <v>50</v>
      </c>
    </row>
    <row r="104" spans="1:2" hidden="1" x14ac:dyDescent="0.25">
      <c r="A104" s="1" t="s">
        <v>12</v>
      </c>
      <c r="B104" s="51" t="s">
        <v>49</v>
      </c>
    </row>
    <row r="105" spans="1:2" hidden="1" x14ac:dyDescent="0.25"/>
    <row r="106" spans="1:2" hidden="1" x14ac:dyDescent="0.25">
      <c r="A106" t="s">
        <v>0</v>
      </c>
      <c r="B106" t="s">
        <v>51</v>
      </c>
    </row>
    <row r="107" spans="1:2" ht="192" hidden="1" x14ac:dyDescent="0.25">
      <c r="A107" t="s">
        <v>1</v>
      </c>
      <c r="B107" s="54" t="s">
        <v>53</v>
      </c>
    </row>
    <row r="108" spans="1:2" ht="192" hidden="1" x14ac:dyDescent="0.25">
      <c r="A108" t="s">
        <v>8</v>
      </c>
      <c r="B108" s="54" t="s">
        <v>53</v>
      </c>
    </row>
    <row r="109" spans="1:2" ht="192" hidden="1" x14ac:dyDescent="0.25">
      <c r="A109" t="s">
        <v>7</v>
      </c>
      <c r="B109" s="54" t="s">
        <v>53</v>
      </c>
    </row>
    <row r="110" spans="1:2" ht="128.25" hidden="1" x14ac:dyDescent="0.25">
      <c r="A110" t="s">
        <v>9</v>
      </c>
      <c r="B110" s="54" t="s">
        <v>54</v>
      </c>
    </row>
    <row r="111" spans="1:2" ht="192" hidden="1" x14ac:dyDescent="0.25">
      <c r="A111" t="s">
        <v>11</v>
      </c>
      <c r="B111" s="54" t="s">
        <v>53</v>
      </c>
    </row>
    <row r="112" spans="1:2" ht="192" hidden="1" x14ac:dyDescent="0.25">
      <c r="A112" t="s">
        <v>12</v>
      </c>
      <c r="B112" s="54" t="s">
        <v>53</v>
      </c>
    </row>
    <row r="113" spans="1:2" hidden="1" x14ac:dyDescent="0.25"/>
    <row r="114" spans="1:2" hidden="1" x14ac:dyDescent="0.25"/>
    <row r="115" spans="1:2" hidden="1" x14ac:dyDescent="0.25">
      <c r="A115" t="s">
        <v>0</v>
      </c>
      <c r="B115" t="s">
        <v>52</v>
      </c>
    </row>
    <row r="116" spans="1:2" ht="409.6" hidden="1" x14ac:dyDescent="0.25">
      <c r="A116" t="s">
        <v>1</v>
      </c>
      <c r="B116" s="54" t="s">
        <v>56</v>
      </c>
    </row>
    <row r="117" spans="1:2" ht="409.6" hidden="1" x14ac:dyDescent="0.25">
      <c r="A117" t="s">
        <v>8</v>
      </c>
      <c r="B117" s="54" t="s">
        <v>56</v>
      </c>
    </row>
    <row r="118" spans="1:2" ht="409.6" hidden="1" x14ac:dyDescent="0.25">
      <c r="A118" t="s">
        <v>7</v>
      </c>
      <c r="B118" s="54" t="s">
        <v>56</v>
      </c>
    </row>
    <row r="119" spans="1:2" ht="102.75" hidden="1" x14ac:dyDescent="0.25">
      <c r="A119" t="s">
        <v>9</v>
      </c>
      <c r="B119" s="54" t="s">
        <v>55</v>
      </c>
    </row>
    <row r="120" spans="1:2" ht="102.75" hidden="1" x14ac:dyDescent="0.25">
      <c r="A120" t="s">
        <v>11</v>
      </c>
      <c r="B120" s="54" t="s">
        <v>55</v>
      </c>
    </row>
    <row r="121" spans="1:2" ht="102.75" hidden="1" x14ac:dyDescent="0.25">
      <c r="A121" t="s">
        <v>12</v>
      </c>
      <c r="B121" s="54" t="s">
        <v>55</v>
      </c>
    </row>
  </sheetData>
  <sheetProtection sheet="1" objects="1" scenarios="1" selectLockedCells="1"/>
  <mergeCells count="10">
    <mergeCell ref="B41:K42"/>
    <mergeCell ref="A1:K3"/>
    <mergeCell ref="A5:K8"/>
    <mergeCell ref="A16:K17"/>
    <mergeCell ref="A10:K11"/>
    <mergeCell ref="B34:K35"/>
    <mergeCell ref="B23:K24"/>
    <mergeCell ref="B26:K27"/>
    <mergeCell ref="B29:K30"/>
    <mergeCell ref="A13:K14"/>
  </mergeCells>
  <conditionalFormatting sqref="F46">
    <cfRule type="expression" dxfId="1" priority="4">
      <formula>$C$77="Puntual"</formula>
    </cfRule>
  </conditionalFormatting>
  <conditionalFormatting sqref="F48:F49">
    <cfRule type="expression" dxfId="0" priority="1">
      <formula>$C$77="Intervalo de confianza"</formula>
    </cfRule>
  </conditionalFormatting>
  <dataValidations count="1">
    <dataValidation type="list" allowBlank="1" showInputMessage="1" showErrorMessage="1" sqref="C70 C19:C22">
      <formula1>$A$56:$A$61</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PORTADA</vt:lpstr>
      <vt:lpstr>TB-AVICULTURA</vt:lpstr>
    </vt:vector>
  </TitlesOfParts>
  <Company>TRAGSA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TRAGSA</dc:creator>
  <cp:lastModifiedBy>TRAGSA2</cp:lastModifiedBy>
  <dcterms:created xsi:type="dcterms:W3CDTF">2018-11-23T07:26:29Z</dcterms:created>
  <dcterms:modified xsi:type="dcterms:W3CDTF">2019-10-16T06:40:36Z</dcterms:modified>
</cp:coreProperties>
</file>