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DieseArbeitsmappe" defaultThemeVersion="124226"/>
  <mc:AlternateContent xmlns:mc="http://schemas.openxmlformats.org/markup-compatibility/2006">
    <mc:Choice Requires="x15">
      <x15ac:absPath xmlns:x15ac="http://schemas.microsoft.com/office/spreadsheetml/2010/11/ac" url="https://miteco.sharepoint.com/sites/SGMC-OECC-Test-GT-Comercio-Emisiones-CCPCC/Documentos compartidos/General/_Documentos Trabajo/"/>
    </mc:Choice>
  </mc:AlternateContent>
  <xr:revisionPtr revIDLastSave="590" documentId="8_{E39DBD2C-C41B-4529-83BA-948C5804BDF5}" xr6:coauthVersionLast="47" xr6:coauthVersionMax="47" xr10:uidLastSave="{0559B62E-998C-4D9F-887D-A1DAE682B21A}"/>
  <workbookProtection lockStructure="1"/>
  <bookViews>
    <workbookView xWindow="-120" yWindow="-120" windowWidth="29040" windowHeight="15840" tabRatio="940" xr2:uid="{00000000-000D-0000-FFFF-FFFF00000000}"/>
  </bookViews>
  <sheets>
    <sheet name="a_Contents" sheetId="18" r:id="rId1"/>
    <sheet name="b_Guidelines &amp; conditions" sheetId="19" r:id="rId2"/>
    <sheet name="A_VersionMMP" sheetId="14" r:id="rId3"/>
    <sheet name="B_InstallationData" sheetId="6" r:id="rId4"/>
    <sheet name="C_InstallationDescription" sheetId="1" r:id="rId5"/>
    <sheet name="D_MethodsProcedures" sheetId="4" r:id="rId6"/>
    <sheet name="E_EnergyFlows" sheetId="15" r:id="rId7"/>
    <sheet name="F_ProductBM" sheetId="13" r:id="rId8"/>
    <sheet name="G_Fall-back" sheetId="16" r:id="rId9"/>
    <sheet name="H_SpecialBM" sheetId="21" r:id="rId10"/>
    <sheet name="I_MSspecific" sheetId="9" r:id="rId11"/>
    <sheet name="J_Comments" sheetId="10" r:id="rId12"/>
    <sheet name="EUwideConstants" sheetId="2" state="hidden" r:id="rId13"/>
    <sheet name="Translations" sheetId="7" state="hidden" r:id="rId14"/>
    <sheet name="MSParameters" sheetId="20" state="hidden" r:id="rId15"/>
    <sheet name="VersionDocumentation" sheetId="17" state="hidden" r:id="rId16"/>
  </sheets>
  <externalReferences>
    <externalReference r:id="rId17"/>
  </externalReferences>
  <definedNames>
    <definedName name="_xlnm._FilterDatabase" localSheetId="7" hidden="1">F_ProductBM!$A$6:$Z$2152</definedName>
    <definedName name="_xlnm._FilterDatabase" localSheetId="13" hidden="1">Translations!$A$1:$D$1</definedName>
    <definedName name="_Toc522542288" localSheetId="4">C_InstallationDescription!$F$63</definedName>
    <definedName name="_xlnm.Print_Area" localSheetId="0">a_Contents!$A$4:$L$60</definedName>
    <definedName name="_xlnm.Print_Area" localSheetId="2">A_VersionMMP!$A$5:$O$42</definedName>
    <definedName name="_xlnm.Print_Area" localSheetId="1">'b_Guidelines &amp; conditions'!$A$4:$K$90</definedName>
    <definedName name="_xlnm.Print_Area" localSheetId="3">B_InstallationData!$B$5:$O$74</definedName>
    <definedName name="_xlnm.Print_Area" localSheetId="4">C_InstallationDescription!$B$5:$O$147</definedName>
    <definedName name="_xlnm.Print_Area" localSheetId="5">D_MethodsProcedures!$B$5:$O$114</definedName>
    <definedName name="_xlnm.Print_Area" localSheetId="6">E_EnergyFlows!$B$5:$O$154</definedName>
    <definedName name="_xlnm.Print_Area" localSheetId="7">F_ProductBM!$B$6:$O$2152</definedName>
    <definedName name="_xlnm.Print_Area" localSheetId="8">'G_Fall-back'!$B$6:$O$1099</definedName>
    <definedName name="_xlnm.Print_Area" localSheetId="9">H_SpecialBM!$B$6:$N$372</definedName>
    <definedName name="_xlnm.Print_Area" localSheetId="10">I_MSspecific!$A$1:$M$15</definedName>
    <definedName name="_xlnm.Print_Area" localSheetId="11">J_Comments!$A$4:$M$45</definedName>
    <definedName name="_xlnm.Print_Area" localSheetId="15">VersionDocumentation!$A$1:$E$86</definedName>
    <definedName name="CNTR_AnnexIActivities">C_InstallationDescription!$P$35:$P$40</definedName>
    <definedName name="CNTR_ExistConnectionEntries">C_InstallationDescription!$G$146</definedName>
    <definedName name="CNTR_ExistSubInstEntries">C_InstallationDescription!$G$146</definedName>
    <definedName name="CNTR_FallBackRelevant">'[1]E_Fall-backApproach'!$L$6</definedName>
    <definedName name="CNTR_FallBackSubInstRelevant">C_InstallationDescription!$K$36:$K$45</definedName>
    <definedName name="CNTR_MoreThan1Sub">C_InstallationDescription!$K$124</definedName>
    <definedName name="CNTR_SubInstListIsProdBM">C_InstallationDescription!$H$124:$H$143</definedName>
    <definedName name="CNTR_SubInstListNames">C_InstallationDescription!$F$124:$F$143</definedName>
    <definedName name="CNTR_TemplateVersion">a_Contents!$G$45</definedName>
    <definedName name="EUconst_AnnexIActivities">EUwideConstants!$B$51:$B$78</definedName>
    <definedName name="Euconst_approach">EUwideConstants!$B$193:$E$193</definedName>
    <definedName name="EUconst_BM">EUwideConstants!$B$12</definedName>
    <definedName name="EUconst_BMlistCBAMstatus">EUwideConstants!$I$123:$I$175</definedName>
    <definedName name="EUconst_BMlistCLstatus">EUwideConstants!$H$123:$H$175</definedName>
    <definedName name="EUconst_BMlistElExchangability">EUwideConstants!$J$123:$J$175</definedName>
    <definedName name="EUconst_BMlistMainNumberOfBM">EUwideConstants!$C$123:$C$175</definedName>
    <definedName name="EUconst_BMlistNames">EUwideConstants!$F$123:$F$175</definedName>
    <definedName name="EUconst_BMlistNumberOfActivity">EUwideConstants!$B$123:$B$175</definedName>
    <definedName name="EUconst_BMlistNumberOfBM">EUwideConstants!$D$123:$D$175</definedName>
    <definedName name="EUconst_BMlistSpecialJumpTable">EUwideConstants!$L$123:$L$175</definedName>
    <definedName name="EUconst_BMlistSpecialReporting">EUwideConstants!$K$123:$K$175</definedName>
    <definedName name="EUconst_BMlistUnits">EUwideConstants!$G$123:$G$175</definedName>
    <definedName name="Euconst_Capacityunit">EUwideConstants!$B$29</definedName>
    <definedName name="EUconst_CombustionActivity">EUwideConstants!$B$51:$B$78</definedName>
    <definedName name="EUconst_ConfirmAllowUseOfData">EUwideConstants!$B$7</definedName>
    <definedName name="EUconst_ConnectedEntityTypes">EUwideConstants!$B$42:$F$42</definedName>
    <definedName name="EUconst_ConnectionShortTypes">EUwideConstants!$B$44:$D$44</definedName>
    <definedName name="EUconst_ConnectionTransferTypes">EUwideConstants!$B$45:$C$45</definedName>
    <definedName name="EUconst_ConnectionTypes">EUwideConstants!$B$43:$E$43</definedName>
    <definedName name="Euconst_date">EUwideConstants!$B$4:$C$4</definedName>
    <definedName name="Euconst_determinationmethods">EUwideConstants!$B$199:$D$199</definedName>
    <definedName name="Euconst_em1">EUwideConstants!#REF!</definedName>
    <definedName name="Euconst_em2">EUwideConstants!#REF!</definedName>
    <definedName name="Euconst_em3">EUwideConstants!#REF!</definedName>
    <definedName name="EUconst_FallBackListCBAMstatus">EUwideConstants!$I$179:$I$188</definedName>
    <definedName name="EUconst_FallBackListCLstatus">EUwideConstants!$H$179:$H$188</definedName>
    <definedName name="EUconst_FallBackListNames">EUwideConstants!$F$179:$F$188</definedName>
    <definedName name="EUconst_FallBackListNumber">EUwideConstants!$D$179:$D$188</definedName>
    <definedName name="EUconst_FallBackListUnits">EUwideConstants!$G$179:$G$188</definedName>
    <definedName name="EUconst_Fuel">EUwideConstants!$B$11</definedName>
    <definedName name="Euconst_generalmethods">EUwideConstants!$B$192:$E$192</definedName>
    <definedName name="Euconst_GHGemitted">EUwideConstants!$B$28:$C$28</definedName>
    <definedName name="Euconst_importexport">EUwideConstants!$B$30:$C$30</definedName>
    <definedName name="Euconst_indirectdetermination">EUwideConstants!$B$195:$D$195</definedName>
    <definedName name="Euconst_instruments">EUwideConstants!$B$194:$D$194</definedName>
    <definedName name="Euconst_MMPstatus">EUwideConstants!$B$6:$G$6</definedName>
    <definedName name="EUconst_MsgBackToSheetF">EUwideConstants!$B$34</definedName>
    <definedName name="EUConst_MsgDescription">EUwideConstants!$B$38</definedName>
    <definedName name="EUconst_MsgEnterThisSection">EUwideConstants!$B$37</definedName>
    <definedName name="EUconst_MsgGoOn">EUwideConstants!$B$39</definedName>
    <definedName name="EUconst_MsgGoToNextSubInst">EUwideConstants!$B$41</definedName>
    <definedName name="EUconst_MsgSeeFirst">EUwideConstants!$B$40</definedName>
    <definedName name="EUconst_MSlist">EUwideConstants!$B$8:$AF$8</definedName>
    <definedName name="EUconst_MSlistEUTLcodes">EUwideConstants!$B$10:$AF$10</definedName>
    <definedName name="Euconst_NA">EUwideConstants!$B$5</definedName>
    <definedName name="EUConst_NotRelevant">EUwideConstants!$B$36</definedName>
    <definedName name="Euconst_properties">EUwideConstants!$B$198:$F$198</definedName>
    <definedName name="Euconst_quantification_annual">EUwideConstants!$B$199:$C$199</definedName>
    <definedName name="Euconst_quantification_energy">EUwideConstants!$B$197:$G$197</definedName>
    <definedName name="Euconst_quantification_fuels">EUwideConstants!$B$196:$G$196</definedName>
    <definedName name="Euconst_quantification_heat">EUwideConstants!$B$200:$E$200</definedName>
    <definedName name="Euconst_quantification_heat2">EUwideConstants!#REF!</definedName>
    <definedName name="EUConst_Relevant">EUwideConstants!$B$35</definedName>
    <definedName name="EUconst_Sourcestreamtype">EUwideConstants!$B$85:$B$119</definedName>
    <definedName name="EUconst_tCO2e">EUwideConstants!$B$21</definedName>
    <definedName name="EUconst_TJ">EUwideConstants!$B$19</definedName>
    <definedName name="EUconst_Tons">EUwideConstants!$B$17</definedName>
    <definedName name="Euconst_TrueFalse">EUwideConstants!$B$2:$C$2</definedName>
    <definedName name="Euconst_typeofconnect">EUwideConstants!$B$31:$F$31</definedName>
    <definedName name="Euconst_UncertaintyOrInfeasibleOrUnreasonable">EUwideConstants!$B$32:$D$32</definedName>
    <definedName name="Euconst_wastegases">EUwideConstants!$B$191:$C$191</definedName>
    <definedName name="JUMP_A_Bottom">A_VersionMMP!$D$41</definedName>
    <definedName name="JUMP_A_I">A_VersionMMP!$D$8</definedName>
    <definedName name="JUMP_A_Top">A_VersionMMP!$C$6</definedName>
    <definedName name="JUMP_B_I">B_InstallationData!$D$8</definedName>
    <definedName name="JUMP_C_I">C_InstallationDescription!$D$8</definedName>
    <definedName name="JUMP_C_II">C_InstallationDescription!$C$47</definedName>
    <definedName name="JUMP_C_III">C_InstallationDescription!$C$70</definedName>
    <definedName name="JUMP_C_Top">C_InstallationDescription!$C$6</definedName>
    <definedName name="JUMP_Coverpage_Bottom">a_Contents!$C$60</definedName>
    <definedName name="JUMP_Coverpage_Top">a_Contents!$B$5</definedName>
    <definedName name="JUMP_D_I">D_MethodsProcedures!$D$8</definedName>
    <definedName name="JUMP_D_II">D_MethodsProcedures!$D$54</definedName>
    <definedName name="JUMP_D_Top">D_MethodsProcedures!$C$6</definedName>
    <definedName name="JUMP_E_Electricity">E_EnergyFlows!$C$126</definedName>
    <definedName name="JUMP_E_Fuel">E_EnergyFlows!$C$25</definedName>
    <definedName name="JUMP_E_Heat">E_EnergyFlows!$C$59</definedName>
    <definedName name="JUMP_E_Top">E_EnergyFlows!$C$6</definedName>
    <definedName name="JUMP_E_WasteGas">E_EnergyFlows!$C$93</definedName>
    <definedName name="JUMP_F_Top">F_ProductBM!$C$7</definedName>
    <definedName name="JUMP_F1">F_ProductBM!$C$30</definedName>
    <definedName name="JUMP_F10">F_ProductBM!$C$1948</definedName>
    <definedName name="JUMP_F2">F_ProductBM!$C$308</definedName>
    <definedName name="JUMP_F3">F_ProductBM!$C$513</definedName>
    <definedName name="JUMP_F4">F_ProductBM!$C$718</definedName>
    <definedName name="JUMP_F5">F_ProductBM!$C$923</definedName>
    <definedName name="JUMP_F6">F_ProductBM!$C$1128</definedName>
    <definedName name="JUMP_F7">F_ProductBM!$C$1333</definedName>
    <definedName name="JUMP_F8">F_ProductBM!$C$1538</definedName>
    <definedName name="JUMP_F9">F_ProductBM!$C$1743</definedName>
    <definedName name="JUMP_G_Bottom">'G_Fall-back'!$D$1098</definedName>
    <definedName name="JUMP_G_Top">'G_Fall-back'!$C$7</definedName>
    <definedName name="JUMP_G1">'G_Fall-back'!$C$30</definedName>
    <definedName name="JUMP_G10">'G_Fall-back'!$C$1064</definedName>
    <definedName name="JUMP_G2">'G_Fall-back'!$C$211</definedName>
    <definedName name="JUMP_G3">'G_Fall-back'!$C$351</definedName>
    <definedName name="JUMP_G4">'G_Fall-back'!$C$491</definedName>
    <definedName name="JUMP_G5">'G_Fall-back'!$C$631</definedName>
    <definedName name="JUMP_G6">'G_Fall-back'!$C$761</definedName>
    <definedName name="JUMP_G7">'G_Fall-back'!$C$877</definedName>
    <definedName name="JUMP_G8">'G_Fall-back'!$C$994</definedName>
    <definedName name="JUMP_G9">'G_Fall-back'!$C$1029</definedName>
    <definedName name="JUMP_Guidelines_Bottom">'b_Guidelines &amp; conditions'!$B$91</definedName>
    <definedName name="JUMP_Guidelines_Home">'b_Guidelines &amp; conditions'!$B$7</definedName>
    <definedName name="JUMP_H_Bottom">H_SpecialBM!$D$371</definedName>
    <definedName name="JUMP_H_I">H_SpecialBM!$D$26</definedName>
    <definedName name="JUMP_H_II">H_SpecialBM!$D$117</definedName>
    <definedName name="JUMP_H_III">H_SpecialBM!$D$146</definedName>
    <definedName name="JUMP_H_IV">H_SpecialBM!$D$175</definedName>
    <definedName name="JUMP_H_IX">H_SpecialBM!$D$340</definedName>
    <definedName name="JUMP_H_Top">H_SpecialBM!$C$7</definedName>
    <definedName name="JUMP_H_V">H_SpecialBM!$D$204</definedName>
    <definedName name="JUMP_H_VI">H_SpecialBM!$D$245</definedName>
    <definedName name="JUMP_H_VII">H_SpecialBM!$D$278</definedName>
    <definedName name="JUMP_H_VIII">H_SpecialBM!$D$308</definedName>
    <definedName name="JUMP_I_Top">I_MSspecific!$B$5</definedName>
    <definedName name="JUMP_J_Top">J_Comments!$B$5</definedName>
    <definedName name="JUMP_TOC_Home">a_Contents!$A$5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4" l="1"/>
  <c r="B198" i="2" l="1"/>
  <c r="B196" i="2"/>
  <c r="F188" i="2"/>
  <c r="F187" i="2"/>
  <c r="F186" i="2"/>
  <c r="F185" i="2"/>
  <c r="F184" i="2"/>
  <c r="F183" i="2"/>
  <c r="F182" i="2"/>
  <c r="F181" i="2"/>
  <c r="F180" i="2"/>
  <c r="F179" i="2"/>
  <c r="O174" i="2"/>
  <c r="O173" i="2"/>
  <c r="O161" i="2"/>
  <c r="O149" i="2"/>
  <c r="O148" i="2"/>
  <c r="O147" i="2"/>
  <c r="O132" i="2"/>
  <c r="O131" i="2"/>
  <c r="F130" i="2"/>
  <c r="F129" i="2"/>
  <c r="O128" i="2"/>
  <c r="O127" i="2"/>
  <c r="O126" i="2"/>
  <c r="F125" i="2"/>
  <c r="O123" i="2"/>
  <c r="C42" i="2"/>
  <c r="F261" i="21"/>
  <c r="F260" i="21"/>
  <c r="F259" i="21"/>
  <c r="F945" i="16"/>
  <c r="F939" i="16"/>
  <c r="E935" i="16"/>
  <c r="E916" i="16"/>
  <c r="F901" i="16"/>
  <c r="F899" i="16"/>
  <c r="F828" i="16"/>
  <c r="F822" i="16"/>
  <c r="E818" i="16"/>
  <c r="E799" i="16"/>
  <c r="F784" i="16"/>
  <c r="F782" i="16"/>
  <c r="F712" i="16"/>
  <c r="F706" i="16"/>
  <c r="F702" i="16"/>
  <c r="E698" i="16"/>
  <c r="E679" i="16"/>
  <c r="F664" i="16"/>
  <c r="F662" i="16"/>
  <c r="F658" i="16"/>
  <c r="F574" i="16"/>
  <c r="F553" i="16"/>
  <c r="F547" i="16"/>
  <c r="E543" i="16"/>
  <c r="E525" i="16"/>
  <c r="F434" i="16"/>
  <c r="F413" i="16"/>
  <c r="F407" i="16"/>
  <c r="E403" i="16"/>
  <c r="E385" i="16"/>
  <c r="F294" i="16"/>
  <c r="F273" i="16"/>
  <c r="F267" i="16"/>
  <c r="E263" i="16"/>
  <c r="E245" i="16"/>
  <c r="F145" i="16"/>
  <c r="F122" i="16"/>
  <c r="F116" i="16"/>
  <c r="F110" i="16"/>
  <c r="E106" i="16"/>
  <c r="E81" i="16"/>
  <c r="E80" i="16"/>
  <c r="E79" i="16"/>
  <c r="F2057" i="13"/>
  <c r="F2056" i="13"/>
  <c r="E2052" i="13"/>
  <c r="E1989" i="13"/>
  <c r="E1984" i="13"/>
  <c r="F1852" i="13"/>
  <c r="F1851" i="13"/>
  <c r="E1847" i="13"/>
  <c r="E1784" i="13"/>
  <c r="E1779" i="13"/>
  <c r="F1647" i="13"/>
  <c r="F1646" i="13"/>
  <c r="E1642" i="13"/>
  <c r="E1579" i="13"/>
  <c r="E1574" i="13"/>
  <c r="F1442" i="13"/>
  <c r="F1441" i="13"/>
  <c r="E1437" i="13"/>
  <c r="E1374" i="13"/>
  <c r="E1369" i="13"/>
  <c r="F1237" i="13"/>
  <c r="F1236" i="13"/>
  <c r="E1232" i="13"/>
  <c r="E1169" i="13"/>
  <c r="E1164" i="13"/>
  <c r="F1032" i="13"/>
  <c r="F1031" i="13"/>
  <c r="E1027" i="13"/>
  <c r="E964" i="13"/>
  <c r="E959" i="13"/>
  <c r="F827" i="13"/>
  <c r="F826" i="13"/>
  <c r="E822" i="13"/>
  <c r="E759" i="13"/>
  <c r="E754" i="13"/>
  <c r="F622" i="13"/>
  <c r="F621" i="13"/>
  <c r="E617" i="13"/>
  <c r="E554" i="13"/>
  <c r="E549" i="13"/>
  <c r="F417" i="13"/>
  <c r="F416" i="13"/>
  <c r="E412" i="13"/>
  <c r="E349" i="13"/>
  <c r="E344" i="13"/>
  <c r="F184" i="13"/>
  <c r="F183" i="13"/>
  <c r="F176" i="13"/>
  <c r="E172" i="13"/>
  <c r="E91" i="13"/>
  <c r="E89" i="13"/>
  <c r="E85" i="13"/>
  <c r="E84" i="13"/>
  <c r="E131" i="15"/>
  <c r="F40" i="15"/>
  <c r="F39" i="15"/>
  <c r="F38" i="15"/>
  <c r="F37" i="15"/>
  <c r="E34" i="15"/>
  <c r="E27" i="15"/>
  <c r="D25" i="15"/>
  <c r="G3" i="15"/>
  <c r="E104" i="4"/>
  <c r="F123" i="1"/>
  <c r="E122" i="1"/>
  <c r="F63" i="1"/>
  <c r="F61" i="1"/>
  <c r="R35" i="1"/>
  <c r="M35" i="1"/>
  <c r="E32" i="1"/>
  <c r="E31" i="1"/>
  <c r="E30" i="1"/>
  <c r="R16" i="1"/>
  <c r="M16" i="1"/>
  <c r="E13" i="1"/>
  <c r="E36" i="6"/>
  <c r="B15" i="19"/>
  <c r="B9" i="19"/>
  <c r="A174" i="2" l="1"/>
  <c r="A173" i="2"/>
  <c r="A161" i="2"/>
  <c r="A149" i="2"/>
  <c r="A148" i="2"/>
  <c r="A147" i="2"/>
  <c r="A132" i="2"/>
  <c r="A131" i="2"/>
  <c r="A128" i="2"/>
  <c r="A127" i="2"/>
  <c r="A126" i="2"/>
  <c r="Q1093" i="16" l="1"/>
  <c r="E1091" i="16"/>
  <c r="F1089" i="16"/>
  <c r="Q1085" i="16"/>
  <c r="E1083" i="16"/>
  <c r="E1081" i="16"/>
  <c r="E1080" i="16"/>
  <c r="E1077" i="16"/>
  <c r="E1075" i="16"/>
  <c r="E1072" i="16"/>
  <c r="E1071" i="16"/>
  <c r="E1069" i="16"/>
  <c r="D1064" i="16"/>
  <c r="F990" i="16"/>
  <c r="Q986" i="16"/>
  <c r="E984" i="16"/>
  <c r="F981" i="16"/>
  <c r="J979" i="16"/>
  <c r="E979" i="16"/>
  <c r="F977" i="16"/>
  <c r="Q973" i="16"/>
  <c r="F971" i="16"/>
  <c r="F969" i="16"/>
  <c r="W968" i="16"/>
  <c r="W969" i="16" s="1"/>
  <c r="V968" i="16"/>
  <c r="W975" i="16" s="1"/>
  <c r="W979" i="16" s="1"/>
  <c r="W982" i="16" s="1"/>
  <c r="F968" i="16"/>
  <c r="M967" i="16"/>
  <c r="K967" i="16"/>
  <c r="I967" i="16"/>
  <c r="E966" i="16"/>
  <c r="E963" i="16"/>
  <c r="E962" i="16"/>
  <c r="E961" i="16"/>
  <c r="F957" i="16"/>
  <c r="W955" i="16"/>
  <c r="W958" i="16" s="1"/>
  <c r="J955" i="16"/>
  <c r="E955" i="16"/>
  <c r="F953" i="16"/>
  <c r="Q949" i="16"/>
  <c r="F947" i="16"/>
  <c r="F944" i="16"/>
  <c r="F943" i="16"/>
  <c r="W942" i="16"/>
  <c r="W943" i="16" s="1"/>
  <c r="W944" i="16" s="1"/>
  <c r="F942" i="16"/>
  <c r="F941" i="16"/>
  <c r="W945" i="16"/>
  <c r="F940" i="16"/>
  <c r="M938" i="16"/>
  <c r="K938" i="16"/>
  <c r="I938" i="16"/>
  <c r="H938" i="16"/>
  <c r="E937" i="16"/>
  <c r="E936" i="16"/>
  <c r="F932" i="16"/>
  <c r="Q928" i="16"/>
  <c r="E926" i="16"/>
  <c r="E925" i="16"/>
  <c r="D923" i="16"/>
  <c r="Q918" i="16"/>
  <c r="F913" i="16"/>
  <c r="W911" i="16"/>
  <c r="W914" i="16" s="1"/>
  <c r="J911" i="16"/>
  <c r="E911" i="16"/>
  <c r="F909" i="16"/>
  <c r="Q905" i="16"/>
  <c r="F903" i="16"/>
  <c r="F900" i="16"/>
  <c r="M898" i="16"/>
  <c r="K898" i="16"/>
  <c r="I898" i="16"/>
  <c r="E897" i="16"/>
  <c r="E895" i="16"/>
  <c r="E894" i="16"/>
  <c r="E891" i="16"/>
  <c r="E890" i="16"/>
  <c r="E888" i="16"/>
  <c r="E884" i="16"/>
  <c r="E882" i="16"/>
  <c r="D877" i="16"/>
  <c r="C761" i="16"/>
  <c r="C877" i="16" s="1"/>
  <c r="M877" i="16" s="1"/>
  <c r="F757" i="16"/>
  <c r="Q753" i="16"/>
  <c r="E751" i="16"/>
  <c r="F748" i="16"/>
  <c r="J746" i="16"/>
  <c r="E746" i="16"/>
  <c r="F744" i="16"/>
  <c r="Q740" i="16"/>
  <c r="F738" i="16"/>
  <c r="F736" i="16"/>
  <c r="W735" i="16"/>
  <c r="W736" i="16" s="1"/>
  <c r="V735" i="16"/>
  <c r="W742" i="16" s="1"/>
  <c r="W746" i="16" s="1"/>
  <c r="W749" i="16" s="1"/>
  <c r="F735" i="16"/>
  <c r="M734" i="16"/>
  <c r="K734" i="16"/>
  <c r="I734" i="16"/>
  <c r="E733" i="16"/>
  <c r="E730" i="16"/>
  <c r="E729" i="16"/>
  <c r="E728" i="16"/>
  <c r="F724" i="16"/>
  <c r="W722" i="16"/>
  <c r="W725" i="16" s="1"/>
  <c r="J722" i="16"/>
  <c r="E722" i="16"/>
  <c r="F720" i="16"/>
  <c r="Q716" i="16"/>
  <c r="F714" i="16"/>
  <c r="F711" i="16"/>
  <c r="F710" i="16"/>
  <c r="W709" i="16"/>
  <c r="W710" i="16" s="1"/>
  <c r="W711" i="16" s="1"/>
  <c r="F709" i="16"/>
  <c r="F708" i="16"/>
  <c r="W712" i="16"/>
  <c r="F707" i="16"/>
  <c r="M705" i="16"/>
  <c r="K705" i="16"/>
  <c r="I705" i="16"/>
  <c r="H705" i="16"/>
  <c r="F704" i="16"/>
  <c r="F703" i="16"/>
  <c r="E701" i="16"/>
  <c r="E700" i="16"/>
  <c r="E699" i="16"/>
  <c r="F695" i="16"/>
  <c r="Q691" i="16"/>
  <c r="E689" i="16"/>
  <c r="E688" i="16"/>
  <c r="D686" i="16"/>
  <c r="Q681" i="16"/>
  <c r="F676" i="16"/>
  <c r="W674" i="16"/>
  <c r="W677" i="16" s="1"/>
  <c r="J674" i="16"/>
  <c r="E674" i="16"/>
  <c r="F672" i="16"/>
  <c r="Q668" i="16"/>
  <c r="F666" i="16"/>
  <c r="F663" i="16"/>
  <c r="M661" i="16"/>
  <c r="K661" i="16"/>
  <c r="I661" i="16"/>
  <c r="F660" i="16"/>
  <c r="F659" i="16"/>
  <c r="E657" i="16"/>
  <c r="E656" i="16"/>
  <c r="E654" i="16"/>
  <c r="E653" i="16"/>
  <c r="E650" i="16"/>
  <c r="E649" i="16"/>
  <c r="E647" i="16"/>
  <c r="E644" i="16"/>
  <c r="F643" i="16"/>
  <c r="F642" i="16"/>
  <c r="F641" i="16"/>
  <c r="F640" i="16"/>
  <c r="E639" i="16"/>
  <c r="E638" i="16"/>
  <c r="E636" i="16"/>
  <c r="P631" i="16"/>
  <c r="Q632" i="16" s="1"/>
  <c r="Q731" i="16" s="1"/>
  <c r="M631" i="16"/>
  <c r="I631" i="16"/>
  <c r="D631" i="16"/>
  <c r="F627" i="16"/>
  <c r="Q623" i="16"/>
  <c r="E621" i="16"/>
  <c r="F618" i="16"/>
  <c r="J616" i="16"/>
  <c r="E616" i="16"/>
  <c r="F614" i="16"/>
  <c r="Q610" i="16"/>
  <c r="F608" i="16"/>
  <c r="F606" i="16"/>
  <c r="W605" i="16"/>
  <c r="W606" i="16" s="1"/>
  <c r="F605" i="16"/>
  <c r="F604" i="16"/>
  <c r="W603" i="16"/>
  <c r="W604" i="16" s="1"/>
  <c r="F603" i="16"/>
  <c r="F602" i="16"/>
  <c r="W601" i="16"/>
  <c r="W602" i="16" s="1"/>
  <c r="F601" i="16"/>
  <c r="F600" i="16"/>
  <c r="W599" i="16"/>
  <c r="W600" i="16" s="1"/>
  <c r="F599" i="16"/>
  <c r="F598" i="16"/>
  <c r="W597" i="16"/>
  <c r="W598" i="16" s="1"/>
  <c r="V597" i="16"/>
  <c r="V599" i="16" s="1"/>
  <c r="V601" i="16" s="1"/>
  <c r="V603" i="16" s="1"/>
  <c r="V605" i="16" s="1"/>
  <c r="F597" i="16"/>
  <c r="M596" i="16"/>
  <c r="K596" i="16"/>
  <c r="I596" i="16"/>
  <c r="H596" i="16"/>
  <c r="E595" i="16"/>
  <c r="E592" i="16"/>
  <c r="E590" i="16"/>
  <c r="F586" i="16"/>
  <c r="W584" i="16"/>
  <c r="W587" i="16" s="1"/>
  <c r="J584" i="16"/>
  <c r="E584" i="16"/>
  <c r="F582" i="16"/>
  <c r="Q578" i="16"/>
  <c r="F576" i="16"/>
  <c r="F573" i="16"/>
  <c r="M572" i="16"/>
  <c r="K572" i="16"/>
  <c r="I572" i="16"/>
  <c r="E571" i="16"/>
  <c r="E569" i="16"/>
  <c r="F565" i="16"/>
  <c r="W563" i="16"/>
  <c r="W566" i="16" s="1"/>
  <c r="J563" i="16"/>
  <c r="E563" i="16"/>
  <c r="F561" i="16"/>
  <c r="Q557" i="16"/>
  <c r="F555" i="16"/>
  <c r="F552" i="16"/>
  <c r="F551" i="16"/>
  <c r="W550" i="16"/>
  <c r="W551" i="16" s="1"/>
  <c r="W552" i="16" s="1"/>
  <c r="F550" i="16"/>
  <c r="F549" i="16"/>
  <c r="W553" i="16"/>
  <c r="F548" i="16"/>
  <c r="M546" i="16"/>
  <c r="K546" i="16"/>
  <c r="I546" i="16"/>
  <c r="H546" i="16"/>
  <c r="E545" i="16"/>
  <c r="F540" i="16"/>
  <c r="Q536" i="16"/>
  <c r="E534" i="16"/>
  <c r="D532" i="16"/>
  <c r="Q527" i="16"/>
  <c r="F522" i="16"/>
  <c r="W520" i="16"/>
  <c r="W523" i="16" s="1"/>
  <c r="J520" i="16"/>
  <c r="E520" i="16"/>
  <c r="F518" i="16"/>
  <c r="Q514" i="16"/>
  <c r="F512" i="16"/>
  <c r="F510" i="16"/>
  <c r="F509" i="16"/>
  <c r="M508" i="16"/>
  <c r="K508" i="16"/>
  <c r="I508" i="16"/>
  <c r="E507" i="16"/>
  <c r="E505" i="16"/>
  <c r="E502" i="16"/>
  <c r="E500" i="16"/>
  <c r="E496" i="16"/>
  <c r="E494" i="16"/>
  <c r="D491" i="16"/>
  <c r="F487" i="16"/>
  <c r="Q483" i="16"/>
  <c r="E481" i="16"/>
  <c r="F478" i="16"/>
  <c r="J476" i="16"/>
  <c r="E476" i="16"/>
  <c r="F474" i="16"/>
  <c r="Q470" i="16"/>
  <c r="F468" i="16"/>
  <c r="F466" i="16"/>
  <c r="W465" i="16"/>
  <c r="W466" i="16" s="1"/>
  <c r="F465" i="16"/>
  <c r="F464" i="16"/>
  <c r="W463" i="16"/>
  <c r="W464" i="16" s="1"/>
  <c r="F463" i="16"/>
  <c r="F462" i="16"/>
  <c r="W461" i="16"/>
  <c r="W462" i="16" s="1"/>
  <c r="F461" i="16"/>
  <c r="F460" i="16"/>
  <c r="W459" i="16"/>
  <c r="W460" i="16" s="1"/>
  <c r="F459" i="16"/>
  <c r="F458" i="16"/>
  <c r="W457" i="16"/>
  <c r="W458" i="16" s="1"/>
  <c r="V457" i="16"/>
  <c r="V459" i="16" s="1"/>
  <c r="V461" i="16" s="1"/>
  <c r="V463" i="16" s="1"/>
  <c r="V465" i="16" s="1"/>
  <c r="F457" i="16"/>
  <c r="M456" i="16"/>
  <c r="K456" i="16"/>
  <c r="I456" i="16"/>
  <c r="H456" i="16"/>
  <c r="E455" i="16"/>
  <c r="E452" i="16"/>
  <c r="E450" i="16"/>
  <c r="F446" i="16"/>
  <c r="W444" i="16"/>
  <c r="W447" i="16" s="1"/>
  <c r="J444" i="16"/>
  <c r="E444" i="16"/>
  <c r="F442" i="16"/>
  <c r="Q438" i="16"/>
  <c r="F436" i="16"/>
  <c r="F433" i="16"/>
  <c r="M432" i="16"/>
  <c r="K432" i="16"/>
  <c r="I432" i="16"/>
  <c r="E431" i="16"/>
  <c r="E429" i="16"/>
  <c r="F425" i="16"/>
  <c r="W423" i="16"/>
  <c r="W426" i="16" s="1"/>
  <c r="J423" i="16"/>
  <c r="E423" i="16"/>
  <c r="F421" i="16"/>
  <c r="Q417" i="16"/>
  <c r="F415" i="16"/>
  <c r="F412" i="16"/>
  <c r="F411" i="16"/>
  <c r="W410" i="16"/>
  <c r="W411" i="16" s="1"/>
  <c r="W412" i="16" s="1"/>
  <c r="F410" i="16"/>
  <c r="F409" i="16"/>
  <c r="W413" i="16"/>
  <c r="F408" i="16"/>
  <c r="M406" i="16"/>
  <c r="K406" i="16"/>
  <c r="I406" i="16"/>
  <c r="H406" i="16"/>
  <c r="E405" i="16"/>
  <c r="F400" i="16"/>
  <c r="Q396" i="16"/>
  <c r="E394" i="16"/>
  <c r="D392" i="16"/>
  <c r="Q387" i="16"/>
  <c r="F382" i="16"/>
  <c r="W380" i="16"/>
  <c r="W383" i="16" s="1"/>
  <c r="J380" i="16"/>
  <c r="E380" i="16"/>
  <c r="F378" i="16"/>
  <c r="Q374" i="16"/>
  <c r="F372" i="16"/>
  <c r="F370" i="16"/>
  <c r="F369" i="16"/>
  <c r="M368" i="16"/>
  <c r="K368" i="16"/>
  <c r="I368" i="16"/>
  <c r="E367" i="16"/>
  <c r="E365" i="16"/>
  <c r="E362" i="16"/>
  <c r="E360" i="16"/>
  <c r="E356" i="16"/>
  <c r="E354" i="16"/>
  <c r="D351" i="16"/>
  <c r="C211" i="16"/>
  <c r="C351" i="16" s="1"/>
  <c r="F347" i="16"/>
  <c r="Q343" i="16"/>
  <c r="E341" i="16"/>
  <c r="F338" i="16"/>
  <c r="J336" i="16"/>
  <c r="E336" i="16"/>
  <c r="F334" i="16"/>
  <c r="Q330" i="16"/>
  <c r="F328" i="16"/>
  <c r="F326" i="16"/>
  <c r="W325" i="16"/>
  <c r="W326" i="16" s="1"/>
  <c r="F325" i="16"/>
  <c r="F324" i="16"/>
  <c r="W323" i="16"/>
  <c r="W324" i="16" s="1"/>
  <c r="F323" i="16"/>
  <c r="F322" i="16"/>
  <c r="W321" i="16"/>
  <c r="W322" i="16" s="1"/>
  <c r="F321" i="16"/>
  <c r="F320" i="16"/>
  <c r="W319" i="16"/>
  <c r="W320" i="16" s="1"/>
  <c r="F319" i="16"/>
  <c r="F318" i="16"/>
  <c r="W317" i="16"/>
  <c r="W318" i="16" s="1"/>
  <c r="V317" i="16"/>
  <c r="W332" i="16" s="1"/>
  <c r="F317" i="16"/>
  <c r="M316" i="16"/>
  <c r="K316" i="16"/>
  <c r="I316" i="16"/>
  <c r="H316" i="16"/>
  <c r="E315" i="16"/>
  <c r="E312" i="16"/>
  <c r="E310" i="16"/>
  <c r="F306" i="16"/>
  <c r="W304" i="16"/>
  <c r="W307" i="16" s="1"/>
  <c r="J304" i="16"/>
  <c r="E304" i="16"/>
  <c r="F302" i="16"/>
  <c r="Q298" i="16"/>
  <c r="F296" i="16"/>
  <c r="F293" i="16"/>
  <c r="M292" i="16"/>
  <c r="K292" i="16"/>
  <c r="I292" i="16"/>
  <c r="E291" i="16"/>
  <c r="E289" i="16"/>
  <c r="F285" i="16"/>
  <c r="W283" i="16"/>
  <c r="W286" i="16" s="1"/>
  <c r="J283" i="16"/>
  <c r="E283" i="16"/>
  <c r="F281" i="16"/>
  <c r="Q277" i="16"/>
  <c r="F275" i="16"/>
  <c r="F272" i="16"/>
  <c r="F271" i="16"/>
  <c r="W270" i="16"/>
  <c r="W271" i="16" s="1"/>
  <c r="W272" i="16" s="1"/>
  <c r="F270" i="16"/>
  <c r="F269" i="16"/>
  <c r="W273" i="16"/>
  <c r="F268" i="16"/>
  <c r="M266" i="16"/>
  <c r="K266" i="16"/>
  <c r="I266" i="16"/>
  <c r="H266" i="16"/>
  <c r="E265" i="16"/>
  <c r="F260" i="16"/>
  <c r="Q256" i="16"/>
  <c r="E254" i="16"/>
  <c r="D252" i="16"/>
  <c r="Q247" i="16"/>
  <c r="F242" i="16"/>
  <c r="W240" i="16"/>
  <c r="W243" i="16" s="1"/>
  <c r="J240" i="16"/>
  <c r="E240" i="16"/>
  <c r="F238" i="16"/>
  <c r="Q234" i="16"/>
  <c r="F232" i="16"/>
  <c r="F230" i="16"/>
  <c r="F229" i="16"/>
  <c r="M228" i="16"/>
  <c r="K228" i="16"/>
  <c r="I228" i="16"/>
  <c r="E227" i="16"/>
  <c r="E225" i="16"/>
  <c r="E222" i="16"/>
  <c r="E220" i="16"/>
  <c r="E216" i="16"/>
  <c r="E214" i="16"/>
  <c r="D211" i="16"/>
  <c r="F2148" i="13"/>
  <c r="J2146" i="13"/>
  <c r="E2146" i="13"/>
  <c r="F2144" i="13"/>
  <c r="Q2140" i="13"/>
  <c r="F2138" i="13"/>
  <c r="F2136" i="13"/>
  <c r="F2135" i="13"/>
  <c r="F2134" i="13"/>
  <c r="F2133" i="13"/>
  <c r="F2132" i="13"/>
  <c r="F2131" i="13"/>
  <c r="F2130" i="13"/>
  <c r="F2129" i="13"/>
  <c r="F2128" i="13"/>
  <c r="F2127" i="13"/>
  <c r="F2126" i="13"/>
  <c r="F2125" i="13"/>
  <c r="F2124" i="13"/>
  <c r="F2123" i="13"/>
  <c r="W2122" i="13"/>
  <c r="W2123" i="13" s="1"/>
  <c r="W2124" i="13" s="1"/>
  <c r="F2122" i="13"/>
  <c r="M2121" i="13"/>
  <c r="K2121" i="13"/>
  <c r="I2121" i="13"/>
  <c r="E2120" i="13"/>
  <c r="Q2118" i="13"/>
  <c r="E2117" i="13"/>
  <c r="E2116" i="13"/>
  <c r="Q2111" i="13"/>
  <c r="F2109" i="13"/>
  <c r="E2107" i="13"/>
  <c r="F2105" i="13"/>
  <c r="Q2101" i="13"/>
  <c r="E2099" i="13"/>
  <c r="F2096" i="13"/>
  <c r="J2094" i="13"/>
  <c r="E2094" i="13"/>
  <c r="F2092" i="13"/>
  <c r="Q2088" i="13"/>
  <c r="F2086" i="13"/>
  <c r="F2084" i="13"/>
  <c r="F2083" i="13"/>
  <c r="F2082" i="13"/>
  <c r="F2081" i="13"/>
  <c r="W2080" i="13"/>
  <c r="W2081" i="13" s="1"/>
  <c r="W2082" i="13" s="1"/>
  <c r="W2083" i="13" s="1"/>
  <c r="W2084" i="13" s="1"/>
  <c r="W2090" i="13" s="1"/>
  <c r="F2080" i="13"/>
  <c r="M2079" i="13"/>
  <c r="K2079" i="13"/>
  <c r="I2079" i="13"/>
  <c r="E2078" i="13"/>
  <c r="Q2076" i="13"/>
  <c r="E2075" i="13"/>
  <c r="E2074" i="13"/>
  <c r="F2070" i="13"/>
  <c r="W2068" i="13"/>
  <c r="W2071" i="13" s="1"/>
  <c r="J2068" i="13"/>
  <c r="E2068" i="13"/>
  <c r="F2066" i="13"/>
  <c r="Q2062" i="13"/>
  <c r="F2060" i="13"/>
  <c r="F2058" i="13"/>
  <c r="M2055" i="13"/>
  <c r="K2055" i="13"/>
  <c r="I2055" i="13"/>
  <c r="E2054" i="13"/>
  <c r="F2049" i="13"/>
  <c r="W2047" i="13"/>
  <c r="W2049" i="13" s="1"/>
  <c r="E2045" i="13"/>
  <c r="F2043" i="13"/>
  <c r="Q2039" i="13"/>
  <c r="F2037" i="13"/>
  <c r="F2035" i="13"/>
  <c r="F2034" i="13"/>
  <c r="F2033" i="13"/>
  <c r="W2032" i="13"/>
  <c r="W2033" i="13" s="1"/>
  <c r="W2034" i="13" s="1"/>
  <c r="W2035" i="13" s="1"/>
  <c r="W2041" i="13" s="1"/>
  <c r="W2043" i="13" s="1"/>
  <c r="F2032" i="13"/>
  <c r="M2031" i="13"/>
  <c r="K2031" i="13"/>
  <c r="I2031" i="13"/>
  <c r="E2029" i="13"/>
  <c r="F2027" i="13"/>
  <c r="Q2023" i="13"/>
  <c r="E2021" i="13"/>
  <c r="E2020" i="13"/>
  <c r="D2018" i="13"/>
  <c r="W2015" i="13"/>
  <c r="Q2013" i="13"/>
  <c r="F2011" i="13"/>
  <c r="E2009" i="13"/>
  <c r="F2005" i="13"/>
  <c r="F2003" i="13"/>
  <c r="W2002" i="13"/>
  <c r="W2006" i="13" s="1"/>
  <c r="J2002" i="13"/>
  <c r="E2002" i="13"/>
  <c r="F2000" i="13"/>
  <c r="Q1996" i="13"/>
  <c r="F1994" i="13"/>
  <c r="F1992" i="13"/>
  <c r="M1991" i="13"/>
  <c r="K1991" i="13"/>
  <c r="I1991" i="13"/>
  <c r="E1990" i="13"/>
  <c r="Q1989" i="13"/>
  <c r="F1981" i="13"/>
  <c r="W1979" i="13"/>
  <c r="W1982" i="13" s="1"/>
  <c r="J1979" i="13"/>
  <c r="E1979" i="13"/>
  <c r="F1977" i="13"/>
  <c r="Q1973" i="13"/>
  <c r="F1972" i="13"/>
  <c r="F1970" i="13"/>
  <c r="F1968" i="13"/>
  <c r="F1966" i="13"/>
  <c r="M1965" i="13"/>
  <c r="K1965" i="13"/>
  <c r="I1965" i="13"/>
  <c r="E1964" i="13"/>
  <c r="E1962" i="13"/>
  <c r="E1959" i="13"/>
  <c r="E1957" i="13"/>
  <c r="E1953" i="13"/>
  <c r="E1951" i="13"/>
  <c r="E1949" i="13"/>
  <c r="D1948" i="13"/>
  <c r="F1943" i="13"/>
  <c r="J1941" i="13"/>
  <c r="E1941" i="13"/>
  <c r="F1939" i="13"/>
  <c r="Q1935" i="13"/>
  <c r="F1933" i="13"/>
  <c r="F1931" i="13"/>
  <c r="F1930" i="13"/>
  <c r="F1929" i="13"/>
  <c r="F1928" i="13"/>
  <c r="F1927" i="13"/>
  <c r="F1926" i="13"/>
  <c r="F1925" i="13"/>
  <c r="F1924" i="13"/>
  <c r="F1923" i="13"/>
  <c r="F1922" i="13"/>
  <c r="F1921" i="13"/>
  <c r="F1920" i="13"/>
  <c r="F1919" i="13"/>
  <c r="F1918" i="13"/>
  <c r="W1917" i="13"/>
  <c r="W1918" i="13" s="1"/>
  <c r="W1919" i="13" s="1"/>
  <c r="F1917" i="13"/>
  <c r="M1916" i="13"/>
  <c r="K1916" i="13"/>
  <c r="I1916" i="13"/>
  <c r="E1915" i="13"/>
  <c r="Q1913" i="13"/>
  <c r="E1912" i="13"/>
  <c r="E1911" i="13"/>
  <c r="Q1906" i="13"/>
  <c r="F1904" i="13"/>
  <c r="E1902" i="13"/>
  <c r="F1900" i="13"/>
  <c r="Q1896" i="13"/>
  <c r="E1894" i="13"/>
  <c r="F1891" i="13"/>
  <c r="J1889" i="13"/>
  <c r="E1889" i="13"/>
  <c r="F1887" i="13"/>
  <c r="Q1883" i="13"/>
  <c r="F1881" i="13"/>
  <c r="F1879" i="13"/>
  <c r="F1878" i="13"/>
  <c r="F1877" i="13"/>
  <c r="F1876" i="13"/>
  <c r="W1875" i="13"/>
  <c r="W1876" i="13" s="1"/>
  <c r="W1877" i="13" s="1"/>
  <c r="W1878" i="13" s="1"/>
  <c r="W1879" i="13" s="1"/>
  <c r="W1885" i="13" s="1"/>
  <c r="F1875" i="13"/>
  <c r="M1874" i="13"/>
  <c r="K1874" i="13"/>
  <c r="I1874" i="13"/>
  <c r="E1873" i="13"/>
  <c r="Q1871" i="13"/>
  <c r="E1870" i="13"/>
  <c r="E1869" i="13"/>
  <c r="F1865" i="13"/>
  <c r="W1863" i="13"/>
  <c r="W1866" i="13" s="1"/>
  <c r="J1863" i="13"/>
  <c r="E1863" i="13"/>
  <c r="F1861" i="13"/>
  <c r="Q1857" i="13"/>
  <c r="F1855" i="13"/>
  <c r="F1853" i="13"/>
  <c r="M1850" i="13"/>
  <c r="K1850" i="13"/>
  <c r="I1850" i="13"/>
  <c r="E1849" i="13"/>
  <c r="F1844" i="13"/>
  <c r="W1842" i="13"/>
  <c r="W1844" i="13" s="1"/>
  <c r="E1840" i="13"/>
  <c r="F1838" i="13"/>
  <c r="Q1834" i="13"/>
  <c r="F1832" i="13"/>
  <c r="F1830" i="13"/>
  <c r="F1829" i="13"/>
  <c r="F1828" i="13"/>
  <c r="W1827" i="13"/>
  <c r="W1828" i="13" s="1"/>
  <c r="W1829" i="13" s="1"/>
  <c r="W1830" i="13" s="1"/>
  <c r="W1836" i="13" s="1"/>
  <c r="W1838" i="13" s="1"/>
  <c r="F1827" i="13"/>
  <c r="M1826" i="13"/>
  <c r="K1826" i="13"/>
  <c r="I1826" i="13"/>
  <c r="E1824" i="13"/>
  <c r="F1822" i="13"/>
  <c r="Q1818" i="13"/>
  <c r="E1816" i="13"/>
  <c r="E1815" i="13"/>
  <c r="D1813" i="13"/>
  <c r="W1810" i="13"/>
  <c r="Q1808" i="13"/>
  <c r="F1806" i="13"/>
  <c r="E1804" i="13"/>
  <c r="F1800" i="13"/>
  <c r="F1798" i="13"/>
  <c r="W1797" i="13"/>
  <c r="W1801" i="13" s="1"/>
  <c r="J1797" i="13"/>
  <c r="E1797" i="13"/>
  <c r="F1795" i="13"/>
  <c r="Q1791" i="13"/>
  <c r="F1789" i="13"/>
  <c r="F1787" i="13"/>
  <c r="M1786" i="13"/>
  <c r="K1786" i="13"/>
  <c r="I1786" i="13"/>
  <c r="E1785" i="13"/>
  <c r="Q1784" i="13"/>
  <c r="F1776" i="13"/>
  <c r="W1774" i="13"/>
  <c r="W1777" i="13" s="1"/>
  <c r="J1774" i="13"/>
  <c r="E1774" i="13"/>
  <c r="F1772" i="13"/>
  <c r="Q1768" i="13"/>
  <c r="F1767" i="13"/>
  <c r="F1765" i="13"/>
  <c r="F1763" i="13"/>
  <c r="F1761" i="13"/>
  <c r="M1760" i="13"/>
  <c r="K1760" i="13"/>
  <c r="I1760" i="13"/>
  <c r="E1759" i="13"/>
  <c r="E1757" i="13"/>
  <c r="E1754" i="13"/>
  <c r="E1752" i="13"/>
  <c r="E1748" i="13"/>
  <c r="E1746" i="13"/>
  <c r="E1744" i="13"/>
  <c r="D1743" i="13"/>
  <c r="F1738" i="13"/>
  <c r="J1736" i="13"/>
  <c r="E1736" i="13"/>
  <c r="F1734" i="13"/>
  <c r="Q1730" i="13"/>
  <c r="F1728" i="13"/>
  <c r="F1726" i="13"/>
  <c r="F1725" i="13"/>
  <c r="F1724" i="13"/>
  <c r="F1723" i="13"/>
  <c r="F1722" i="13"/>
  <c r="F1721" i="13"/>
  <c r="F1720" i="13"/>
  <c r="F1719" i="13"/>
  <c r="F1718" i="13"/>
  <c r="F1717" i="13"/>
  <c r="F1716" i="13"/>
  <c r="F1715" i="13"/>
  <c r="F1714" i="13"/>
  <c r="F1713" i="13"/>
  <c r="W1712" i="13"/>
  <c r="W1713" i="13" s="1"/>
  <c r="W1714" i="13" s="1"/>
  <c r="F1712" i="13"/>
  <c r="M1711" i="13"/>
  <c r="K1711" i="13"/>
  <c r="I1711" i="13"/>
  <c r="E1710" i="13"/>
  <c r="Q1708" i="13"/>
  <c r="E1707" i="13"/>
  <c r="E1706" i="13"/>
  <c r="Q1701" i="13"/>
  <c r="F1699" i="13"/>
  <c r="E1697" i="13"/>
  <c r="F1695" i="13"/>
  <c r="Q1691" i="13"/>
  <c r="E1689" i="13"/>
  <c r="F1686" i="13"/>
  <c r="J1684" i="13"/>
  <c r="E1684" i="13"/>
  <c r="F1682" i="13"/>
  <c r="Q1678" i="13"/>
  <c r="F1676" i="13"/>
  <c r="F1674" i="13"/>
  <c r="F1673" i="13"/>
  <c r="F1672" i="13"/>
  <c r="F1671" i="13"/>
  <c r="W1670" i="13"/>
  <c r="W1671" i="13" s="1"/>
  <c r="W1672" i="13" s="1"/>
  <c r="W1673" i="13" s="1"/>
  <c r="W1674" i="13" s="1"/>
  <c r="W1680" i="13" s="1"/>
  <c r="F1670" i="13"/>
  <c r="M1669" i="13"/>
  <c r="K1669" i="13"/>
  <c r="I1669" i="13"/>
  <c r="E1668" i="13"/>
  <c r="Q1666" i="13"/>
  <c r="E1665" i="13"/>
  <c r="E1664" i="13"/>
  <c r="F1660" i="13"/>
  <c r="W1658" i="13"/>
  <c r="W1661" i="13" s="1"/>
  <c r="J1658" i="13"/>
  <c r="E1658" i="13"/>
  <c r="F1656" i="13"/>
  <c r="Q1652" i="13"/>
  <c r="F1650" i="13"/>
  <c r="F1648" i="13"/>
  <c r="M1645" i="13"/>
  <c r="K1645" i="13"/>
  <c r="I1645" i="13"/>
  <c r="E1644" i="13"/>
  <c r="F1639" i="13"/>
  <c r="W1637" i="13"/>
  <c r="W1639" i="13" s="1"/>
  <c r="E1635" i="13"/>
  <c r="F1633" i="13"/>
  <c r="Q1629" i="13"/>
  <c r="F1627" i="13"/>
  <c r="F1625" i="13"/>
  <c r="F1624" i="13"/>
  <c r="F1623" i="13"/>
  <c r="W1622" i="13"/>
  <c r="W1623" i="13" s="1"/>
  <c r="W1624" i="13" s="1"/>
  <c r="W1625" i="13" s="1"/>
  <c r="W1631" i="13" s="1"/>
  <c r="W1633" i="13" s="1"/>
  <c r="F1622" i="13"/>
  <c r="M1621" i="13"/>
  <c r="K1621" i="13"/>
  <c r="I1621" i="13"/>
  <c r="E1619" i="13"/>
  <c r="F1617" i="13"/>
  <c r="Q1613" i="13"/>
  <c r="E1611" i="13"/>
  <c r="E1610" i="13"/>
  <c r="D1608" i="13"/>
  <c r="W1605" i="13"/>
  <c r="Q1603" i="13"/>
  <c r="F1601" i="13"/>
  <c r="E1599" i="13"/>
  <c r="F1595" i="13"/>
  <c r="F1593" i="13"/>
  <c r="W1592" i="13"/>
  <c r="W1596" i="13" s="1"/>
  <c r="J1592" i="13"/>
  <c r="E1592" i="13"/>
  <c r="F1590" i="13"/>
  <c r="Q1586" i="13"/>
  <c r="F1584" i="13"/>
  <c r="F1582" i="13"/>
  <c r="M1581" i="13"/>
  <c r="K1581" i="13"/>
  <c r="I1581" i="13"/>
  <c r="E1580" i="13"/>
  <c r="Q1579" i="13"/>
  <c r="F1571" i="13"/>
  <c r="W1569" i="13"/>
  <c r="W1572" i="13" s="1"/>
  <c r="J1569" i="13"/>
  <c r="E1569" i="13"/>
  <c r="F1567" i="13"/>
  <c r="Q1563" i="13"/>
  <c r="F1562" i="13"/>
  <c r="F1560" i="13"/>
  <c r="F1558" i="13"/>
  <c r="F1556" i="13"/>
  <c r="M1555" i="13"/>
  <c r="K1555" i="13"/>
  <c r="I1555" i="13"/>
  <c r="E1554" i="13"/>
  <c r="E1552" i="13"/>
  <c r="E1549" i="13"/>
  <c r="E1547" i="13"/>
  <c r="E1543" i="13"/>
  <c r="E1541" i="13"/>
  <c r="E1539" i="13"/>
  <c r="D1538" i="13"/>
  <c r="F1533" i="13"/>
  <c r="J1531" i="13"/>
  <c r="E1531" i="13"/>
  <c r="F1529" i="13"/>
  <c r="Q1525" i="13"/>
  <c r="F1523" i="13"/>
  <c r="F1521" i="13"/>
  <c r="F1520" i="13"/>
  <c r="F1519" i="13"/>
  <c r="F1518" i="13"/>
  <c r="F1517" i="13"/>
  <c r="F1516" i="13"/>
  <c r="F1515" i="13"/>
  <c r="F1514" i="13"/>
  <c r="F1513" i="13"/>
  <c r="F1512" i="13"/>
  <c r="F1511" i="13"/>
  <c r="F1510" i="13"/>
  <c r="F1509" i="13"/>
  <c r="F1508" i="13"/>
  <c r="W1507" i="13"/>
  <c r="W1508" i="13" s="1"/>
  <c r="W1509" i="13" s="1"/>
  <c r="F1507" i="13"/>
  <c r="M1506" i="13"/>
  <c r="K1506" i="13"/>
  <c r="I1506" i="13"/>
  <c r="E1505" i="13"/>
  <c r="Q1503" i="13"/>
  <c r="E1502" i="13"/>
  <c r="E1501" i="13"/>
  <c r="Q1496" i="13"/>
  <c r="F1494" i="13"/>
  <c r="E1492" i="13"/>
  <c r="F1490" i="13"/>
  <c r="Q1486" i="13"/>
  <c r="E1484" i="13"/>
  <c r="F1481" i="13"/>
  <c r="J1479" i="13"/>
  <c r="E1479" i="13"/>
  <c r="F1477" i="13"/>
  <c r="Q1473" i="13"/>
  <c r="F1471" i="13"/>
  <c r="F1469" i="13"/>
  <c r="F1468" i="13"/>
  <c r="F1467" i="13"/>
  <c r="F1466" i="13"/>
  <c r="W1465" i="13"/>
  <c r="W1466" i="13" s="1"/>
  <c r="W1467" i="13" s="1"/>
  <c r="W1468" i="13" s="1"/>
  <c r="W1469" i="13" s="1"/>
  <c r="W1475" i="13" s="1"/>
  <c r="F1465" i="13"/>
  <c r="M1464" i="13"/>
  <c r="K1464" i="13"/>
  <c r="I1464" i="13"/>
  <c r="E1463" i="13"/>
  <c r="Q1461" i="13"/>
  <c r="E1460" i="13"/>
  <c r="E1459" i="13"/>
  <c r="F1455" i="13"/>
  <c r="W1453" i="13"/>
  <c r="W1456" i="13" s="1"/>
  <c r="J1453" i="13"/>
  <c r="E1453" i="13"/>
  <c r="F1451" i="13"/>
  <c r="Q1447" i="13"/>
  <c r="F1445" i="13"/>
  <c r="F1443" i="13"/>
  <c r="M1440" i="13"/>
  <c r="K1440" i="13"/>
  <c r="I1440" i="13"/>
  <c r="E1439" i="13"/>
  <c r="F1434" i="13"/>
  <c r="W1432" i="13"/>
  <c r="W1434" i="13" s="1"/>
  <c r="E1430" i="13"/>
  <c r="F1428" i="13"/>
  <c r="Q1424" i="13"/>
  <c r="F1422" i="13"/>
  <c r="F1420" i="13"/>
  <c r="F1419" i="13"/>
  <c r="F1418" i="13"/>
  <c r="W1417" i="13"/>
  <c r="W1418" i="13" s="1"/>
  <c r="W1419" i="13" s="1"/>
  <c r="W1420" i="13" s="1"/>
  <c r="W1426" i="13" s="1"/>
  <c r="W1428" i="13" s="1"/>
  <c r="F1417" i="13"/>
  <c r="M1416" i="13"/>
  <c r="K1416" i="13"/>
  <c r="I1416" i="13"/>
  <c r="E1414" i="13"/>
  <c r="F1412" i="13"/>
  <c r="Q1408" i="13"/>
  <c r="E1406" i="13"/>
  <c r="E1405" i="13"/>
  <c r="D1403" i="13"/>
  <c r="W1400" i="13"/>
  <c r="Q1398" i="13"/>
  <c r="F1396" i="13"/>
  <c r="E1394" i="13"/>
  <c r="F1390" i="13"/>
  <c r="F1388" i="13"/>
  <c r="W1387" i="13"/>
  <c r="W1391" i="13" s="1"/>
  <c r="J1387" i="13"/>
  <c r="E1387" i="13"/>
  <c r="F1385" i="13"/>
  <c r="Q1381" i="13"/>
  <c r="F1379" i="13"/>
  <c r="F1377" i="13"/>
  <c r="M1376" i="13"/>
  <c r="K1376" i="13"/>
  <c r="I1376" i="13"/>
  <c r="E1375" i="13"/>
  <c r="Q1374" i="13"/>
  <c r="F1366" i="13"/>
  <c r="W1364" i="13"/>
  <c r="W1367" i="13" s="1"/>
  <c r="J1364" i="13"/>
  <c r="E1364" i="13"/>
  <c r="F1362" i="13"/>
  <c r="Q1358" i="13"/>
  <c r="F1357" i="13"/>
  <c r="F1355" i="13"/>
  <c r="F1353" i="13"/>
  <c r="F1351" i="13"/>
  <c r="M1350" i="13"/>
  <c r="K1350" i="13"/>
  <c r="I1350" i="13"/>
  <c r="E1349" i="13"/>
  <c r="E1347" i="13"/>
  <c r="E1344" i="13"/>
  <c r="E1342" i="13"/>
  <c r="E1338" i="13"/>
  <c r="E1336" i="13"/>
  <c r="E1334" i="13"/>
  <c r="D1333" i="13"/>
  <c r="F1328" i="13"/>
  <c r="J1326" i="13"/>
  <c r="E1326" i="13"/>
  <c r="F1324" i="13"/>
  <c r="Q1320" i="13"/>
  <c r="F1318" i="13"/>
  <c r="F1316" i="13"/>
  <c r="F1315" i="13"/>
  <c r="F1314" i="13"/>
  <c r="F1313" i="13"/>
  <c r="F1312" i="13"/>
  <c r="F1311" i="13"/>
  <c r="F1310" i="13"/>
  <c r="F1309" i="13"/>
  <c r="F1308" i="13"/>
  <c r="F1307" i="13"/>
  <c r="F1306" i="13"/>
  <c r="F1305" i="13"/>
  <c r="F1304" i="13"/>
  <c r="F1303" i="13"/>
  <c r="W1302" i="13"/>
  <c r="W1303" i="13" s="1"/>
  <c r="W1304" i="13" s="1"/>
  <c r="F1302" i="13"/>
  <c r="M1301" i="13"/>
  <c r="K1301" i="13"/>
  <c r="I1301" i="13"/>
  <c r="E1300" i="13"/>
  <c r="Q1298" i="13"/>
  <c r="E1297" i="13"/>
  <c r="E1296" i="13"/>
  <c r="Q1291" i="13"/>
  <c r="F1289" i="13"/>
  <c r="E1287" i="13"/>
  <c r="F1285" i="13"/>
  <c r="Q1281" i="13"/>
  <c r="E1279" i="13"/>
  <c r="F1276" i="13"/>
  <c r="J1274" i="13"/>
  <c r="E1274" i="13"/>
  <c r="F1272" i="13"/>
  <c r="Q1268" i="13"/>
  <c r="F1266" i="13"/>
  <c r="F1264" i="13"/>
  <c r="F1263" i="13"/>
  <c r="F1262" i="13"/>
  <c r="F1261" i="13"/>
  <c r="W1260" i="13"/>
  <c r="W1261" i="13" s="1"/>
  <c r="W1262" i="13" s="1"/>
  <c r="W1263" i="13" s="1"/>
  <c r="W1264" i="13" s="1"/>
  <c r="W1270" i="13" s="1"/>
  <c r="F1260" i="13"/>
  <c r="M1259" i="13"/>
  <c r="K1259" i="13"/>
  <c r="I1259" i="13"/>
  <c r="E1258" i="13"/>
  <c r="Q1256" i="13"/>
  <c r="E1255" i="13"/>
  <c r="E1254" i="13"/>
  <c r="F1250" i="13"/>
  <c r="W1248" i="13"/>
  <c r="W1251" i="13" s="1"/>
  <c r="J1248" i="13"/>
  <c r="E1248" i="13"/>
  <c r="F1246" i="13"/>
  <c r="Q1242" i="13"/>
  <c r="F1240" i="13"/>
  <c r="F1238" i="13"/>
  <c r="M1235" i="13"/>
  <c r="K1235" i="13"/>
  <c r="I1235" i="13"/>
  <c r="E1234" i="13"/>
  <c r="F1229" i="13"/>
  <c r="W1227" i="13"/>
  <c r="W1229" i="13" s="1"/>
  <c r="E1225" i="13"/>
  <c r="F1223" i="13"/>
  <c r="Q1219" i="13"/>
  <c r="F1217" i="13"/>
  <c r="F1215" i="13"/>
  <c r="F1214" i="13"/>
  <c r="F1213" i="13"/>
  <c r="W1212" i="13"/>
  <c r="W1213" i="13" s="1"/>
  <c r="W1214" i="13" s="1"/>
  <c r="W1215" i="13" s="1"/>
  <c r="W1221" i="13" s="1"/>
  <c r="W1223" i="13" s="1"/>
  <c r="F1212" i="13"/>
  <c r="M1211" i="13"/>
  <c r="K1211" i="13"/>
  <c r="I1211" i="13"/>
  <c r="E1209" i="13"/>
  <c r="F1207" i="13"/>
  <c r="Q1203" i="13"/>
  <c r="E1201" i="13"/>
  <c r="E1200" i="13"/>
  <c r="D1198" i="13"/>
  <c r="W1195" i="13"/>
  <c r="Q1193" i="13"/>
  <c r="F1191" i="13"/>
  <c r="E1189" i="13"/>
  <c r="F1185" i="13"/>
  <c r="F1183" i="13"/>
  <c r="W1182" i="13"/>
  <c r="W1186" i="13" s="1"/>
  <c r="J1182" i="13"/>
  <c r="E1182" i="13"/>
  <c r="F1180" i="13"/>
  <c r="Q1176" i="13"/>
  <c r="F1174" i="13"/>
  <c r="F1172" i="13"/>
  <c r="M1171" i="13"/>
  <c r="K1171" i="13"/>
  <c r="I1171" i="13"/>
  <c r="E1170" i="13"/>
  <c r="Q1169" i="13"/>
  <c r="F1161" i="13"/>
  <c r="W1159" i="13"/>
  <c r="W1162" i="13" s="1"/>
  <c r="J1159" i="13"/>
  <c r="E1159" i="13"/>
  <c r="F1157" i="13"/>
  <c r="Q1153" i="13"/>
  <c r="F1152" i="13"/>
  <c r="F1150" i="13"/>
  <c r="F1148" i="13"/>
  <c r="F1146" i="13"/>
  <c r="M1145" i="13"/>
  <c r="K1145" i="13"/>
  <c r="I1145" i="13"/>
  <c r="E1144" i="13"/>
  <c r="E1142" i="13"/>
  <c r="E1139" i="13"/>
  <c r="E1137" i="13"/>
  <c r="E1133" i="13"/>
  <c r="E1131" i="13"/>
  <c r="E1129" i="13"/>
  <c r="D1128" i="13"/>
  <c r="F1123" i="13"/>
  <c r="J1121" i="13"/>
  <c r="E1121" i="13"/>
  <c r="F1119" i="13"/>
  <c r="Q1115" i="13"/>
  <c r="F1113" i="13"/>
  <c r="F1111" i="13"/>
  <c r="F1110" i="13"/>
  <c r="F1109" i="13"/>
  <c r="F1108" i="13"/>
  <c r="F1107" i="13"/>
  <c r="F1106" i="13"/>
  <c r="F1105" i="13"/>
  <c r="F1104" i="13"/>
  <c r="F1103" i="13"/>
  <c r="F1102" i="13"/>
  <c r="F1101" i="13"/>
  <c r="F1100" i="13"/>
  <c r="F1099" i="13"/>
  <c r="F1098" i="13"/>
  <c r="W1097" i="13"/>
  <c r="W1098" i="13" s="1"/>
  <c r="W1099" i="13" s="1"/>
  <c r="F1097" i="13"/>
  <c r="M1096" i="13"/>
  <c r="K1096" i="13"/>
  <c r="I1096" i="13"/>
  <c r="E1095" i="13"/>
  <c r="Q1093" i="13"/>
  <c r="E1092" i="13"/>
  <c r="E1091" i="13"/>
  <c r="Q1086" i="13"/>
  <c r="F1084" i="13"/>
  <c r="E1082" i="13"/>
  <c r="F1080" i="13"/>
  <c r="Q1076" i="13"/>
  <c r="E1074" i="13"/>
  <c r="F1071" i="13"/>
  <c r="J1069" i="13"/>
  <c r="E1069" i="13"/>
  <c r="F1067" i="13"/>
  <c r="Q1063" i="13"/>
  <c r="F1061" i="13"/>
  <c r="F1059" i="13"/>
  <c r="F1058" i="13"/>
  <c r="F1057" i="13"/>
  <c r="F1056" i="13"/>
  <c r="W1055" i="13"/>
  <c r="W1056" i="13" s="1"/>
  <c r="W1057" i="13" s="1"/>
  <c r="W1058" i="13" s="1"/>
  <c r="W1059" i="13" s="1"/>
  <c r="W1065" i="13" s="1"/>
  <c r="F1055" i="13"/>
  <c r="M1054" i="13"/>
  <c r="K1054" i="13"/>
  <c r="I1054" i="13"/>
  <c r="E1053" i="13"/>
  <c r="Q1051" i="13"/>
  <c r="E1050" i="13"/>
  <c r="E1049" i="13"/>
  <c r="F1045" i="13"/>
  <c r="W1043" i="13"/>
  <c r="W1046" i="13" s="1"/>
  <c r="J1043" i="13"/>
  <c r="E1043" i="13"/>
  <c r="F1041" i="13"/>
  <c r="Q1037" i="13"/>
  <c r="F1035" i="13"/>
  <c r="F1033" i="13"/>
  <c r="M1030" i="13"/>
  <c r="K1030" i="13"/>
  <c r="I1030" i="13"/>
  <c r="E1029" i="13"/>
  <c r="F1024" i="13"/>
  <c r="W1022" i="13"/>
  <c r="W1024" i="13" s="1"/>
  <c r="E1020" i="13"/>
  <c r="F1018" i="13"/>
  <c r="Q1014" i="13"/>
  <c r="F1012" i="13"/>
  <c r="F1010" i="13"/>
  <c r="F1009" i="13"/>
  <c r="F1008" i="13"/>
  <c r="W1007" i="13"/>
  <c r="W1008" i="13" s="1"/>
  <c r="W1009" i="13" s="1"/>
  <c r="W1010" i="13" s="1"/>
  <c r="W1016" i="13" s="1"/>
  <c r="W1018" i="13" s="1"/>
  <c r="F1007" i="13"/>
  <c r="M1006" i="13"/>
  <c r="K1006" i="13"/>
  <c r="I1006" i="13"/>
  <c r="E1004" i="13"/>
  <c r="F1002" i="13"/>
  <c r="Q998" i="13"/>
  <c r="E996" i="13"/>
  <c r="E995" i="13"/>
  <c r="D993" i="13"/>
  <c r="W990" i="13"/>
  <c r="Q988" i="13"/>
  <c r="F986" i="13"/>
  <c r="E984" i="13"/>
  <c r="F980" i="13"/>
  <c r="F978" i="13"/>
  <c r="W977" i="13"/>
  <c r="W981" i="13" s="1"/>
  <c r="J977" i="13"/>
  <c r="E977" i="13"/>
  <c r="F975" i="13"/>
  <c r="Q971" i="13"/>
  <c r="F969" i="13"/>
  <c r="F967" i="13"/>
  <c r="M966" i="13"/>
  <c r="K966" i="13"/>
  <c r="I966" i="13"/>
  <c r="E965" i="13"/>
  <c r="Q964" i="13"/>
  <c r="F956" i="13"/>
  <c r="W954" i="13"/>
  <c r="W957" i="13" s="1"/>
  <c r="J954" i="13"/>
  <c r="E954" i="13"/>
  <c r="F952" i="13"/>
  <c r="Q948" i="13"/>
  <c r="F947" i="13"/>
  <c r="F945" i="13"/>
  <c r="F943" i="13"/>
  <c r="F941" i="13"/>
  <c r="M940" i="13"/>
  <c r="K940" i="13"/>
  <c r="I940" i="13"/>
  <c r="E939" i="13"/>
  <c r="E937" i="13"/>
  <c r="E934" i="13"/>
  <c r="E932" i="13"/>
  <c r="E928" i="13"/>
  <c r="E926" i="13"/>
  <c r="E924" i="13"/>
  <c r="D923" i="13"/>
  <c r="F918" i="13"/>
  <c r="J916" i="13"/>
  <c r="E916" i="13"/>
  <c r="F914" i="13"/>
  <c r="Q910" i="13"/>
  <c r="F908" i="13"/>
  <c r="F906" i="13"/>
  <c r="F905" i="13"/>
  <c r="F904" i="13"/>
  <c r="F903" i="13"/>
  <c r="F902" i="13"/>
  <c r="F901" i="13"/>
  <c r="F900" i="13"/>
  <c r="F899" i="13"/>
  <c r="F898" i="13"/>
  <c r="F897" i="13"/>
  <c r="F896" i="13"/>
  <c r="F895" i="13"/>
  <c r="F894" i="13"/>
  <c r="F893" i="13"/>
  <c r="W892" i="13"/>
  <c r="W893" i="13" s="1"/>
  <c r="W894" i="13" s="1"/>
  <c r="F892" i="13"/>
  <c r="M891" i="13"/>
  <c r="K891" i="13"/>
  <c r="I891" i="13"/>
  <c r="E890" i="13"/>
  <c r="Q888" i="13"/>
  <c r="E887" i="13"/>
  <c r="E886" i="13"/>
  <c r="Q881" i="13"/>
  <c r="F879" i="13"/>
  <c r="E877" i="13"/>
  <c r="F875" i="13"/>
  <c r="Q871" i="13"/>
  <c r="E869" i="13"/>
  <c r="F866" i="13"/>
  <c r="J864" i="13"/>
  <c r="E864" i="13"/>
  <c r="F862" i="13"/>
  <c r="Q858" i="13"/>
  <c r="F856" i="13"/>
  <c r="F854" i="13"/>
  <c r="F853" i="13"/>
  <c r="F852" i="13"/>
  <c r="F851" i="13"/>
  <c r="W850" i="13"/>
  <c r="W851" i="13" s="1"/>
  <c r="W852" i="13" s="1"/>
  <c r="W853" i="13" s="1"/>
  <c r="W854" i="13" s="1"/>
  <c r="W860" i="13" s="1"/>
  <c r="F850" i="13"/>
  <c r="M849" i="13"/>
  <c r="K849" i="13"/>
  <c r="I849" i="13"/>
  <c r="E848" i="13"/>
  <c r="Q846" i="13"/>
  <c r="E845" i="13"/>
  <c r="E844" i="13"/>
  <c r="F840" i="13"/>
  <c r="W838" i="13"/>
  <c r="W841" i="13" s="1"/>
  <c r="J838" i="13"/>
  <c r="E838" i="13"/>
  <c r="F836" i="13"/>
  <c r="Q832" i="13"/>
  <c r="F830" i="13"/>
  <c r="F828" i="13"/>
  <c r="M825" i="13"/>
  <c r="K825" i="13"/>
  <c r="I825" i="13"/>
  <c r="E824" i="13"/>
  <c r="F819" i="13"/>
  <c r="W817" i="13"/>
  <c r="W819" i="13" s="1"/>
  <c r="E815" i="13"/>
  <c r="F813" i="13"/>
  <c r="Q809" i="13"/>
  <c r="F807" i="13"/>
  <c r="F805" i="13"/>
  <c r="F804" i="13"/>
  <c r="F803" i="13"/>
  <c r="W802" i="13"/>
  <c r="W803" i="13" s="1"/>
  <c r="W804" i="13" s="1"/>
  <c r="W805" i="13" s="1"/>
  <c r="W811" i="13" s="1"/>
  <c r="W813" i="13" s="1"/>
  <c r="F802" i="13"/>
  <c r="M801" i="13"/>
  <c r="K801" i="13"/>
  <c r="I801" i="13"/>
  <c r="E799" i="13"/>
  <c r="F797" i="13"/>
  <c r="Q793" i="13"/>
  <c r="E791" i="13"/>
  <c r="E790" i="13"/>
  <c r="D788" i="13"/>
  <c r="W785" i="13"/>
  <c r="Q783" i="13"/>
  <c r="F781" i="13"/>
  <c r="E779" i="13"/>
  <c r="F775" i="13"/>
  <c r="F773" i="13"/>
  <c r="W772" i="13"/>
  <c r="W776" i="13" s="1"/>
  <c r="J772" i="13"/>
  <c r="E772" i="13"/>
  <c r="F770" i="13"/>
  <c r="Q766" i="13"/>
  <c r="F764" i="13"/>
  <c r="F762" i="13"/>
  <c r="M761" i="13"/>
  <c r="K761" i="13"/>
  <c r="I761" i="13"/>
  <c r="E760" i="13"/>
  <c r="Q759" i="13"/>
  <c r="F751" i="13"/>
  <c r="W749" i="13"/>
  <c r="W752" i="13" s="1"/>
  <c r="J749" i="13"/>
  <c r="E749" i="13"/>
  <c r="F747" i="13"/>
  <c r="Q743" i="13"/>
  <c r="F742" i="13"/>
  <c r="F740" i="13"/>
  <c r="F738" i="13"/>
  <c r="F736" i="13"/>
  <c r="M735" i="13"/>
  <c r="K735" i="13"/>
  <c r="I735" i="13"/>
  <c r="E734" i="13"/>
  <c r="E732" i="13"/>
  <c r="E729" i="13"/>
  <c r="E727" i="13"/>
  <c r="E723" i="13"/>
  <c r="E721" i="13"/>
  <c r="E719" i="13"/>
  <c r="D718" i="13"/>
  <c r="C513" i="13"/>
  <c r="C718" i="13" s="1"/>
  <c r="C923" i="13" s="1"/>
  <c r="C1128" i="13" s="1"/>
  <c r="C1333" i="13" s="1"/>
  <c r="C1538" i="13" s="1"/>
  <c r="C1743" i="13" s="1"/>
  <c r="C1948" i="13" s="1"/>
  <c r="F713" i="13"/>
  <c r="J711" i="13"/>
  <c r="E711" i="13"/>
  <c r="F709" i="13"/>
  <c r="Q705" i="13"/>
  <c r="F703" i="13"/>
  <c r="F701" i="13"/>
  <c r="F700" i="13"/>
  <c r="F699" i="13"/>
  <c r="F698" i="13"/>
  <c r="F697" i="13"/>
  <c r="F696" i="13"/>
  <c r="F695" i="13"/>
  <c r="F694" i="13"/>
  <c r="F693" i="13"/>
  <c r="F692" i="13"/>
  <c r="F691" i="13"/>
  <c r="F690" i="13"/>
  <c r="F689" i="13"/>
  <c r="F688" i="13"/>
  <c r="W687" i="13"/>
  <c r="W688" i="13" s="1"/>
  <c r="W689" i="13" s="1"/>
  <c r="F687" i="13"/>
  <c r="M686" i="13"/>
  <c r="K686" i="13"/>
  <c r="I686" i="13"/>
  <c r="E685" i="13"/>
  <c r="Q683" i="13"/>
  <c r="E682" i="13"/>
  <c r="E681" i="13"/>
  <c r="Q676" i="13"/>
  <c r="F674" i="13"/>
  <c r="E672" i="13"/>
  <c r="F670" i="13"/>
  <c r="Q666" i="13"/>
  <c r="E664" i="13"/>
  <c r="F661" i="13"/>
  <c r="J659" i="13"/>
  <c r="E659" i="13"/>
  <c r="F657" i="13"/>
  <c r="Q653" i="13"/>
  <c r="F651" i="13"/>
  <c r="F649" i="13"/>
  <c r="F648" i="13"/>
  <c r="F647" i="13"/>
  <c r="F646" i="13"/>
  <c r="W645" i="13"/>
  <c r="W646" i="13" s="1"/>
  <c r="W647" i="13" s="1"/>
  <c r="W648" i="13" s="1"/>
  <c r="W649" i="13" s="1"/>
  <c r="W655" i="13" s="1"/>
  <c r="F645" i="13"/>
  <c r="M644" i="13"/>
  <c r="K644" i="13"/>
  <c r="I644" i="13"/>
  <c r="E643" i="13"/>
  <c r="Q641" i="13"/>
  <c r="E640" i="13"/>
  <c r="E639" i="13"/>
  <c r="F635" i="13"/>
  <c r="W633" i="13"/>
  <c r="W636" i="13" s="1"/>
  <c r="J633" i="13"/>
  <c r="E633" i="13"/>
  <c r="F631" i="13"/>
  <c r="Q627" i="13"/>
  <c r="F625" i="13"/>
  <c r="F623" i="13"/>
  <c r="M620" i="13"/>
  <c r="K620" i="13"/>
  <c r="I620" i="13"/>
  <c r="E619" i="13"/>
  <c r="F614" i="13"/>
  <c r="W612" i="13"/>
  <c r="W614" i="13" s="1"/>
  <c r="E610" i="13"/>
  <c r="F608" i="13"/>
  <c r="Q604" i="13"/>
  <c r="F602" i="13"/>
  <c r="F600" i="13"/>
  <c r="F599" i="13"/>
  <c r="F598" i="13"/>
  <c r="W597" i="13"/>
  <c r="W598" i="13" s="1"/>
  <c r="W599" i="13" s="1"/>
  <c r="W600" i="13" s="1"/>
  <c r="W606" i="13" s="1"/>
  <c r="W608" i="13" s="1"/>
  <c r="F597" i="13"/>
  <c r="M596" i="13"/>
  <c r="K596" i="13"/>
  <c r="I596" i="13"/>
  <c r="E594" i="13"/>
  <c r="F592" i="13"/>
  <c r="Q588" i="13"/>
  <c r="E586" i="13"/>
  <c r="E585" i="13"/>
  <c r="D583" i="13"/>
  <c r="W580" i="13"/>
  <c r="Q578" i="13"/>
  <c r="F576" i="13"/>
  <c r="E574" i="13"/>
  <c r="F570" i="13"/>
  <c r="F568" i="13"/>
  <c r="W567" i="13"/>
  <c r="W571" i="13" s="1"/>
  <c r="J567" i="13"/>
  <c r="E567" i="13"/>
  <c r="F565" i="13"/>
  <c r="Q561" i="13"/>
  <c r="F559" i="13"/>
  <c r="F557" i="13"/>
  <c r="M556" i="13"/>
  <c r="K556" i="13"/>
  <c r="I556" i="13"/>
  <c r="E555" i="13"/>
  <c r="Q554" i="13"/>
  <c r="F546" i="13"/>
  <c r="W544" i="13"/>
  <c r="W547" i="13" s="1"/>
  <c r="J544" i="13"/>
  <c r="E544" i="13"/>
  <c r="F542" i="13"/>
  <c r="Q538" i="13"/>
  <c r="F537" i="13"/>
  <c r="F535" i="13"/>
  <c r="F533" i="13"/>
  <c r="F531" i="13"/>
  <c r="M530" i="13"/>
  <c r="K530" i="13"/>
  <c r="I530" i="13"/>
  <c r="E529" i="13"/>
  <c r="E527" i="13"/>
  <c r="E524" i="13"/>
  <c r="E522" i="13"/>
  <c r="E518" i="13"/>
  <c r="E516" i="13"/>
  <c r="E514" i="13"/>
  <c r="D513" i="13"/>
  <c r="K130" i="2"/>
  <c r="F508" i="13"/>
  <c r="J506" i="13"/>
  <c r="E506" i="13"/>
  <c r="F504" i="13"/>
  <c r="Q500" i="13"/>
  <c r="F498" i="13"/>
  <c r="F496" i="13"/>
  <c r="F495" i="13"/>
  <c r="F494" i="13"/>
  <c r="F493" i="13"/>
  <c r="F492" i="13"/>
  <c r="F491" i="13"/>
  <c r="F490" i="13"/>
  <c r="F489" i="13"/>
  <c r="F488" i="13"/>
  <c r="F487" i="13"/>
  <c r="F486" i="13"/>
  <c r="F485" i="13"/>
  <c r="F484" i="13"/>
  <c r="F483" i="13"/>
  <c r="W482" i="13"/>
  <c r="W483" i="13" s="1"/>
  <c r="W484" i="13" s="1"/>
  <c r="F482" i="13"/>
  <c r="M481" i="13"/>
  <c r="K481" i="13"/>
  <c r="I481" i="13"/>
  <c r="E480" i="13"/>
  <c r="Q478" i="13"/>
  <c r="E477" i="13"/>
  <c r="E476" i="13"/>
  <c r="Q471" i="13"/>
  <c r="F469" i="13"/>
  <c r="E467" i="13"/>
  <c r="F465" i="13"/>
  <c r="Q461" i="13"/>
  <c r="E459" i="13"/>
  <c r="F456" i="13"/>
  <c r="J454" i="13"/>
  <c r="E454" i="13"/>
  <c r="F452" i="13"/>
  <c r="Q448" i="13"/>
  <c r="F446" i="13"/>
  <c r="F444" i="13"/>
  <c r="F443" i="13"/>
  <c r="F442" i="13"/>
  <c r="F441" i="13"/>
  <c r="W440" i="13"/>
  <c r="W441" i="13" s="1"/>
  <c r="W442" i="13" s="1"/>
  <c r="W443" i="13" s="1"/>
  <c r="W444" i="13" s="1"/>
  <c r="W450" i="13" s="1"/>
  <c r="F440" i="13"/>
  <c r="M439" i="13"/>
  <c r="K439" i="13"/>
  <c r="I439" i="13"/>
  <c r="E438" i="13"/>
  <c r="Q436" i="13"/>
  <c r="E435" i="13"/>
  <c r="E434" i="13"/>
  <c r="F430" i="13"/>
  <c r="W428" i="13"/>
  <c r="W431" i="13" s="1"/>
  <c r="J428" i="13"/>
  <c r="E428" i="13"/>
  <c r="F426" i="13"/>
  <c r="Q422" i="13"/>
  <c r="F420" i="13"/>
  <c r="F418" i="13"/>
  <c r="M415" i="13"/>
  <c r="K415" i="13"/>
  <c r="I415" i="13"/>
  <c r="E414" i="13"/>
  <c r="F409" i="13"/>
  <c r="W407" i="13"/>
  <c r="W409" i="13" s="1"/>
  <c r="E405" i="13"/>
  <c r="F403" i="13"/>
  <c r="Q399" i="13"/>
  <c r="F397" i="13"/>
  <c r="F395" i="13"/>
  <c r="F394" i="13"/>
  <c r="F393" i="13"/>
  <c r="W392" i="13"/>
  <c r="W393" i="13" s="1"/>
  <c r="W394" i="13" s="1"/>
  <c r="W395" i="13" s="1"/>
  <c r="W401" i="13" s="1"/>
  <c r="W403" i="13" s="1"/>
  <c r="F392" i="13"/>
  <c r="M391" i="13"/>
  <c r="K391" i="13"/>
  <c r="I391" i="13"/>
  <c r="E389" i="13"/>
  <c r="F387" i="13"/>
  <c r="Q383" i="13"/>
  <c r="E381" i="13"/>
  <c r="E380" i="13"/>
  <c r="D378" i="13"/>
  <c r="W375" i="13"/>
  <c r="Q373" i="13"/>
  <c r="F371" i="13"/>
  <c r="E369" i="13"/>
  <c r="F365" i="13"/>
  <c r="F363" i="13"/>
  <c r="W362" i="13"/>
  <c r="W366" i="13" s="1"/>
  <c r="J362" i="13"/>
  <c r="E362" i="13"/>
  <c r="F360" i="13"/>
  <c r="Q356" i="13"/>
  <c r="F354" i="13"/>
  <c r="F352" i="13"/>
  <c r="M351" i="13"/>
  <c r="K351" i="13"/>
  <c r="I351" i="13"/>
  <c r="E350" i="13"/>
  <c r="Q349" i="13"/>
  <c r="F341" i="13"/>
  <c r="W339" i="13"/>
  <c r="W342" i="13" s="1"/>
  <c r="J339" i="13"/>
  <c r="E339" i="13"/>
  <c r="F337" i="13"/>
  <c r="Q333" i="13"/>
  <c r="F332" i="13"/>
  <c r="F330" i="13"/>
  <c r="F328" i="13"/>
  <c r="F326" i="13"/>
  <c r="M325" i="13"/>
  <c r="K325" i="13"/>
  <c r="I325" i="13"/>
  <c r="E324" i="13"/>
  <c r="E322" i="13"/>
  <c r="E319" i="13"/>
  <c r="E317" i="13"/>
  <c r="E313" i="13"/>
  <c r="E311" i="13"/>
  <c r="E309" i="13"/>
  <c r="D308" i="13"/>
  <c r="F178" i="13"/>
  <c r="C994" i="16" l="1"/>
  <c r="C1029" i="16" s="1"/>
  <c r="C1064" i="16" s="1"/>
  <c r="I1064" i="16" s="1"/>
  <c r="P877" i="16"/>
  <c r="Q878" i="16" s="1"/>
  <c r="Q964" i="16" s="1"/>
  <c r="I877" i="16"/>
  <c r="W977" i="16"/>
  <c r="W744" i="16"/>
  <c r="I211" i="16"/>
  <c r="I351" i="16"/>
  <c r="P351" i="16"/>
  <c r="Q352" i="16" s="1"/>
  <c r="Q453" i="16" s="1"/>
  <c r="C491" i="16"/>
  <c r="P211" i="16"/>
  <c r="Q212" i="16" s="1"/>
  <c r="Q313" i="16" s="1"/>
  <c r="W612" i="16"/>
  <c r="M351" i="16"/>
  <c r="W472" i="16"/>
  <c r="W336" i="16"/>
  <c r="W339" i="16" s="1"/>
  <c r="W334" i="16"/>
  <c r="V319" i="16"/>
  <c r="V321" i="16" s="1"/>
  <c r="V323" i="16" s="1"/>
  <c r="V325" i="16" s="1"/>
  <c r="W2125" i="13"/>
  <c r="W2126" i="13" s="1"/>
  <c r="W2127" i="13" s="1"/>
  <c r="W2128" i="13" s="1"/>
  <c r="W2129" i="13" s="1"/>
  <c r="W2130" i="13" s="1"/>
  <c r="W2131" i="13" s="1"/>
  <c r="W2132" i="13" s="1"/>
  <c r="W2133" i="13" s="1"/>
  <c r="W2134" i="13" s="1"/>
  <c r="W2135" i="13" s="1"/>
  <c r="W2136" i="13" s="1"/>
  <c r="W2142" i="13"/>
  <c r="W2094" i="13"/>
  <c r="W2097" i="13" s="1"/>
  <c r="W2092" i="13"/>
  <c r="W1937" i="13"/>
  <c r="W1920" i="13"/>
  <c r="W1921" i="13" s="1"/>
  <c r="W1922" i="13" s="1"/>
  <c r="W1923" i="13" s="1"/>
  <c r="W1924" i="13" s="1"/>
  <c r="W1925" i="13" s="1"/>
  <c r="W1926" i="13" s="1"/>
  <c r="W1927" i="13" s="1"/>
  <c r="W1928" i="13" s="1"/>
  <c r="W1929" i="13" s="1"/>
  <c r="W1930" i="13" s="1"/>
  <c r="W1931" i="13" s="1"/>
  <c r="W1889" i="13"/>
  <c r="W1892" i="13" s="1"/>
  <c r="W1887" i="13"/>
  <c r="W1715" i="13"/>
  <c r="W1716" i="13" s="1"/>
  <c r="W1717" i="13" s="1"/>
  <c r="W1718" i="13" s="1"/>
  <c r="W1719" i="13" s="1"/>
  <c r="W1720" i="13" s="1"/>
  <c r="W1721" i="13" s="1"/>
  <c r="W1722" i="13" s="1"/>
  <c r="W1723" i="13" s="1"/>
  <c r="W1724" i="13" s="1"/>
  <c r="W1725" i="13" s="1"/>
  <c r="W1726" i="13" s="1"/>
  <c r="W1732" i="13"/>
  <c r="W1684" i="13"/>
  <c r="W1687" i="13" s="1"/>
  <c r="W1682" i="13"/>
  <c r="W1527" i="13"/>
  <c r="W1510" i="13"/>
  <c r="W1511" i="13" s="1"/>
  <c r="W1512" i="13" s="1"/>
  <c r="W1513" i="13" s="1"/>
  <c r="W1514" i="13" s="1"/>
  <c r="W1515" i="13" s="1"/>
  <c r="W1516" i="13" s="1"/>
  <c r="W1517" i="13" s="1"/>
  <c r="W1518" i="13" s="1"/>
  <c r="W1519" i="13" s="1"/>
  <c r="W1520" i="13" s="1"/>
  <c r="W1521" i="13" s="1"/>
  <c r="W1479" i="13"/>
  <c r="W1482" i="13" s="1"/>
  <c r="W1477" i="13"/>
  <c r="W1305" i="13"/>
  <c r="W1306" i="13" s="1"/>
  <c r="W1307" i="13" s="1"/>
  <c r="W1308" i="13" s="1"/>
  <c r="W1309" i="13" s="1"/>
  <c r="W1310" i="13" s="1"/>
  <c r="W1311" i="13" s="1"/>
  <c r="W1312" i="13" s="1"/>
  <c r="W1313" i="13" s="1"/>
  <c r="W1314" i="13" s="1"/>
  <c r="W1315" i="13" s="1"/>
  <c r="W1316" i="13" s="1"/>
  <c r="W1322" i="13"/>
  <c r="W1274" i="13"/>
  <c r="W1277" i="13" s="1"/>
  <c r="W1272" i="13"/>
  <c r="W1069" i="13"/>
  <c r="W1072" i="13" s="1"/>
  <c r="W1067" i="13"/>
  <c r="W1117" i="13"/>
  <c r="W1100" i="13"/>
  <c r="W1101" i="13" s="1"/>
  <c r="W1102" i="13" s="1"/>
  <c r="W1103" i="13" s="1"/>
  <c r="W1104" i="13" s="1"/>
  <c r="W1105" i="13" s="1"/>
  <c r="W1106" i="13" s="1"/>
  <c r="W1107" i="13" s="1"/>
  <c r="W1108" i="13" s="1"/>
  <c r="W1109" i="13" s="1"/>
  <c r="W1110" i="13" s="1"/>
  <c r="W1111" i="13" s="1"/>
  <c r="W912" i="13"/>
  <c r="W895" i="13"/>
  <c r="W896" i="13" s="1"/>
  <c r="W897" i="13" s="1"/>
  <c r="W898" i="13" s="1"/>
  <c r="W899" i="13" s="1"/>
  <c r="W900" i="13" s="1"/>
  <c r="W901" i="13" s="1"/>
  <c r="W902" i="13" s="1"/>
  <c r="W903" i="13" s="1"/>
  <c r="W904" i="13" s="1"/>
  <c r="W905" i="13" s="1"/>
  <c r="W906" i="13" s="1"/>
  <c r="W864" i="13"/>
  <c r="W867" i="13" s="1"/>
  <c r="W862" i="13"/>
  <c r="W707" i="13"/>
  <c r="W690" i="13"/>
  <c r="W691" i="13" s="1"/>
  <c r="W692" i="13" s="1"/>
  <c r="W693" i="13" s="1"/>
  <c r="W694" i="13" s="1"/>
  <c r="W695" i="13" s="1"/>
  <c r="W696" i="13" s="1"/>
  <c r="W697" i="13" s="1"/>
  <c r="W698" i="13" s="1"/>
  <c r="W699" i="13" s="1"/>
  <c r="W700" i="13" s="1"/>
  <c r="W701" i="13" s="1"/>
  <c r="W659" i="13"/>
  <c r="W662" i="13" s="1"/>
  <c r="W657" i="13"/>
  <c r="W502" i="13"/>
  <c r="W485" i="13"/>
  <c r="W486" i="13" s="1"/>
  <c r="W487" i="13" s="1"/>
  <c r="W488" i="13" s="1"/>
  <c r="W489" i="13" s="1"/>
  <c r="W490" i="13" s="1"/>
  <c r="W491" i="13" s="1"/>
  <c r="W492" i="13" s="1"/>
  <c r="W493" i="13" s="1"/>
  <c r="W494" i="13" s="1"/>
  <c r="W495" i="13" s="1"/>
  <c r="W496" i="13" s="1"/>
  <c r="W454" i="13"/>
  <c r="W457" i="13" s="1"/>
  <c r="W452" i="13"/>
  <c r="P1064" i="16" l="1"/>
  <c r="Q1065" i="16" s="1"/>
  <c r="M1064" i="16"/>
  <c r="V979" i="16"/>
  <c r="W988" i="16"/>
  <c r="W990" i="16" s="1"/>
  <c r="W755" i="16"/>
  <c r="W757" i="16" s="1"/>
  <c r="V746" i="16"/>
  <c r="P491" i="16"/>
  <c r="Q492" i="16" s="1"/>
  <c r="Q593" i="16" s="1"/>
  <c r="I491" i="16"/>
  <c r="M491" i="16"/>
  <c r="W616" i="16"/>
  <c r="W619" i="16" s="1"/>
  <c r="W614" i="16"/>
  <c r="W476" i="16"/>
  <c r="W479" i="16" s="1"/>
  <c r="W474" i="16"/>
  <c r="W345" i="16"/>
  <c r="W347" i="16" s="1"/>
  <c r="V336" i="16"/>
  <c r="W2144" i="13"/>
  <c r="V2146" i="13" s="1"/>
  <c r="W2146" i="13"/>
  <c r="W2149" i="13" s="1"/>
  <c r="V2094" i="13"/>
  <c r="W2103" i="13"/>
  <c r="W2105" i="13" s="1"/>
  <c r="W2107" i="13" s="1"/>
  <c r="W2113" i="13" s="1"/>
  <c r="W1898" i="13"/>
  <c r="W1900" i="13" s="1"/>
  <c r="W1902" i="13" s="1"/>
  <c r="W1908" i="13" s="1"/>
  <c r="V1889" i="13"/>
  <c r="W1939" i="13"/>
  <c r="V1941" i="13" s="1"/>
  <c r="W1941" i="13"/>
  <c r="W1944" i="13" s="1"/>
  <c r="V1684" i="13"/>
  <c r="W1693" i="13"/>
  <c r="W1695" i="13" s="1"/>
  <c r="W1697" i="13" s="1"/>
  <c r="W1703" i="13" s="1"/>
  <c r="W1734" i="13"/>
  <c r="V1736" i="13" s="1"/>
  <c r="W1736" i="13"/>
  <c r="W1739" i="13" s="1"/>
  <c r="V1479" i="13"/>
  <c r="W1488" i="13"/>
  <c r="W1490" i="13" s="1"/>
  <c r="W1492" i="13" s="1"/>
  <c r="W1498" i="13" s="1"/>
  <c r="W1529" i="13"/>
  <c r="V1531" i="13" s="1"/>
  <c r="W1531" i="13"/>
  <c r="W1534" i="13" s="1"/>
  <c r="W1283" i="13"/>
  <c r="W1285" i="13" s="1"/>
  <c r="W1287" i="13" s="1"/>
  <c r="W1293" i="13" s="1"/>
  <c r="V1274" i="13"/>
  <c r="W1326" i="13"/>
  <c r="W1329" i="13" s="1"/>
  <c r="W1324" i="13"/>
  <c r="V1326" i="13" s="1"/>
  <c r="W1119" i="13"/>
  <c r="V1121" i="13" s="1"/>
  <c r="W1121" i="13"/>
  <c r="W1124" i="13" s="1"/>
  <c r="W1078" i="13"/>
  <c r="W1080" i="13" s="1"/>
  <c r="W1082" i="13" s="1"/>
  <c r="W1088" i="13" s="1"/>
  <c r="V1069" i="13"/>
  <c r="V864" i="13"/>
  <c r="W873" i="13"/>
  <c r="W875" i="13" s="1"/>
  <c r="W877" i="13" s="1"/>
  <c r="W883" i="13" s="1"/>
  <c r="W916" i="13"/>
  <c r="W919" i="13" s="1"/>
  <c r="W914" i="13"/>
  <c r="V916" i="13" s="1"/>
  <c r="V659" i="13"/>
  <c r="W668" i="13"/>
  <c r="W670" i="13" s="1"/>
  <c r="W672" i="13" s="1"/>
  <c r="W678" i="13" s="1"/>
  <c r="W709" i="13"/>
  <c r="V711" i="13" s="1"/>
  <c r="W711" i="13"/>
  <c r="W714" i="13" s="1"/>
  <c r="V454" i="13"/>
  <c r="W463" i="13"/>
  <c r="W465" i="13" s="1"/>
  <c r="W467" i="13" s="1"/>
  <c r="W473" i="13" s="1"/>
  <c r="W506" i="13"/>
  <c r="W509" i="13" s="1"/>
  <c r="W504" i="13"/>
  <c r="V506" i="13" s="1"/>
  <c r="V616" i="16" l="1"/>
  <c r="W625" i="16"/>
  <c r="W627" i="16" s="1"/>
  <c r="V476" i="16"/>
  <c r="W485" i="16"/>
  <c r="W487" i="16" s="1"/>
  <c r="E113" i="4" l="1"/>
  <c r="E112" i="4"/>
  <c r="E111" i="4"/>
  <c r="E110" i="4"/>
  <c r="E109" i="4"/>
  <c r="E108" i="4"/>
  <c r="E107" i="4"/>
  <c r="E106" i="4"/>
  <c r="E105" i="4"/>
  <c r="G130" i="2"/>
  <c r="E188" i="2"/>
  <c r="E187" i="2"/>
  <c r="E186" i="2"/>
  <c r="E185" i="2"/>
  <c r="E184" i="2"/>
  <c r="E183" i="2"/>
  <c r="E182" i="2"/>
  <c r="E181" i="2"/>
  <c r="E180" i="2"/>
  <c r="E179" i="2"/>
  <c r="D130" i="2"/>
  <c r="E130" i="2" s="1"/>
  <c r="D123" i="2"/>
  <c r="E123" i="2" s="1"/>
  <c r="O130" i="2"/>
  <c r="A130" i="2" s="1"/>
  <c r="C124" i="2"/>
  <c r="C125" i="2" s="1"/>
  <c r="C126" i="2" s="1"/>
  <c r="C127" i="2" s="1"/>
  <c r="C128" i="2" s="1"/>
  <c r="C129" i="2" s="1"/>
  <c r="C131" i="2" s="1"/>
  <c r="C132" i="2" s="1"/>
  <c r="C133" i="2" s="1"/>
  <c r="C134" i="2" s="1"/>
  <c r="C135" i="2" s="1"/>
  <c r="C136" i="2" s="1"/>
  <c r="C137" i="2" s="1"/>
  <c r="C138" i="2" s="1"/>
  <c r="C139" i="2" s="1"/>
  <c r="C140" i="2" s="1"/>
  <c r="C141" i="2" s="1"/>
  <c r="C142" i="2" s="1"/>
  <c r="C143" i="2" s="1"/>
  <c r="C144" i="2" s="1"/>
  <c r="C145" i="2" s="1"/>
  <c r="C146" i="2" s="1"/>
  <c r="C147" i="2" s="1"/>
  <c r="C148" i="2" s="1"/>
  <c r="C149" i="2" s="1"/>
  <c r="C150" i="2" s="1"/>
  <c r="C151" i="2" s="1"/>
  <c r="C152" i="2" s="1"/>
  <c r="C153" i="2" s="1"/>
  <c r="C154" i="2" s="1"/>
  <c r="C155" i="2" s="1"/>
  <c r="C156" i="2" s="1"/>
  <c r="C157" i="2" s="1"/>
  <c r="C158" i="2" s="1"/>
  <c r="C159" i="2" s="1"/>
  <c r="C160" i="2" s="1"/>
  <c r="C161" i="2" s="1"/>
  <c r="C162" i="2" s="1"/>
  <c r="C163" i="2" s="1"/>
  <c r="C164" i="2" s="1"/>
  <c r="C165" i="2" s="1"/>
  <c r="C166" i="2" s="1"/>
  <c r="C167" i="2" s="1"/>
  <c r="C168" i="2" s="1"/>
  <c r="C169" i="2" s="1"/>
  <c r="C170" i="2" s="1"/>
  <c r="C171" i="2" s="1"/>
  <c r="C172" i="2" s="1"/>
  <c r="C173" i="2" s="1"/>
  <c r="C174" i="2" s="1"/>
  <c r="C175" i="2" s="1"/>
  <c r="D175" i="2" s="1"/>
  <c r="E175" i="2" s="1"/>
  <c r="D124" i="2" l="1"/>
  <c r="E124" i="2" s="1"/>
  <c r="D128" i="2"/>
  <c r="E128" i="2" s="1"/>
  <c r="D132" i="2"/>
  <c r="E132" i="2" s="1"/>
  <c r="D136" i="2"/>
  <c r="E136" i="2" s="1"/>
  <c r="D140" i="2"/>
  <c r="E140" i="2" s="1"/>
  <c r="D144" i="2"/>
  <c r="E144" i="2" s="1"/>
  <c r="D148" i="2"/>
  <c r="E148" i="2" s="1"/>
  <c r="D152" i="2"/>
  <c r="E152" i="2" s="1"/>
  <c r="D156" i="2"/>
  <c r="E156" i="2" s="1"/>
  <c r="D160" i="2"/>
  <c r="E160" i="2" s="1"/>
  <c r="D164" i="2"/>
  <c r="E164" i="2" s="1"/>
  <c r="D168" i="2"/>
  <c r="E168" i="2" s="1"/>
  <c r="D172" i="2"/>
  <c r="E172" i="2" s="1"/>
  <c r="D126" i="2"/>
  <c r="E126" i="2" s="1"/>
  <c r="D134" i="2"/>
  <c r="E134" i="2" s="1"/>
  <c r="D138" i="2"/>
  <c r="E138" i="2" s="1"/>
  <c r="D142" i="2"/>
  <c r="E142" i="2" s="1"/>
  <c r="D146" i="2"/>
  <c r="E146" i="2" s="1"/>
  <c r="D150" i="2"/>
  <c r="E150" i="2" s="1"/>
  <c r="D154" i="2"/>
  <c r="E154" i="2" s="1"/>
  <c r="D158" i="2"/>
  <c r="E158" i="2" s="1"/>
  <c r="D162" i="2"/>
  <c r="E162" i="2" s="1"/>
  <c r="D166" i="2"/>
  <c r="E166" i="2" s="1"/>
  <c r="D170" i="2"/>
  <c r="E170" i="2" s="1"/>
  <c r="D174" i="2"/>
  <c r="E174" i="2" s="1"/>
  <c r="D125" i="2"/>
  <c r="E125" i="2" s="1"/>
  <c r="D129" i="2"/>
  <c r="E129" i="2" s="1"/>
  <c r="D133" i="2"/>
  <c r="E133" i="2" s="1"/>
  <c r="D137" i="2"/>
  <c r="E137" i="2" s="1"/>
  <c r="D141" i="2"/>
  <c r="E141" i="2" s="1"/>
  <c r="D145" i="2"/>
  <c r="E145" i="2" s="1"/>
  <c r="D149" i="2"/>
  <c r="E149" i="2" s="1"/>
  <c r="D153" i="2"/>
  <c r="E153" i="2" s="1"/>
  <c r="D157" i="2"/>
  <c r="E157" i="2" s="1"/>
  <c r="D161" i="2"/>
  <c r="E161" i="2" s="1"/>
  <c r="D165" i="2"/>
  <c r="E165" i="2" s="1"/>
  <c r="D169" i="2"/>
  <c r="E169" i="2" s="1"/>
  <c r="D173" i="2"/>
  <c r="E173" i="2" s="1"/>
  <c r="D127" i="2"/>
  <c r="E127" i="2" s="1"/>
  <c r="D131" i="2"/>
  <c r="E131" i="2" s="1"/>
  <c r="D135" i="2"/>
  <c r="E135" i="2" s="1"/>
  <c r="D139" i="2"/>
  <c r="E139" i="2" s="1"/>
  <c r="D143" i="2"/>
  <c r="E143" i="2" s="1"/>
  <c r="D147" i="2"/>
  <c r="E147" i="2" s="1"/>
  <c r="D151" i="2"/>
  <c r="E151" i="2" s="1"/>
  <c r="D155" i="2"/>
  <c r="E155" i="2" s="1"/>
  <c r="D159" i="2"/>
  <c r="E159" i="2" s="1"/>
  <c r="D163" i="2"/>
  <c r="E163" i="2" s="1"/>
  <c r="D167" i="2"/>
  <c r="E167" i="2" s="1"/>
  <c r="D171" i="2"/>
  <c r="E171" i="2" s="1"/>
  <c r="W828" i="16"/>
  <c r="W122" i="16" l="1"/>
  <c r="F185" i="13" l="1"/>
  <c r="F97" i="13" l="1"/>
  <c r="R92" i="1"/>
  <c r="E45" i="1"/>
  <c r="M45" i="1" s="1"/>
  <c r="D37" i="1"/>
  <c r="D38" i="1" s="1"/>
  <c r="D39" i="1" s="1"/>
  <c r="D40" i="1" s="1"/>
  <c r="D41" i="1" s="1"/>
  <c r="D42" i="1" s="1"/>
  <c r="D43" i="1" s="1"/>
  <c r="D44" i="1" s="1"/>
  <c r="E44" i="1" s="1"/>
  <c r="L44" i="1" s="1"/>
  <c r="E43" i="1" l="1"/>
  <c r="M43" i="1" s="1"/>
  <c r="R45" i="1"/>
  <c r="L45" i="1"/>
  <c r="R44" i="1"/>
  <c r="M44" i="1"/>
  <c r="I51" i="2"/>
  <c r="B51" i="2" s="1"/>
  <c r="I52" i="2"/>
  <c r="B52" i="2" s="1"/>
  <c r="I53" i="2"/>
  <c r="B53" i="2" s="1"/>
  <c r="I54" i="2"/>
  <c r="B54" i="2" s="1"/>
  <c r="I55" i="2"/>
  <c r="B55" i="2" s="1"/>
  <c r="I56" i="2"/>
  <c r="B56" i="2" s="1"/>
  <c r="I57" i="2"/>
  <c r="B57" i="2" s="1"/>
  <c r="I58" i="2"/>
  <c r="B58" i="2" s="1"/>
  <c r="I59" i="2"/>
  <c r="B59" i="2" s="1"/>
  <c r="I60" i="2"/>
  <c r="B60" i="2" s="1"/>
  <c r="I61" i="2"/>
  <c r="B61" i="2" s="1"/>
  <c r="I62" i="2"/>
  <c r="B62" i="2" s="1"/>
  <c r="I63" i="2"/>
  <c r="B63" i="2" s="1"/>
  <c r="I64" i="2"/>
  <c r="B64" i="2" s="1"/>
  <c r="I65" i="2"/>
  <c r="B65" i="2" s="1"/>
  <c r="I66" i="2"/>
  <c r="B66" i="2" s="1"/>
  <c r="I67" i="2"/>
  <c r="B67" i="2" s="1"/>
  <c r="I68" i="2"/>
  <c r="B68" i="2" s="1"/>
  <c r="I69" i="2"/>
  <c r="B69" i="2" s="1"/>
  <c r="I70" i="2"/>
  <c r="B70" i="2" s="1"/>
  <c r="I71" i="2"/>
  <c r="B71" i="2" s="1"/>
  <c r="I72" i="2"/>
  <c r="B72" i="2" s="1"/>
  <c r="I73" i="2"/>
  <c r="B73" i="2" s="1"/>
  <c r="I74" i="2"/>
  <c r="B74" i="2" s="1"/>
  <c r="I75" i="2"/>
  <c r="B75" i="2" s="1"/>
  <c r="I76" i="2"/>
  <c r="B76" i="2" s="1"/>
  <c r="I77" i="2"/>
  <c r="B77" i="2" s="1"/>
  <c r="I78" i="2"/>
  <c r="B78" i="2" s="1"/>
  <c r="O175" i="2"/>
  <c r="A175" i="2" s="1"/>
  <c r="O172" i="2"/>
  <c r="A172" i="2" s="1"/>
  <c r="O171" i="2"/>
  <c r="A171" i="2" s="1"/>
  <c r="O170" i="2"/>
  <c r="A170" i="2" s="1"/>
  <c r="O169" i="2"/>
  <c r="A169" i="2" s="1"/>
  <c r="O168" i="2"/>
  <c r="A168" i="2" s="1"/>
  <c r="O167" i="2"/>
  <c r="A167" i="2" s="1"/>
  <c r="O166" i="2"/>
  <c r="A166" i="2" s="1"/>
  <c r="O165" i="2"/>
  <c r="A165" i="2" s="1"/>
  <c r="O164" i="2"/>
  <c r="A164" i="2" s="1"/>
  <c r="O163" i="2"/>
  <c r="A163" i="2" s="1"/>
  <c r="O162" i="2"/>
  <c r="A162" i="2" s="1"/>
  <c r="O160" i="2"/>
  <c r="A160" i="2" s="1"/>
  <c r="O159" i="2"/>
  <c r="A159" i="2" s="1"/>
  <c r="O158" i="2"/>
  <c r="A158" i="2" s="1"/>
  <c r="O157" i="2"/>
  <c r="A157" i="2" s="1"/>
  <c r="O156" i="2"/>
  <c r="A156" i="2" s="1"/>
  <c r="O155" i="2"/>
  <c r="A155" i="2" s="1"/>
  <c r="O154" i="2"/>
  <c r="A154" i="2" s="1"/>
  <c r="O153" i="2"/>
  <c r="A153" i="2" s="1"/>
  <c r="O152" i="2"/>
  <c r="A152" i="2" s="1"/>
  <c r="O151" i="2"/>
  <c r="A151" i="2" s="1"/>
  <c r="O150" i="2"/>
  <c r="A150" i="2" s="1"/>
  <c r="O146" i="2"/>
  <c r="A146" i="2" s="1"/>
  <c r="O145" i="2"/>
  <c r="A145" i="2" s="1"/>
  <c r="O144" i="2"/>
  <c r="A144" i="2" s="1"/>
  <c r="O143" i="2"/>
  <c r="A143" i="2" s="1"/>
  <c r="O142" i="2"/>
  <c r="A142" i="2" s="1"/>
  <c r="O141" i="2"/>
  <c r="A141" i="2" s="1"/>
  <c r="O140" i="2"/>
  <c r="A140" i="2" s="1"/>
  <c r="O139" i="2"/>
  <c r="A139" i="2" s="1"/>
  <c r="O138" i="2"/>
  <c r="A138" i="2" s="1"/>
  <c r="O137" i="2"/>
  <c r="A137" i="2" s="1"/>
  <c r="O136" i="2"/>
  <c r="A136" i="2" s="1"/>
  <c r="O135" i="2"/>
  <c r="A135" i="2" s="1"/>
  <c r="O134" i="2"/>
  <c r="A134" i="2" s="1"/>
  <c r="O133" i="2"/>
  <c r="A133" i="2" s="1"/>
  <c r="O129" i="2"/>
  <c r="A129" i="2" s="1"/>
  <c r="O125" i="2"/>
  <c r="A125" i="2" s="1"/>
  <c r="O124" i="2"/>
  <c r="A124" i="2" s="1"/>
  <c r="A123" i="2"/>
  <c r="L43" i="1" l="1"/>
  <c r="R43" i="1"/>
  <c r="E37" i="1"/>
  <c r="M37" i="1" s="1"/>
  <c r="E41" i="1"/>
  <c r="M41" i="1" s="1"/>
  <c r="E73" i="1"/>
  <c r="D3" i="2" l="1"/>
  <c r="F60" i="1" l="1"/>
  <c r="E200" i="2" l="1"/>
  <c r="D200" i="2"/>
  <c r="C200" i="2"/>
  <c r="B200" i="2"/>
  <c r="C199" i="2"/>
  <c r="B199" i="2"/>
  <c r="F198" i="2"/>
  <c r="E198" i="2"/>
  <c r="D198" i="2"/>
  <c r="C198" i="2"/>
  <c r="G197" i="2"/>
  <c r="F197" i="2"/>
  <c r="E197" i="2"/>
  <c r="D197" i="2"/>
  <c r="C197" i="2"/>
  <c r="B197" i="2"/>
  <c r="G196" i="2"/>
  <c r="F196" i="2"/>
  <c r="E196" i="2"/>
  <c r="D196" i="2"/>
  <c r="C196" i="2"/>
  <c r="D195" i="2"/>
  <c r="C195" i="2"/>
  <c r="B195" i="2"/>
  <c r="D194" i="2"/>
  <c r="C194" i="2"/>
  <c r="B194" i="2"/>
  <c r="E193" i="2"/>
  <c r="D193" i="2"/>
  <c r="C193" i="2"/>
  <c r="B193" i="2"/>
  <c r="E192" i="2"/>
  <c r="D192" i="2"/>
  <c r="C192" i="2"/>
  <c r="B192" i="2"/>
  <c r="C191" i="2"/>
  <c r="B191" i="2"/>
  <c r="E42" i="1"/>
  <c r="M42" i="1" s="1"/>
  <c r="E40" i="1"/>
  <c r="M40" i="1" s="1"/>
  <c r="E39" i="1"/>
  <c r="M39" i="1" s="1"/>
  <c r="E38" i="1"/>
  <c r="M38" i="1" s="1"/>
  <c r="E36" i="1"/>
  <c r="M36" i="1" s="1"/>
  <c r="G175" i="2"/>
  <c r="F175" i="2"/>
  <c r="K174" i="2"/>
  <c r="G174" i="2"/>
  <c r="F174" i="2"/>
  <c r="K173" i="2"/>
  <c r="G173" i="2"/>
  <c r="F173" i="2"/>
  <c r="G172" i="2"/>
  <c r="F172" i="2"/>
  <c r="G171" i="2"/>
  <c r="F171" i="2"/>
  <c r="K170" i="2"/>
  <c r="G170" i="2"/>
  <c r="F170" i="2"/>
  <c r="K169" i="2"/>
  <c r="G169" i="2"/>
  <c r="F169" i="2"/>
  <c r="G168" i="2"/>
  <c r="F168" i="2"/>
  <c r="G167" i="2"/>
  <c r="F167" i="2"/>
  <c r="K166" i="2"/>
  <c r="G166" i="2"/>
  <c r="F166" i="2"/>
  <c r="K165" i="2"/>
  <c r="G165" i="2"/>
  <c r="F165" i="2"/>
  <c r="G164" i="2"/>
  <c r="F164" i="2"/>
  <c r="G163" i="2"/>
  <c r="F163" i="2"/>
  <c r="K162" i="2"/>
  <c r="G162" i="2"/>
  <c r="F162" i="2"/>
  <c r="G161" i="2"/>
  <c r="F161" i="2"/>
  <c r="F160" i="2"/>
  <c r="F159" i="2"/>
  <c r="F158" i="2"/>
  <c r="G157" i="2"/>
  <c r="F157" i="2"/>
  <c r="F156" i="2"/>
  <c r="F155" i="2"/>
  <c r="F154" i="2"/>
  <c r="F153" i="2"/>
  <c r="K152" i="2"/>
  <c r="F152" i="2"/>
  <c r="K151" i="2"/>
  <c r="F151" i="2"/>
  <c r="K150" i="2"/>
  <c r="F150" i="2"/>
  <c r="G149" i="2"/>
  <c r="F149" i="2"/>
  <c r="G148" i="2"/>
  <c r="F148" i="2"/>
  <c r="G147" i="2"/>
  <c r="F147" i="2"/>
  <c r="G146" i="2"/>
  <c r="F146" i="2"/>
  <c r="G145" i="2"/>
  <c r="F145" i="2"/>
  <c r="G144" i="2"/>
  <c r="F144" i="2"/>
  <c r="G143" i="2"/>
  <c r="F143" i="2"/>
  <c r="G142" i="2"/>
  <c r="F142" i="2"/>
  <c r="G141" i="2"/>
  <c r="F141" i="2"/>
  <c r="G140" i="2"/>
  <c r="F140" i="2"/>
  <c r="G139" i="2"/>
  <c r="F139" i="2"/>
  <c r="G138" i="2"/>
  <c r="F138" i="2"/>
  <c r="G137" i="2"/>
  <c r="F137" i="2"/>
  <c r="K136" i="2"/>
  <c r="G136" i="2"/>
  <c r="F136" i="2"/>
  <c r="K135" i="2"/>
  <c r="G135" i="2"/>
  <c r="F135" i="2"/>
  <c r="G134" i="2"/>
  <c r="F134" i="2"/>
  <c r="G133" i="2"/>
  <c r="F133" i="2"/>
  <c r="G132" i="2"/>
  <c r="F132" i="2"/>
  <c r="G131" i="2"/>
  <c r="F131" i="2"/>
  <c r="G129" i="2"/>
  <c r="G128" i="2"/>
  <c r="F128" i="2"/>
  <c r="G127" i="2"/>
  <c r="F127" i="2"/>
  <c r="G126" i="2"/>
  <c r="F126" i="2"/>
  <c r="G125" i="2"/>
  <c r="G124" i="2"/>
  <c r="F124" i="2"/>
  <c r="K123" i="2"/>
  <c r="G123" i="2"/>
  <c r="F123" i="2"/>
  <c r="A121" i="2"/>
  <c r="B119" i="2"/>
  <c r="B118" i="2"/>
  <c r="B117" i="2"/>
  <c r="B116" i="2"/>
  <c r="B115" i="2"/>
  <c r="B114" i="2"/>
  <c r="B113" i="2"/>
  <c r="B112" i="2"/>
  <c r="B111" i="2"/>
  <c r="B110" i="2"/>
  <c r="B109" i="2"/>
  <c r="B108" i="2"/>
  <c r="B107" i="2"/>
  <c r="B106" i="2"/>
  <c r="B105" i="2"/>
  <c r="B104" i="2"/>
  <c r="B103" i="2"/>
  <c r="B102" i="2"/>
  <c r="B101" i="2"/>
  <c r="B100" i="2"/>
  <c r="B99" i="2"/>
  <c r="B98" i="2"/>
  <c r="B97" i="2"/>
  <c r="B96" i="2"/>
  <c r="B95" i="2"/>
  <c r="B94" i="2"/>
  <c r="B93" i="2"/>
  <c r="B92" i="2"/>
  <c r="B91" i="2"/>
  <c r="B90" i="2"/>
  <c r="B89" i="2"/>
  <c r="B88" i="2"/>
  <c r="B87" i="2"/>
  <c r="B86" i="2"/>
  <c r="B85" i="2"/>
  <c r="B84" i="2"/>
  <c r="A84" i="2"/>
  <c r="B50" i="2"/>
  <c r="A50" i="2"/>
  <c r="A49" i="2"/>
  <c r="C45" i="2"/>
  <c r="B45" i="2"/>
  <c r="C44" i="2"/>
  <c r="B44" i="2"/>
  <c r="E43" i="2"/>
  <c r="D43" i="2"/>
  <c r="C43" i="2"/>
  <c r="B43" i="2"/>
  <c r="F42" i="2"/>
  <c r="E42" i="2"/>
  <c r="D42" i="2"/>
  <c r="B42" i="2"/>
  <c r="B41" i="2"/>
  <c r="B40" i="2"/>
  <c r="B39" i="2"/>
  <c r="B38" i="2"/>
  <c r="B37" i="2"/>
  <c r="B36" i="2"/>
  <c r="B35" i="2"/>
  <c r="B34" i="2"/>
  <c r="B33" i="2"/>
  <c r="D32" i="2"/>
  <c r="C32" i="2"/>
  <c r="B32" i="2"/>
  <c r="G31" i="2"/>
  <c r="F31" i="2"/>
  <c r="E31" i="2"/>
  <c r="D31" i="2"/>
  <c r="C31" i="2"/>
  <c r="B31" i="2"/>
  <c r="C30" i="2"/>
  <c r="B30" i="2"/>
  <c r="C29" i="2"/>
  <c r="B29" i="2"/>
  <c r="B27" i="2"/>
  <c r="B25" i="2"/>
  <c r="B23" i="2"/>
  <c r="B17" i="2"/>
  <c r="B16" i="2"/>
  <c r="B15" i="2"/>
  <c r="B14" i="2"/>
  <c r="B13" i="2"/>
  <c r="B12" i="2"/>
  <c r="B11" i="2"/>
  <c r="AF8" i="2"/>
  <c r="AE8" i="2"/>
  <c r="AD8" i="2"/>
  <c r="AC8" i="2"/>
  <c r="AB8" i="2"/>
  <c r="AA8" i="2"/>
  <c r="Z8" i="2"/>
  <c r="Y8" i="2"/>
  <c r="X8" i="2"/>
  <c r="W8" i="2"/>
  <c r="V8" i="2"/>
  <c r="U8" i="2"/>
  <c r="T8" i="2"/>
  <c r="S8" i="2"/>
  <c r="R8" i="2"/>
  <c r="Q8" i="2"/>
  <c r="P8" i="2"/>
  <c r="O8" i="2"/>
  <c r="N8" i="2"/>
  <c r="M8" i="2"/>
  <c r="L8" i="2"/>
  <c r="K8" i="2"/>
  <c r="J8" i="2"/>
  <c r="I8" i="2"/>
  <c r="H8" i="2"/>
  <c r="G8" i="2"/>
  <c r="F8" i="2"/>
  <c r="E8" i="2"/>
  <c r="D8" i="2"/>
  <c r="C8" i="2"/>
  <c r="B8" i="2"/>
  <c r="B7" i="2"/>
  <c r="G6" i="2"/>
  <c r="F6" i="2"/>
  <c r="E6" i="2"/>
  <c r="D6" i="2"/>
  <c r="C6" i="2"/>
  <c r="B6" i="2"/>
  <c r="B5" i="2"/>
  <c r="C1" i="2"/>
  <c r="B1" i="2"/>
  <c r="A1" i="2"/>
  <c r="C25" i="10"/>
  <c r="C23" i="10"/>
  <c r="F12" i="10"/>
  <c r="D12" i="10"/>
  <c r="C10" i="10"/>
  <c r="C9" i="10"/>
  <c r="C7" i="10"/>
  <c r="C5" i="10"/>
  <c r="D2" i="10"/>
  <c r="F1" i="10"/>
  <c r="D1" i="10"/>
  <c r="A1" i="10"/>
  <c r="C7" i="9"/>
  <c r="C5" i="9"/>
  <c r="D2" i="9"/>
  <c r="F1" i="9"/>
  <c r="D1" i="9"/>
  <c r="A1" i="9"/>
  <c r="D371" i="21"/>
  <c r="F364" i="21"/>
  <c r="J362" i="21"/>
  <c r="E362" i="21"/>
  <c r="F360" i="21"/>
  <c r="E354" i="21"/>
  <c r="F352" i="21"/>
  <c r="M351" i="21"/>
  <c r="K351" i="21"/>
  <c r="I351" i="21"/>
  <c r="E350" i="21"/>
  <c r="E349" i="21"/>
  <c r="E348" i="21"/>
  <c r="E345" i="21"/>
  <c r="E344" i="21"/>
  <c r="D342" i="21"/>
  <c r="D340" i="21"/>
  <c r="F335" i="21"/>
  <c r="J333" i="21"/>
  <c r="E333" i="21"/>
  <c r="F331" i="21"/>
  <c r="E325" i="21"/>
  <c r="E323" i="21"/>
  <c r="E322" i="21"/>
  <c r="E321" i="21"/>
  <c r="E320" i="21"/>
  <c r="M319" i="21"/>
  <c r="K319" i="21"/>
  <c r="I319" i="21"/>
  <c r="E318" i="21"/>
  <c r="E317" i="21"/>
  <c r="E316" i="21"/>
  <c r="E313" i="21"/>
  <c r="E312" i="21"/>
  <c r="D310" i="21"/>
  <c r="D308" i="21"/>
  <c r="F303" i="21"/>
  <c r="J301" i="21"/>
  <c r="E301" i="21"/>
  <c r="F299" i="21"/>
  <c r="E293" i="21"/>
  <c r="F291" i="21"/>
  <c r="F290" i="21"/>
  <c r="M289" i="21"/>
  <c r="K289" i="21"/>
  <c r="I289" i="21"/>
  <c r="E288" i="21"/>
  <c r="E287" i="21"/>
  <c r="E286" i="21"/>
  <c r="E283" i="21"/>
  <c r="E282" i="21"/>
  <c r="D280" i="21"/>
  <c r="D278" i="21"/>
  <c r="F273" i="21"/>
  <c r="J271" i="21"/>
  <c r="E271" i="21"/>
  <c r="F269" i="21"/>
  <c r="E263" i="21"/>
  <c r="F258" i="21"/>
  <c r="F257" i="21"/>
  <c r="M256" i="21"/>
  <c r="K256" i="21"/>
  <c r="I256" i="21"/>
  <c r="E255" i="21"/>
  <c r="E254" i="21"/>
  <c r="E253" i="21"/>
  <c r="E250" i="21"/>
  <c r="E249" i="21"/>
  <c r="D247" i="21"/>
  <c r="D245" i="21"/>
  <c r="F240" i="21"/>
  <c r="J238" i="21"/>
  <c r="E238" i="21"/>
  <c r="F236" i="21"/>
  <c r="E230" i="21"/>
  <c r="E228" i="21"/>
  <c r="E227" i="21"/>
  <c r="E226" i="21"/>
  <c r="E225" i="21"/>
  <c r="E224" i="21"/>
  <c r="E223" i="21"/>
  <c r="E222" i="21"/>
  <c r="E221" i="21"/>
  <c r="M220" i="21"/>
  <c r="K220" i="21"/>
  <c r="I220" i="21"/>
  <c r="H220" i="21"/>
  <c r="G220" i="21"/>
  <c r="E220" i="21"/>
  <c r="F218" i="21"/>
  <c r="F217" i="21"/>
  <c r="E216" i="21"/>
  <c r="E215" i="21"/>
  <c r="E214" i="21"/>
  <c r="E213" i="21"/>
  <c r="E212" i="21"/>
  <c r="E209" i="21"/>
  <c r="E208" i="21"/>
  <c r="D206" i="21"/>
  <c r="D204" i="21"/>
  <c r="F199" i="21"/>
  <c r="J197" i="21"/>
  <c r="E197" i="21"/>
  <c r="F195" i="21"/>
  <c r="E189" i="21"/>
  <c r="F187" i="21"/>
  <c r="M186" i="21"/>
  <c r="K186" i="21"/>
  <c r="I186" i="21"/>
  <c r="E185" i="21"/>
  <c r="E184" i="21"/>
  <c r="E183" i="21"/>
  <c r="E180" i="21"/>
  <c r="E179" i="21"/>
  <c r="D177" i="21"/>
  <c r="D175" i="21"/>
  <c r="F170" i="21"/>
  <c r="J168" i="21"/>
  <c r="E168" i="21"/>
  <c r="F166" i="21"/>
  <c r="E160" i="21"/>
  <c r="F158" i="21"/>
  <c r="M157" i="21"/>
  <c r="K157" i="21"/>
  <c r="I157" i="21"/>
  <c r="E156" i="21"/>
  <c r="E155" i="21"/>
  <c r="E154" i="21"/>
  <c r="E151" i="21"/>
  <c r="E150" i="21"/>
  <c r="D148" i="21"/>
  <c r="D146" i="21"/>
  <c r="F141" i="21"/>
  <c r="J139" i="21"/>
  <c r="E139" i="21"/>
  <c r="F137" i="21"/>
  <c r="E131" i="21"/>
  <c r="F129" i="21"/>
  <c r="M128" i="21"/>
  <c r="K128" i="21"/>
  <c r="I128" i="21"/>
  <c r="E127" i="21"/>
  <c r="E126" i="21"/>
  <c r="E125" i="21"/>
  <c r="E122" i="21"/>
  <c r="E121" i="21"/>
  <c r="D119" i="21"/>
  <c r="D117" i="21"/>
  <c r="F112" i="21"/>
  <c r="J110" i="21"/>
  <c r="E110" i="21"/>
  <c r="F108" i="21"/>
  <c r="E102" i="21"/>
  <c r="E100" i="21"/>
  <c r="E99" i="21"/>
  <c r="E98" i="21"/>
  <c r="E97" i="21"/>
  <c r="E96" i="21"/>
  <c r="E95" i="21"/>
  <c r="E94" i="21"/>
  <c r="E93" i="21"/>
  <c r="E92" i="21"/>
  <c r="E91" i="21"/>
  <c r="E90" i="21"/>
  <c r="E89" i="21"/>
  <c r="E88" i="21"/>
  <c r="E87" i="21"/>
  <c r="E86" i="21"/>
  <c r="E85" i="21"/>
  <c r="E84" i="21"/>
  <c r="E83" i="21"/>
  <c r="E82" i="21"/>
  <c r="E81" i="21"/>
  <c r="E80" i="21"/>
  <c r="E79" i="21"/>
  <c r="E78" i="21"/>
  <c r="E77" i="21"/>
  <c r="E76" i="21"/>
  <c r="E75" i="21"/>
  <c r="E74" i="21"/>
  <c r="E73" i="21"/>
  <c r="E72" i="21"/>
  <c r="E71" i="21"/>
  <c r="E70" i="21"/>
  <c r="E69" i="21"/>
  <c r="E68" i="21"/>
  <c r="E67" i="21"/>
  <c r="E66" i="21"/>
  <c r="E65" i="21"/>
  <c r="E64" i="21"/>
  <c r="E63" i="21"/>
  <c r="E62" i="21"/>
  <c r="E61" i="21"/>
  <c r="E60" i="21"/>
  <c r="E59" i="21"/>
  <c r="E58" i="21"/>
  <c r="E57" i="21"/>
  <c r="E56" i="21"/>
  <c r="E55" i="21"/>
  <c r="E54" i="21"/>
  <c r="E53" i="21"/>
  <c r="E52" i="21"/>
  <c r="E51" i="21"/>
  <c r="E50" i="21"/>
  <c r="E49" i="21"/>
  <c r="E48" i="21"/>
  <c r="E47" i="21"/>
  <c r="E46" i="21"/>
  <c r="E45" i="21"/>
  <c r="M44" i="21"/>
  <c r="K44" i="21"/>
  <c r="I44" i="21"/>
  <c r="H44" i="21"/>
  <c r="G44" i="21"/>
  <c r="E44" i="21"/>
  <c r="F42" i="21"/>
  <c r="F41" i="21"/>
  <c r="F40" i="21"/>
  <c r="F39" i="21"/>
  <c r="E38" i="21"/>
  <c r="E37" i="21"/>
  <c r="E36" i="21"/>
  <c r="E35" i="21"/>
  <c r="E34" i="21"/>
  <c r="E31" i="21"/>
  <c r="E30" i="21"/>
  <c r="D28" i="21"/>
  <c r="D26" i="21"/>
  <c r="D23" i="21"/>
  <c r="D22" i="21"/>
  <c r="E20" i="21"/>
  <c r="E19" i="21"/>
  <c r="E18" i="21"/>
  <c r="E17" i="21"/>
  <c r="E16" i="21"/>
  <c r="E15" i="21"/>
  <c r="E14" i="21"/>
  <c r="E13" i="21"/>
  <c r="D12" i="21"/>
  <c r="C9" i="21"/>
  <c r="D7" i="21"/>
  <c r="G5" i="21"/>
  <c r="M4" i="21"/>
  <c r="K4" i="21"/>
  <c r="I4" i="21"/>
  <c r="G4" i="21"/>
  <c r="E4" i="21"/>
  <c r="M3" i="21"/>
  <c r="K3" i="21"/>
  <c r="I3" i="21"/>
  <c r="G3" i="21"/>
  <c r="E3" i="21"/>
  <c r="K2" i="21"/>
  <c r="I2" i="21"/>
  <c r="G2" i="21"/>
  <c r="E2" i="21"/>
  <c r="B2" i="21"/>
  <c r="D1098" i="16"/>
  <c r="E1056" i="16"/>
  <c r="F1054" i="16"/>
  <c r="E1048" i="16"/>
  <c r="E1046" i="16"/>
  <c r="E1045" i="16"/>
  <c r="E1042" i="16"/>
  <c r="E1040" i="16"/>
  <c r="E1037" i="16"/>
  <c r="E1036" i="16"/>
  <c r="E1034" i="16"/>
  <c r="D1029" i="16"/>
  <c r="E1021" i="16"/>
  <c r="F1019" i="16"/>
  <c r="E1013" i="16"/>
  <c r="E1011" i="16"/>
  <c r="E1010" i="16"/>
  <c r="E1007" i="16"/>
  <c r="E1005" i="16"/>
  <c r="E1002" i="16"/>
  <c r="E1001" i="16"/>
  <c r="E999" i="16"/>
  <c r="D994" i="16"/>
  <c r="F873" i="16"/>
  <c r="E867" i="16"/>
  <c r="F864" i="16"/>
  <c r="J862" i="16"/>
  <c r="E862" i="16"/>
  <c r="F860" i="16"/>
  <c r="F854" i="16"/>
  <c r="F852" i="16"/>
  <c r="F851" i="16"/>
  <c r="M850" i="16"/>
  <c r="K850" i="16"/>
  <c r="I850" i="16"/>
  <c r="E849" i="16"/>
  <c r="E846" i="16"/>
  <c r="E845" i="16"/>
  <c r="E844" i="16"/>
  <c r="F840" i="16"/>
  <c r="J838" i="16"/>
  <c r="E838" i="16"/>
  <c r="F836" i="16"/>
  <c r="F830" i="16"/>
  <c r="F827" i="16"/>
  <c r="F826" i="16"/>
  <c r="F825" i="16"/>
  <c r="F824" i="16"/>
  <c r="F823" i="16"/>
  <c r="M821" i="16"/>
  <c r="K821" i="16"/>
  <c r="I821" i="16"/>
  <c r="H821" i="16"/>
  <c r="E820" i="16"/>
  <c r="E819" i="16"/>
  <c r="F815" i="16"/>
  <c r="E809" i="16"/>
  <c r="E808" i="16"/>
  <c r="D806" i="16"/>
  <c r="F796" i="16"/>
  <c r="J794" i="16"/>
  <c r="E794" i="16"/>
  <c r="F792" i="16"/>
  <c r="F786" i="16"/>
  <c r="F783" i="16"/>
  <c r="M781" i="16"/>
  <c r="K781" i="16"/>
  <c r="I781" i="16"/>
  <c r="E780" i="16"/>
  <c r="E778" i="16"/>
  <c r="E777" i="16"/>
  <c r="E774" i="16"/>
  <c r="E772" i="16"/>
  <c r="E768" i="16"/>
  <c r="E766" i="16"/>
  <c r="D761" i="16"/>
  <c r="F207" i="16"/>
  <c r="E201" i="16"/>
  <c r="E200" i="16"/>
  <c r="E199" i="16"/>
  <c r="F196" i="16"/>
  <c r="J194" i="16"/>
  <c r="E194" i="16"/>
  <c r="F192" i="16"/>
  <c r="F186" i="16"/>
  <c r="F184" i="16"/>
  <c r="F183" i="16"/>
  <c r="F182" i="16"/>
  <c r="F181" i="16"/>
  <c r="F180" i="16"/>
  <c r="F179" i="16"/>
  <c r="F178" i="16"/>
  <c r="F177" i="16"/>
  <c r="F176" i="16"/>
  <c r="F175" i="16"/>
  <c r="M174" i="16"/>
  <c r="K174" i="16"/>
  <c r="I174" i="16"/>
  <c r="H174" i="16"/>
  <c r="F173" i="16"/>
  <c r="F172" i="16"/>
  <c r="F171" i="16"/>
  <c r="F170" i="16"/>
  <c r="F169" i="16"/>
  <c r="F168" i="16"/>
  <c r="E167" i="16"/>
  <c r="E166" i="16"/>
  <c r="E163" i="16"/>
  <c r="E162" i="16"/>
  <c r="E161" i="16"/>
  <c r="F157" i="16"/>
  <c r="J155" i="16"/>
  <c r="E155" i="16"/>
  <c r="F153" i="16"/>
  <c r="F147" i="16"/>
  <c r="F144" i="16"/>
  <c r="M143" i="16"/>
  <c r="K143" i="16"/>
  <c r="I143" i="16"/>
  <c r="E142" i="16"/>
  <c r="E141" i="16"/>
  <c r="E140" i="16"/>
  <c r="E139" i="16"/>
  <c r="E138" i="16"/>
  <c r="F134" i="16"/>
  <c r="J132" i="16"/>
  <c r="E132" i="16"/>
  <c r="F130" i="16"/>
  <c r="F124" i="16"/>
  <c r="F121" i="16"/>
  <c r="F120" i="16"/>
  <c r="F119" i="16"/>
  <c r="F118" i="16"/>
  <c r="F117" i="16"/>
  <c r="M115" i="16"/>
  <c r="K115" i="16"/>
  <c r="I115" i="16"/>
  <c r="H115" i="16"/>
  <c r="F114" i="16"/>
  <c r="F113" i="16"/>
  <c r="F112" i="16"/>
  <c r="F111" i="16"/>
  <c r="E109" i="16"/>
  <c r="E108" i="16"/>
  <c r="E107" i="16"/>
  <c r="F103" i="16"/>
  <c r="F97" i="16"/>
  <c r="F96" i="16"/>
  <c r="F95" i="16"/>
  <c r="F94" i="16"/>
  <c r="E93" i="16"/>
  <c r="E92" i="16"/>
  <c r="E91" i="16"/>
  <c r="D89" i="16"/>
  <c r="E82" i="16"/>
  <c r="F76" i="16"/>
  <c r="F74" i="16"/>
  <c r="F73" i="16"/>
  <c r="F72" i="16"/>
  <c r="E71" i="16"/>
  <c r="J70" i="16"/>
  <c r="E70" i="16"/>
  <c r="F68" i="16"/>
  <c r="F62" i="16"/>
  <c r="F60" i="16"/>
  <c r="F59" i="16"/>
  <c r="M58" i="16"/>
  <c r="K58" i="16"/>
  <c r="I58" i="16"/>
  <c r="F57" i="16"/>
  <c r="F56" i="16"/>
  <c r="F55" i="16"/>
  <c r="E54" i="16"/>
  <c r="E53" i="16"/>
  <c r="E51" i="16"/>
  <c r="E50" i="16"/>
  <c r="E47" i="16"/>
  <c r="E46" i="16"/>
  <c r="E44" i="16"/>
  <c r="E41" i="16"/>
  <c r="F40" i="16"/>
  <c r="F39" i="16"/>
  <c r="F38" i="16"/>
  <c r="F37" i="16"/>
  <c r="E36" i="16"/>
  <c r="E35" i="16"/>
  <c r="E33" i="16"/>
  <c r="D30" i="16"/>
  <c r="D28" i="16"/>
  <c r="D25" i="16"/>
  <c r="D24" i="16"/>
  <c r="E22" i="16"/>
  <c r="E21" i="16"/>
  <c r="E20" i="16"/>
  <c r="E19" i="16"/>
  <c r="E18" i="16"/>
  <c r="E17" i="16"/>
  <c r="E16" i="16"/>
  <c r="E15" i="16"/>
  <c r="D14" i="16"/>
  <c r="C11" i="16"/>
  <c r="E9" i="16"/>
  <c r="D7" i="16"/>
  <c r="E4" i="16"/>
  <c r="E3" i="16"/>
  <c r="K2" i="16"/>
  <c r="I2" i="16"/>
  <c r="G2" i="16"/>
  <c r="E2" i="16"/>
  <c r="B2" i="16"/>
  <c r="F303" i="13"/>
  <c r="F301" i="13"/>
  <c r="F300" i="13"/>
  <c r="F299" i="13"/>
  <c r="E298" i="13"/>
  <c r="J297" i="13"/>
  <c r="E297" i="13"/>
  <c r="F295" i="13"/>
  <c r="F289" i="13"/>
  <c r="F288" i="13"/>
  <c r="F287" i="13"/>
  <c r="F285" i="13"/>
  <c r="F284" i="13"/>
  <c r="F283" i="13"/>
  <c r="F282" i="13"/>
  <c r="F281" i="13"/>
  <c r="F280" i="13"/>
  <c r="F279" i="13"/>
  <c r="F278" i="13"/>
  <c r="F277" i="13"/>
  <c r="F276" i="13"/>
  <c r="F275" i="13"/>
  <c r="F274" i="13"/>
  <c r="F273" i="13"/>
  <c r="F272" i="13"/>
  <c r="F271" i="13"/>
  <c r="M270" i="13"/>
  <c r="K270" i="13"/>
  <c r="I270" i="13"/>
  <c r="F269" i="13"/>
  <c r="F268" i="13"/>
  <c r="F267" i="13"/>
  <c r="E266" i="13"/>
  <c r="E265" i="13"/>
  <c r="E262" i="13"/>
  <c r="E261" i="13"/>
  <c r="E260" i="13"/>
  <c r="E259" i="13"/>
  <c r="F252" i="13"/>
  <c r="E250" i="13"/>
  <c r="F248" i="13"/>
  <c r="E242" i="13"/>
  <c r="E241" i="13"/>
  <c r="E240" i="13"/>
  <c r="F237" i="13"/>
  <c r="F235" i="13"/>
  <c r="F234" i="13"/>
  <c r="F233" i="13"/>
  <c r="E232" i="13"/>
  <c r="J231" i="13"/>
  <c r="E231" i="13"/>
  <c r="F229" i="13"/>
  <c r="F223" i="13"/>
  <c r="F221" i="13"/>
  <c r="F220" i="13"/>
  <c r="F219" i="13"/>
  <c r="F218" i="13"/>
  <c r="F217" i="13"/>
  <c r="M216" i="13"/>
  <c r="K216" i="13"/>
  <c r="I216" i="13"/>
  <c r="F215" i="13"/>
  <c r="F214" i="13"/>
  <c r="F213" i="13"/>
  <c r="E212" i="13"/>
  <c r="E211" i="13"/>
  <c r="E208" i="13"/>
  <c r="E207" i="13"/>
  <c r="E206" i="13"/>
  <c r="E205" i="13"/>
  <c r="F201" i="13"/>
  <c r="F199" i="13"/>
  <c r="F198" i="13"/>
  <c r="F197" i="13"/>
  <c r="E196" i="13"/>
  <c r="J195" i="13"/>
  <c r="E195" i="13"/>
  <c r="F193" i="13"/>
  <c r="F187" i="13"/>
  <c r="M182" i="13"/>
  <c r="K182" i="13"/>
  <c r="I182" i="13"/>
  <c r="F181" i="13"/>
  <c r="F180" i="13"/>
  <c r="F179" i="13"/>
  <c r="F177" i="13"/>
  <c r="E175" i="13"/>
  <c r="E174" i="13"/>
  <c r="E173" i="13"/>
  <c r="F169" i="13"/>
  <c r="E166" i="13"/>
  <c r="E165" i="13"/>
  <c r="E164" i="13"/>
  <c r="F162" i="13"/>
  <c r="F156" i="13"/>
  <c r="F154" i="13"/>
  <c r="F153" i="13"/>
  <c r="F152" i="13"/>
  <c r="F151" i="13"/>
  <c r="M150" i="13"/>
  <c r="K150" i="13"/>
  <c r="I150" i="13"/>
  <c r="F149" i="13"/>
  <c r="F148" i="13"/>
  <c r="E147" i="13"/>
  <c r="E146" i="13"/>
  <c r="E145" i="13"/>
  <c r="E144" i="13"/>
  <c r="F142" i="13"/>
  <c r="E137" i="13"/>
  <c r="F136" i="13"/>
  <c r="F135" i="13"/>
  <c r="E134" i="13"/>
  <c r="E133" i="13"/>
  <c r="E132" i="13"/>
  <c r="E131" i="13"/>
  <c r="D129" i="13"/>
  <c r="F125" i="13"/>
  <c r="F122" i="13"/>
  <c r="E120" i="13"/>
  <c r="E119" i="13"/>
  <c r="E118" i="13"/>
  <c r="E117" i="13"/>
  <c r="F113" i="13"/>
  <c r="F111" i="13"/>
  <c r="F110" i="13"/>
  <c r="F109" i="13"/>
  <c r="E108" i="13"/>
  <c r="J107" i="13"/>
  <c r="E107" i="13"/>
  <c r="F105" i="13"/>
  <c r="F99" i="13"/>
  <c r="M96" i="13"/>
  <c r="K96" i="13"/>
  <c r="I96" i="13"/>
  <c r="F95" i="13"/>
  <c r="F94" i="13"/>
  <c r="E93" i="13"/>
  <c r="E92" i="13"/>
  <c r="E90" i="13"/>
  <c r="F81" i="13"/>
  <c r="F79" i="13"/>
  <c r="F78" i="13"/>
  <c r="F77" i="13"/>
  <c r="E76" i="13"/>
  <c r="J75" i="13"/>
  <c r="E75" i="13"/>
  <c r="F73" i="13"/>
  <c r="F70" i="13"/>
  <c r="F69" i="13"/>
  <c r="F66" i="13"/>
  <c r="F65" i="13"/>
  <c r="F64" i="13"/>
  <c r="F62" i="13"/>
  <c r="F60" i="13"/>
  <c r="M59" i="13"/>
  <c r="K59" i="13"/>
  <c r="I59" i="13"/>
  <c r="F58" i="13"/>
  <c r="F57" i="13"/>
  <c r="F56" i="13"/>
  <c r="E55" i="13"/>
  <c r="E54" i="13"/>
  <c r="E53" i="13"/>
  <c r="E51" i="13"/>
  <c r="E48" i="13"/>
  <c r="E47" i="13"/>
  <c r="E45" i="13"/>
  <c r="E42" i="13"/>
  <c r="E41" i="13"/>
  <c r="F40" i="13"/>
  <c r="F39" i="13"/>
  <c r="F38" i="13"/>
  <c r="F37" i="13"/>
  <c r="E36" i="13"/>
  <c r="E35" i="13"/>
  <c r="E33" i="13"/>
  <c r="E31" i="13"/>
  <c r="D30" i="13"/>
  <c r="D28" i="13"/>
  <c r="D25" i="13"/>
  <c r="D24" i="13"/>
  <c r="E22" i="13"/>
  <c r="E21" i="13"/>
  <c r="E20" i="13"/>
  <c r="E19" i="13"/>
  <c r="E18" i="13"/>
  <c r="E17" i="13"/>
  <c r="E16" i="13"/>
  <c r="E15" i="13"/>
  <c r="D14" i="13"/>
  <c r="C11" i="13"/>
  <c r="E9" i="13"/>
  <c r="D7" i="13"/>
  <c r="E4" i="13"/>
  <c r="E3" i="13"/>
  <c r="K2" i="13"/>
  <c r="I2" i="13"/>
  <c r="G2" i="13"/>
  <c r="E2" i="13"/>
  <c r="B2" i="13"/>
  <c r="D156" i="15"/>
  <c r="F153" i="15"/>
  <c r="F152" i="15"/>
  <c r="F151" i="15"/>
  <c r="F150" i="15"/>
  <c r="E149" i="15"/>
  <c r="J147" i="15"/>
  <c r="E147" i="15"/>
  <c r="F145" i="15"/>
  <c r="F139" i="15"/>
  <c r="F138" i="15"/>
  <c r="F136" i="15"/>
  <c r="M135" i="15"/>
  <c r="K135" i="15"/>
  <c r="I135" i="15"/>
  <c r="E134" i="15"/>
  <c r="E133" i="15"/>
  <c r="E130" i="15"/>
  <c r="E129" i="15"/>
  <c r="E128" i="15"/>
  <c r="D126" i="15"/>
  <c r="F123" i="15"/>
  <c r="F121" i="15"/>
  <c r="F120" i="15"/>
  <c r="F119" i="15"/>
  <c r="E118" i="15"/>
  <c r="J117" i="15"/>
  <c r="E117" i="15"/>
  <c r="F115" i="15"/>
  <c r="F109" i="15"/>
  <c r="F107" i="15"/>
  <c r="F106" i="15"/>
  <c r="M105" i="15"/>
  <c r="K105" i="15"/>
  <c r="I105" i="15"/>
  <c r="F104" i="15"/>
  <c r="F103" i="15"/>
  <c r="F102" i="15"/>
  <c r="E101" i="15"/>
  <c r="E100" i="15"/>
  <c r="E97" i="15"/>
  <c r="E96" i="15"/>
  <c r="E95" i="15"/>
  <c r="D93" i="15"/>
  <c r="F90" i="15"/>
  <c r="F88" i="15"/>
  <c r="F87" i="15"/>
  <c r="F86" i="15"/>
  <c r="E85" i="15"/>
  <c r="J84" i="15"/>
  <c r="E84" i="15"/>
  <c r="F82" i="15"/>
  <c r="F76" i="15"/>
  <c r="F74" i="15"/>
  <c r="F73" i="15"/>
  <c r="M72" i="15"/>
  <c r="K72" i="15"/>
  <c r="I72" i="15"/>
  <c r="F71" i="15"/>
  <c r="F70" i="15"/>
  <c r="F69" i="15"/>
  <c r="F68" i="15"/>
  <c r="E67" i="15"/>
  <c r="E66" i="15"/>
  <c r="E63" i="15"/>
  <c r="E62" i="15"/>
  <c r="E61" i="15"/>
  <c r="D59" i="15"/>
  <c r="F56" i="15"/>
  <c r="F54" i="15"/>
  <c r="F53" i="15"/>
  <c r="F52" i="15"/>
  <c r="E51" i="15"/>
  <c r="J50" i="15"/>
  <c r="E50" i="15"/>
  <c r="F48" i="15"/>
  <c r="F42" i="15"/>
  <c r="F36" i="15"/>
  <c r="M35" i="15"/>
  <c r="K35" i="15"/>
  <c r="I35" i="15"/>
  <c r="F33" i="15"/>
  <c r="F32" i="15"/>
  <c r="F31" i="15"/>
  <c r="E30" i="15"/>
  <c r="E29" i="15"/>
  <c r="E28" i="15"/>
  <c r="D22" i="15"/>
  <c r="D21" i="15"/>
  <c r="E19" i="15"/>
  <c r="E18" i="15"/>
  <c r="E17" i="15"/>
  <c r="E16" i="15"/>
  <c r="E15" i="15"/>
  <c r="E14" i="15"/>
  <c r="E13" i="15"/>
  <c r="E12" i="15"/>
  <c r="D11" i="15"/>
  <c r="C8" i="15"/>
  <c r="D6" i="15"/>
  <c r="E4" i="15"/>
  <c r="M3" i="15"/>
  <c r="K3" i="15"/>
  <c r="I3" i="15"/>
  <c r="E3" i="15"/>
  <c r="K2" i="15"/>
  <c r="I2" i="15"/>
  <c r="G2" i="15"/>
  <c r="E2" i="15"/>
  <c r="B2" i="15"/>
  <c r="E102" i="4"/>
  <c r="E101" i="4"/>
  <c r="E100" i="4"/>
  <c r="E99" i="4"/>
  <c r="E98" i="4"/>
  <c r="E97" i="4"/>
  <c r="E96" i="4"/>
  <c r="E95" i="4"/>
  <c r="E94" i="4"/>
  <c r="E93" i="4"/>
  <c r="E91" i="4"/>
  <c r="E90" i="4"/>
  <c r="E89" i="4"/>
  <c r="E88" i="4"/>
  <c r="E87" i="4"/>
  <c r="E86" i="4"/>
  <c r="E85" i="4"/>
  <c r="E84" i="4"/>
  <c r="E83" i="4"/>
  <c r="E82" i="4"/>
  <c r="E80" i="4"/>
  <c r="E79" i="4"/>
  <c r="E78" i="4"/>
  <c r="E77" i="4"/>
  <c r="E76" i="4"/>
  <c r="E75" i="4"/>
  <c r="E74" i="4"/>
  <c r="E73" i="4"/>
  <c r="E72" i="4"/>
  <c r="E71" i="4"/>
  <c r="E70" i="4"/>
  <c r="E68" i="4"/>
  <c r="E67" i="4"/>
  <c r="E66" i="4"/>
  <c r="E65" i="4"/>
  <c r="E64" i="4"/>
  <c r="E63" i="4"/>
  <c r="E62" i="4"/>
  <c r="E61" i="4"/>
  <c r="E60" i="4"/>
  <c r="E59" i="4"/>
  <c r="D57" i="4"/>
  <c r="D56" i="4"/>
  <c r="D54" i="4"/>
  <c r="E52" i="4"/>
  <c r="E49" i="4"/>
  <c r="E48" i="4"/>
  <c r="E47" i="4"/>
  <c r="E45" i="4"/>
  <c r="E40" i="4"/>
  <c r="E39" i="4"/>
  <c r="E38" i="4"/>
  <c r="E37" i="4"/>
  <c r="E36" i="4"/>
  <c r="J18" i="4"/>
  <c r="F18" i="4"/>
  <c r="E18" i="4"/>
  <c r="E16" i="4"/>
  <c r="E15" i="4"/>
  <c r="E14" i="4"/>
  <c r="E13" i="4"/>
  <c r="E12" i="4"/>
  <c r="D10" i="4"/>
  <c r="D8" i="4"/>
  <c r="D6" i="4"/>
  <c r="E4" i="4"/>
  <c r="I3" i="4"/>
  <c r="G3" i="4"/>
  <c r="E3" i="4"/>
  <c r="K2" i="4"/>
  <c r="I2" i="4"/>
  <c r="G2" i="4"/>
  <c r="E2" i="4"/>
  <c r="B2" i="4"/>
  <c r="M105" i="1"/>
  <c r="J105" i="1"/>
  <c r="H105" i="1"/>
  <c r="F105" i="1"/>
  <c r="E105" i="1"/>
  <c r="E104" i="1"/>
  <c r="E103" i="1"/>
  <c r="M91" i="1"/>
  <c r="K91" i="1"/>
  <c r="I91" i="1"/>
  <c r="F91" i="1"/>
  <c r="E91" i="1"/>
  <c r="F89" i="1"/>
  <c r="F88" i="1"/>
  <c r="F87" i="1"/>
  <c r="E86" i="1"/>
  <c r="F85" i="1"/>
  <c r="F84" i="1"/>
  <c r="E83" i="1"/>
  <c r="F82" i="1"/>
  <c r="F81" i="1"/>
  <c r="F80" i="1"/>
  <c r="F79" i="1"/>
  <c r="F78" i="1"/>
  <c r="E77" i="1"/>
  <c r="E76" i="1"/>
  <c r="E75" i="1"/>
  <c r="E74" i="1"/>
  <c r="E72" i="1"/>
  <c r="D70" i="1"/>
  <c r="E65" i="1"/>
  <c r="E64" i="1"/>
  <c r="F62" i="1"/>
  <c r="E59" i="1"/>
  <c r="E58" i="1"/>
  <c r="E56" i="1"/>
  <c r="E55" i="1"/>
  <c r="E50" i="1"/>
  <c r="E49" i="1"/>
  <c r="D47" i="1"/>
  <c r="L35" i="1"/>
  <c r="K35" i="1"/>
  <c r="E35" i="1"/>
  <c r="D35" i="1"/>
  <c r="E34" i="1"/>
  <c r="E33" i="1"/>
  <c r="D28" i="1"/>
  <c r="L16" i="1"/>
  <c r="E16" i="1"/>
  <c r="D16" i="1"/>
  <c r="E15" i="1"/>
  <c r="E14" i="1"/>
  <c r="E12" i="1"/>
  <c r="D10" i="1"/>
  <c r="D8" i="1"/>
  <c r="D6" i="1"/>
  <c r="E4" i="1"/>
  <c r="K3" i="1"/>
  <c r="I3" i="1"/>
  <c r="G3" i="1"/>
  <c r="E3" i="1"/>
  <c r="K2" i="1"/>
  <c r="I2" i="1"/>
  <c r="G2" i="1"/>
  <c r="E2" i="1"/>
  <c r="B2" i="1"/>
  <c r="D76" i="6"/>
  <c r="G73" i="6"/>
  <c r="G72" i="6"/>
  <c r="G70" i="6"/>
  <c r="G69" i="6"/>
  <c r="G68" i="6"/>
  <c r="G67" i="6"/>
  <c r="G66" i="6"/>
  <c r="E66" i="6"/>
  <c r="G64" i="6"/>
  <c r="G63" i="6"/>
  <c r="G61" i="6"/>
  <c r="G60" i="6"/>
  <c r="G59" i="6"/>
  <c r="G58" i="6"/>
  <c r="G57" i="6"/>
  <c r="E57" i="6"/>
  <c r="E55" i="6"/>
  <c r="E54" i="6"/>
  <c r="D52" i="6"/>
  <c r="E50" i="6"/>
  <c r="E48" i="6"/>
  <c r="E47" i="6"/>
  <c r="E46" i="6"/>
  <c r="E45" i="6"/>
  <c r="E44" i="6"/>
  <c r="E43" i="6"/>
  <c r="E41" i="6"/>
  <c r="E39" i="6"/>
  <c r="E37" i="6"/>
  <c r="E35" i="6"/>
  <c r="E34" i="6"/>
  <c r="E33" i="6"/>
  <c r="E32" i="6"/>
  <c r="E30" i="6"/>
  <c r="D28" i="6"/>
  <c r="E26" i="6"/>
  <c r="I24" i="6"/>
  <c r="E24" i="6"/>
  <c r="E22" i="6"/>
  <c r="E20" i="6"/>
  <c r="D18" i="6"/>
  <c r="D14" i="6"/>
  <c r="D13" i="6"/>
  <c r="D10" i="6"/>
  <c r="D8" i="6"/>
  <c r="D6" i="6"/>
  <c r="E4" i="6"/>
  <c r="E3" i="6"/>
  <c r="K2" i="6"/>
  <c r="I2" i="6"/>
  <c r="G2" i="6"/>
  <c r="E2" i="6"/>
  <c r="B2" i="6"/>
  <c r="D41" i="14"/>
  <c r="J19" i="14"/>
  <c r="I19" i="14"/>
  <c r="G19" i="14"/>
  <c r="F19" i="14"/>
  <c r="E19" i="14"/>
  <c r="D13" i="14"/>
  <c r="D12" i="14"/>
  <c r="D11" i="14"/>
  <c r="D10" i="14"/>
  <c r="D8" i="14"/>
  <c r="D6" i="14"/>
  <c r="E4" i="14"/>
  <c r="E3" i="14"/>
  <c r="K2" i="14"/>
  <c r="I2" i="14"/>
  <c r="G2" i="14"/>
  <c r="E2" i="14"/>
  <c r="B2" i="14"/>
  <c r="B91" i="19"/>
  <c r="B77" i="19"/>
  <c r="B73" i="19"/>
  <c r="B72" i="19"/>
  <c r="B70" i="19"/>
  <c r="B69" i="19"/>
  <c r="D67" i="19"/>
  <c r="B67" i="19"/>
  <c r="D66" i="19"/>
  <c r="B66" i="19"/>
  <c r="B65" i="19"/>
  <c r="B64" i="19"/>
  <c r="D54" i="19"/>
  <c r="B52" i="19"/>
  <c r="B50" i="19"/>
  <c r="B47" i="19"/>
  <c r="B45" i="19"/>
  <c r="B44" i="19"/>
  <c r="B43" i="19"/>
  <c r="B42" i="19"/>
  <c r="D40" i="19"/>
  <c r="D39" i="19"/>
  <c r="D38" i="19"/>
  <c r="D37" i="19"/>
  <c r="D36" i="19"/>
  <c r="D35" i="19"/>
  <c r="D34" i="19"/>
  <c r="B34" i="19"/>
  <c r="D33" i="19"/>
  <c r="B33" i="19"/>
  <c r="B32" i="19"/>
  <c r="D29" i="19"/>
  <c r="C29" i="19"/>
  <c r="D28" i="19"/>
  <c r="C28" i="19"/>
  <c r="D27" i="19"/>
  <c r="C27" i="19"/>
  <c r="D26" i="19"/>
  <c r="C26" i="19"/>
  <c r="D25" i="19"/>
  <c r="C25" i="19"/>
  <c r="B24" i="19"/>
  <c r="B23" i="19"/>
  <c r="B22" i="19"/>
  <c r="B21" i="19"/>
  <c r="B20" i="19"/>
  <c r="B19" i="19"/>
  <c r="B17" i="19"/>
  <c r="B14" i="19"/>
  <c r="B13" i="19"/>
  <c r="B12" i="19"/>
  <c r="B11" i="19"/>
  <c r="B7" i="19"/>
  <c r="B5" i="19"/>
  <c r="B3" i="19"/>
  <c r="B2" i="19"/>
  <c r="H1" i="19"/>
  <c r="F1" i="19"/>
  <c r="D1" i="19"/>
  <c r="B1" i="19"/>
  <c r="G59" i="18"/>
  <c r="C59" i="18"/>
  <c r="C53" i="18"/>
  <c r="C51" i="18"/>
  <c r="C50" i="18"/>
  <c r="C49" i="18"/>
  <c r="C48" i="18"/>
  <c r="C45" i="18"/>
  <c r="C44" i="18"/>
  <c r="C8" i="18"/>
  <c r="B7" i="18"/>
  <c r="B5" i="18"/>
  <c r="B3" i="18"/>
  <c r="B2" i="18"/>
  <c r="I1" i="18"/>
  <c r="B1" i="18"/>
  <c r="P17" i="1" l="1"/>
  <c r="P20" i="1"/>
  <c r="P18" i="1"/>
  <c r="P19" i="1"/>
  <c r="P25" i="1"/>
  <c r="P21" i="1"/>
  <c r="P26" i="1"/>
  <c r="P24" i="1"/>
  <c r="P23" i="1"/>
  <c r="P22" i="1"/>
  <c r="F753" i="16"/>
  <c r="F1085" i="16"/>
  <c r="F918" i="16"/>
  <c r="F691" i="16"/>
  <c r="F986" i="16"/>
  <c r="F668" i="16"/>
  <c r="F1093" i="16"/>
  <c r="F905" i="16"/>
  <c r="F681" i="16"/>
  <c r="F716" i="16"/>
  <c r="M211" i="16"/>
  <c r="F928" i="16"/>
  <c r="F973" i="16"/>
  <c r="F949" i="16"/>
  <c r="F740" i="16"/>
  <c r="F417" i="16"/>
  <c r="F483" i="16"/>
  <c r="F396" i="16"/>
  <c r="F470" i="16"/>
  <c r="F387" i="16"/>
  <c r="F438" i="16"/>
  <c r="F374" i="16"/>
  <c r="F610" i="16"/>
  <c r="F557" i="16"/>
  <c r="F578" i="16"/>
  <c r="F514" i="16"/>
  <c r="F527" i="16"/>
  <c r="F623" i="16"/>
  <c r="F536" i="16"/>
  <c r="J964" i="16"/>
  <c r="I632" i="16"/>
  <c r="I1065" i="16"/>
  <c r="I878" i="16"/>
  <c r="J731" i="16"/>
  <c r="J453" i="16"/>
  <c r="I352" i="16"/>
  <c r="I492" i="16"/>
  <c r="J593" i="16"/>
  <c r="E880" i="16"/>
  <c r="E1067" i="16"/>
  <c r="E634" i="16"/>
  <c r="P43" i="1"/>
  <c r="Q43" i="1" s="1"/>
  <c r="P44" i="1"/>
  <c r="Q44" i="1" s="1"/>
  <c r="P45" i="1"/>
  <c r="Q45" i="1" s="1"/>
  <c r="C40" i="18"/>
  <c r="C39" i="18"/>
  <c r="C42" i="18"/>
  <c r="C41" i="18"/>
  <c r="C29" i="18"/>
  <c r="C38" i="18"/>
  <c r="C37" i="18"/>
  <c r="C36" i="18"/>
  <c r="C35" i="18"/>
  <c r="C34" i="18"/>
  <c r="C33" i="18"/>
  <c r="C32" i="18"/>
  <c r="C31" i="18"/>
  <c r="C30" i="18"/>
  <c r="C28" i="18"/>
  <c r="C27" i="18"/>
  <c r="C26" i="18"/>
  <c r="C25" i="18"/>
  <c r="C24" i="18"/>
  <c r="C23" i="18"/>
  <c r="C22" i="18"/>
  <c r="C21" i="18"/>
  <c r="C20" i="18"/>
  <c r="C19" i="18"/>
  <c r="C18" i="18"/>
  <c r="C17" i="18"/>
  <c r="C16" i="18"/>
  <c r="C15" i="18"/>
  <c r="C14" i="18"/>
  <c r="C13" i="18"/>
  <c r="C12" i="18"/>
  <c r="C11" i="18"/>
  <c r="C10" i="18"/>
  <c r="C9" i="18"/>
  <c r="L17" i="1" l="1"/>
  <c r="M17" i="1"/>
  <c r="M24" i="1"/>
  <c r="L24" i="1"/>
  <c r="M19" i="1"/>
  <c r="L19" i="1"/>
  <c r="M26" i="1"/>
  <c r="L26" i="1"/>
  <c r="M18" i="1"/>
  <c r="L18" i="1"/>
  <c r="M22" i="1"/>
  <c r="L22" i="1"/>
  <c r="M20" i="1"/>
  <c r="L20" i="1"/>
  <c r="M23" i="1"/>
  <c r="L23" i="1"/>
  <c r="M25" i="1"/>
  <c r="L25" i="1"/>
  <c r="M21" i="1"/>
  <c r="L21" i="1"/>
  <c r="F277" i="16"/>
  <c r="F343" i="16"/>
  <c r="I212" i="16"/>
  <c r="J313" i="16"/>
  <c r="F234" i="16"/>
  <c r="F330" i="16"/>
  <c r="F247" i="16"/>
  <c r="F256" i="16"/>
  <c r="F298" i="16"/>
  <c r="R50" i="15"/>
  <c r="R57" i="15" s="1"/>
  <c r="Q1058" i="16" l="1"/>
  <c r="Q1050" i="16"/>
  <c r="E1032" i="16"/>
  <c r="P1029" i="16"/>
  <c r="Q1030" i="16" s="1"/>
  <c r="M1029" i="16"/>
  <c r="F1050" i="16" s="1"/>
  <c r="I1029" i="16"/>
  <c r="Q1015" i="16"/>
  <c r="Q263" i="13"/>
  <c r="Q291" i="13"/>
  <c r="W271" i="13"/>
  <c r="W272" i="13" s="1"/>
  <c r="W273" i="13" s="1"/>
  <c r="Q254" i="13"/>
  <c r="Q244" i="13"/>
  <c r="Q225" i="13"/>
  <c r="W217" i="13"/>
  <c r="W218" i="13" s="1"/>
  <c r="W219" i="13" s="1"/>
  <c r="W220" i="13" s="1"/>
  <c r="W221" i="13" s="1"/>
  <c r="W227" i="13" s="1"/>
  <c r="Q209" i="13"/>
  <c r="W195" i="13"/>
  <c r="W202" i="13" s="1"/>
  <c r="Q189" i="13"/>
  <c r="W167" i="13"/>
  <c r="W169" i="13" s="1"/>
  <c r="Q158" i="13"/>
  <c r="W151" i="13"/>
  <c r="W152" i="13" s="1"/>
  <c r="W153" i="13" s="1"/>
  <c r="W154" i="13" s="1"/>
  <c r="W160" i="13" s="1"/>
  <c r="W162" i="13" s="1"/>
  <c r="Q138" i="13"/>
  <c r="W126" i="13"/>
  <c r="Q124" i="13"/>
  <c r="Q101" i="13"/>
  <c r="Q89" i="13"/>
  <c r="W75" i="13"/>
  <c r="W82" i="13" s="1"/>
  <c r="Q67" i="13"/>
  <c r="F1058" i="16" l="1"/>
  <c r="I1030" i="16"/>
  <c r="W229" i="13"/>
  <c r="W231" i="13"/>
  <c r="W238" i="13" s="1"/>
  <c r="W293" i="13"/>
  <c r="W274" i="13"/>
  <c r="W275" i="13" s="1"/>
  <c r="W276" i="13" s="1"/>
  <c r="W277" i="13" s="1"/>
  <c r="W278" i="13" s="1"/>
  <c r="W279" i="13" s="1"/>
  <c r="W280" i="13" s="1"/>
  <c r="W281" i="13" s="1"/>
  <c r="W282" i="13" s="1"/>
  <c r="W283" i="13" s="1"/>
  <c r="W284" i="13" s="1"/>
  <c r="W285" i="13" s="1"/>
  <c r="W295" i="13" l="1"/>
  <c r="V297" i="13" s="1"/>
  <c r="W297" i="13"/>
  <c r="W304" i="13" s="1"/>
  <c r="W246" i="13"/>
  <c r="W248" i="13" s="1"/>
  <c r="W250" i="13" s="1"/>
  <c r="W256" i="13" s="1"/>
  <c r="V231" i="13"/>
  <c r="Q1023" i="16" l="1"/>
  <c r="E997" i="16"/>
  <c r="P994" i="16"/>
  <c r="Q995" i="16" s="1"/>
  <c r="M994" i="16"/>
  <c r="E764" i="16"/>
  <c r="Q869" i="16"/>
  <c r="Q856" i="16"/>
  <c r="W851" i="16"/>
  <c r="W852" i="16" s="1"/>
  <c r="V851" i="16"/>
  <c r="W838" i="16"/>
  <c r="W841" i="16" s="1"/>
  <c r="Q832" i="16"/>
  <c r="W825" i="16"/>
  <c r="W826" i="16" s="1"/>
  <c r="W827" i="16" s="1"/>
  <c r="Q811" i="16"/>
  <c r="Q801" i="16"/>
  <c r="W794" i="16"/>
  <c r="W797" i="16" s="1"/>
  <c r="Q788" i="16"/>
  <c r="P761" i="16"/>
  <c r="Q762" i="16" s="1"/>
  <c r="Q847" i="16" s="1"/>
  <c r="M761" i="16"/>
  <c r="I761" i="16"/>
  <c r="I37" i="6"/>
  <c r="I995" i="16" l="1"/>
  <c r="F1015" i="16"/>
  <c r="J847" i="16"/>
  <c r="I762" i="16"/>
  <c r="F1023" i="16"/>
  <c r="W858" i="16"/>
  <c r="F788" i="16"/>
  <c r="F801" i="16"/>
  <c r="F856" i="16"/>
  <c r="F869" i="16"/>
  <c r="F811" i="16"/>
  <c r="F832" i="16"/>
  <c r="W862" i="16" l="1"/>
  <c r="W865" i="16" s="1"/>
  <c r="W860" i="16"/>
  <c r="W871" i="16" l="1"/>
  <c r="W873" i="16" s="1"/>
  <c r="V862" i="16"/>
  <c r="P30" i="16" l="1"/>
  <c r="Q31" i="16" s="1"/>
  <c r="Q356" i="21" l="1"/>
  <c r="Q327" i="21"/>
  <c r="Q295" i="21"/>
  <c r="Q265" i="21"/>
  <c r="Q232" i="21"/>
  <c r="Q191" i="21"/>
  <c r="Q162" i="21"/>
  <c r="Q104" i="21"/>
  <c r="Q133" i="21"/>
  <c r="W119" i="16" l="1"/>
  <c r="W120" i="16" s="1"/>
  <c r="W121" i="16" s="1"/>
  <c r="Q84" i="16"/>
  <c r="W70" i="16"/>
  <c r="W77" i="16" s="1"/>
  <c r="V175" i="16"/>
  <c r="W190" i="16" s="1"/>
  <c r="W192" i="16" s="1"/>
  <c r="W175" i="16"/>
  <c r="W176" i="16" s="1"/>
  <c r="W177" i="16"/>
  <c r="W178" i="16" s="1"/>
  <c r="W179" i="16"/>
  <c r="W180" i="16" s="1"/>
  <c r="W181" i="16"/>
  <c r="W182" i="16" s="1"/>
  <c r="W183" i="16"/>
  <c r="W184" i="16" s="1"/>
  <c r="W155" i="16"/>
  <c r="W158" i="16" s="1"/>
  <c r="Q149" i="16"/>
  <c r="W132" i="16"/>
  <c r="W135" i="16" s="1"/>
  <c r="Q126" i="16"/>
  <c r="V177" i="16" l="1"/>
  <c r="V179" i="16" s="1"/>
  <c r="V181" i="16" s="1"/>
  <c r="V183" i="16" s="1"/>
  <c r="S362" i="21" l="1"/>
  <c r="S365" i="21" s="1"/>
  <c r="S333" i="21"/>
  <c r="S336" i="21" s="1"/>
  <c r="S301" i="21"/>
  <c r="S304" i="21" s="1"/>
  <c r="S271" i="21"/>
  <c r="S274" i="21" s="1"/>
  <c r="S238" i="21"/>
  <c r="S241" i="21" s="1"/>
  <c r="S197" i="21"/>
  <c r="S200" i="21" s="1"/>
  <c r="S168" i="21"/>
  <c r="S171" i="21" s="1"/>
  <c r="S139" i="21"/>
  <c r="S142" i="21" s="1"/>
  <c r="S110" i="21"/>
  <c r="S113" i="21" s="1"/>
  <c r="Q44" i="15" l="1"/>
  <c r="F44" i="15" s="1"/>
  <c r="Q203" i="16" l="1"/>
  <c r="Q188" i="16"/>
  <c r="Q64" i="16" l="1"/>
  <c r="Q99" i="16"/>
  <c r="W194" i="16" l="1"/>
  <c r="W197" i="16" s="1"/>
  <c r="V194" i="16"/>
  <c r="W205" i="16" l="1"/>
  <c r="W207" i="16" s="1"/>
  <c r="P39" i="14"/>
  <c r="P38" i="14" s="1"/>
  <c r="P37" i="14" s="1"/>
  <c r="P36" i="14" s="1"/>
  <c r="P35" i="14" s="1"/>
  <c r="P34" i="14" s="1"/>
  <c r="P33" i="14" s="1"/>
  <c r="P32" i="14" s="1"/>
  <c r="P31" i="14" s="1"/>
  <c r="P30" i="14" s="1"/>
  <c r="P29" i="14" s="1"/>
  <c r="P28" i="14" s="1"/>
  <c r="P27" i="14" s="1"/>
  <c r="P26" i="14" s="1"/>
  <c r="P25" i="14" s="1"/>
  <c r="P24" i="14" s="1"/>
  <c r="P23" i="14" s="1"/>
  <c r="P22" i="14" s="1"/>
  <c r="P21" i="14" s="1"/>
  <c r="P20" i="14" s="1"/>
  <c r="G51" i="18" s="1"/>
  <c r="G50" i="18"/>
  <c r="G49" i="18"/>
  <c r="K175" i="2" l="1"/>
  <c r="K172" i="2"/>
  <c r="K171" i="2"/>
  <c r="K168" i="2"/>
  <c r="K167" i="2"/>
  <c r="K164" i="2"/>
  <c r="K163" i="2"/>
  <c r="K161" i="2"/>
  <c r="K160" i="2"/>
  <c r="K159" i="2"/>
  <c r="K158" i="2"/>
  <c r="K157" i="2"/>
  <c r="K156" i="2"/>
  <c r="K155" i="2"/>
  <c r="K154" i="2"/>
  <c r="K153" i="2"/>
  <c r="K149" i="2"/>
  <c r="K148" i="2"/>
  <c r="K147" i="2"/>
  <c r="K146" i="2"/>
  <c r="K145" i="2"/>
  <c r="K144" i="2"/>
  <c r="K143" i="2"/>
  <c r="K142" i="2"/>
  <c r="K141" i="2"/>
  <c r="K140" i="2"/>
  <c r="K139" i="2"/>
  <c r="K138" i="2"/>
  <c r="K137" i="2"/>
  <c r="K134" i="2"/>
  <c r="K133" i="2"/>
  <c r="K132" i="2"/>
  <c r="K131" i="2"/>
  <c r="K129" i="2"/>
  <c r="K128" i="2"/>
  <c r="K127" i="2"/>
  <c r="K126" i="2"/>
  <c r="K125" i="2"/>
  <c r="K124" i="2"/>
  <c r="Q141" i="15" l="1"/>
  <c r="F141" i="15" s="1"/>
  <c r="Q111" i="15"/>
  <c r="F111" i="15"/>
  <c r="Q78" i="15" l="1"/>
  <c r="F78" i="15" s="1"/>
  <c r="Q98" i="15"/>
  <c r="J98" i="15" s="1"/>
  <c r="Q64" i="15"/>
  <c r="J64" i="15" s="1"/>
  <c r="R106" i="15"/>
  <c r="R107" i="15" s="1"/>
  <c r="R113" i="15" s="1"/>
  <c r="R117" i="15" l="1"/>
  <c r="R124" i="15" s="1"/>
  <c r="R115" i="15"/>
  <c r="Q117" i="15" s="1"/>
  <c r="G146" i="1"/>
  <c r="Q346" i="21"/>
  <c r="Q367" i="21" s="1"/>
  <c r="Q314" i="21"/>
  <c r="Q338" i="21" s="1"/>
  <c r="Q284" i="21"/>
  <c r="Q306" i="21" s="1"/>
  <c r="Q251" i="21"/>
  <c r="Q276" i="21" s="1"/>
  <c r="Q210" i="21"/>
  <c r="Q243" i="21" s="1"/>
  <c r="Q181" i="21"/>
  <c r="Q202" i="21" s="1"/>
  <c r="Q152" i="21"/>
  <c r="Q173" i="21" s="1"/>
  <c r="Q123" i="21"/>
  <c r="Q144" i="21" s="1"/>
  <c r="Q32" i="21"/>
  <c r="Q115" i="21" s="1"/>
  <c r="M4" i="16" l="1"/>
  <c r="I5" i="16"/>
  <c r="G5" i="16"/>
  <c r="W1064" i="16"/>
  <c r="W631" i="16"/>
  <c r="W877" i="16"/>
  <c r="W211" i="16"/>
  <c r="W351" i="16"/>
  <c r="W491" i="16"/>
  <c r="W1029" i="16"/>
  <c r="W994" i="16"/>
  <c r="W761" i="16"/>
  <c r="K4" i="16"/>
  <c r="K3" i="16"/>
  <c r="G3" i="16"/>
  <c r="G4" i="16"/>
  <c r="M3" i="16"/>
  <c r="M30" i="16"/>
  <c r="I30" i="16"/>
  <c r="I31" i="16" l="1"/>
  <c r="J164" i="16"/>
  <c r="F84" i="16"/>
  <c r="F99" i="16"/>
  <c r="F126" i="16"/>
  <c r="F149" i="16"/>
  <c r="W30" i="16"/>
  <c r="F64" i="16"/>
  <c r="F203" i="16"/>
  <c r="F188" i="16"/>
  <c r="R73" i="15"/>
  <c r="R74" i="15" s="1"/>
  <c r="R80" i="15" s="1"/>
  <c r="R84" i="15" l="1"/>
  <c r="R91" i="15" s="1"/>
  <c r="R82" i="15"/>
  <c r="Q84" i="15" s="1"/>
  <c r="Q164" i="16"/>
  <c r="Q101" i="1"/>
  <c r="Q100" i="1"/>
  <c r="Q99" i="1"/>
  <c r="Q98" i="1"/>
  <c r="Q97" i="1"/>
  <c r="Q96" i="1"/>
  <c r="Q95" i="1"/>
  <c r="Q94" i="1"/>
  <c r="Q93" i="1"/>
  <c r="Q92" i="1"/>
  <c r="E107" i="1"/>
  <c r="E108" i="1" s="1"/>
  <c r="E109" i="1" s="1"/>
  <c r="E110" i="1" s="1"/>
  <c r="E111" i="1" s="1"/>
  <c r="E112" i="1" s="1"/>
  <c r="E113" i="1" s="1"/>
  <c r="E114" i="1" s="1"/>
  <c r="E115" i="1" s="1"/>
  <c r="R101" i="1"/>
  <c r="R100" i="1"/>
  <c r="R99" i="1"/>
  <c r="R98" i="1"/>
  <c r="R97" i="1"/>
  <c r="R96" i="1"/>
  <c r="R95" i="1"/>
  <c r="R94" i="1"/>
  <c r="R93" i="1"/>
  <c r="E93" i="1"/>
  <c r="E94" i="1" s="1"/>
  <c r="E95" i="1" s="1"/>
  <c r="E96" i="1" s="1"/>
  <c r="E97" i="1" s="1"/>
  <c r="E98" i="1" s="1"/>
  <c r="E99" i="1" s="1"/>
  <c r="E100" i="1" s="1"/>
  <c r="E101" i="1" s="1"/>
  <c r="E125" i="1"/>
  <c r="P42" i="1"/>
  <c r="Q42" i="1" s="1"/>
  <c r="P41" i="1"/>
  <c r="P40" i="1"/>
  <c r="Q40" i="1" s="1"/>
  <c r="P39" i="1"/>
  <c r="P38" i="1"/>
  <c r="S26" i="1"/>
  <c r="S25" i="1"/>
  <c r="S24" i="1"/>
  <c r="S23" i="1"/>
  <c r="S22" i="1"/>
  <c r="S21" i="1"/>
  <c r="S20" i="1"/>
  <c r="S19" i="1"/>
  <c r="S18" i="1"/>
  <c r="S17" i="1"/>
  <c r="G44" i="18"/>
  <c r="R36" i="1" l="1"/>
  <c r="L36" i="1"/>
  <c r="R18" i="1"/>
  <c r="R20" i="1"/>
  <c r="R22" i="1"/>
  <c r="R24" i="1"/>
  <c r="R26" i="1"/>
  <c r="Q17" i="1"/>
  <c r="R19" i="1"/>
  <c r="R21" i="1"/>
  <c r="R23" i="1"/>
  <c r="R25" i="1"/>
  <c r="P37" i="1"/>
  <c r="P36" i="1"/>
  <c r="Q38" i="1" s="1"/>
  <c r="Q18" i="1"/>
  <c r="Q22" i="1"/>
  <c r="Q26" i="1"/>
  <c r="E126" i="1"/>
  <c r="Q23" i="1"/>
  <c r="Q19" i="1"/>
  <c r="Q24" i="1"/>
  <c r="Q20" i="1"/>
  <c r="Q21" i="1"/>
  <c r="Q25" i="1"/>
  <c r="R17" i="1"/>
  <c r="H126" i="1" l="1"/>
  <c r="H125" i="1"/>
  <c r="Q41" i="1"/>
  <c r="Q39" i="1"/>
  <c r="Q37" i="1"/>
  <c r="Q36" i="1"/>
  <c r="E127" i="1"/>
  <c r="H127" i="1" s="1"/>
  <c r="H124" i="1"/>
  <c r="B28" i="17"/>
  <c r="B27" i="17"/>
  <c r="B26" i="17"/>
  <c r="B25" i="17"/>
  <c r="B24" i="17"/>
  <c r="B23" i="17"/>
  <c r="B22" i="17"/>
  <c r="B21" i="17"/>
  <c r="B20" i="17"/>
  <c r="B19" i="17"/>
  <c r="B18" i="17"/>
  <c r="B17" i="17"/>
  <c r="B16" i="17"/>
  <c r="B15" i="17"/>
  <c r="B14" i="17"/>
  <c r="F124" i="1" l="1"/>
  <c r="F126" i="1"/>
  <c r="F127" i="1"/>
  <c r="F125" i="1"/>
  <c r="C3" i="17"/>
  <c r="G45" i="18" s="1"/>
  <c r="E128" i="1"/>
  <c r="H128" i="1" s="1"/>
  <c r="I513" i="13"/>
  <c r="Q535" i="13" s="1"/>
  <c r="I718" i="13"/>
  <c r="Q740" i="13" s="1"/>
  <c r="F128" i="1" l="1"/>
  <c r="I30" i="13"/>
  <c r="F158" i="13" s="1"/>
  <c r="P715" i="13"/>
  <c r="J641" i="13"/>
  <c r="F676" i="13"/>
  <c r="F588" i="13"/>
  <c r="W513" i="13"/>
  <c r="F538" i="13"/>
  <c r="F705" i="13"/>
  <c r="F604" i="13"/>
  <c r="S557" i="13"/>
  <c r="S563" i="13" s="1"/>
  <c r="S567" i="13" s="1"/>
  <c r="S571" i="13" s="1"/>
  <c r="F653" i="13"/>
  <c r="I535" i="13"/>
  <c r="F627" i="13"/>
  <c r="F578" i="13"/>
  <c r="F666" i="13"/>
  <c r="F561" i="13"/>
  <c r="J683" i="13"/>
  <c r="P920" i="13"/>
  <c r="F910" i="13"/>
  <c r="J846" i="13"/>
  <c r="F881" i="13"/>
  <c r="F793" i="13"/>
  <c r="W718" i="13"/>
  <c r="F743" i="13"/>
  <c r="F809" i="13"/>
  <c r="S762" i="13"/>
  <c r="S768" i="13" s="1"/>
  <c r="S772" i="13" s="1"/>
  <c r="S776" i="13" s="1"/>
  <c r="F858" i="13"/>
  <c r="I740" i="13"/>
  <c r="F832" i="13"/>
  <c r="F783" i="13"/>
  <c r="F871" i="13"/>
  <c r="F766" i="13"/>
  <c r="J888" i="13"/>
  <c r="I125" i="1"/>
  <c r="I308" i="13"/>
  <c r="Q330" i="13" s="1"/>
  <c r="M3" i="13"/>
  <c r="I127" i="1"/>
  <c r="K3" i="13"/>
  <c r="I126" i="1"/>
  <c r="F291" i="13"/>
  <c r="G3" i="13"/>
  <c r="I3" i="13"/>
  <c r="E129" i="1"/>
  <c r="I124" i="1"/>
  <c r="I923" i="13"/>
  <c r="F225" i="13" l="1"/>
  <c r="E130" i="1"/>
  <c r="H129" i="1"/>
  <c r="F129" i="1"/>
  <c r="I64" i="13"/>
  <c r="J263" i="13"/>
  <c r="F67" i="13"/>
  <c r="W30" i="13"/>
  <c r="F138" i="13"/>
  <c r="F189" i="13"/>
  <c r="F254" i="13"/>
  <c r="F124" i="13"/>
  <c r="F101" i="13"/>
  <c r="J209" i="13"/>
  <c r="F244" i="13"/>
  <c r="Q945" i="13"/>
  <c r="F1086" i="13"/>
  <c r="F1076" i="13"/>
  <c r="F1037" i="13"/>
  <c r="W923" i="13"/>
  <c r="P1125" i="13"/>
  <c r="F1014" i="13"/>
  <c r="F988" i="13"/>
  <c r="F1063" i="13"/>
  <c r="S967" i="13"/>
  <c r="S973" i="13" s="1"/>
  <c r="S977" i="13" s="1"/>
  <c r="S981" i="13" s="1"/>
  <c r="J1051" i="13"/>
  <c r="F948" i="13"/>
  <c r="J1093" i="13"/>
  <c r="F1115" i="13"/>
  <c r="F971" i="13"/>
  <c r="I945" i="13"/>
  <c r="F998" i="13"/>
  <c r="S97" i="13"/>
  <c r="S103" i="13" s="1"/>
  <c r="S107" i="13" s="1"/>
  <c r="S114" i="13" s="1"/>
  <c r="Q64" i="13"/>
  <c r="F500" i="13"/>
  <c r="F333" i="13"/>
  <c r="J478" i="13"/>
  <c r="F461" i="13"/>
  <c r="S352" i="13"/>
  <c r="S358" i="13" s="1"/>
  <c r="S362" i="13" s="1"/>
  <c r="S366" i="13" s="1"/>
  <c r="F356" i="13"/>
  <c r="W308" i="13"/>
  <c r="F471" i="13"/>
  <c r="F448" i="13"/>
  <c r="F373" i="13"/>
  <c r="F422" i="13"/>
  <c r="I330" i="13"/>
  <c r="F383" i="13"/>
  <c r="F399" i="13"/>
  <c r="J436" i="13"/>
  <c r="G4" i="13"/>
  <c r="I128" i="1"/>
  <c r="W107" i="13"/>
  <c r="W114" i="13" s="1"/>
  <c r="I1128" i="13"/>
  <c r="Q1150" i="13" s="1"/>
  <c r="E131" i="1"/>
  <c r="H131" i="1" l="1"/>
  <c r="F131" i="1"/>
  <c r="H130" i="1"/>
  <c r="I1333" i="13" s="1"/>
  <c r="Q1355" i="13" s="1"/>
  <c r="F130" i="1"/>
  <c r="P1330" i="13"/>
  <c r="F1153" i="13"/>
  <c r="F1203" i="13"/>
  <c r="F1281" i="13"/>
  <c r="F1242" i="13"/>
  <c r="F1291" i="13"/>
  <c r="J1298" i="13"/>
  <c r="F1320" i="13"/>
  <c r="F1268" i="13"/>
  <c r="S1172" i="13"/>
  <c r="S1178" i="13" s="1"/>
  <c r="S1182" i="13" s="1"/>
  <c r="S1186" i="13" s="1"/>
  <c r="F1219" i="13"/>
  <c r="F1193" i="13"/>
  <c r="I1150" i="13"/>
  <c r="J1256" i="13"/>
  <c r="F1176" i="13"/>
  <c r="W1128" i="13"/>
  <c r="W1333" i="13"/>
  <c r="I129" i="1"/>
  <c r="I4" i="13"/>
  <c r="E132" i="1"/>
  <c r="I1538" i="13"/>
  <c r="Q1560" i="13" s="1"/>
  <c r="F1447" i="13" l="1"/>
  <c r="F1525" i="13"/>
  <c r="F1424" i="13"/>
  <c r="F1408" i="13"/>
  <c r="F1381" i="13"/>
  <c r="F1486" i="13"/>
  <c r="F1473" i="13"/>
  <c r="F1358" i="13"/>
  <c r="F1398" i="13"/>
  <c r="J1461" i="13"/>
  <c r="S1377" i="13"/>
  <c r="S1383" i="13" s="1"/>
  <c r="S1387" i="13" s="1"/>
  <c r="S1391" i="13" s="1"/>
  <c r="K4" i="13"/>
  <c r="I130" i="1"/>
  <c r="F1496" i="13"/>
  <c r="I1355" i="13"/>
  <c r="J1503" i="13"/>
  <c r="P1535" i="13"/>
  <c r="H132" i="1"/>
  <c r="I1743" i="13" s="1"/>
  <c r="Q1765" i="13" s="1"/>
  <c r="F132" i="1"/>
  <c r="P1740" i="13"/>
  <c r="S1582" i="13"/>
  <c r="S1588" i="13" s="1"/>
  <c r="S1592" i="13" s="1"/>
  <c r="S1596" i="13" s="1"/>
  <c r="F1691" i="13"/>
  <c r="I1560" i="13"/>
  <c r="F1652" i="13"/>
  <c r="F1563" i="13"/>
  <c r="F1613" i="13"/>
  <c r="F1678" i="13"/>
  <c r="F1629" i="13"/>
  <c r="J1666" i="13"/>
  <c r="F1701" i="13"/>
  <c r="F1586" i="13"/>
  <c r="J1708" i="13"/>
  <c r="F1730" i="13"/>
  <c r="F1603" i="13"/>
  <c r="W1538" i="13"/>
  <c r="I131" i="1"/>
  <c r="M4" i="13"/>
  <c r="E133" i="1"/>
  <c r="H133" i="1" l="1"/>
  <c r="F133" i="1"/>
  <c r="P1945" i="13"/>
  <c r="F1935" i="13"/>
  <c r="F1808" i="13"/>
  <c r="F1906" i="13"/>
  <c r="F1834" i="13"/>
  <c r="J1913" i="13"/>
  <c r="F1896" i="13"/>
  <c r="J1871" i="13"/>
  <c r="F1768" i="13"/>
  <c r="I1765" i="13"/>
  <c r="F1857" i="13"/>
  <c r="F1883" i="13"/>
  <c r="F1791" i="13"/>
  <c r="S1787" i="13"/>
  <c r="S1793" i="13" s="1"/>
  <c r="S1797" i="13" s="1"/>
  <c r="S1801" i="13" s="1"/>
  <c r="F1818" i="13"/>
  <c r="W1743" i="13"/>
  <c r="I132" i="1"/>
  <c r="G5" i="13"/>
  <c r="E134" i="1"/>
  <c r="I1948" i="13"/>
  <c r="Q1970" i="13" s="1"/>
  <c r="H134" i="1" l="1"/>
  <c r="I134" i="1" s="1"/>
  <c r="F134" i="1"/>
  <c r="P2150" i="13"/>
  <c r="F2088" i="13"/>
  <c r="F2140" i="13"/>
  <c r="F2023" i="13"/>
  <c r="F2013" i="13"/>
  <c r="I1970" i="13"/>
  <c r="J2118" i="13"/>
  <c r="S1992" i="13"/>
  <c r="S1998" i="13" s="1"/>
  <c r="S2002" i="13" s="1"/>
  <c r="S2006" i="13" s="1"/>
  <c r="F2101" i="13"/>
  <c r="J2076" i="13"/>
  <c r="F2039" i="13"/>
  <c r="F2111" i="13"/>
  <c r="F2062" i="13"/>
  <c r="F1973" i="13"/>
  <c r="F1996" i="13"/>
  <c r="W1948" i="13"/>
  <c r="I133" i="1"/>
  <c r="I5" i="13"/>
  <c r="E135" i="1"/>
  <c r="H135" i="1" l="1"/>
  <c r="I135" i="1" s="1"/>
  <c r="F135" i="1"/>
  <c r="E136" i="1"/>
  <c r="H136" i="1" l="1"/>
  <c r="I136" i="1" s="1"/>
  <c r="F136" i="1"/>
  <c r="E137" i="1"/>
  <c r="H137" i="1" l="1"/>
  <c r="I137" i="1" s="1"/>
  <c r="F137" i="1"/>
  <c r="P510" i="13"/>
  <c r="E138" i="1"/>
  <c r="H138" i="1" l="1"/>
  <c r="I138" i="1" s="1"/>
  <c r="F138" i="1"/>
  <c r="P305" i="13"/>
  <c r="R2" i="13" s="1"/>
  <c r="E139" i="1"/>
  <c r="E140" i="1" l="1"/>
  <c r="H139" i="1"/>
  <c r="I139" i="1" s="1"/>
  <c r="F139" i="1"/>
  <c r="E141" i="1" l="1"/>
  <c r="H140" i="1"/>
  <c r="I140" i="1" s="1"/>
  <c r="F140" i="1"/>
  <c r="L208" i="21"/>
  <c r="L344" i="21"/>
  <c r="L312" i="21"/>
  <c r="L121" i="21"/>
  <c r="L30" i="21"/>
  <c r="L249" i="21"/>
  <c r="E265" i="21" s="1"/>
  <c r="L150" i="21"/>
  <c r="L282" i="21"/>
  <c r="E295" i="21" s="1"/>
  <c r="L179" i="21"/>
  <c r="E142" i="1" l="1"/>
  <c r="H141" i="1"/>
  <c r="I141" i="1" s="1"/>
  <c r="F141" i="1"/>
  <c r="S282" i="21"/>
  <c r="S249" i="21"/>
  <c r="S312" i="21"/>
  <c r="E327" i="21"/>
  <c r="S30" i="21"/>
  <c r="E104" i="21"/>
  <c r="S208" i="21"/>
  <c r="E232" i="21"/>
  <c r="S344" i="21"/>
  <c r="E356" i="21"/>
  <c r="S179" i="21"/>
  <c r="E191" i="21"/>
  <c r="S150" i="21"/>
  <c r="E162" i="21"/>
  <c r="S121" i="21"/>
  <c r="E133" i="21"/>
  <c r="E306" i="21"/>
  <c r="E284" i="21"/>
  <c r="E115" i="21"/>
  <c r="E32" i="21"/>
  <c r="E367" i="21"/>
  <c r="E346" i="21"/>
  <c r="E181" i="21"/>
  <c r="E202" i="21"/>
  <c r="E144" i="21"/>
  <c r="E123" i="21"/>
  <c r="E338" i="21"/>
  <c r="E314" i="21"/>
  <c r="E276" i="21"/>
  <c r="E251" i="21"/>
  <c r="E173" i="21"/>
  <c r="E152" i="21"/>
  <c r="E210" i="21"/>
  <c r="E243" i="21"/>
  <c r="E143" i="1" l="1"/>
  <c r="H142" i="1"/>
  <c r="I142" i="1" s="1"/>
  <c r="F142" i="1"/>
  <c r="I994" i="16"/>
  <c r="R41" i="1"/>
  <c r="I4" i="16"/>
  <c r="I3" i="16"/>
  <c r="L38" i="1"/>
  <c r="R39" i="1"/>
  <c r="R40" i="1"/>
  <c r="R38" i="1"/>
  <c r="L42" i="1"/>
  <c r="L40" i="1"/>
  <c r="L39" i="1"/>
  <c r="R42" i="1"/>
  <c r="L37" i="1"/>
  <c r="H143" i="1" l="1"/>
  <c r="I143" i="1" s="1"/>
  <c r="F143" i="1"/>
  <c r="K124" i="1" s="1"/>
  <c r="L41" i="1"/>
  <c r="R3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Fallmann Hubert</author>
    <author>Heller</author>
  </authors>
  <commentList>
    <comment ref="Q64" authorId="0" shapeId="0" xr:uid="{00000000-0006-0000-0700-000001000000}">
      <text>
        <r>
          <rPr>
            <sz val="9"/>
            <color indexed="81"/>
            <rFont val="Tahoma"/>
            <family val="2"/>
          </rPr>
          <t>special reporting, exception = BM 47 (VCM)</t>
        </r>
      </text>
    </comment>
    <comment ref="Q330" authorId="0" shapeId="0" xr:uid="{00000000-0006-0000-0700-000002000000}">
      <text>
        <r>
          <rPr>
            <sz val="9"/>
            <color indexed="81"/>
            <rFont val="Tahoma"/>
            <family val="2"/>
          </rPr>
          <t>special reporting, exception = BM 47 (VCM)</t>
        </r>
      </text>
    </comment>
    <comment ref="Q535" authorId="0" shapeId="0" xr:uid="{00000000-0006-0000-0700-000003000000}">
      <text>
        <r>
          <rPr>
            <sz val="9"/>
            <color indexed="81"/>
            <rFont val="Tahoma"/>
            <family val="2"/>
          </rPr>
          <t>special reporting, exception = BM 47 (VCM)</t>
        </r>
      </text>
    </comment>
    <comment ref="Q740" authorId="0" shapeId="0" xr:uid="{00000000-0006-0000-0700-000004000000}">
      <text>
        <r>
          <rPr>
            <sz val="9"/>
            <color indexed="81"/>
            <rFont val="Tahoma"/>
            <family val="2"/>
          </rPr>
          <t>special reporting, exception = BM 47 (VCM)</t>
        </r>
      </text>
    </comment>
    <comment ref="Q945" authorId="0" shapeId="0" xr:uid="{00000000-0006-0000-0700-000005000000}">
      <text>
        <r>
          <rPr>
            <sz val="9"/>
            <color indexed="81"/>
            <rFont val="Tahoma"/>
            <family val="2"/>
          </rPr>
          <t>special reporting, exception = BM 47 (VCM)</t>
        </r>
      </text>
    </comment>
    <comment ref="Q1150" authorId="0" shapeId="0" xr:uid="{00000000-0006-0000-0700-000006000000}">
      <text>
        <r>
          <rPr>
            <sz val="9"/>
            <color indexed="81"/>
            <rFont val="Tahoma"/>
            <family val="2"/>
          </rPr>
          <t>special reporting, exception = BM 47 (VCM)</t>
        </r>
      </text>
    </comment>
    <comment ref="Q1355" authorId="0" shapeId="0" xr:uid="{00000000-0006-0000-0700-000007000000}">
      <text>
        <r>
          <rPr>
            <sz val="9"/>
            <color indexed="81"/>
            <rFont val="Tahoma"/>
            <family val="2"/>
          </rPr>
          <t>special reporting, exception = BM 47 (VCM)</t>
        </r>
      </text>
    </comment>
    <comment ref="Q1560" authorId="0" shapeId="0" xr:uid="{00000000-0006-0000-0700-000008000000}">
      <text>
        <r>
          <rPr>
            <sz val="9"/>
            <color indexed="81"/>
            <rFont val="Tahoma"/>
            <family val="2"/>
          </rPr>
          <t>special reporting, exception = BM 47 (VCM)</t>
        </r>
      </text>
    </comment>
    <comment ref="Q1765" authorId="0" shapeId="0" xr:uid="{00000000-0006-0000-0700-000009000000}">
      <text>
        <r>
          <rPr>
            <sz val="9"/>
            <color indexed="81"/>
            <rFont val="Tahoma"/>
            <family val="2"/>
          </rPr>
          <t>special reporting, exception = BM 47 (VCM)</t>
        </r>
      </text>
    </comment>
    <comment ref="Q1970" authorId="0" shapeId="0" xr:uid="{00000000-0006-0000-0700-00000A000000}">
      <text>
        <r>
          <rPr>
            <sz val="9"/>
            <color indexed="81"/>
            <rFont val="Tahoma"/>
            <family val="2"/>
          </rPr>
          <t>special reporting, exception = BM 47 (VCM)</t>
        </r>
      </text>
    </comment>
    <comment ref="D2157" authorId="1" shapeId="0" xr:uid="{00000000-0006-0000-0700-00000B000000}">
      <text>
        <r>
          <rPr>
            <sz val="9"/>
            <color indexed="81"/>
            <rFont val="Tahoma"/>
            <family val="2"/>
          </rPr>
          <t>INDEX($W:$W;VERGLEICH(MAX(INDIREKT(ADRESSE(1;3)&amp;":"&amp;ADRESSE(ZEILE(D34);3)));$C:$C;0))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Heller</author>
  </authors>
  <commentList>
    <comment ref="D1102" authorId="0" shapeId="0" xr:uid="{00000000-0006-0000-0800-000001000000}">
      <text>
        <r>
          <rPr>
            <sz val="9"/>
            <color indexed="81"/>
            <rFont val="Tahoma"/>
            <family val="2"/>
          </rPr>
          <t>INDEX($W:$W;VERGLEICH(MAX(INDIREKT(ADRESSE(1;3)&amp;":"&amp;ADRESSE(ZEILE(D12);3)));$C:$C;0))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Fallmann Hubert</author>
  </authors>
  <commentList>
    <comment ref="B50" authorId="0" shapeId="0" xr:uid="{00000000-0006-0000-0C00-000001000000}">
      <text>
        <r>
          <rPr>
            <b/>
            <sz val="9"/>
            <color indexed="81"/>
            <rFont val="Segoe UI"/>
            <family val="2"/>
          </rPr>
          <t xml:space="preserve">truncated to 250 characters
</t>
        </r>
      </text>
    </comment>
    <comment ref="I50" authorId="0" shapeId="0" xr:uid="{00000000-0006-0000-0C00-000002000000}">
      <text>
        <r>
          <rPr>
            <b/>
            <sz val="9"/>
            <color indexed="81"/>
            <rFont val="Segoe UI"/>
            <family val="2"/>
          </rPr>
          <t>In Column B it has to be truncated to below 255 characters</t>
        </r>
      </text>
    </comment>
    <comment ref="A122" authorId="0" shapeId="0" xr:uid="{00000000-0006-0000-0C00-000003000000}">
      <text>
        <r>
          <rPr>
            <b/>
            <sz val="9"/>
            <color indexed="81"/>
            <rFont val="Segoe UI"/>
            <family val="2"/>
          </rPr>
          <t xml:space="preserve">truncated to 250 characters
</t>
        </r>
      </text>
    </comment>
    <comment ref="O122" authorId="0" shapeId="0" xr:uid="{00000000-0006-0000-0C00-000004000000}">
      <text>
        <r>
          <rPr>
            <b/>
            <sz val="9"/>
            <color indexed="81"/>
            <rFont val="Segoe UI"/>
            <family val="2"/>
          </rPr>
          <t>In Column A it has to be truncated to below 255 characters</t>
        </r>
      </text>
    </comment>
  </commentList>
</comments>
</file>

<file path=xl/sharedStrings.xml><?xml version="1.0" encoding="utf-8"?>
<sst xmlns="http://schemas.openxmlformats.org/spreadsheetml/2006/main" count="4899" uniqueCount="2045">
  <si>
    <t>Activity (Annex I ETS Directive)</t>
  </si>
  <si>
    <t>No. of Activity</t>
  </si>
  <si>
    <t>No. of BM</t>
  </si>
  <si>
    <t>alternative BM No.</t>
  </si>
  <si>
    <t>Product benchmark</t>
  </si>
  <si>
    <t>Unit</t>
  </si>
  <si>
    <t>Carbon leakage?</t>
  </si>
  <si>
    <t>Benchmark value (EUA/t)</t>
  </si>
  <si>
    <t>Exchangeability electricity</t>
  </si>
  <si>
    <t>Message regarding special reporting</t>
  </si>
  <si>
    <t>Jump indicator</t>
  </si>
  <si>
    <t>CWT</t>
  </si>
  <si>
    <t>#JUMP_H_I</t>
  </si>
  <si>
    <t>#JUMP_H_II</t>
  </si>
  <si>
    <t>#JUMP_H_III</t>
  </si>
  <si>
    <t>Adt</t>
  </si>
  <si>
    <t>#JUMP_H_IV</t>
  </si>
  <si>
    <t>#JUMP_H_V</t>
  </si>
  <si>
    <t>#JUMP_H_VIII</t>
  </si>
  <si>
    <t>#JUMP_H_IX</t>
  </si>
  <si>
    <t>S-PVC</t>
  </si>
  <si>
    <t>E-PVC</t>
  </si>
  <si>
    <t>#JUMP_H_VI</t>
  </si>
  <si>
    <t>#JUMP_H_VII</t>
  </si>
  <si>
    <t>A.</t>
  </si>
  <si>
    <t>I</t>
  </si>
  <si>
    <t>(a)</t>
  </si>
  <si>
    <t>(b)</t>
  </si>
  <si>
    <t>(c)</t>
  </si>
  <si>
    <t>(d)</t>
  </si>
  <si>
    <t>(e)</t>
  </si>
  <si>
    <t>(f)</t>
  </si>
  <si>
    <t>i.</t>
  </si>
  <si>
    <t>ii.</t>
  </si>
  <si>
    <t>iii.</t>
  </si>
  <si>
    <t>iv.</t>
  </si>
  <si>
    <t>v.</t>
  </si>
  <si>
    <t>vi.</t>
  </si>
  <si>
    <t>EUconst_MSlist</t>
  </si>
  <si>
    <t>Austria</t>
  </si>
  <si>
    <t>Belgium</t>
  </si>
  <si>
    <t>Bulgaria</t>
  </si>
  <si>
    <t>Cyprus</t>
  </si>
  <si>
    <t>Czech Republic</t>
  </si>
  <si>
    <t>Denmark</t>
  </si>
  <si>
    <t>Estonia</t>
  </si>
  <si>
    <t>Finland</t>
  </si>
  <si>
    <t>France</t>
  </si>
  <si>
    <t>Germany</t>
  </si>
  <si>
    <t>Greece</t>
  </si>
  <si>
    <t>Hungary</t>
  </si>
  <si>
    <t>Iceland</t>
  </si>
  <si>
    <t>Ireland</t>
  </si>
  <si>
    <t>Italy</t>
  </si>
  <si>
    <t>Latvia</t>
  </si>
  <si>
    <t>Liechtenstein</t>
  </si>
  <si>
    <t>Lithuania</t>
  </si>
  <si>
    <t>Luxembourg</t>
  </si>
  <si>
    <t>Malta</t>
  </si>
  <si>
    <t>Netherlands</t>
  </si>
  <si>
    <t>Norway</t>
  </si>
  <si>
    <t>Poland</t>
  </si>
  <si>
    <t>Portugal</t>
  </si>
  <si>
    <t>Romania</t>
  </si>
  <si>
    <t>Slovakia</t>
  </si>
  <si>
    <t>Slovenia</t>
  </si>
  <si>
    <t>Spain</t>
  </si>
  <si>
    <t>Sweden</t>
  </si>
  <si>
    <t>United Kingdom</t>
  </si>
  <si>
    <t>EUconst_MSlistISOcodes</t>
  </si>
  <si>
    <t>AT</t>
  </si>
  <si>
    <t>BE</t>
  </si>
  <si>
    <t>BG</t>
  </si>
  <si>
    <t>CY</t>
  </si>
  <si>
    <t>CZ</t>
  </si>
  <si>
    <t>DK</t>
  </si>
  <si>
    <t>EE</t>
  </si>
  <si>
    <t>FI</t>
  </si>
  <si>
    <t>FR</t>
  </si>
  <si>
    <t>DE</t>
  </si>
  <si>
    <t>EL</t>
  </si>
  <si>
    <t>HU</t>
  </si>
  <si>
    <t>IS</t>
  </si>
  <si>
    <t>IE</t>
  </si>
  <si>
    <t>IT</t>
  </si>
  <si>
    <t>LV</t>
  </si>
  <si>
    <t>LI</t>
  </si>
  <si>
    <t>LT</t>
  </si>
  <si>
    <t>LU</t>
  </si>
  <si>
    <t>MT</t>
  </si>
  <si>
    <t>NL</t>
  </si>
  <si>
    <t>NO</t>
  </si>
  <si>
    <t>PL</t>
  </si>
  <si>
    <t>PT</t>
  </si>
  <si>
    <t>RO</t>
  </si>
  <si>
    <t>SK</t>
  </si>
  <si>
    <t>SI</t>
  </si>
  <si>
    <t>ES</t>
  </si>
  <si>
    <t>SE</t>
  </si>
  <si>
    <t>UK</t>
  </si>
  <si>
    <t>Euconst_TrueFalse</t>
  </si>
  <si>
    <t>No.</t>
  </si>
  <si>
    <t>II</t>
  </si>
  <si>
    <t>Euconst_date</t>
  </si>
  <si>
    <t>BM number</t>
  </si>
  <si>
    <t>Sorting</t>
  </si>
  <si>
    <t># occurances</t>
  </si>
  <si>
    <t>Euconst_TrueFalseNA</t>
  </si>
  <si>
    <t>Euconst_NA</t>
  </si>
  <si>
    <t>EUconst_Fuel</t>
  </si>
  <si>
    <t>EUconst_BM</t>
  </si>
  <si>
    <t>EUconst_TransfSource</t>
  </si>
  <si>
    <t>EUconst_BMSubinst</t>
  </si>
  <si>
    <t>EUconst_FBSubinst</t>
  </si>
  <si>
    <t>EUconst_Year</t>
  </si>
  <si>
    <t>EUconst_Tons</t>
  </si>
  <si>
    <t>EUconst_TJ</t>
  </si>
  <si>
    <t>TJ</t>
  </si>
  <si>
    <t>EUconst_GJ</t>
  </si>
  <si>
    <t>GJ</t>
  </si>
  <si>
    <t>EUconst_tCO2e</t>
  </si>
  <si>
    <t>t CO2e</t>
  </si>
  <si>
    <t>EUconst_tCO2</t>
  </si>
  <si>
    <t>t CO2</t>
  </si>
  <si>
    <t>EUconst_tN2O</t>
  </si>
  <si>
    <t>t N2O</t>
  </si>
  <si>
    <t>EUconst_TJpa</t>
  </si>
  <si>
    <t>EUconst_MWh</t>
  </si>
  <si>
    <t>MWh</t>
  </si>
  <si>
    <t>EUconst_MWhpa</t>
  </si>
  <si>
    <t>EUconst_t</t>
  </si>
  <si>
    <t>t</t>
  </si>
  <si>
    <t>EUconst_tpa</t>
  </si>
  <si>
    <t>Fall-back Sub-Installation List</t>
  </si>
  <si>
    <t>Sub-inst</t>
  </si>
  <si>
    <t>N2O</t>
  </si>
  <si>
    <t>CO2</t>
  </si>
  <si>
    <t>Euconst_GHGemitted</t>
  </si>
  <si>
    <t>Euconst_Capacityunit</t>
  </si>
  <si>
    <t>-</t>
  </si>
  <si>
    <t>Euconst_MMPstatus</t>
  </si>
  <si>
    <t>Euconst_importexport</t>
  </si>
  <si>
    <t>Euconst_typeofconnect</t>
  </si>
  <si>
    <t>Source stream type list</t>
  </si>
  <si>
    <t>EUconst_AnnexIActivities</t>
  </si>
  <si>
    <t>EUconst_Sourcestreamtype</t>
  </si>
  <si>
    <t>C.</t>
  </si>
  <si>
    <t>a.</t>
  </si>
  <si>
    <t>Euconst_quantification_fuels</t>
  </si>
  <si>
    <t>Euconst_quantification_heat</t>
  </si>
  <si>
    <t>Euconst_quantification_energy</t>
  </si>
  <si>
    <t>Euconst_indirectdetermination</t>
  </si>
  <si>
    <t>Euconst_properties</t>
  </si>
  <si>
    <t>Euconst_generalmethods</t>
  </si>
  <si>
    <t>Euconst_approach</t>
  </si>
  <si>
    <t>Euconst_instruments</t>
  </si>
  <si>
    <t>Euconst_wastegases</t>
  </si>
  <si>
    <t>ausblenden</t>
  </si>
  <si>
    <t>Print area:</t>
  </si>
  <si>
    <t>E.</t>
  </si>
  <si>
    <t>Euconst_UncertaintyOrInfeasibleOrUnreasonable</t>
  </si>
  <si>
    <t>Navigation area:</t>
  </si>
  <si>
    <t>Monitoring Methods List</t>
  </si>
  <si>
    <t>Make grey?</t>
  </si>
  <si>
    <t>Euconst_quantification_annual</t>
  </si>
  <si>
    <t>D.</t>
  </si>
  <si>
    <t>Product BM?</t>
  </si>
  <si>
    <t>BM no.</t>
  </si>
  <si>
    <t>End</t>
  </si>
  <si>
    <t>EUconst_ERR_ActivityMissing</t>
  </si>
  <si>
    <t>Jump Address:</t>
  </si>
  <si>
    <t>Info for automatic Version detection</t>
  </si>
  <si>
    <t>Template type:</t>
  </si>
  <si>
    <t>Version:</t>
  </si>
  <si>
    <t>Issued by:</t>
  </si>
  <si>
    <t>European Commission</t>
  </si>
  <si>
    <t>Language:</t>
  </si>
  <si>
    <t>English</t>
  </si>
  <si>
    <t>Type list:</t>
  </si>
  <si>
    <t>Version list</t>
  </si>
  <si>
    <t>Reference File Name</t>
  </si>
  <si>
    <t>Version comments</t>
  </si>
  <si>
    <t>COM</t>
  </si>
  <si>
    <t>Umweltbundesamt</t>
  </si>
  <si>
    <t>UBA</t>
  </si>
  <si>
    <t>Croatia</t>
  </si>
  <si>
    <t>HR</t>
  </si>
  <si>
    <t>IC</t>
  </si>
  <si>
    <t>Languages list</t>
  </si>
  <si>
    <t>Bulgarian</t>
  </si>
  <si>
    <t>bg</t>
  </si>
  <si>
    <t>Spanish</t>
  </si>
  <si>
    <t>es</t>
  </si>
  <si>
    <t>Croatian</t>
  </si>
  <si>
    <t>hr</t>
  </si>
  <si>
    <t>Czech</t>
  </si>
  <si>
    <t>cs</t>
  </si>
  <si>
    <t>Danish</t>
  </si>
  <si>
    <t>da</t>
  </si>
  <si>
    <t>German</t>
  </si>
  <si>
    <t>de</t>
  </si>
  <si>
    <t>Estonian</t>
  </si>
  <si>
    <t>et</t>
  </si>
  <si>
    <t>Greek</t>
  </si>
  <si>
    <t>el</t>
  </si>
  <si>
    <t>en</t>
  </si>
  <si>
    <t>French</t>
  </si>
  <si>
    <t>fr</t>
  </si>
  <si>
    <t>Icelandic</t>
  </si>
  <si>
    <t>ic</t>
  </si>
  <si>
    <t>Italian</t>
  </si>
  <si>
    <t>it</t>
  </si>
  <si>
    <t>Latvian</t>
  </si>
  <si>
    <t>lv</t>
  </si>
  <si>
    <t>Lithuanian</t>
  </si>
  <si>
    <t>lt</t>
  </si>
  <si>
    <t>Hungarian</t>
  </si>
  <si>
    <t>hu</t>
  </si>
  <si>
    <t>Maltese</t>
  </si>
  <si>
    <t>mt</t>
  </si>
  <si>
    <t>Norwegian</t>
  </si>
  <si>
    <t>no</t>
  </si>
  <si>
    <t>Dutch</t>
  </si>
  <si>
    <t>nl</t>
  </si>
  <si>
    <t>Polish</t>
  </si>
  <si>
    <t>pl</t>
  </si>
  <si>
    <t>Portuguese</t>
  </si>
  <si>
    <t>pt</t>
  </si>
  <si>
    <t>Romanian</t>
  </si>
  <si>
    <t>ro</t>
  </si>
  <si>
    <t>Slovak</t>
  </si>
  <si>
    <t>sk</t>
  </si>
  <si>
    <t>Slovenian</t>
  </si>
  <si>
    <t>sl</t>
  </si>
  <si>
    <t>Finnish</t>
  </si>
  <si>
    <t>fi</t>
  </si>
  <si>
    <t>Swedish</t>
  </si>
  <si>
    <t>sv</t>
  </si>
  <si>
    <t>Draft MMP template Phase 4</t>
  </si>
  <si>
    <t>Draft II MMP template Phase 4</t>
  </si>
  <si>
    <t>Draft III MMP template Phase 4</t>
  </si>
  <si>
    <t>MMP P4 draft</t>
  </si>
  <si>
    <t>MMP P4 2nd draft</t>
  </si>
  <si>
    <t>MMP P4 3rd draft</t>
  </si>
  <si>
    <t>a</t>
  </si>
  <si>
    <t>III</t>
  </si>
  <si>
    <t>IV</t>
  </si>
  <si>
    <t>b</t>
  </si>
  <si>
    <t>E.II.1.n !</t>
  </si>
  <si>
    <t xml:space="preserve">http://eur-lex.europa.eu/en/index.htm </t>
  </si>
  <si>
    <t>Has more than 1 sub?</t>
  </si>
  <si>
    <t>for dynamic print area</t>
  </si>
  <si>
    <t xml:space="preserve">(c) </t>
  </si>
  <si>
    <t>ETS coverage (f. formatting)</t>
  </si>
  <si>
    <t>EUConst_Relevant</t>
  </si>
  <si>
    <t>EUConst_NotRelevant</t>
  </si>
  <si>
    <t>Ref.</t>
  </si>
  <si>
    <t>P1</t>
  </si>
  <si>
    <t>P2</t>
  </si>
  <si>
    <t>P3</t>
  </si>
  <si>
    <t>P4</t>
  </si>
  <si>
    <t>P5</t>
  </si>
  <si>
    <t>P6</t>
  </si>
  <si>
    <t>P7</t>
  </si>
  <si>
    <t>P8</t>
  </si>
  <si>
    <t>P9</t>
  </si>
  <si>
    <t>P10</t>
  </si>
  <si>
    <t>P11</t>
  </si>
  <si>
    <t>P12</t>
  </si>
  <si>
    <t>P13</t>
  </si>
  <si>
    <t>P14</t>
  </si>
  <si>
    <t>P15</t>
  </si>
  <si>
    <t>H.</t>
  </si>
  <si>
    <t>Column for</t>
  </si>
  <si>
    <t>controls</t>
  </si>
  <si>
    <t>BM number:</t>
  </si>
  <si>
    <t>Jump info:</t>
  </si>
  <si>
    <t>F</t>
  </si>
  <si>
    <t>R</t>
  </si>
  <si>
    <t>P</t>
  </si>
  <si>
    <t>SG</t>
  </si>
  <si>
    <t>P (MNm3 O2)</t>
  </si>
  <si>
    <t>F (MNm3)</t>
  </si>
  <si>
    <t>kW</t>
  </si>
  <si>
    <t>V</t>
  </si>
  <si>
    <t>VI</t>
  </si>
  <si>
    <t>VII</t>
  </si>
  <si>
    <t>VIII</t>
  </si>
  <si>
    <t>CF(EOE)</t>
  </si>
  <si>
    <t>IX</t>
  </si>
  <si>
    <t>Area for functionalities, Constants etc.</t>
  </si>
  <si>
    <t>Special reporting?</t>
  </si>
  <si>
    <t>CNTR_ExistSubInstEntries</t>
  </si>
  <si>
    <t>EUConst_MsgDescription</t>
  </si>
  <si>
    <t>EUconst_ConnectedEntityTypes</t>
  </si>
  <si>
    <t>EUconst_ConnectionTypes</t>
  </si>
  <si>
    <t>EUconst_ConnectionShortTypes</t>
  </si>
  <si>
    <t>EUconst_ConnectionTransferTypes</t>
  </si>
  <si>
    <t>for display on first page</t>
  </si>
  <si>
    <t>B.</t>
  </si>
  <si>
    <t>F.</t>
  </si>
  <si>
    <t>G.</t>
  </si>
  <si>
    <t>1.</t>
  </si>
  <si>
    <t>2.</t>
  </si>
  <si>
    <t>3.</t>
  </si>
  <si>
    <t>4.</t>
  </si>
  <si>
    <t>5.</t>
  </si>
  <si>
    <t>6.</t>
  </si>
  <si>
    <t>7.</t>
  </si>
  <si>
    <t>8.</t>
  </si>
  <si>
    <t>9.</t>
  </si>
  <si>
    <t>10.</t>
  </si>
  <si>
    <t>11.</t>
  </si>
  <si>
    <t>12.</t>
  </si>
  <si>
    <t>13.</t>
  </si>
  <si>
    <t>14.</t>
  </si>
  <si>
    <t>15.</t>
  </si>
  <si>
    <t>16.</t>
  </si>
  <si>
    <t>indicator for cond. format.</t>
  </si>
  <si>
    <t>District heating sub-installation</t>
  </si>
  <si>
    <t>value needed for conditional formatting</t>
  </si>
  <si>
    <t>EUconst_MsgGoOn</t>
  </si>
  <si>
    <t>(g)</t>
  </si>
  <si>
    <t>(h)</t>
  </si>
  <si>
    <t>EUconst_MsgSeeFirst</t>
  </si>
  <si>
    <t>EUconst_MSlistEUTLcodes</t>
  </si>
  <si>
    <t>GR</t>
  </si>
  <si>
    <t>GB</t>
  </si>
  <si>
    <t>EUconst_MsgGoToNextSubInst</t>
  </si>
  <si>
    <t>EUconst_ConfirmAllowUseOfData</t>
  </si>
  <si>
    <t>EUconst_MsgEnterThisSection</t>
  </si>
  <si>
    <t>I.</t>
  </si>
  <si>
    <t>J.</t>
  </si>
  <si>
    <t>EUconst_MsgBackToSheetF</t>
  </si>
  <si>
    <t>TEXT (Language Version)</t>
  </si>
  <si>
    <t>English Version (Original)</t>
  </si>
  <si>
    <t>a_Contents'!$B$5</t>
  </si>
  <si>
    <t>a_Contents'!$B$7</t>
  </si>
  <si>
    <t>a_Contents'!$C$44</t>
  </si>
  <si>
    <t>a_Contents'!$C$45</t>
  </si>
  <si>
    <t>a_Contents'!$C$48</t>
  </si>
  <si>
    <t>a_Contents'!$C$50</t>
  </si>
  <si>
    <t>a_Contents'!$C$51</t>
  </si>
  <si>
    <t>a_Contents'!$C$53</t>
  </si>
  <si>
    <t>a_Contents'!$C$59</t>
  </si>
  <si>
    <t>a_Contents'!$G$59</t>
  </si>
  <si>
    <t>a_Contents'!$C$8; 'b_Guidelines &amp; conditions'!$B$5</t>
  </si>
  <si>
    <t>b_Guidelines &amp; conditions'!$B$7</t>
  </si>
  <si>
    <t>b_Guidelines &amp; conditions'!$B$9</t>
  </si>
  <si>
    <t>b_Guidelines &amp; conditions'!$B$10</t>
  </si>
  <si>
    <t>b_Guidelines &amp; conditions'!$B$11</t>
  </si>
  <si>
    <t>b_Guidelines &amp; conditions'!$B$12</t>
  </si>
  <si>
    <t>b_Guidelines &amp; conditions'!$B$13</t>
  </si>
  <si>
    <t>b_Guidelines &amp; conditions'!$B$14</t>
  </si>
  <si>
    <t>b_Guidelines &amp; conditions'!$B$15</t>
  </si>
  <si>
    <t>b_Guidelines &amp; conditions'!$B$17</t>
  </si>
  <si>
    <t>b_Guidelines &amp; conditions'!$B$19</t>
  </si>
  <si>
    <t>b_Guidelines &amp; conditions'!$B$20</t>
  </si>
  <si>
    <t>b_Guidelines &amp; conditions'!$B$21</t>
  </si>
  <si>
    <t>b_Guidelines &amp; conditions'!$B$22</t>
  </si>
  <si>
    <t>b_Guidelines &amp; conditions'!$B$23</t>
  </si>
  <si>
    <t>b_Guidelines &amp; conditions'!$B$24</t>
  </si>
  <si>
    <t>b_Guidelines &amp; conditions'!$C$25</t>
  </si>
  <si>
    <t>b_Guidelines &amp; conditions'!$D$25</t>
  </si>
  <si>
    <t>b_Guidelines &amp; conditions'!$C$26</t>
  </si>
  <si>
    <t>b_Guidelines &amp; conditions'!$D$26</t>
  </si>
  <si>
    <t>b_Guidelines &amp; conditions'!$C$27</t>
  </si>
  <si>
    <t>b_Guidelines &amp; conditions'!$D$27</t>
  </si>
  <si>
    <t>b_Guidelines &amp; conditions'!$C$28</t>
  </si>
  <si>
    <t>b_Guidelines &amp; conditions'!$D$28</t>
  </si>
  <si>
    <t>b_Guidelines &amp; conditions'!$C$29</t>
  </si>
  <si>
    <t>b_Guidelines &amp; conditions'!$D$29</t>
  </si>
  <si>
    <t>b_Guidelines &amp; conditions'!$B$32</t>
  </si>
  <si>
    <t>b_Guidelines &amp; conditions'!$B$33</t>
  </si>
  <si>
    <t>b_Guidelines &amp; conditions'!$D$33</t>
  </si>
  <si>
    <t>b_Guidelines &amp; conditions'!$B$34</t>
  </si>
  <si>
    <t>b_Guidelines &amp; conditions'!$D$34</t>
  </si>
  <si>
    <t>b_Guidelines &amp; conditions'!$D$35</t>
  </si>
  <si>
    <t>b_Guidelines &amp; conditions'!$D$36</t>
  </si>
  <si>
    <t>b_Guidelines &amp; conditions'!$D$37</t>
  </si>
  <si>
    <t>b_Guidelines &amp; conditions'!$D$38</t>
  </si>
  <si>
    <t>b_Guidelines &amp; conditions'!$D$39</t>
  </si>
  <si>
    <t>b_Guidelines &amp; conditions'!$D$40</t>
  </si>
  <si>
    <t>b_Guidelines &amp; conditions'!$B$42</t>
  </si>
  <si>
    <t>b_Guidelines &amp; conditions'!$B$43</t>
  </si>
  <si>
    <t>b_Guidelines &amp; conditions'!$B$44</t>
  </si>
  <si>
    <t>b_Guidelines &amp; conditions'!$B$45</t>
  </si>
  <si>
    <t>b_Guidelines &amp; conditions'!$B$47</t>
  </si>
  <si>
    <t>b_Guidelines &amp; conditions'!$B$50</t>
  </si>
  <si>
    <t>b_Guidelines &amp; conditions'!$B$52</t>
  </si>
  <si>
    <t>b_Guidelines &amp; conditions'!$D$54</t>
  </si>
  <si>
    <t>b_Guidelines &amp; conditions'!$B$64</t>
  </si>
  <si>
    <t>b_Guidelines &amp; conditions'!$B$65</t>
  </si>
  <si>
    <t>b_Guidelines &amp; conditions'!$B$66</t>
  </si>
  <si>
    <t>b_Guidelines &amp; conditions'!$D$66</t>
  </si>
  <si>
    <t>b_Guidelines &amp; conditions'!$B$67</t>
  </si>
  <si>
    <t>b_Guidelines &amp; conditions'!$D$67</t>
  </si>
  <si>
    <t>b_Guidelines &amp; conditions'!$B$69</t>
  </si>
  <si>
    <t>b_Guidelines &amp; conditions'!$B$70</t>
  </si>
  <si>
    <t>b_Guidelines &amp; conditions'!$B$72</t>
  </si>
  <si>
    <t>b_Guidelines &amp; conditions'!$B$73</t>
  </si>
  <si>
    <t>b_Guidelines &amp; conditions'!$B$77</t>
  </si>
  <si>
    <t>A_VersionMMP'!$B$2</t>
  </si>
  <si>
    <t>A_VersionMMP'!$D$6</t>
  </si>
  <si>
    <t>A_VersionMMP'!$D$8</t>
  </si>
  <si>
    <t>A_VersionMMP'!$D$10</t>
  </si>
  <si>
    <t>A_VersionMMP'!$D$11</t>
  </si>
  <si>
    <t>A_VersionMMP'!$D$12</t>
  </si>
  <si>
    <t>A_VersionMMP'!$D$13</t>
  </si>
  <si>
    <t>A_VersionMMP'!$D$16</t>
  </si>
  <si>
    <t>A_VersionMMP'!$E$19</t>
  </si>
  <si>
    <t>A_VersionMMP'!$F$19</t>
  </si>
  <si>
    <t>A_VersionMMP'!$G$19</t>
  </si>
  <si>
    <t>A_VersionMMP'!$I$19</t>
  </si>
  <si>
    <t>A_VersionMMP'!$J$19</t>
  </si>
  <si>
    <t>B_InstallationData'!$B$2</t>
  </si>
  <si>
    <t>B_InstallationData'!$D$6</t>
  </si>
  <si>
    <t>B_InstallationData'!$D$8</t>
  </si>
  <si>
    <t>B_InstallationData'!$D$10</t>
  </si>
  <si>
    <t>B_InstallationData'!$D$13</t>
  </si>
  <si>
    <t>B_InstallationData'!$D$14</t>
  </si>
  <si>
    <t>B_InstallationData'!$D$18</t>
  </si>
  <si>
    <t>B_InstallationData'!$E$20</t>
  </si>
  <si>
    <t>B_InstallationData'!$E$22</t>
  </si>
  <si>
    <t>B_InstallationData'!$E$24</t>
  </si>
  <si>
    <t>B_InstallationData'!$I$24</t>
  </si>
  <si>
    <t>B_InstallationData'!$E$26</t>
  </si>
  <si>
    <t>B_InstallationData'!$D$28</t>
  </si>
  <si>
    <t>B_InstallationData'!$E$30</t>
  </si>
  <si>
    <t>a_Contents'!$C$49; 'B_InstallationData'!$E$32</t>
  </si>
  <si>
    <t>B_InstallationData'!$E$33</t>
  </si>
  <si>
    <t>B_InstallationData'!$E$34</t>
  </si>
  <si>
    <t>B_InstallationData'!$E$35</t>
  </si>
  <si>
    <t>B_InstallationData'!$E$36</t>
  </si>
  <si>
    <t>B_InstallationData'!$E$37</t>
  </si>
  <si>
    <t>B_InstallationData'!$E$39</t>
  </si>
  <si>
    <t>B_InstallationData'!$E$41</t>
  </si>
  <si>
    <t>B_InstallationData'!$E$43</t>
  </si>
  <si>
    <t>B_InstallationData'!$E$44</t>
  </si>
  <si>
    <t>B_InstallationData'!$E$45</t>
  </si>
  <si>
    <t>B_InstallationData'!$E$46</t>
  </si>
  <si>
    <t>B_InstallationData'!$E$47</t>
  </si>
  <si>
    <t>B_InstallationData'!$E$48</t>
  </si>
  <si>
    <t>B_InstallationData'!$E$50</t>
  </si>
  <si>
    <t>B_InstallationData'!$D$52</t>
  </si>
  <si>
    <t>B_InstallationData'!$E$54</t>
  </si>
  <si>
    <t>B_InstallationData'!$E$55</t>
  </si>
  <si>
    <t>B_InstallationData'!$E$57</t>
  </si>
  <si>
    <t>B_InstallationData'!$E$66</t>
  </si>
  <si>
    <t>B_InstallationData'!$G$57; 'B_InstallationData'!$G$66</t>
  </si>
  <si>
    <t>B_InstallationData'!$G$58; 'B_InstallationData'!$G$67</t>
  </si>
  <si>
    <t>B_InstallationData'!$G$59; 'B_InstallationData'!$G$68</t>
  </si>
  <si>
    <t>B_InstallationData'!$G$60; 'B_InstallationData'!$G$69</t>
  </si>
  <si>
    <t>B_InstallationData'!$G$61; 'B_InstallationData'!$G$70</t>
  </si>
  <si>
    <t>B_InstallationData'!$G$63; 'B_InstallationData'!$G$72</t>
  </si>
  <si>
    <t>B_InstallationData'!$G$64; 'B_InstallationData'!$G$73</t>
  </si>
  <si>
    <t>C_InstallationDescription'!$B$2</t>
  </si>
  <si>
    <t>C_InstallationDescription'!$I$3</t>
  </si>
  <si>
    <t>C_InstallationDescription'!$K$3</t>
  </si>
  <si>
    <t>C_InstallationDescription'!$D$6</t>
  </si>
  <si>
    <t>C_InstallationDescription'!$G$3; 'C_InstallationDescription'!$D$8</t>
  </si>
  <si>
    <t>C_InstallationDescription'!$D$10</t>
  </si>
  <si>
    <t>C_InstallationDescription'!$E$12</t>
  </si>
  <si>
    <t>C_InstallationDescription'!$E$13</t>
  </si>
  <si>
    <t>C_InstallationDescription'!$E$14</t>
  </si>
  <si>
    <t>C_InstallationDescription'!$E$16</t>
  </si>
  <si>
    <t>C_InstallationDescription'!$D$28</t>
  </si>
  <si>
    <t>C_InstallationDescription'!$E$30</t>
  </si>
  <si>
    <t>C_InstallationDescription'!$E$31</t>
  </si>
  <si>
    <t>C_InstallationDescription'!$E$32</t>
  </si>
  <si>
    <t>C_InstallationDescription'!$E$33</t>
  </si>
  <si>
    <t>C_InstallationDescription'!$E$34</t>
  </si>
  <si>
    <t>C_InstallationDescription'!$E$15; 'C_InstallationDescription'!$E$35</t>
  </si>
  <si>
    <t>C_InstallationDescription'!$K$36</t>
  </si>
  <si>
    <t>C_InstallationDescription'!$L$16; 'C_InstallationDescription'!$L$36</t>
  </si>
  <si>
    <t>C_InstallationDescription'!$D$45</t>
  </si>
  <si>
    <t>C_InstallationDescription'!$E$47</t>
  </si>
  <si>
    <t>C_InstallationDescription'!$E$48</t>
  </si>
  <si>
    <t>C_InstallationDescription'!$E$53</t>
  </si>
  <si>
    <t>C_InstallationDescription'!$E$54</t>
  </si>
  <si>
    <t>C_InstallationDescription'!$E$56</t>
  </si>
  <si>
    <t>C_InstallationDescription'!$E$57</t>
  </si>
  <si>
    <t>C_InstallationDescription'!$F$59</t>
  </si>
  <si>
    <t>C_InstallationDescription'!$F$60</t>
  </si>
  <si>
    <t>C_InstallationDescription'!$F$61</t>
  </si>
  <si>
    <t>C_InstallationDescription'!$E$62</t>
  </si>
  <si>
    <t>C_InstallationDescription'!$E$63</t>
  </si>
  <si>
    <t>C_InstallationDescription'!$D$68</t>
  </si>
  <si>
    <t>C_InstallationDescription'!$E$70</t>
  </si>
  <si>
    <t>C_InstallationDescription'!$E$71</t>
  </si>
  <si>
    <t>C_InstallationDescription'!$E$72</t>
  </si>
  <si>
    <t>C_InstallationDescription'!$E$73</t>
  </si>
  <si>
    <t>C_InstallationDescription'!$E$74</t>
  </si>
  <si>
    <t>C_InstallationDescription'!$E$75</t>
  </si>
  <si>
    <t>C_InstallationDescription'!$F$78</t>
  </si>
  <si>
    <t>C_InstallationDescription'!$F$79</t>
  </si>
  <si>
    <t>C_InstallationDescription'!$F$80</t>
  </si>
  <si>
    <t>C_InstallationDescription'!$E$81</t>
  </si>
  <si>
    <t>C_InstallationDescription'!$F$82</t>
  </si>
  <si>
    <t>C_InstallationDescription'!$F$83</t>
  </si>
  <si>
    <t>C_InstallationDescription'!$E$84</t>
  </si>
  <si>
    <t>C_InstallationDescription'!$F$85</t>
  </si>
  <si>
    <t>C_InstallationDescription'!$F$86</t>
  </si>
  <si>
    <t>C_InstallationDescription'!$F$87</t>
  </si>
  <si>
    <t>C_InstallationDescription'!$F$89</t>
  </si>
  <si>
    <t>C_InstallationDescription'!$I$89</t>
  </si>
  <si>
    <t>C_InstallationDescription'!$K$89</t>
  </si>
  <si>
    <t>C_InstallationDescription'!$M$89</t>
  </si>
  <si>
    <t>C_InstallationDescription'!$E$101</t>
  </si>
  <si>
    <t>C_InstallationDescription'!$E$102</t>
  </si>
  <si>
    <t>C_InstallationDescription'!$D$16; 'C_InstallationDescription'!$D$36; 'C_InstallationDescription'!$E$89; 'C_InstallationDescription'!$E$103</t>
  </si>
  <si>
    <t>C_InstallationDescription'!$F$103</t>
  </si>
  <si>
    <t>C_InstallationDescription'!$H$103</t>
  </si>
  <si>
    <t>C_InstallationDescription'!$J$103</t>
  </si>
  <si>
    <t>C_InstallationDescription'!$M$103</t>
  </si>
  <si>
    <t>D_MethodsProcedures'!$B$2</t>
  </si>
  <si>
    <t>D_MethodsProcedures'!$D$6</t>
  </si>
  <si>
    <t>D_MethodsProcedures'!$G$3; 'D_MethodsProcedures'!$D$8</t>
  </si>
  <si>
    <t>D_MethodsProcedures'!$D$10</t>
  </si>
  <si>
    <t>D_MethodsProcedures'!$E$12</t>
  </si>
  <si>
    <t>D_MethodsProcedures'!$E$13</t>
  </si>
  <si>
    <t>D_MethodsProcedures'!$E$14</t>
  </si>
  <si>
    <t>D_MethodsProcedures'!$E$15</t>
  </si>
  <si>
    <t>D_MethodsProcedures'!$E$16</t>
  </si>
  <si>
    <t>D_MethodsProcedures'!$E$18</t>
  </si>
  <si>
    <t>D_MethodsProcedures'!$F$18</t>
  </si>
  <si>
    <t>D_MethodsProcedures'!$J$18</t>
  </si>
  <si>
    <t>D_MethodsProcedures'!$E$36</t>
  </si>
  <si>
    <t>D_MethodsProcedures'!$E$37</t>
  </si>
  <si>
    <t>D_MethodsProcedures'!$E$38</t>
  </si>
  <si>
    <t>D_MethodsProcedures'!$E$39</t>
  </si>
  <si>
    <t>D_MethodsProcedures'!$E$40</t>
  </si>
  <si>
    <t>D_MethodsProcedures'!$E$47</t>
  </si>
  <si>
    <t>D_MethodsProcedures'!$E$48</t>
  </si>
  <si>
    <t>D_MethodsProcedures'!$E$49</t>
  </si>
  <si>
    <t>D_MethodsProcedures'!$I$3; 'D_MethodsProcedures'!$D$54</t>
  </si>
  <si>
    <t>D_MethodsProcedures'!$D$56</t>
  </si>
  <si>
    <t>D_MethodsProcedures'!$D$57</t>
  </si>
  <si>
    <t>D_MethodsProcedures'!$E$59</t>
  </si>
  <si>
    <t>D_MethodsProcedures'!$E$70</t>
  </si>
  <si>
    <t>D_MethodsProcedures'!$E$71</t>
  </si>
  <si>
    <t>D_MethodsProcedures'!$E$82</t>
  </si>
  <si>
    <t>D_MethodsProcedures'!$E$93</t>
  </si>
  <si>
    <t>D_MethodsProcedures'!$E$60; 'D_MethodsProcedures'!$E$72; 'D_MethodsProcedures'!$E$83; 'D_MethodsProcedures'!$E$94</t>
  </si>
  <si>
    <t>D_MethodsProcedures'!$E$61; 'D_MethodsProcedures'!$E$73; 'D_MethodsProcedures'!$E$84; 'D_MethodsProcedures'!$E$95</t>
  </si>
  <si>
    <t>D_MethodsProcedures'!$E$62; 'D_MethodsProcedures'!$E$74; 'D_MethodsProcedures'!$E$85; 'D_MethodsProcedures'!$E$96</t>
  </si>
  <si>
    <t>D_MethodsProcedures'!$E$63; 'D_MethodsProcedures'!$E$75; 'D_MethodsProcedures'!$E$86; 'D_MethodsProcedures'!$E$97</t>
  </si>
  <si>
    <t>D_MethodsProcedures'!$E$64; 'D_MethodsProcedures'!$E$76; 'D_MethodsProcedures'!$E$87; 'D_MethodsProcedures'!$E$98</t>
  </si>
  <si>
    <t>D_MethodsProcedures'!$E$65; 'D_MethodsProcedures'!$E$77; 'D_MethodsProcedures'!$E$88; 'D_MethodsProcedures'!$E$99</t>
  </si>
  <si>
    <t>D_MethodsProcedures'!$E$66; 'D_MethodsProcedures'!$E$78; 'D_MethodsProcedures'!$E$89; 'D_MethodsProcedures'!$E$100</t>
  </si>
  <si>
    <t>D_MethodsProcedures'!$E$67; 'D_MethodsProcedures'!$E$79; 'D_MethodsProcedures'!$E$90; 'D_MethodsProcedures'!$E$101</t>
  </si>
  <si>
    <t>D_MethodsProcedures'!$E$68; 'D_MethodsProcedures'!$E$80; 'D_MethodsProcedures'!$E$91; 'D_MethodsProcedures'!$E$102</t>
  </si>
  <si>
    <t>E_EnergyFlows'!$B$2</t>
  </si>
  <si>
    <t>E_EnergyFlows'!$M$3</t>
  </si>
  <si>
    <t>E_EnergyFlows'!$D$6</t>
  </si>
  <si>
    <t>E_EnergyFlows'!$E$27</t>
  </si>
  <si>
    <t>E_EnergyFlows'!$E$28</t>
  </si>
  <si>
    <t>E_EnergyFlows'!$D$55</t>
  </si>
  <si>
    <t>E_EnergyFlows'!$E$57</t>
  </si>
  <si>
    <t>E_EnergyFlows'!$E$58</t>
  </si>
  <si>
    <t>E_EnergyFlows'!$E$59</t>
  </si>
  <si>
    <t>E_EnergyFlows'!$E$63</t>
  </si>
  <si>
    <t>E_EnergyFlows'!$F$66</t>
  </si>
  <si>
    <t>E_EnergyFlows'!$F$67</t>
  </si>
  <si>
    <t>E_EnergyFlows'!$D$89</t>
  </si>
  <si>
    <t>E_EnergyFlows'!$E$91</t>
  </si>
  <si>
    <t>E_EnergyFlows'!$E$92</t>
  </si>
  <si>
    <t>E_EnergyFlows'!$E$93</t>
  </si>
  <si>
    <t>E_EnergyFlows'!$E$97</t>
  </si>
  <si>
    <t>E_EnergyFlows'!$F$100</t>
  </si>
  <si>
    <t>E_EnergyFlows'!$F$102</t>
  </si>
  <si>
    <t>E_EnergyFlows'!$F$103</t>
  </si>
  <si>
    <t>E_EnergyFlows'!$D$122</t>
  </si>
  <si>
    <t>E_EnergyFlows'!$E$124</t>
  </si>
  <si>
    <t>E_EnergyFlows'!$E$125</t>
  </si>
  <si>
    <t>E_EnergyFlows'!$E$126</t>
  </si>
  <si>
    <t>E_EnergyFlows'!$F$133</t>
  </si>
  <si>
    <t>E_EnergyFlows'!$F$136</t>
  </si>
  <si>
    <t>E_EnergyFlows'!$F$78; 'E_EnergyFlows'!$F$111; 'E_EnergyFlows'!$F$142</t>
  </si>
  <si>
    <t>F_ProductBM'!$B$2</t>
  </si>
  <si>
    <t>F_ProductBM'!$D$7</t>
  </si>
  <si>
    <t>F_ProductBM'!$E$9</t>
  </si>
  <si>
    <t>F_ProductBM'!$D$28</t>
  </si>
  <si>
    <t>F_ProductBM'!$E$41</t>
  </si>
  <si>
    <t>F_ProductBM'!$E$48</t>
  </si>
  <si>
    <t>F_ProductBM'!$E$54</t>
  </si>
  <si>
    <t>F_ProductBM'!$F$58</t>
  </si>
  <si>
    <t>F_ProductBM'!$F$65</t>
  </si>
  <si>
    <t>F_ProductBM'!$F$69</t>
  </si>
  <si>
    <t>F_ProductBM'!$F$70</t>
  </si>
  <si>
    <t>F_ProductBM'!$E$85</t>
  </si>
  <si>
    <t>F_ProductBM'!$E$90</t>
  </si>
  <si>
    <t>F_ProductBM'!$E$91</t>
  </si>
  <si>
    <t>F_ProductBM'!$E$92</t>
  </si>
  <si>
    <t>F_ProductBM'!$E$119</t>
  </si>
  <si>
    <t>F_ProductBM'!$E$120</t>
  </si>
  <si>
    <t>F_ProductBM'!$E$121</t>
  </si>
  <si>
    <t>F_ProductBM'!$F$126</t>
  </si>
  <si>
    <t>F_ProductBM'!$E$134</t>
  </si>
  <si>
    <t>F_ProductBM'!$E$135</t>
  </si>
  <si>
    <t>F_ProductBM'!$F$136</t>
  </si>
  <si>
    <t>F_ProductBM'!$F$137</t>
  </si>
  <si>
    <t>F_ProductBM'!$E$138</t>
  </si>
  <si>
    <t>F_ProductBM'!$E$146</t>
  </si>
  <si>
    <t>F_ProductBM'!$F$149</t>
  </si>
  <si>
    <t>F_ProductBM'!$F$150</t>
  </si>
  <si>
    <t>F_ProductBM'!$E$166</t>
  </si>
  <si>
    <t>F_ProductBM'!$E$147; 'F_ProductBM'!$E$167</t>
  </si>
  <si>
    <t>F_ProductBM'!$E$174</t>
  </si>
  <si>
    <t>F_ProductBM'!$F$179</t>
  </si>
  <si>
    <t>F_ProductBM'!$E$205</t>
  </si>
  <si>
    <t>F_ProductBM'!$E$206</t>
  </si>
  <si>
    <t>F_ProductBM'!$E$259</t>
  </si>
  <si>
    <t>F_ProductBM'!$E$260</t>
  </si>
  <si>
    <t>F_ProductBM'!$E$265</t>
  </si>
  <si>
    <t>F_ProductBM'!$F$266</t>
  </si>
  <si>
    <t>F_ProductBM'!$F$267</t>
  </si>
  <si>
    <t>F_ProductBM'!$F$287</t>
  </si>
  <si>
    <t>F_ProductBM'!$F$288</t>
  </si>
  <si>
    <t>F_ProductBM'!$E$109; 'F_ProductBM'!$E$195; 'F_ProductBM'!$E$231; 'F_ProductBM'!$E$297</t>
  </si>
  <si>
    <t>F_ProductBM'!$D$30; 'F_ProductBM'!$D$307; 'F_ProductBM'!$D$511; 'F_ProductBM'!$D$715; 'F_ProductBM'!$D$919; 'F_ProductBM'!$D$1123; 'F_ProductBM'!$D$1327; 'F_ProductBM'!$D$1531; 'F_ProductBM'!$D$1735; 'F_ProductBM'!$D$1939</t>
  </si>
  <si>
    <t>F_ProductBM'!$E$31; 'F_ProductBM'!$E$308; 'F_ProductBM'!$E$512; 'F_ProductBM'!$E$716; 'F_ProductBM'!$E$920; 'F_ProductBM'!$E$1124; 'F_ProductBM'!$E$1328; 'F_ProductBM'!$E$1532; 'F_ProductBM'!$E$1736; 'F_ProductBM'!$E$1940</t>
  </si>
  <si>
    <t>F_ProductBM'!$E$51; 'F_ProductBM'!$E$323; 'F_ProductBM'!$E$527; 'F_ProductBM'!$E$731; 'F_ProductBM'!$E$935; 'F_ProductBM'!$E$1139; 'F_ProductBM'!$E$1343; 'F_ProductBM'!$E$1547; 'F_ProductBM'!$E$1751; 'F_ProductBM'!$E$1955</t>
  </si>
  <si>
    <t>F_ProductBM'!$F$60; 'F_ProductBM'!$F$327; 'F_ProductBM'!$F$531; 'F_ProductBM'!$F$735; 'F_ProductBM'!$F$939; 'F_ProductBM'!$F$1143; 'F_ProductBM'!$F$1347; 'F_ProductBM'!$F$1551; 'F_ProductBM'!$F$1755; 'F_ProductBM'!$F$1959</t>
  </si>
  <si>
    <t>F_ProductBM'!$F$62; 'F_ProductBM'!$F$329; 'F_ProductBM'!$F$533; 'F_ProductBM'!$F$737; 'F_ProductBM'!$F$941; 'F_ProductBM'!$F$1145; 'F_ProductBM'!$F$1349; 'F_ProductBM'!$F$1553; 'F_ProductBM'!$F$1757; 'F_ProductBM'!$F$1961</t>
  </si>
  <si>
    <t>F_ProductBM'!$F$64; 'F_ProductBM'!$F$331; 'F_ProductBM'!$F$535; 'F_ProductBM'!$F$739; 'F_ProductBM'!$F$943; 'F_ProductBM'!$F$1147; 'F_ProductBM'!$F$1351; 'F_ProductBM'!$F$1555; 'F_ProductBM'!$F$1759; 'F_ProductBM'!$F$1963</t>
  </si>
  <si>
    <t>F_ProductBM'!$E$89; 'F_ProductBM'!$E$350; 'F_ProductBM'!$E$554; 'F_ProductBM'!$E$758; 'F_ProductBM'!$E$962; 'F_ProductBM'!$E$1166; 'F_ProductBM'!$E$1370; 'F_ProductBM'!$E$1574; 'F_ProductBM'!$E$1778; 'F_ProductBM'!$E$1982</t>
  </si>
  <si>
    <t>F_ProductBM'!$E$118; 'F_ProductBM'!$E$369; 'F_ProductBM'!$E$573; 'F_ProductBM'!$E$777; 'F_ProductBM'!$E$981; 'F_ProductBM'!$E$1185; 'F_ProductBM'!$E$1389; 'F_ProductBM'!$E$1593; 'F_ProductBM'!$E$1797; 'F_ProductBM'!$E$2001</t>
  </si>
  <si>
    <t>F_ProductBM'!$E$133; 'F_ProductBM'!$E$381; 'F_ProductBM'!$E$585; 'F_ProductBM'!$E$789; 'F_ProductBM'!$E$993; 'F_ProductBM'!$E$1197; 'F_ProductBM'!$E$1401; 'F_ProductBM'!$E$1605; 'F_ProductBM'!$E$1809; 'F_ProductBM'!$E$2013</t>
  </si>
  <si>
    <t>F_ProductBM'!$E$145; 'F_ProductBM'!$E$389; 'F_ProductBM'!$E$593; 'F_ProductBM'!$E$797; 'F_ProductBM'!$E$1001; 'F_ProductBM'!$E$1205; 'F_ProductBM'!$E$1409; 'F_ProductBM'!$E$1613; 'F_ProductBM'!$E$1817; 'F_ProductBM'!$E$2021</t>
  </si>
  <si>
    <t>F_ProductBM'!$F$152; 'F_ProductBM'!$F$392; 'F_ProductBM'!$F$596; 'F_ProductBM'!$F$800; 'F_ProductBM'!$F$1004; 'F_ProductBM'!$F$1208; 'F_ProductBM'!$F$1412; 'F_ProductBM'!$F$1616; 'F_ProductBM'!$F$1820; 'F_ProductBM'!$F$2024</t>
  </si>
  <si>
    <t>F_ProductBM'!$F$154; 'F_ProductBM'!$F$394; 'F_ProductBM'!$F$598; 'F_ProductBM'!$F$802; 'F_ProductBM'!$F$1006; 'F_ProductBM'!$F$1210; 'F_ProductBM'!$F$1414; 'F_ProductBM'!$F$1618; 'F_ProductBM'!$F$1822; 'F_ProductBM'!$F$2026</t>
  </si>
  <si>
    <t>F_ProductBM'!$F$155; 'F_ProductBM'!$F$395; 'F_ProductBM'!$F$599; 'F_ProductBM'!$F$803; 'F_ProductBM'!$F$1007; 'F_ProductBM'!$F$1211; 'F_ProductBM'!$F$1415; 'F_ProductBM'!$F$1619; 'F_ProductBM'!$F$1823; 'F_ProductBM'!$F$2027</t>
  </si>
  <si>
    <t>F_ProductBM'!$E$165; 'F_ProductBM'!$E$405; 'F_ProductBM'!$E$609; 'F_ProductBM'!$E$813; 'F_ProductBM'!$E$1017; 'F_ProductBM'!$E$1221; 'F_ProductBM'!$E$1425; 'F_ProductBM'!$E$1629; 'F_ProductBM'!$E$1833; 'F_ProductBM'!$E$2037</t>
  </si>
  <si>
    <t>F_ProductBM'!$E$204; 'F_ProductBM'!$E$432; 'F_ProductBM'!$E$636; 'F_ProductBM'!$E$840; 'F_ProductBM'!$E$1044; 'F_ProductBM'!$E$1248; 'F_ProductBM'!$E$1452; 'F_ProductBM'!$E$1656; 'F_ProductBM'!$E$1860; 'F_ProductBM'!$E$2064</t>
  </si>
  <si>
    <t>F_ProductBM'!$E$207; 'F_ProductBM'!$E$433; 'F_ProductBM'!$E$637; 'F_ProductBM'!$E$841; 'F_ProductBM'!$E$1045; 'F_ProductBM'!$E$1249; 'F_ProductBM'!$E$1453; 'F_ProductBM'!$E$1657; 'F_ProductBM'!$E$1861; 'F_ProductBM'!$E$2065</t>
  </si>
  <si>
    <t>F_ProductBM'!$F$217; 'F_ProductBM'!$F$439; 'F_ProductBM'!$F$643; 'F_ProductBM'!$F$847; 'F_ProductBM'!$F$1051; 'F_ProductBM'!$F$1255; 'F_ProductBM'!$F$1459; 'F_ProductBM'!$F$1663; 'F_ProductBM'!$F$1867; 'F_ProductBM'!$F$2071</t>
  </si>
  <si>
    <t>F_ProductBM'!$F$218; 'F_ProductBM'!$F$440; 'F_ProductBM'!$F$644; 'F_ProductBM'!$F$848; 'F_ProductBM'!$F$1052; 'F_ProductBM'!$F$1256; 'F_ProductBM'!$F$1460; 'F_ProductBM'!$F$1664; 'F_ProductBM'!$F$1868; 'F_ProductBM'!$F$2072</t>
  </si>
  <si>
    <t>F_ProductBM'!$E$249; 'F_ProductBM'!$E$465; 'F_ProductBM'!$E$669; 'F_ProductBM'!$E$873; 'F_ProductBM'!$E$1077; 'F_ProductBM'!$E$1281; 'F_ProductBM'!$E$1485; 'F_ProductBM'!$E$1689; 'F_ProductBM'!$E$1893; 'F_ProductBM'!$E$2097</t>
  </si>
  <si>
    <t>F_ProductBM'!$E$258; 'F_ProductBM'!$E$474; 'F_ProductBM'!$E$678; 'F_ProductBM'!$E$882; 'F_ProductBM'!$E$1086; 'F_ProductBM'!$E$1290; 'F_ProductBM'!$E$1494; 'F_ProductBM'!$E$1698; 'F_ProductBM'!$E$1902; 'F_ProductBM'!$E$2106</t>
  </si>
  <si>
    <t>F_ProductBM'!$E$261; 'F_ProductBM'!$E$475; 'F_ProductBM'!$E$679; 'F_ProductBM'!$E$883; 'F_ProductBM'!$E$1087; 'F_ProductBM'!$E$1291; 'F_ProductBM'!$E$1495; 'F_ProductBM'!$E$1699; 'F_ProductBM'!$E$1903; 'F_ProductBM'!$E$2107</t>
  </si>
  <si>
    <t>F_ProductBM'!$F$270; 'F_ProductBM'!$F$480; 'F_ProductBM'!$F$684; 'F_ProductBM'!$F$888; 'F_ProductBM'!$F$1092; 'F_ProductBM'!$F$1296; 'F_ProductBM'!$F$1500; 'F_ProductBM'!$F$1704; 'F_ProductBM'!$F$1908; 'F_ProductBM'!$F$2112</t>
  </si>
  <si>
    <t>F_ProductBM'!$F$273; 'F_ProductBM'!$F$483; 'F_ProductBM'!$F$687; 'F_ProductBM'!$F$891; 'F_ProductBM'!$F$1095; 'F_ProductBM'!$F$1299; 'F_ProductBM'!$F$1503; 'F_ProductBM'!$F$1707; 'F_ProductBM'!$F$1911; 'F_ProductBM'!$F$2115</t>
  </si>
  <si>
    <t>F_ProductBM'!$F$276; 'F_ProductBM'!$F$486; 'F_ProductBM'!$F$690; 'F_ProductBM'!$F$894; 'F_ProductBM'!$F$1098; 'F_ProductBM'!$F$1302; 'F_ProductBM'!$F$1506; 'F_ProductBM'!$F$1710; 'F_ProductBM'!$F$1914; 'F_ProductBM'!$F$2118</t>
  </si>
  <si>
    <t>F_ProductBM'!$F$279; 'F_ProductBM'!$F$489; 'F_ProductBM'!$F$693; 'F_ProductBM'!$F$897; 'F_ProductBM'!$F$1101; 'F_ProductBM'!$F$1305; 'F_ProductBM'!$F$1509; 'F_ProductBM'!$F$1713; 'F_ProductBM'!$F$1917; 'F_ProductBM'!$F$2121</t>
  </si>
  <si>
    <t>F_ProductBM'!$F$282; 'F_ProductBM'!$F$492; 'F_ProductBM'!$F$696; 'F_ProductBM'!$F$900; 'F_ProductBM'!$F$1104; 'F_ProductBM'!$F$1308; 'F_ProductBM'!$F$1512; 'F_ProductBM'!$F$1716; 'F_ProductBM'!$F$1920; 'F_ProductBM'!$F$2124</t>
  </si>
  <si>
    <t>G_Fall-back'!$B$2</t>
  </si>
  <si>
    <t>G_Fall-back'!$D$6</t>
  </si>
  <si>
    <t>G_Fall-back'!$E$8</t>
  </si>
  <si>
    <t>G_Fall-back'!$D$27</t>
  </si>
  <si>
    <t>E_EnergyFlows'!$F$64; 'F_ProductBM'!$F$95; 'F_ProductBM'!$F$212; 'G_Fall-back'!$F$54</t>
  </si>
  <si>
    <t>F_ProductBM'!$F$213; 'G_Fall-back'!$F$55</t>
  </si>
  <si>
    <t>E_EnergyFlows'!$E$47; 'E_EnergyFlows'!$E$81; 'E_EnergyFlows'!$E$114; 'E_EnergyFlows'!$E$146; 'F_ProductBM'!$E$76; 'G_Fall-back'!$E$72</t>
  </si>
  <si>
    <t>E_EnergyFlows'!$F$48; 'E_EnergyFlows'!$F$82; 'E_EnergyFlows'!$F$115; 'E_EnergyFlows'!$F$147; 'F_ProductBM'!$F$77; 'F_ProductBM'!$F$110; 'F_ProductBM'!$F$196; 'F_ProductBM'!$F$232; 'F_ProductBM'!$F$298; 'G_Fall-back'!$F$73</t>
  </si>
  <si>
    <t>E_EnergyFlows'!$F$49; 'E_EnergyFlows'!$F$83; 'E_EnergyFlows'!$F$116; 'E_EnergyFlows'!$F$148; 'F_ProductBM'!$F$78; 'F_ProductBM'!$F$111; 'F_ProductBM'!$F$197; 'F_ProductBM'!$F$233; 'F_ProductBM'!$F$299; 'G_Fall-back'!$F$74</t>
  </si>
  <si>
    <t>E_EnergyFlows'!$F$50; 'E_EnergyFlows'!$F$84; 'E_EnergyFlows'!$F$117; 'E_EnergyFlows'!$F$149; 'F_ProductBM'!$F$79; 'F_ProductBM'!$F$112; 'F_ProductBM'!$F$198; 'F_ProductBM'!$F$234; 'F_ProductBM'!$F$300; 'G_Fall-back'!$F$75</t>
  </si>
  <si>
    <t>G_Fall-back'!$E$81</t>
  </si>
  <si>
    <t>G_Fall-back'!$E$82</t>
  </si>
  <si>
    <t>G_Fall-back'!$E$83</t>
  </si>
  <si>
    <t>G_Fall-back'!$E$94</t>
  </si>
  <si>
    <t>G_Fall-back'!$F$95</t>
  </si>
  <si>
    <t>G_Fall-back'!$F$96</t>
  </si>
  <si>
    <t>G_Fall-back'!$F$98</t>
  </si>
  <si>
    <t>F_ProductBM'!$F$178; 'G_Fall-back'!$F$112</t>
  </si>
  <si>
    <t>F_ProductBM'!$F$180; 'G_Fall-back'!$F$114</t>
  </si>
  <si>
    <t>G_Fall-back'!$E$141</t>
  </si>
  <si>
    <t>G_Fall-back'!$E$166</t>
  </si>
  <si>
    <t>G_Fall-back'!$F$167</t>
  </si>
  <si>
    <t>G_Fall-back'!$F$168</t>
  </si>
  <si>
    <t>G_Fall-back'!$F$169</t>
  </si>
  <si>
    <t>G_Fall-back'!$F$170</t>
  </si>
  <si>
    <t>G_Fall-back'!$F$171</t>
  </si>
  <si>
    <t>F_ProductBM'!$E$240; 'G_Fall-back'!$E$199</t>
  </si>
  <si>
    <t>F_ProductBM'!$E$241; 'G_Fall-back'!$F$97; 'G_Fall-back'!$E$200</t>
  </si>
  <si>
    <t>E_EnergyFlows'!$F$69; 'G_Fall-back'!$F$58; 'G_Fall-back'!$F$230; 'G_Fall-back'!$F$371</t>
  </si>
  <si>
    <t>G_Fall-back'!$E$138; 'G_Fall-back'!$E$290; 'G_Fall-back'!$E$431</t>
  </si>
  <si>
    <t>G_Fall-back'!$F$144; 'G_Fall-back'!$F$294; 'G_Fall-back'!$F$435</t>
  </si>
  <si>
    <t>F_ProductBM'!$F$216; 'F_ProductBM'!$F$438; 'F_ProductBM'!$F$642; 'F_ProductBM'!$F$846; 'F_ProductBM'!$F$1050; 'F_ProductBM'!$F$1254; 'F_ProductBM'!$F$1458; 'F_ProductBM'!$F$1662; 'F_ProductBM'!$F$1866; 'F_ProductBM'!$F$2070; 'G_Fall-back'!$E$160; 'G_Fall-back'!$E$310; 'G_Fall-back'!$E$451</t>
  </si>
  <si>
    <t>G_Fall-back'!$E$161; 'G_Fall-back'!$E$311; 'G_Fall-back'!$E$452</t>
  </si>
  <si>
    <t>G_Fall-back'!$F$174; 'G_Fall-back'!$F$317; 'G_Fall-back'!$F$458</t>
  </si>
  <si>
    <t>G_Fall-back'!$F$176; 'G_Fall-back'!$F$319; 'G_Fall-back'!$F$460</t>
  </si>
  <si>
    <t>G_Fall-back'!$F$178; 'G_Fall-back'!$F$321; 'G_Fall-back'!$F$462</t>
  </si>
  <si>
    <t>G_Fall-back'!$F$180; 'G_Fall-back'!$F$323; 'G_Fall-back'!$F$464</t>
  </si>
  <si>
    <t>G_Fall-back'!$F$182; 'G_Fall-back'!$F$325; 'G_Fall-back'!$F$466</t>
  </si>
  <si>
    <t>G_Fall-back'!$F$175; 'G_Fall-back'!$F$177; 'G_Fall-back'!$F$179; 'G_Fall-back'!$F$181; 'G_Fall-back'!$F$183; 'G_Fall-back'!$F$318; 'G_Fall-back'!$F$320; 'G_Fall-back'!$F$322; 'G_Fall-back'!$F$324; 'G_Fall-back'!$F$326; 'G_Fall-back'!$F$459; 'G_Fall-back'!$F$461; 'G_Fall-back'!$F$463; 'G_Fall-back'!$F$465; 'G_Fall-back'!$F$467</t>
  </si>
  <si>
    <t>F_ProductBM'!$E$36; 'G_Fall-back'!$E$35; 'G_Fall-back'!$E$500</t>
  </si>
  <si>
    <t>F_ProductBM'!$F$37; 'G_Fall-back'!$F$36; 'G_Fall-back'!$F$501</t>
  </si>
  <si>
    <t>F_ProductBM'!$F$38; 'G_Fall-back'!$F$37; 'G_Fall-back'!$F$502</t>
  </si>
  <si>
    <t>F_ProductBM'!$F$39; 'G_Fall-back'!$F$38; 'G_Fall-back'!$F$503</t>
  </si>
  <si>
    <t>F_ProductBM'!$F$40; 'G_Fall-back'!$F$39; 'G_Fall-back'!$F$504</t>
  </si>
  <si>
    <t>G_Fall-back'!$E$46; 'G_Fall-back'!$E$511</t>
  </si>
  <si>
    <t>E_EnergyFlows'!$F$31; 'E_EnergyFlows'!$F$98; 'F_ProductBM'!$F$56; 'G_Fall-back'!$F$519</t>
  </si>
  <si>
    <t>E_EnergyFlows'!$F$32; 'G_Fall-back'!$F$520</t>
  </si>
  <si>
    <t>F_ProductBM'!$F$177; 'G_Fall-back'!$F$111; 'G_Fall-back'!$F$564</t>
  </si>
  <si>
    <t>G_Fall-back'!$F$113; 'G_Fall-back'!$F$565</t>
  </si>
  <si>
    <t>E_EnergyFlows'!$F$36; 'F_ProductBM'!$F$153; 'F_ProductBM'!$F$271; 'F_ProductBM'!$F$274; 'F_ProductBM'!$F$277; 'F_ProductBM'!$F$280; 'F_ProductBM'!$F$283; 'F_ProductBM'!$F$393; 'F_ProductBM'!$F$481; 'F_ProductBM'!$F$484; 'F_ProductBM'!$F$487; 'F_ProductBM'!$F$490; 'F_ProductBM'!$F$493; 'F_ProductBM'!$F$597; 'F_ProductBM'!$F$685; 'F_ProductBM'!$F$688; 'F_ProductBM'!$F$691; 'F_ProductBM'!$F$694; 'F_ProductBM'!$F$697; 'F_ProductBM'!$F$801; 'F_ProductBM'!$F$889; 'F_ProductBM'!$F$892; 'F_ProductBM'!$F$895; 'F_ProductBM'!$F$898; 'F_ProductBM'!$F$901; 'F_ProductBM'!$F$1005; 'F_ProductBM'!$F$1093; 'F_ProductBM'!$F$1096; 'F_ProductBM'!$F$1099; 'F_ProductBM'!$F$1102; 'F_ProductBM'!$F$1105; 'F_ProductBM'!$F$1209; 'F_ProductBM'!$F$1297; 'F_ProductBM'!$F$1300; 'F_ProductBM'!$F$1303; 'F_ProductBM'!$F$1306; 'F_ProductBM'!$F$1309; 'F_ProductBM'!$F$1413; 'F_ProductBM'!$F$1501; 'F_ProductBM'!$F$1504; 'F_ProductBM'!$F$1507; 'F_ProductBM'!$F$1510; 'F_ProductBM'!$F$1513; 'F_ProductBM'!$F$1617; 'F_ProductBM'!$F$1705; 'F_ProductBM'!$F$1708; 'F_ProductBM'!$F$1711; 'F_ProductBM'!$F$1714; 'F_ProductBM'!$F$1717; 'F_ProductBM'!$F$1821; 'F_ProductBM'!$F$1909; 'F_ProductBM'!$F$1912; 'F_ProductBM'!$F$1915; 'F_ProductBM'!$F$1918; 'F_ProductBM'!$F$1921; 'F_ProductBM'!$F$2025; 'F_ProductBM'!$F$2113; 'F_ProductBM'!$F$2116; 'F_ProductBM'!$F$2119; 'F_ProductBM'!$F$2122; 'F_ProductBM'!$F$2125; 'G_Fall-back'!$F$524; 'G_Fall-back'!$F$644</t>
  </si>
  <si>
    <t>G_Fall-back'!$F$63; 'G_Fall-back'!$F$528; 'G_Fall-back'!$F$648</t>
  </si>
  <si>
    <t>F_ProductBM'!$D$130; 'F_ProductBM'!$D$378; 'F_ProductBM'!$D$582; 'F_ProductBM'!$D$786; 'F_ProductBM'!$D$990; 'F_ProductBM'!$D$1194; 'F_ProductBM'!$D$1398; 'F_ProductBM'!$D$1602; 'F_ProductBM'!$D$1806; 'F_ProductBM'!$D$2010; 'G_Fall-back'!$D$90; 'G_Fall-back'!$D$253; 'G_Fall-back'!$D$394; 'G_Fall-back'!$D$548; 'G_Fall-back'!$D$668</t>
  </si>
  <si>
    <t>F_ProductBM'!$E$132; 'F_ProductBM'!$E$380; 'F_ProductBM'!$E$584; 'F_ProductBM'!$E$788; 'F_ProductBM'!$E$992; 'F_ProductBM'!$E$1196; 'F_ProductBM'!$E$1400; 'F_ProductBM'!$E$1604; 'F_ProductBM'!$E$1808; 'F_ProductBM'!$E$2012; 'G_Fall-back'!$E$92; 'G_Fall-back'!$E$255; 'G_Fall-back'!$E$396; 'G_Fall-back'!$E$550; 'G_Fall-back'!$E$670</t>
  </si>
  <si>
    <t>G_Fall-back'!$E$93; 'G_Fall-back'!$E$256; 'G_Fall-back'!$E$397; 'G_Fall-back'!$E$551; 'G_Fall-back'!$E$671</t>
  </si>
  <si>
    <t>F_ProductBM'!$E$173; 'F_ProductBM'!$E$412; 'F_ProductBM'!$E$616; 'F_ProductBM'!$E$820; 'F_ProductBM'!$E$1024; 'F_ProductBM'!$E$1228; 'F_ProductBM'!$E$1432; 'F_ProductBM'!$E$1636; 'F_ProductBM'!$E$1840; 'F_ProductBM'!$E$2044; 'G_Fall-back'!$E$107; 'G_Fall-back'!$E$265; 'G_Fall-back'!$E$406; 'G_Fall-back'!$E$560; 'G_Fall-back'!$E$680</t>
  </si>
  <si>
    <t>G_Fall-back'!$E$108; 'G_Fall-back'!$E$266; 'G_Fall-back'!$E$407; 'G_Fall-back'!$E$561; 'G_Fall-back'!$E$681</t>
  </si>
  <si>
    <t>E_EnergyFlows'!$E$30; 'F_ProductBM'!$E$55; 'F_ProductBM'!$E$94; 'F_ProductBM'!$E$148; 'F_ProductBM'!$E$176; 'F_ProductBM'!$E$211; 'G_Fall-back'!$E$53; 'G_Fall-back'!$E$110; 'G_Fall-back'!$E$518; 'G_Fall-back'!$E$563; 'G_Fall-back'!$E$683</t>
  </si>
  <si>
    <t>E_EnergyFlows'!$G$3; 'E_EnergyFlows'!$D$25; 'E_EnergyFlows'!$F$35; 'F_ProductBM'!$F$183; 'F_ProductBM'!$F$415; 'F_ProductBM'!$F$619; 'F_ProductBM'!$F$823; 'F_ProductBM'!$F$1027; 'F_ProductBM'!$F$1231; 'F_ProductBM'!$F$1435; 'F_ProductBM'!$F$1639; 'F_ProductBM'!$F$1843; 'F_ProductBM'!$F$2047; 'G_Fall-back'!$F$117; 'G_Fall-back'!$F$269; 'G_Fall-back'!$F$410; 'G_Fall-back'!$F$523; 'G_Fall-back'!$F$568; 'G_Fall-back'!$F$643; 'G_Fall-back'!$F$685</t>
  </si>
  <si>
    <t>F_ProductBM'!$F$184; 'F_ProductBM'!$F$416; 'F_ProductBM'!$F$620; 'F_ProductBM'!$F$824; 'F_ProductBM'!$F$1028; 'F_ProductBM'!$F$1232; 'F_ProductBM'!$F$1436; 'F_ProductBM'!$F$1640; 'F_ProductBM'!$F$1844; 'F_ProductBM'!$F$2048; 'G_Fall-back'!$F$119; 'G_Fall-back'!$F$271; 'G_Fall-back'!$F$412; 'G_Fall-back'!$F$570; 'G_Fall-back'!$F$687</t>
  </si>
  <si>
    <t>G_Fall-back'!$F$120; 'G_Fall-back'!$F$272; 'G_Fall-back'!$F$413; 'G_Fall-back'!$F$571; 'G_Fall-back'!$F$688</t>
  </si>
  <si>
    <t>G_Fall-back'!$F$118; 'G_Fall-back'!$F$121; 'G_Fall-back'!$F$270; 'G_Fall-back'!$F$273; 'G_Fall-back'!$F$411; 'G_Fall-back'!$F$414; 'G_Fall-back'!$F$569; 'G_Fall-back'!$F$572; 'G_Fall-back'!$F$686; 'G_Fall-back'!$F$689</t>
  </si>
  <si>
    <t>F_ProductBM'!$F$272; 'F_ProductBM'!$F$275; 'F_ProductBM'!$F$278; 'F_ProductBM'!$F$281; 'F_ProductBM'!$F$284; 'F_ProductBM'!$F$482; 'F_ProductBM'!$F$485; 'F_ProductBM'!$F$488; 'F_ProductBM'!$F$491; 'F_ProductBM'!$F$494; 'F_ProductBM'!$F$686; 'F_ProductBM'!$F$689; 'F_ProductBM'!$F$692; 'F_ProductBM'!$F$695; 'F_ProductBM'!$F$698; 'F_ProductBM'!$F$890; 'F_ProductBM'!$F$893; 'F_ProductBM'!$F$896; 'F_ProductBM'!$F$899; 'F_ProductBM'!$F$902; 'F_ProductBM'!$F$1094; 'F_ProductBM'!$F$1097; 'F_ProductBM'!$F$1100; 'F_ProductBM'!$F$1103; 'F_ProductBM'!$F$1106; 'F_ProductBM'!$F$1298; 'F_ProductBM'!$F$1301; 'F_ProductBM'!$F$1304; 'F_ProductBM'!$F$1307; 'F_ProductBM'!$F$1310; 'F_ProductBM'!$F$1502; 'F_ProductBM'!$F$1505; 'F_ProductBM'!$F$1508; 'F_ProductBM'!$F$1511; 'F_ProductBM'!$F$1514; 'F_ProductBM'!$F$1706; 'F_ProductBM'!$F$1709; 'F_ProductBM'!$F$1712; 'F_ProductBM'!$F$1715; 'F_ProductBM'!$F$1718; 'F_ProductBM'!$F$1910; 'F_ProductBM'!$F$1913; 'F_ProductBM'!$F$1916; 'F_ProductBM'!$F$1919; 'F_ProductBM'!$F$1922; 'F_ProductBM'!$F$2114; 'F_ProductBM'!$F$2117; 'F_ProductBM'!$F$2120; 'F_ProductBM'!$F$2123; 'F_ProductBM'!$F$2126; 'G_Fall-back'!$F$122; 'G_Fall-back'!$F$274; 'G_Fall-back'!$F$415; 'G_Fall-back'!$F$573; 'G_Fall-back'!$F$690</t>
  </si>
  <si>
    <t>F_ProductBM'!$F$219; 'F_ProductBM'!$F$441; 'F_ProductBM'!$F$645; 'F_ProductBM'!$F$849; 'F_ProductBM'!$F$1053; 'F_ProductBM'!$F$1257; 'F_ProductBM'!$F$1461; 'F_ProductBM'!$F$1665; 'F_ProductBM'!$F$1869; 'F_ProductBM'!$F$2073; 'G_Fall-back'!$E$589; 'G_Fall-back'!$E$706</t>
  </si>
  <si>
    <t>G_Fall-back'!$E$139; 'G_Fall-back'!$E$291; 'G_Fall-back'!$E$432; 'G_Fall-back'!$E$590; 'G_Fall-back'!$E$707</t>
  </si>
  <si>
    <t>G_Fall-back'!$E$162; 'G_Fall-back'!$E$312; 'G_Fall-back'!$E$453; 'G_Fall-back'!$E$591; 'G_Fall-back'!$E$708</t>
  </si>
  <si>
    <t>G_Fall-back'!$H$116; 'G_Fall-back'!$H$173; 'G_Fall-back'!$H$316; 'G_Fall-back'!$H$457; 'G_Fall-back'!$H$567; 'G_Fall-back'!$H$684; 'G_Fall-back'!$H$712</t>
  </si>
  <si>
    <t>G_Fall-back'!$F$596; 'G_Fall-back'!$F$713</t>
  </si>
  <si>
    <t>E_EnergyFlows'!$F$70; 'F_ProductBM'!$F$220; 'F_ProductBM'!$F$442; 'F_ProductBM'!$F$646; 'F_ProductBM'!$F$850; 'F_ProductBM'!$F$1054; 'F_ProductBM'!$F$1258; 'F_ProductBM'!$F$1462; 'F_ProductBM'!$F$1666; 'F_ProductBM'!$F$1870; 'F_ProductBM'!$F$2074; 'G_Fall-back'!$F$59; 'G_Fall-back'!$F$231; 'G_Fall-back'!$F$372; 'G_Fall-back'!$F$597; 'G_Fall-back'!$F$714</t>
  </si>
  <si>
    <t>E_EnergyFlows'!$F$38; 'E_EnergyFlows'!$F$72; 'E_EnergyFlows'!$F$105; 'E_EnergyFlows'!$F$135; 'F_ProductBM'!$F$66; 'F_ProductBM'!$F$100; 'F_ProductBM'!$F$123; 'F_ProductBM'!$F$157; 'F_ProductBM'!$F$186; 'F_ProductBM'!$F$222; 'F_ProductBM'!$F$251; 'F_ProductBM'!$F$286; 'F_ProductBM'!$F$333; 'F_ProductBM'!$F$355; 'F_ProductBM'!$F$371; 'F_ProductBM'!$F$397; 'F_ProductBM'!$F$418; 'F_ProductBM'!$F$444; 'F_ProductBM'!$F$467; 'F_ProductBM'!$F$496; 'F_ProductBM'!$F$537; 'F_ProductBM'!$F$559; 'F_ProductBM'!$F$575; 'F_ProductBM'!$F$601; 'F_ProductBM'!$F$622; 'F_ProductBM'!$F$648; 'F_ProductBM'!$F$671; 'F_ProductBM'!$F$700; 'F_ProductBM'!$F$741; 'F_ProductBM'!$F$763; 'F_ProductBM'!$F$779; 'F_ProductBM'!$F$805; 'F_ProductBM'!$F$826; 'F_ProductBM'!$F$852; 'F_ProductBM'!$F$875; 'F_ProductBM'!$F$904; 'F_ProductBM'!$F$945; 'F_ProductBM'!$F$967; 'F_ProductBM'!$F$983; 'F_ProductBM'!$F$1009; 'F_ProductBM'!$F$1030; 'F_ProductBM'!$F$1056; 'F_ProductBM'!$F$1079; 'F_ProductBM'!$F$1108; 'F_ProductBM'!$F$1149; 'F_ProductBM'!$F$1171; 'F_ProductBM'!$F$1187; 'F_ProductBM'!$F$1213; 'F_ProductBM'!$F$1234; 'F_ProductBM'!$F$1260; 'F_ProductBM'!$F$1283; 'F_ProductBM'!$F$1312; 'F_ProductBM'!$F$1353; 'F_ProductBM'!$F$1375; 'F_ProductBM'!$F$1391; 'F_ProductBM'!$F$1417; 'F_ProductBM'!$F$1438; 'F_ProductBM'!$F$1464; 'F_ProductBM'!$F$1487; 'F_ProductBM'!$F$1516; 'F_ProductBM'!$F$1557; 'F_ProductBM'!$F$1579; 'F_ProductBM'!$F$1595; 'F_ProductBM'!$F$1621; 'F_ProductBM'!$F$1642; 'F_ProductBM'!$F$1668; 'F_ProductBM'!$F$1691; 'F_ProductBM'!$F$1720; 'F_ProductBM'!$F$1761; 'F_ProductBM'!$F$1783; 'F_ProductBM'!$F$1799; 'F_ProductBM'!$F$1825; 'F_ProductBM'!$F$1846; 'F_ProductBM'!$F$1872; 'F_ProductBM'!$F$1895; 'F_ProductBM'!$F$1924; 'F_ProductBM'!$F$1965; 'F_ProductBM'!$F$1987; 'F_ProductBM'!$F$2003; 'F_ProductBM'!$F$2029; 'F_ProductBM'!$F$2050; 'F_ProductBM'!$F$2076; 'F_ProductBM'!$F$2099; 'F_ProductBM'!$F$2128; 'G_Fall-back'!$F$61; 'G_Fall-back'!$F$124; 'G_Fall-back'!$F$146; 'G_Fall-back'!$F$185; 'G_Fall-back'!$F$233; 'G_Fall-back'!$F$276; 'G_Fall-back'!$F$296; 'G_Fall-back'!$F$328; 'G_Fall-back'!$F$374; 'G_Fall-back'!$F$417; 'G_Fall-back'!$F$437; 'G_Fall-back'!$F$469; 'G_Fall-back'!$F$526; 'G_Fall-back'!$F$575; 'G_Fall-back'!$F$599; 'G_Fall-back'!$F$646; 'G_Fall-back'!$F$692; 'G_Fall-back'!$F$716</t>
  </si>
  <si>
    <t>F_ProductBM'!$E$239; 'F_ProductBM'!$E$457; 'F_ProductBM'!$E$661; 'F_ProductBM'!$E$865; 'F_ProductBM'!$E$1069; 'F_ProductBM'!$E$1273; 'F_ProductBM'!$E$1477; 'F_ProductBM'!$E$1681; 'F_ProductBM'!$E$1885; 'F_ProductBM'!$E$2089; 'G_Fall-back'!$E$198; 'G_Fall-back'!$E$341; 'G_Fall-back'!$E$482; 'G_Fall-back'!$E$612; 'G_Fall-back'!$E$729</t>
  </si>
  <si>
    <t>G_Fall-back'!$D$29; 'G_Fall-back'!$D$210; 'G_Fall-back'!$D$351; 'G_Fall-back'!$D$492; 'G_Fall-back'!$D$622; 'G_Fall-back'!$D$739; 'G_Fall-back'!$D$775</t>
  </si>
  <si>
    <t>F_ProductBM'!$E$33; 'F_ProductBM'!$E$312; 'F_ProductBM'!$E$516; 'F_ProductBM'!$E$720; 'F_ProductBM'!$E$924; 'F_ProductBM'!$E$1128; 'F_ProductBM'!$E$1332; 'F_ProductBM'!$E$1536; 'F_ProductBM'!$E$1740; 'F_ProductBM'!$E$1944; 'G_Fall-back'!$E$32; 'G_Fall-back'!$E$215; 'G_Fall-back'!$E$356; 'G_Fall-back'!$E$497; 'G_Fall-back'!$E$627; 'G_Fall-back'!$E$744; 'G_Fall-back'!$E$780</t>
  </si>
  <si>
    <t>F_ProductBM'!$E$42; 'G_Fall-back'!$E$40; 'G_Fall-back'!$E$505; 'G_Fall-back'!$E$630; 'G_Fall-back'!$E$747; 'G_Fall-back'!$E$783</t>
  </si>
  <si>
    <t>F_ProductBM'!$E$47; 'F_ProductBM'!$E$320; 'F_ProductBM'!$E$524; 'F_ProductBM'!$E$728; 'F_ProductBM'!$E$932; 'F_ProductBM'!$E$1136; 'F_ProductBM'!$E$1340; 'F_ProductBM'!$E$1544; 'F_ProductBM'!$E$1748; 'F_ProductBM'!$E$1952; 'G_Fall-back'!$E$45; 'G_Fall-back'!$E$222; 'G_Fall-back'!$E$363; 'G_Fall-back'!$E$510; 'G_Fall-back'!$E$635; 'G_Fall-back'!$E$752; 'G_Fall-back'!$E$788</t>
  </si>
  <si>
    <t>G_Fall-back'!$E$49; 'G_Fall-back'!$E$225; 'G_Fall-back'!$E$366; 'G_Fall-back'!$E$514; 'G_Fall-back'!$E$638; 'G_Fall-back'!$E$755; 'G_Fall-back'!$E$791</t>
  </si>
  <si>
    <t>G_Fall-back'!$E$50; 'G_Fall-back'!$E$226; 'G_Fall-back'!$E$367; 'G_Fall-back'!$E$515; 'G_Fall-back'!$E$639; 'G_Fall-back'!$E$756; 'G_Fall-back'!$E$792</t>
  </si>
  <si>
    <t>F_ProductBM'!$E$84; 'F_ProductBM'!$E$345; 'F_ProductBM'!$E$549; 'F_ProductBM'!$E$753; 'F_ProductBM'!$E$957; 'F_ProductBM'!$E$1161; 'F_ProductBM'!$E$1365; 'F_ProductBM'!$E$1569; 'F_ProductBM'!$E$1773; 'F_ProductBM'!$E$1977; 'G_Fall-back'!$E$80; 'G_Fall-back'!$E$246; 'G_Fall-back'!$E$387; 'G_Fall-back'!$E$541; 'G_Fall-back'!$E$661; 'G_Fall-back'!$E$766; 'G_Fall-back'!$E$802</t>
  </si>
  <si>
    <t>H_SpecialBM'!$B$2</t>
  </si>
  <si>
    <t>b_Guidelines &amp; conditions'!$F$1; 'A_VersionMMP'!$I$2; 'B_InstallationData'!$I$2; 'C_InstallationDescription'!$I$2; 'D_MethodsProcedures'!$I$2; 'E_EnergyFlows'!$I$2; 'F_ProductBM'!$I$2; 'G_Fall-back'!$I$2; 'H_SpecialBM'!$I$2</t>
  </si>
  <si>
    <t>a_Contents'!$I$1; 'b_Guidelines &amp; conditions'!$H$1; 'A_VersionMMP'!$K$2; 'B_InstallationData'!$K$2; 'C_InstallationDescription'!$K$2; 'D_MethodsProcedures'!$K$2; 'E_EnergyFlows'!$K$2; 'F_ProductBM'!$K$2; 'G_Fall-back'!$K$2; 'H_SpecialBM'!$K$2</t>
  </si>
  <si>
    <t>a_Contents'!$B$3; 'b_Guidelines &amp; conditions'!$B$3; 'A_VersionMMP'!$E$4; 'B_InstallationData'!$E$4; 'C_InstallationDescription'!$E$4; 'D_MethodsProcedures'!$E$4; 'E_EnergyFlows'!$E$4; 'F_ProductBM'!$E$4; 'G_Fall-back'!$E$4; 'H_SpecialBM'!$E$4</t>
  </si>
  <si>
    <t>H_SpecialBM'!$D$7</t>
  </si>
  <si>
    <t>E_EnergyFlows'!$C$8; 'F_ProductBM'!$C$11; 'G_Fall-back'!$C$10; 'H_SpecialBM'!$C$9</t>
  </si>
  <si>
    <t>E_EnergyFlows'!$D$11; 'F_ProductBM'!$D$14; 'G_Fall-back'!$D$13; 'H_SpecialBM'!$D$12</t>
  </si>
  <si>
    <t>E_EnergyFlows'!$E$12; 'F_ProductBM'!$E$15; 'G_Fall-back'!$E$14; 'H_SpecialBM'!$E$13</t>
  </si>
  <si>
    <t>E_EnergyFlows'!$E$13; 'F_ProductBM'!$E$16; 'G_Fall-back'!$E$15; 'H_SpecialBM'!$E$14</t>
  </si>
  <si>
    <t>E_EnergyFlows'!$E$14; 'F_ProductBM'!$E$17; 'G_Fall-back'!$E$16; 'H_SpecialBM'!$E$15</t>
  </si>
  <si>
    <t>E_EnergyFlows'!$E$15; 'F_ProductBM'!$E$18; 'G_Fall-back'!$E$17; 'H_SpecialBM'!$E$16</t>
  </si>
  <si>
    <t>E_EnergyFlows'!$E$16; 'F_ProductBM'!$E$19; 'G_Fall-back'!$E$18; 'H_SpecialBM'!$E$17</t>
  </si>
  <si>
    <t>E_EnergyFlows'!$E$17; 'F_ProductBM'!$E$20; 'G_Fall-back'!$E$19; 'H_SpecialBM'!$E$18</t>
  </si>
  <si>
    <t>E_EnergyFlows'!$E$18; 'F_ProductBM'!$E$21; 'G_Fall-back'!$E$20; 'H_SpecialBM'!$E$19</t>
  </si>
  <si>
    <t>E_EnergyFlows'!$E$19; 'F_ProductBM'!$E$22; 'G_Fall-back'!$E$21; 'H_SpecialBM'!$E$20</t>
  </si>
  <si>
    <t>E_EnergyFlows'!$D$21; 'F_ProductBM'!$D$24; 'G_Fall-back'!$D$23; 'H_SpecialBM'!$D$22</t>
  </si>
  <si>
    <t>E_EnergyFlows'!$D$22; 'F_ProductBM'!$D$25; 'G_Fall-back'!$D$24; 'H_SpecialBM'!$D$23</t>
  </si>
  <si>
    <t>H_SpecialBM'!$G$3; 'H_SpecialBM'!$D$26</t>
  </si>
  <si>
    <t>H_SpecialBM'!$D$28</t>
  </si>
  <si>
    <t>H_SpecialBM'!$E$37</t>
  </si>
  <si>
    <t>H_SpecialBM'!$F$40</t>
  </si>
  <si>
    <t>H_SpecialBM'!$F$42</t>
  </si>
  <si>
    <t>H_SpecialBM'!$E$45</t>
  </si>
  <si>
    <t>H_SpecialBM'!$E$46</t>
  </si>
  <si>
    <t>H_SpecialBM'!$E$47</t>
  </si>
  <si>
    <t>H_SpecialBM'!$E$48</t>
  </si>
  <si>
    <t>H_SpecialBM'!$E$49</t>
  </si>
  <si>
    <t>H_SpecialBM'!$E$50</t>
  </si>
  <si>
    <t>H_SpecialBM'!$E$51</t>
  </si>
  <si>
    <t>H_SpecialBM'!$E$52</t>
  </si>
  <si>
    <t>H_SpecialBM'!$E$53</t>
  </si>
  <si>
    <t>H_SpecialBM'!$E$54</t>
  </si>
  <si>
    <t>H_SpecialBM'!$E$55</t>
  </si>
  <si>
    <t>H_SpecialBM'!$E$56</t>
  </si>
  <si>
    <t>H_SpecialBM'!$E$57</t>
  </si>
  <si>
    <t>H_SpecialBM'!$E$58</t>
  </si>
  <si>
    <t>H_SpecialBM'!$E$59</t>
  </si>
  <si>
    <t>H_SpecialBM'!$E$60</t>
  </si>
  <si>
    <t>H_SpecialBM'!$E$61</t>
  </si>
  <si>
    <t>H_SpecialBM'!$E$62</t>
  </si>
  <si>
    <t>H_SpecialBM'!$E$63</t>
  </si>
  <si>
    <t>H_SpecialBM'!$E$64</t>
  </si>
  <si>
    <t>H_SpecialBM'!$E$65</t>
  </si>
  <si>
    <t>H_SpecialBM'!$E$66</t>
  </si>
  <si>
    <t>H_SpecialBM'!$E$67</t>
  </si>
  <si>
    <t>H_SpecialBM'!$E$68</t>
  </si>
  <si>
    <t>H_SpecialBM'!$E$69</t>
  </si>
  <si>
    <t>H_SpecialBM'!$E$70</t>
  </si>
  <si>
    <t>H_SpecialBM'!$E$71</t>
  </si>
  <si>
    <t>H_SpecialBM'!$E$78</t>
  </si>
  <si>
    <t>H_SpecialBM'!$E$79</t>
  </si>
  <si>
    <t>H_SpecialBM'!$E$80</t>
  </si>
  <si>
    <t>H_SpecialBM'!$E$81</t>
  </si>
  <si>
    <t>H_SpecialBM'!$E$83</t>
  </si>
  <si>
    <t>H_SpecialBM'!$E$84</t>
  </si>
  <si>
    <t>H_SpecialBM'!$E$85</t>
  </si>
  <si>
    <t>H_SpecialBM'!$E$86</t>
  </si>
  <si>
    <t>H_SpecialBM'!$E$87</t>
  </si>
  <si>
    <t>H_SpecialBM'!$E$88</t>
  </si>
  <si>
    <t>H_SpecialBM'!$E$89</t>
  </si>
  <si>
    <t>H_SpecialBM'!$E$90</t>
  </si>
  <si>
    <t>H_SpecialBM'!$E$91</t>
  </si>
  <si>
    <t>H_SpecialBM'!$E$92</t>
  </si>
  <si>
    <t>H_SpecialBM'!$E$93</t>
  </si>
  <si>
    <t>H_SpecialBM'!$E$94</t>
  </si>
  <si>
    <t>H_SpecialBM'!$E$95</t>
  </si>
  <si>
    <t>H_SpecialBM'!$E$96</t>
  </si>
  <si>
    <t>H_SpecialBM'!$E$97</t>
  </si>
  <si>
    <t>H_SpecialBM'!$E$98</t>
  </si>
  <si>
    <t>H_SpecialBM'!$E$99</t>
  </si>
  <si>
    <t>H_SpecialBM'!$E$100</t>
  </si>
  <si>
    <t>H_SpecialBM'!$D$119</t>
  </si>
  <si>
    <t>H_SpecialBM'!$D$148</t>
  </si>
  <si>
    <t>E_EnergyFlows'!$E$29; 'E_EnergyFlows'!$E$62; 'E_EnergyFlows'!$E$96; 'E_EnergyFlows'!$E$129; 'F_ProductBM'!$E$35; 'F_ProductBM'!$E$53; 'F_ProductBM'!$E$93; 'F_ProductBM'!$E$175; 'F_ProductBM'!$E$210; 'F_ProductBM'!$E$264; 'F_ProductBM'!$E$314; 'F_ProductBM'!$E$325; 'F_ProductBM'!$E$351; 'F_ProductBM'!$E$413; 'F_ProductBM'!$E$436; 'F_ProductBM'!$E$478; 'F_ProductBM'!$E$518; 'F_ProductBM'!$E$529; 'F_ProductBM'!$E$555; 'F_ProductBM'!$E$617; 'F_ProductBM'!$E$640; 'F_ProductBM'!$E$682; 'F_ProductBM'!$E$722; 'F_ProductBM'!$E$733; 'F_ProductBM'!$E$759; 'F_ProductBM'!$E$821; 'F_ProductBM'!$E$844; 'F_ProductBM'!$E$886; 'F_ProductBM'!$E$926; 'F_ProductBM'!$E$937; 'F_ProductBM'!$E$963; 'F_ProductBM'!$E$1025; 'F_ProductBM'!$E$1048; 'F_ProductBM'!$E$1090; 'F_ProductBM'!$E$1130; 'F_ProductBM'!$E$1141; 'F_ProductBM'!$E$1167; 'F_ProductBM'!$E$1229; 'F_ProductBM'!$E$1252; 'F_ProductBM'!$E$1294; 'F_ProductBM'!$E$1334; 'F_ProductBM'!$E$1345; 'F_ProductBM'!$E$1371; 'F_ProductBM'!$E$1433; 'F_ProductBM'!$E$1456; 'F_ProductBM'!$E$1498; 'F_ProductBM'!$E$1538; 'F_ProductBM'!$E$1549; 'F_ProductBM'!$E$1575; 'F_ProductBM'!$E$1637; 'F_ProductBM'!$E$1660; 'F_ProductBM'!$E$1702; 'F_ProductBM'!$E$1742; 'F_ProductBM'!$E$1753; 'F_ProductBM'!$E$1779; 'F_ProductBM'!$E$1841; 'F_ProductBM'!$E$1864; 'F_ProductBM'!$E$1906; 'F_ProductBM'!$E$1946; 'F_ProductBM'!$E$1957; 'F_ProductBM'!$E$1983; 'F_ProductBM'!$E$2045; 'F_ProductBM'!$E$2068; 'F_ProductBM'!$E$2110; 'G_Fall-back'!$E$34; 'G_Fall-back'!$E$52; 'G_Fall-back'!$E$109; 'G_Fall-back'!$E$140; 'G_Fall-back'!$E$165; 'G_Fall-back'!$E$217; 'G_Fall-back'!$E$228; 'G_Fall-back'!$E$267; 'G_Fall-back'!$E$292; 'G_Fall-back'!$E$315; 'G_Fall-back'!$E$358; 'G_Fall-back'!$E$369; 'G_Fall-back'!$E$408; 'G_Fall-back'!$E$433; 'G_Fall-back'!$E$456; 'G_Fall-back'!$E$499; 'G_Fall-back'!$E$517; 'G_Fall-back'!$E$562; 'G_Fall-back'!$E$594; 'G_Fall-back'!$E$629; 'G_Fall-back'!$E$641; 'G_Fall-back'!$E$682; 'G_Fall-back'!$E$711; 'G_Fall-back'!$E$746; 'G_Fall-back'!$E$758; 'G_Fall-back'!$E$782; 'G_Fall-back'!$E$794; 'H_SpecialBM'!$E$125; 'H_SpecialBM'!$E$154</t>
  </si>
  <si>
    <t>H_SpecialBM'!$E$126; 'H_SpecialBM'!$E$155</t>
  </si>
  <si>
    <t>H_SpecialBM'!$D$177</t>
  </si>
  <si>
    <t>H_SpecialBM'!$E$183</t>
  </si>
  <si>
    <t>H_SpecialBM'!$F$187</t>
  </si>
  <si>
    <t>H_SpecialBM'!$G$4; 'H_SpecialBM'!$D$204</t>
  </si>
  <si>
    <t>H_SpecialBM'!$D$206</t>
  </si>
  <si>
    <t>H_SpecialBM'!$E$34; 'H_SpecialBM'!$E$212</t>
  </si>
  <si>
    <t>H_SpecialBM'!$E$215</t>
  </si>
  <si>
    <t>H_SpecialBM'!$E$38; 'H_SpecialBM'!$E$216</t>
  </si>
  <si>
    <t>H_SpecialBM'!$F$39; 'H_SpecialBM'!$F$217</t>
  </si>
  <si>
    <t>H_SpecialBM'!$F$41; 'H_SpecialBM'!$F$218</t>
  </si>
  <si>
    <t>H_SpecialBM'!$E$44; 'H_SpecialBM'!$E$220</t>
  </si>
  <si>
    <t>H_SpecialBM'!$G$44; 'H_SpecialBM'!$G$220</t>
  </si>
  <si>
    <t>H_SpecialBM'!$H$44; 'H_SpecialBM'!$H$220</t>
  </si>
  <si>
    <t>H_SpecialBM'!$E$221</t>
  </si>
  <si>
    <t>H_SpecialBM'!$E$72; 'H_SpecialBM'!$E$222</t>
  </si>
  <si>
    <t>H_SpecialBM'!$E$74; 'H_SpecialBM'!$E$223</t>
  </si>
  <si>
    <t>H_SpecialBM'!$E$73; 'H_SpecialBM'!$E$224</t>
  </si>
  <si>
    <t>H_SpecialBM'!$E$76; 'H_SpecialBM'!$E$225</t>
  </si>
  <si>
    <t>H_SpecialBM'!$E$77; 'H_SpecialBM'!$E$226</t>
  </si>
  <si>
    <t>H_SpecialBM'!$E$75; 'H_SpecialBM'!$E$227</t>
  </si>
  <si>
    <t>H_SpecialBM'!$E$82; 'H_SpecialBM'!$E$228</t>
  </si>
  <si>
    <t>H_SpecialBM'!$D$247</t>
  </si>
  <si>
    <t>H_SpecialBM'!$F$257</t>
  </si>
  <si>
    <t>H_SpecialBM'!$F$258</t>
  </si>
  <si>
    <t>H_SpecialBM'!$D$277</t>
  </si>
  <si>
    <t>H_SpecialBM'!$E$253; 'H_SpecialBM'!$E$283</t>
  </si>
  <si>
    <t>H_SpecialBM'!$E$254; 'H_SpecialBM'!$E$284</t>
  </si>
  <si>
    <t>H_SpecialBM'!$F$287</t>
  </si>
  <si>
    <t>H_SpecialBM'!$F$129; 'H_SpecialBM'!$F$158; 'H_SpecialBM'!$F$288</t>
  </si>
  <si>
    <t>H_SpecialBM'!$M$4; 'H_SpecialBM'!$D$305</t>
  </si>
  <si>
    <t>H_SpecialBM'!$D$307</t>
  </si>
  <si>
    <t>H_SpecialBM'!$E$313</t>
  </si>
  <si>
    <t>H_SpecialBM'!$E$35; 'H_SpecialBM'!$E$184; 'H_SpecialBM'!$E$213; 'H_SpecialBM'!$E$314</t>
  </si>
  <si>
    <t>H_SpecialBM'!$E$317</t>
  </si>
  <si>
    <t>H_SpecialBM'!$E$318</t>
  </si>
  <si>
    <t>H_SpecialBM'!$E$319</t>
  </si>
  <si>
    <t>H_SpecialBM'!$E$320</t>
  </si>
  <si>
    <t>H_SpecialBM'!$G$5; 'H_SpecialBM'!$D$337</t>
  </si>
  <si>
    <t>H_SpecialBM'!$D$339</t>
  </si>
  <si>
    <t>H_SpecialBM'!$E$30; 'H_SpecialBM'!$E$121; 'H_SpecialBM'!$E$150; 'H_SpecialBM'!$E$179; 'H_SpecialBM'!$E$208; 'H_SpecialBM'!$E$249; 'H_SpecialBM'!$E$279; 'H_SpecialBM'!$E$309; 'H_SpecialBM'!$E$341</t>
  </si>
  <si>
    <t>H_SpecialBM'!$E$31; 'H_SpecialBM'!$E$122; 'H_SpecialBM'!$E$151; 'H_SpecialBM'!$E$180; 'H_SpecialBM'!$E$209; 'H_SpecialBM'!$E$250; 'H_SpecialBM'!$E$280; 'H_SpecialBM'!$E$310; 'H_SpecialBM'!$E$342</t>
  </si>
  <si>
    <t>H_SpecialBM'!$E$345</t>
  </si>
  <si>
    <t>E_EnergyFlows'!$E$130; 'H_SpecialBM'!$E$346</t>
  </si>
  <si>
    <t>E_EnergyFlows'!$F$33; 'E_EnergyFlows'!$F$65; 'E_EnergyFlows'!$F$99; 'E_EnergyFlows'!$E$131; 'F_ProductBM'!$F$57; 'F_ProductBM'!$F$96; 'F_ProductBM'!$F$181; 'F_ProductBM'!$F$214; 'F_ProductBM'!$F$268; 'G_Fall-back'!$F$56; 'G_Fall-back'!$F$115; 'G_Fall-back'!$E$142; 'G_Fall-back'!$F$172; 'G_Fall-back'!$F$521; 'G_Fall-back'!$F$566; 'H_SpecialBM'!$E$36; 'H_SpecialBM'!$E$127; 'H_SpecialBM'!$E$156; 'H_SpecialBM'!$E$185; 'H_SpecialBM'!$E$214; 'H_SpecialBM'!$E$255; 'H_SpecialBM'!$E$285; 'H_SpecialBM'!$E$315; 'H_SpecialBM'!$E$347</t>
  </si>
  <si>
    <t>E_EnergyFlows'!$I$34; 'E_EnergyFlows'!$I$68; 'E_EnergyFlows'!$I$101; 'E_EnergyFlows'!$I$132; 'F_ProductBM'!$I$59; 'F_ProductBM'!$I$97; 'F_ProductBM'!$I$151; 'F_ProductBM'!$I$182; 'F_ProductBM'!$I$215; 'F_ProductBM'!$I$269; 'F_ProductBM'!$I$326; 'F_ProductBM'!$I$352; 'F_ProductBM'!$I$391; 'F_ProductBM'!$I$414; 'F_ProductBM'!$I$437; 'F_ProductBM'!$I$479; 'F_ProductBM'!$I$530; 'F_ProductBM'!$I$556; 'F_ProductBM'!$I$595; 'F_ProductBM'!$I$618; 'F_ProductBM'!$I$641; 'F_ProductBM'!$I$683; 'F_ProductBM'!$I$734; 'F_ProductBM'!$I$760; 'F_ProductBM'!$I$799; 'F_ProductBM'!$I$822; 'F_ProductBM'!$I$845; 'F_ProductBM'!$I$887; 'F_ProductBM'!$I$938; 'F_ProductBM'!$I$964; 'F_ProductBM'!$I$1003; 'F_ProductBM'!$I$1026; 'F_ProductBM'!$I$1049; 'F_ProductBM'!$I$1091; 'F_ProductBM'!$I$1142; 'F_ProductBM'!$I$1168; 'F_ProductBM'!$I$1207; 'F_ProductBM'!$I$1230; 'F_ProductBM'!$I$1253; 'F_ProductBM'!$I$1295; 'F_ProductBM'!$I$1346; 'F_ProductBM'!$I$1372; 'F_ProductBM'!$I$1411; 'F_ProductBM'!$I$1434; 'F_ProductBM'!$I$1457; 'F_ProductBM'!$I$1499; 'F_ProductBM'!$I$1550; 'F_ProductBM'!$I$1576; 'F_ProductBM'!$I$1615; 'F_ProductBM'!$I$1638; 'F_ProductBM'!$I$1661; 'F_ProductBM'!$I$1703; 'F_ProductBM'!$I$1754; 'F_ProductBM'!$I$1780; 'F_ProductBM'!$I$1819; 'F_ProductBM'!$I$1842; 'F_ProductBM'!$I$1865; 'F_ProductBM'!$I$1907; 'F_ProductBM'!$I$1958; 'F_ProductBM'!$I$1984; 'F_ProductBM'!$I$2023; 'F_ProductBM'!$I$2046; 'F_ProductBM'!$I$2069; 'F_ProductBM'!$I$2111; 'G_Fall-back'!$I$57; 'G_Fall-back'!$I$116; 'G_Fall-back'!$I$143; 'G_Fall-back'!$I$173; 'G_Fall-back'!$I$229; 'G_Fall-back'!$I$268; 'G_Fall-back'!$I$293; 'G_Fall-back'!$I$316; 'G_Fall-back'!$I$370; 'G_Fall-back'!$I$409; 'G_Fall-back'!$I$434; 'G_Fall-back'!$I$457; 'G_Fall-back'!$I$522; 'G_Fall-back'!$I$567; 'G_Fall-back'!$I$595; 'G_Fall-back'!$I$642; 'G_Fall-back'!$I$684; 'G_Fall-back'!$I$712; 'H_SpecialBM'!$I$44; 'H_SpecialBM'!$I$128; 'H_SpecialBM'!$I$157; 'H_SpecialBM'!$I$186; 'H_SpecialBM'!$I$220; 'H_SpecialBM'!$I$256; 'H_SpecialBM'!$I$286; 'H_SpecialBM'!$I$316; 'H_SpecialBM'!$I$348</t>
  </si>
  <si>
    <t>E_EnergyFlows'!$K$34; 'E_EnergyFlows'!$M$34; 'E_EnergyFlows'!$K$68; 'E_EnergyFlows'!$M$68; 'E_EnergyFlows'!$K$101; 'E_EnergyFlows'!$M$101; 'E_EnergyFlows'!$K$132; 'E_EnergyFlows'!$M$132; 'F_ProductBM'!$K$59; 'F_ProductBM'!$M$59; 'F_ProductBM'!$K$97; 'F_ProductBM'!$M$97; 'F_ProductBM'!$K$151; 'F_ProductBM'!$M$151; 'F_ProductBM'!$K$182; 'F_ProductBM'!$M$182; 'F_ProductBM'!$K$215; 'F_ProductBM'!$M$215; 'F_ProductBM'!$K$269; 'F_ProductBM'!$M$269; 'F_ProductBM'!$K$326; 'F_ProductBM'!$M$326; 'F_ProductBM'!$K$352; 'F_ProductBM'!$M$352; 'F_ProductBM'!$K$391; 'F_ProductBM'!$M$391; 'F_ProductBM'!$K$414; 'F_ProductBM'!$M$414; 'F_ProductBM'!$K$437; 'F_ProductBM'!$M$437; 'F_ProductBM'!$K$479; 'F_ProductBM'!$M$479; 'F_ProductBM'!$K$530; 'F_ProductBM'!$M$530; 'F_ProductBM'!$K$556; 'F_ProductBM'!$M$556; 'F_ProductBM'!$K$595; 'F_ProductBM'!$M$595; 'F_ProductBM'!$K$618; 'F_ProductBM'!$M$618; 'F_ProductBM'!$K$641; 'F_ProductBM'!$M$641; 'F_ProductBM'!$K$683; 'F_ProductBM'!$M$683; 'F_ProductBM'!$K$734; 'F_ProductBM'!$M$734; 'F_ProductBM'!$K$760; 'F_ProductBM'!$M$760; 'F_ProductBM'!$K$799; 'F_ProductBM'!$M$799; 'F_ProductBM'!$K$822; 'F_ProductBM'!$M$822; 'F_ProductBM'!$K$845; 'F_ProductBM'!$M$845; 'F_ProductBM'!$K$887; 'F_ProductBM'!$M$887; 'F_ProductBM'!$K$938; 'F_ProductBM'!$M$938; 'F_ProductBM'!$K$964; 'F_ProductBM'!$M$964; 'F_ProductBM'!$K$1003; 'F_ProductBM'!$M$1003; 'F_ProductBM'!$K$1026; 'F_ProductBM'!$M$1026; 'F_ProductBM'!$K$1049; 'F_ProductBM'!$M$1049; 'F_ProductBM'!$K$1091; 'F_ProductBM'!$M$1091; 'F_ProductBM'!$K$1142; 'F_ProductBM'!$M$1142; 'F_ProductBM'!$K$1168; 'F_ProductBM'!$M$1168; 'F_ProductBM'!$K$1207; 'F_ProductBM'!$M$1207; 'F_ProductBM'!$K$1230; 'F_ProductBM'!$M$1230; 'F_ProductBM'!$K$1253; 'F_ProductBM'!$M$1253; 'F_ProductBM'!$K$1295; 'F_ProductBM'!$M$1295; 'F_ProductBM'!$K$1346; 'F_ProductBM'!$M$1346; 'F_ProductBM'!$K$1372; 'F_ProductBM'!$M$1372; 'F_ProductBM'!$K$1411; 'F_ProductBM'!$M$1411; 'F_ProductBM'!$K$1434; 'F_ProductBM'!$M$1434; 'F_ProductBM'!$K$1457; 'F_ProductBM'!$M$1457; 'F_ProductBM'!$K$1499; 'F_ProductBM'!$M$1499; 'F_ProductBM'!$K$1550; 'F_ProductBM'!$M$1550; 'F_ProductBM'!$K$1576; 'F_ProductBM'!$M$1576; 'F_ProductBM'!$K$1615; 'F_ProductBM'!$M$1615; 'F_ProductBM'!$K$1638; 'F_ProductBM'!$M$1638; 'F_ProductBM'!$K$1661; 'F_ProductBM'!$M$1661; 'F_ProductBM'!$K$1703; 'F_ProductBM'!$M$1703; 'F_ProductBM'!$K$1754; 'F_ProductBM'!$M$1754; 'F_ProductBM'!$K$1780; 'F_ProductBM'!$M$1780; 'F_ProductBM'!$K$1819; 'F_ProductBM'!$M$1819; 'F_ProductBM'!$K$1842; 'F_ProductBM'!$M$1842; 'F_ProductBM'!$K$1865; 'F_ProductBM'!$M$1865; 'F_ProductBM'!$K$1907; 'F_ProductBM'!$M$1907; 'F_ProductBM'!$K$1958; 'F_ProductBM'!$M$1958; 'F_ProductBM'!$K$1984; 'F_ProductBM'!$M$1984; 'F_ProductBM'!$K$2023; 'F_ProductBM'!$M$2023; 'F_ProductBM'!$K$2046; 'F_ProductBM'!$M$2046; 'F_ProductBM'!$K$2069; 'F_ProductBM'!$M$2069; 'F_ProductBM'!$K$2111; 'F_ProductBM'!$M$2111; 'G_Fall-back'!$K$57; 'G_Fall-back'!$M$57; 'G_Fall-back'!$K$116; 'G_Fall-back'!$M$116; 'G_Fall-back'!$K$143; 'G_Fall-back'!$M$143; 'G_Fall-back'!$K$173; 'G_Fall-back'!$M$173; 'G_Fall-back'!$K$229; 'G_Fall-back'!$M$229; 'G_Fall-back'!$K$268; 'G_Fall-back'!$M$268; 'G_Fall-back'!$K$293; 'G_Fall-back'!$M$293; 'G_Fall-back'!$K$316; 'G_Fall-back'!$M$316; 'G_Fall-back'!$K$370; 'G_Fall-back'!$M$370; 'G_Fall-back'!$K$409; 'G_Fall-back'!$M$409; 'G_Fall-back'!$K$434; 'G_Fall-back'!$M$434; 'G_Fall-back'!$K$457; 'G_Fall-back'!$M$457; 'G_Fall-back'!$K$522; 'G_Fall-back'!$M$522; 'G_Fall-back'!$K$567; 'G_Fall-back'!$M$567; 'G_Fall-back'!$K$595; 'G_Fall-back'!$M$595; 'G_Fall-back'!$K$642; 'G_Fall-back'!$M$642; 'G_Fall-back'!$K$684; 'G_Fall-back'!$M$684; 'G_Fall-back'!$K$712; 'G_Fall-back'!$M$712; 'H_SpecialBM'!$K$44; 'H_SpecialBM'!$M$44; 'H_SpecialBM'!$K$128; 'H_SpecialBM'!$M$128; 'H_SpecialBM'!$K$157; 'H_SpecialBM'!$M$157; 'H_SpecialBM'!$K$186; 'H_SpecialBM'!$M$186; 'H_SpecialBM'!$K$220; 'H_SpecialBM'!$M$220; 'H_SpecialBM'!$K$256; 'H_SpecialBM'!$M$256; 'H_SpecialBM'!$K$286; 'H_SpecialBM'!$M$286; 'H_SpecialBM'!$K$316; 'H_SpecialBM'!$M$316; 'H_SpecialBM'!$K$348; 'H_SpecialBM'!$M$348</t>
  </si>
  <si>
    <t>H_SpecialBM'!$F$349</t>
  </si>
  <si>
    <t>H_SpecialBM'!$E$102; 'H_SpecialBM'!$E$131; 'H_SpecialBM'!$E$160; 'H_SpecialBM'!$E$189; 'H_SpecialBM'!$E$230; 'H_SpecialBM'!$E$260; 'H_SpecialBM'!$E$290; 'H_SpecialBM'!$E$322; 'H_SpecialBM'!$E$351</t>
  </si>
  <si>
    <t>D_MethodsProcedures'!$E$45; 'D_MethodsProcedures'!$E$52; 'E_EnergyFlows'!$F$44; 'F_ProductBM'!$E$45; 'F_ProductBM'!$F$73; 'F_ProductBM'!$F$106; 'F_ProductBM'!$F$143; 'F_ProductBM'!$F$163; 'F_ProductBM'!$F$170; 'F_ProductBM'!$F$192; 'F_ProductBM'!$F$228; 'F_ProductBM'!$F$247; 'F_ProductBM'!$F$294; 'F_ProductBM'!$E$318; 'F_ProductBM'!$F$338; 'F_ProductBM'!$F$361; 'F_ProductBM'!$F$387; 'F_ProductBM'!$F$403; 'F_ProductBM'!$F$409; 'F_ProductBM'!$F$424; 'F_ProductBM'!$F$450; 'F_ProductBM'!$F$463; 'F_ProductBM'!$F$502; 'F_ProductBM'!$E$522; 'F_ProductBM'!$F$542; 'F_ProductBM'!$F$565; 'F_ProductBM'!$F$591; 'F_ProductBM'!$F$607; 'F_ProductBM'!$F$613; 'F_ProductBM'!$F$628; 'F_ProductBM'!$F$654; 'F_ProductBM'!$F$667; 'F_ProductBM'!$F$706; 'F_ProductBM'!$E$726; 'F_ProductBM'!$F$746; 'F_ProductBM'!$F$769; 'F_ProductBM'!$F$795; 'F_ProductBM'!$F$811; 'F_ProductBM'!$F$817; 'F_ProductBM'!$F$832; 'F_ProductBM'!$F$858; 'F_ProductBM'!$F$871; 'F_ProductBM'!$F$910; 'F_ProductBM'!$E$930; 'F_ProductBM'!$F$950; 'F_ProductBM'!$F$973; 'F_ProductBM'!$F$999; 'F_ProductBM'!$F$1015; 'F_ProductBM'!$F$1021; 'F_ProductBM'!$F$1036; 'F_ProductBM'!$F$1062; 'F_ProductBM'!$F$1075; 'F_ProductBM'!$F$1114; 'F_ProductBM'!$E$1134; 'F_ProductBM'!$F$1154; 'F_ProductBM'!$F$1177; 'F_ProductBM'!$F$1203; 'F_ProductBM'!$F$1219; 'F_ProductBM'!$F$1225; 'F_ProductBM'!$F$1240; 'F_ProductBM'!$F$1266; 'F_ProductBM'!$F$1279; 'F_ProductBM'!$F$1318; 'F_ProductBM'!$E$1338; 'F_ProductBM'!$F$1358; 'F_ProductBM'!$F$1381; 'F_ProductBM'!$F$1407; 'F_ProductBM'!$F$1423; 'F_ProductBM'!$F$1429; 'F_ProductBM'!$F$1444; 'F_ProductBM'!$F$1470; 'F_ProductBM'!$F$1483; 'F_ProductBM'!$F$1522; 'F_ProductBM'!$E$1542; 'F_ProductBM'!$F$1562; 'F_ProductBM'!$F$1585; 'F_ProductBM'!$F$1611; 'F_ProductBM'!$F$1627; 'F_ProductBM'!$F$1633; 'F_ProductBM'!$F$1648; 'F_ProductBM'!$F$1674; 'F_ProductBM'!$F$1687; 'F_ProductBM'!$F$1726; 'F_ProductBM'!$E$1746; 'F_ProductBM'!$F$1766; 'F_ProductBM'!$F$1789; 'F_ProductBM'!$F$1815; 'F_ProductBM'!$F$1831; 'F_ProductBM'!$F$1837; 'F_ProductBM'!$F$1852; 'F_ProductBM'!$F$1878; 'F_ProductBM'!$F$1891; 'F_ProductBM'!$F$1930; 'F_ProductBM'!$E$1950; 'F_ProductBM'!$F$1970; 'F_ProductBM'!$F$1993; 'F_ProductBM'!$F$2019; 'F_ProductBM'!$F$2035; 'F_ProductBM'!$F$2041; 'F_ProductBM'!$F$2056; 'F_ProductBM'!$F$2082; 'F_ProductBM'!$F$2095; 'F_ProductBM'!$F$2134; 'G_Fall-back'!$E$43; 'G_Fall-back'!$F$69; 'G_Fall-back'!$F$104; 'G_Fall-back'!$F$130; 'G_Fall-back'!$F$152; 'G_Fall-back'!$F$191; 'G_Fall-back'!$F$206; 'G_Fall-back'!$E$220; 'G_Fall-back'!$F$239; 'G_Fall-back'!$F$262; 'G_Fall-back'!$F$282; 'G_Fall-back'!$F$302; 'G_Fall-back'!$F$334; 'G_Fall-back'!$F$347; 'G_Fall-back'!$E$361; 'G_Fall-back'!$F$380; 'G_Fall-back'!$F$403; 'G_Fall-back'!$F$423; 'G_Fall-back'!$F$443; 'G_Fall-back'!$F$475; 'G_Fall-back'!$F$488; 'G_Fall-back'!$E$508; 'G_Fall-back'!$F$534; 'G_Fall-back'!$F$557; 'G_Fall-back'!$F$581; 'G_Fall-back'!$F$605; 'G_Fall-back'!$F$618; 'G_Fall-back'!$E$633; 'G_Fall-back'!$F$654; 'G_Fall-back'!$F$677; 'G_Fall-back'!$F$698; 'G_Fall-back'!$F$722; 'G_Fall-back'!$F$735; 'G_Fall-back'!$E$750; 'G_Fall-back'!$F$764; 'G_Fall-back'!$E$786; 'G_Fall-back'!$F$800; 'H_SpecialBM'!$F$108; 'H_SpecialBM'!$F$137; 'H_SpecialBM'!$F$166; 'H_SpecialBM'!$F$195; 'H_SpecialBM'!$F$236; 'H_SpecialBM'!$F$266; 'H_SpecialBM'!$F$296; 'H_SpecialBM'!$F$328; 'H_SpecialBM'!$F$357</t>
  </si>
  <si>
    <t>E_EnergyFlows'!$E$46; 'E_EnergyFlows'!$E$80; 'E_EnergyFlows'!$E$113; 'E_EnergyFlows'!$E$144; 'F_ProductBM'!$E$75; 'F_ProductBM'!$E$108; 'F_ProductBM'!$E$194; 'F_ProductBM'!$E$230; 'F_ProductBM'!$E$296; 'F_ProductBM'!$E$340; 'F_ProductBM'!$E$363; 'F_ProductBM'!$E$426; 'F_ProductBM'!$E$452; 'F_ProductBM'!$E$504; 'F_ProductBM'!$E$544; 'F_ProductBM'!$E$567; 'F_ProductBM'!$E$630; 'F_ProductBM'!$E$656; 'F_ProductBM'!$E$708; 'F_ProductBM'!$E$748; 'F_ProductBM'!$E$771; 'F_ProductBM'!$E$834; 'F_ProductBM'!$E$860; 'F_ProductBM'!$E$912; 'F_ProductBM'!$E$952; 'F_ProductBM'!$E$975; 'F_ProductBM'!$E$1038; 'F_ProductBM'!$E$1064; 'F_ProductBM'!$E$1116; 'F_ProductBM'!$E$1156; 'F_ProductBM'!$E$1179; 'F_ProductBM'!$E$1242; 'F_ProductBM'!$E$1268; 'F_ProductBM'!$E$1320; 'F_ProductBM'!$E$1360; 'F_ProductBM'!$E$1383; 'F_ProductBM'!$E$1446; 'F_ProductBM'!$E$1472; 'F_ProductBM'!$E$1524; 'F_ProductBM'!$E$1564; 'F_ProductBM'!$E$1587; 'F_ProductBM'!$E$1650; 'F_ProductBM'!$E$1676; 'F_ProductBM'!$E$1728; 'F_ProductBM'!$E$1768; 'F_ProductBM'!$E$1791; 'F_ProductBM'!$E$1854; 'F_ProductBM'!$E$1880; 'F_ProductBM'!$E$1932; 'F_ProductBM'!$E$1972; 'F_ProductBM'!$E$1995; 'F_ProductBM'!$E$2058; 'F_ProductBM'!$E$2084; 'F_ProductBM'!$E$2136; 'G_Fall-back'!$E$71; 'G_Fall-back'!$E$132; 'G_Fall-back'!$E$154; 'G_Fall-back'!$E$193; 'G_Fall-back'!$E$241; 'G_Fall-back'!$E$284; 'G_Fall-back'!$E$304; 'G_Fall-back'!$E$336; 'G_Fall-back'!$E$382; 'G_Fall-back'!$E$425; 'G_Fall-back'!$E$445; 'G_Fall-back'!$E$477; 'G_Fall-back'!$E$536; 'G_Fall-back'!$E$583; 'G_Fall-back'!$E$607; 'G_Fall-back'!$E$656; 'G_Fall-back'!$E$700; 'G_Fall-back'!$E$724; 'H_SpecialBM'!$E$110; 'H_SpecialBM'!$E$139; 'H_SpecialBM'!$E$168; 'H_SpecialBM'!$E$197; 'H_SpecialBM'!$E$238; 'H_SpecialBM'!$E$268; 'H_SpecialBM'!$E$298; 'H_SpecialBM'!$E$330; 'H_SpecialBM'!$E$359</t>
  </si>
  <si>
    <t>E_EnergyFlows'!$J$46; 'E_EnergyFlows'!$J$80; 'E_EnergyFlows'!$J$113; 'E_EnergyFlows'!$J$144; 'F_ProductBM'!$J$75; 'F_ProductBM'!$J$108; 'F_ProductBM'!$J$194; 'F_ProductBM'!$J$230; 'F_ProductBM'!$J$296; 'F_ProductBM'!$J$340; 'F_ProductBM'!$J$363; 'F_ProductBM'!$J$426; 'F_ProductBM'!$J$452; 'F_ProductBM'!$J$504; 'F_ProductBM'!$J$544; 'F_ProductBM'!$J$567; 'F_ProductBM'!$J$630; 'F_ProductBM'!$J$656; 'F_ProductBM'!$J$708; 'F_ProductBM'!$J$748; 'F_ProductBM'!$J$771; 'F_ProductBM'!$J$834; 'F_ProductBM'!$J$860; 'F_ProductBM'!$J$912; 'F_ProductBM'!$J$952; 'F_ProductBM'!$J$975; 'F_ProductBM'!$J$1038; 'F_ProductBM'!$J$1064; 'F_ProductBM'!$J$1116; 'F_ProductBM'!$J$1156; 'F_ProductBM'!$J$1179; 'F_ProductBM'!$J$1242; 'F_ProductBM'!$J$1268; 'F_ProductBM'!$J$1320; 'F_ProductBM'!$J$1360; 'F_ProductBM'!$J$1383; 'F_ProductBM'!$J$1446; 'F_ProductBM'!$J$1472; 'F_ProductBM'!$J$1524; 'F_ProductBM'!$J$1564; 'F_ProductBM'!$J$1587; 'F_ProductBM'!$J$1650; 'F_ProductBM'!$J$1676; 'F_ProductBM'!$J$1728; 'F_ProductBM'!$J$1768; 'F_ProductBM'!$J$1791; 'F_ProductBM'!$J$1854; 'F_ProductBM'!$J$1880; 'F_ProductBM'!$J$1932; 'F_ProductBM'!$J$1972; 'F_ProductBM'!$J$1995; 'F_ProductBM'!$J$2058; 'F_ProductBM'!$J$2084; 'F_ProductBM'!$J$2136; 'G_Fall-back'!$J$71; 'G_Fall-back'!$J$132; 'G_Fall-back'!$J$154; 'G_Fall-back'!$J$193; 'G_Fall-back'!$J$241; 'G_Fall-back'!$J$284; 'G_Fall-back'!$J$304; 'G_Fall-back'!$J$336; 'G_Fall-back'!$J$382; 'G_Fall-back'!$J$425; 'G_Fall-back'!$J$445; 'G_Fall-back'!$J$477; 'G_Fall-back'!$J$536; 'G_Fall-back'!$J$583; 'G_Fall-back'!$J$607; 'G_Fall-back'!$J$656; 'G_Fall-back'!$J$700; 'G_Fall-back'!$J$724; 'H_SpecialBM'!$J$110; 'H_SpecialBM'!$J$139; 'H_SpecialBM'!$J$168; 'H_SpecialBM'!$J$197; 'H_SpecialBM'!$J$238; 'H_SpecialBM'!$J$268; 'H_SpecialBM'!$J$298; 'H_SpecialBM'!$J$330; 'H_SpecialBM'!$J$359</t>
  </si>
  <si>
    <t>E_EnergyFlows'!$F$52; 'E_EnergyFlows'!$F$86; 'E_EnergyFlows'!$F$119; 'E_EnergyFlows'!$F$150; 'F_ProductBM'!$F$81; 'F_ProductBM'!$F$114; 'F_ProductBM'!$F$200; 'F_ProductBM'!$F$236; 'F_ProductBM'!$F$302; 'F_ProductBM'!$F$342; 'F_ProductBM'!$F$365; 'F_ProductBM'!$F$428; 'F_ProductBM'!$F$454; 'F_ProductBM'!$F$506; 'F_ProductBM'!$F$546; 'F_ProductBM'!$F$569; 'F_ProductBM'!$F$632; 'F_ProductBM'!$F$658; 'F_ProductBM'!$F$710; 'F_ProductBM'!$F$750; 'F_ProductBM'!$F$773; 'F_ProductBM'!$F$836; 'F_ProductBM'!$F$862; 'F_ProductBM'!$F$914; 'F_ProductBM'!$F$954; 'F_ProductBM'!$F$977; 'F_ProductBM'!$F$1040; 'F_ProductBM'!$F$1066; 'F_ProductBM'!$F$1118; 'F_ProductBM'!$F$1158; 'F_ProductBM'!$F$1181; 'F_ProductBM'!$F$1244; 'F_ProductBM'!$F$1270; 'F_ProductBM'!$F$1322; 'F_ProductBM'!$F$1362; 'F_ProductBM'!$F$1385; 'F_ProductBM'!$F$1448; 'F_ProductBM'!$F$1474; 'F_ProductBM'!$F$1526; 'F_ProductBM'!$F$1566; 'F_ProductBM'!$F$1589; 'F_ProductBM'!$F$1652; 'F_ProductBM'!$F$1678; 'F_ProductBM'!$F$1730; 'F_ProductBM'!$F$1770; 'F_ProductBM'!$F$1793; 'F_ProductBM'!$F$1856; 'F_ProductBM'!$F$1882; 'F_ProductBM'!$F$1934; 'F_ProductBM'!$F$1974; 'F_ProductBM'!$F$1997; 'F_ProductBM'!$F$2060; 'F_ProductBM'!$F$2086; 'F_ProductBM'!$F$2138; 'G_Fall-back'!$F$77; 'G_Fall-back'!$F$134; 'G_Fall-back'!$F$156; 'G_Fall-back'!$F$195; 'G_Fall-back'!$F$243; 'G_Fall-back'!$F$286; 'G_Fall-back'!$F$306; 'G_Fall-back'!$F$338; 'G_Fall-back'!$F$384; 'G_Fall-back'!$F$427; 'G_Fall-back'!$F$447; 'G_Fall-back'!$F$479; 'G_Fall-back'!$F$538; 'G_Fall-back'!$F$585; 'G_Fall-back'!$F$609; 'G_Fall-back'!$F$658; 'G_Fall-back'!$F$702; 'G_Fall-back'!$F$726; 'H_SpecialBM'!$F$112; 'H_SpecialBM'!$F$141; 'H_SpecialBM'!$F$170; 'H_SpecialBM'!$F$199; 'H_SpecialBM'!$F$240; 'H_SpecialBM'!$F$270; 'H_SpecialBM'!$F$300; 'H_SpecialBM'!$F$332; 'H_SpecialBM'!$F$361</t>
  </si>
  <si>
    <t>b_Guidelines &amp; conditions'!$B$91; 'A_VersionMMP'!$D$41; 'B_InstallationData'!$D$76; 'E_EnergyFlows'!$D$153; 'G_Fall-back'!$D$809; 'H_SpecialBM'!$D$368</t>
  </si>
  <si>
    <t>I_MSspecific'!$A$1</t>
  </si>
  <si>
    <t>I_MSspecific'!$C$5</t>
  </si>
  <si>
    <t>I_MSspecific'!$C$7</t>
  </si>
  <si>
    <t>J_Comments'!$A$1</t>
  </si>
  <si>
    <t>a_Contents'!$B$1; 'b_Guidelines &amp; conditions'!$B$1; 'A_VersionMMP'!$E$2; 'B_InstallationData'!$E$2; 'C_InstallationDescription'!$E$2; 'D_MethodsProcedures'!$E$2; 'E_EnergyFlows'!$E$2; 'F_ProductBM'!$E$2; 'G_Fall-back'!$E$2; 'H_SpecialBM'!$E$2; 'I_MSspecific'!$D$1; 'J_Comments'!$D$1</t>
  </si>
  <si>
    <t>b_Guidelines &amp; conditions'!$D$1; 'A_VersionMMP'!$G$2; 'B_InstallationData'!$G$2; 'C_InstallationDescription'!$G$2; 'D_MethodsProcedures'!$G$2; 'E_EnergyFlows'!$G$2; 'F_ProductBM'!$G$2; 'G_Fall-back'!$G$2; 'H_SpecialBM'!$G$2; 'I_MSspecific'!$F$1; 'J_Comments'!$F$1</t>
  </si>
  <si>
    <t>a_Contents'!$B$2; 'b_Guidelines &amp; conditions'!$B$2; 'A_VersionMMP'!$E$3; 'B_InstallationData'!$E$3; 'C_InstallationDescription'!$E$3; 'D_MethodsProcedures'!$E$3; 'E_EnergyFlows'!$E$3; 'F_ProductBM'!$E$3; 'G_Fall-back'!$E$3; 'H_SpecialBM'!$E$3; 'I_MSspecific'!$D$2; 'J_Comments'!$D$2</t>
  </si>
  <si>
    <t>J_Comments'!$C$5</t>
  </si>
  <si>
    <t>J_Comments'!$C$7</t>
  </si>
  <si>
    <t>J_Comments'!$C$9</t>
  </si>
  <si>
    <t>J_Comments'!$C$10</t>
  </si>
  <si>
    <t>J_Comments'!$D$12</t>
  </si>
  <si>
    <t>J_Comments'!$F$12</t>
  </si>
  <si>
    <t>J_Comments'!$C$23</t>
  </si>
  <si>
    <t>J_Comments'!$C$25</t>
  </si>
  <si>
    <t>EUwideConstants'!$A$1</t>
  </si>
  <si>
    <t>EUwideConstants'!$B$1</t>
  </si>
  <si>
    <t>EUwideConstants'!$C$1</t>
  </si>
  <si>
    <t>EUwideConstants'!$D$3; 'EUwideConstants'!$B$5</t>
  </si>
  <si>
    <t>EUwideConstants'!$B$6</t>
  </si>
  <si>
    <t>EUwideConstants'!$C$6</t>
  </si>
  <si>
    <t>EUwideConstants'!$D$6</t>
  </si>
  <si>
    <t>EUwideConstants'!$E$6</t>
  </si>
  <si>
    <t>EUwideConstants'!$F$6</t>
  </si>
  <si>
    <t>EUwideConstants'!$G$6</t>
  </si>
  <si>
    <t>EUwideConstants'!$B$7</t>
  </si>
  <si>
    <t>EUwideConstants'!$B$11</t>
  </si>
  <si>
    <t>EUwideConstants'!$B$12</t>
  </si>
  <si>
    <t>EUwideConstants'!$B$13</t>
  </si>
  <si>
    <t>EUwideConstants'!$B$14</t>
  </si>
  <si>
    <t>EUwideConstants'!$B$15</t>
  </si>
  <si>
    <t>EUwideConstants'!$B$16</t>
  </si>
  <si>
    <t>EUwideConstants'!$B$23</t>
  </si>
  <si>
    <t>EUwideConstants'!$B$25</t>
  </si>
  <si>
    <t>EUwideConstants'!$B$27</t>
  </si>
  <si>
    <t>EUwideConstants'!$B$29</t>
  </si>
  <si>
    <t>EUwideConstants'!$C$29</t>
  </si>
  <si>
    <t>E_EnergyFlows'!$K$3; 'EUwideConstants'!$C$31</t>
  </si>
  <si>
    <t>EUwideConstants'!$E$31</t>
  </si>
  <si>
    <t>EUwideConstants'!$F$31</t>
  </si>
  <si>
    <t>EUwideConstants'!$G$31</t>
  </si>
  <si>
    <t>EUwideConstants'!$B$32</t>
  </si>
  <si>
    <t>EUwideConstants'!$C$32</t>
  </si>
  <si>
    <t>EUwideConstants'!$D$32</t>
  </si>
  <si>
    <t>EUwideConstants'!$B$33</t>
  </si>
  <si>
    <t>EUwideConstants'!$B$34</t>
  </si>
  <si>
    <t>EUwideConstants'!$B$35</t>
  </si>
  <si>
    <t>EUwideConstants'!$B$36</t>
  </si>
  <si>
    <t>EUwideConstants'!$B$37</t>
  </si>
  <si>
    <t>EUwideConstants'!$B$38</t>
  </si>
  <si>
    <t>EUwideConstants'!$B$39</t>
  </si>
  <si>
    <t>EUwideConstants'!$B$40</t>
  </si>
  <si>
    <t>EUwideConstants'!$B$41</t>
  </si>
  <si>
    <t>EUwideConstants'!$B$42</t>
  </si>
  <si>
    <t>EUwideConstants'!$C$42</t>
  </si>
  <si>
    <t>EUwideConstants'!$D$42</t>
  </si>
  <si>
    <t>EUwideConstants'!$E$42</t>
  </si>
  <si>
    <t>C_InstallationDescription'!$F$76; 'E_EnergyFlows'!$I$3; 'EUwideConstants'!$B$31; 'EUwideConstants'!$B$43</t>
  </si>
  <si>
    <t>EUwideConstants'!$D$43</t>
  </si>
  <si>
    <t>EUwideConstants'!$D$31; 'EUwideConstants'!$E$43</t>
  </si>
  <si>
    <t>EUwideConstants'!$B$44</t>
  </si>
  <si>
    <t>C_InstallationDescription'!$F$77; 'EUwideConstants'!$C$43; 'EUwideConstants'!$C$44</t>
  </si>
  <si>
    <t>EUwideConstants'!$B$30; 'EUwideConstants'!$B$45</t>
  </si>
  <si>
    <t>EUwideConstants'!$C$30; 'EUwideConstants'!$C$45</t>
  </si>
  <si>
    <t>EUwideConstants'!$A$49</t>
  </si>
  <si>
    <t>EUwideConstants'!$B$51</t>
  </si>
  <si>
    <t>EUwideConstants'!$B$58</t>
  </si>
  <si>
    <t>EUwideConstants'!$B$59</t>
  </si>
  <si>
    <t>EUwideConstants'!$B$71</t>
  </si>
  <si>
    <t>EUwideConstants'!$B$76</t>
  </si>
  <si>
    <t>EUwideConstants'!$B$77</t>
  </si>
  <si>
    <t>EUwideConstants'!$B$78</t>
  </si>
  <si>
    <t>EUwideConstants'!$A$83</t>
  </si>
  <si>
    <t>EUwideConstants'!$A$84</t>
  </si>
  <si>
    <t>EUwideConstants'!$B$84</t>
  </si>
  <si>
    <t>EUwideConstants'!$B$85</t>
  </si>
  <si>
    <t>EUwideConstants'!$B$86</t>
  </si>
  <si>
    <t>EUwideConstants'!$B$87</t>
  </si>
  <si>
    <t>EUwideConstants'!$B$88</t>
  </si>
  <si>
    <t>EUwideConstants'!$B$89</t>
  </si>
  <si>
    <t>EUwideConstants'!$B$90</t>
  </si>
  <si>
    <t>EUwideConstants'!$B$91</t>
  </si>
  <si>
    <t>EUwideConstants'!$B$92</t>
  </si>
  <si>
    <t>EUwideConstants'!$B$93</t>
  </si>
  <si>
    <t>EUwideConstants'!$B$94</t>
  </si>
  <si>
    <t>EUwideConstants'!$B$95</t>
  </si>
  <si>
    <t>EUwideConstants'!$B$96</t>
  </si>
  <si>
    <t>EUwideConstants'!$B$97</t>
  </si>
  <si>
    <t>EUwideConstants'!$B$98</t>
  </si>
  <si>
    <t>EUwideConstants'!$B$99</t>
  </si>
  <si>
    <t>EUwideConstants'!$B$100</t>
  </si>
  <si>
    <t>EUwideConstants'!$B$101</t>
  </si>
  <si>
    <t>EUwideConstants'!$B$102</t>
  </si>
  <si>
    <t>EUwideConstants'!$B$103</t>
  </si>
  <si>
    <t>EUwideConstants'!$B$104</t>
  </si>
  <si>
    <t>EUwideConstants'!$B$105</t>
  </si>
  <si>
    <t>EUwideConstants'!$B$106</t>
  </si>
  <si>
    <t>EUwideConstants'!$B$107</t>
  </si>
  <si>
    <t>EUwideConstants'!$B$108</t>
  </si>
  <si>
    <t>EUwideConstants'!$B$109</t>
  </si>
  <si>
    <t>EUwideConstants'!$B$110</t>
  </si>
  <si>
    <t>EUwideConstants'!$B$111</t>
  </si>
  <si>
    <t>EUwideConstants'!$B$112</t>
  </si>
  <si>
    <t>EUwideConstants'!$B$113</t>
  </si>
  <si>
    <t>EUwideConstants'!$B$114</t>
  </si>
  <si>
    <t>EUwideConstants'!$B$115</t>
  </si>
  <si>
    <t>EUwideConstants'!$B$116</t>
  </si>
  <si>
    <t>EUwideConstants'!$B$117</t>
  </si>
  <si>
    <t>EUwideConstants'!$B$118</t>
  </si>
  <si>
    <t>EUwideConstants'!$B$119</t>
  </si>
  <si>
    <t>EUwideConstants'!$A$121</t>
  </si>
  <si>
    <t>EUwideConstants'!$B$50; 'EUwideConstants'!$A$122</t>
  </si>
  <si>
    <t>EUwideConstants'!$A$50; 'EUwideConstants'!$B$122</t>
  </si>
  <si>
    <t>EUwideConstants'!$E$122</t>
  </si>
  <si>
    <t>EUwideConstants'!$I$122</t>
  </si>
  <si>
    <t>EUwideConstants'!$J$122</t>
  </si>
  <si>
    <t>EUwideConstants'!$B$52; 'EUwideConstants'!$A$123</t>
  </si>
  <si>
    <t>EUwideConstants'!$E$123</t>
  </si>
  <si>
    <t>EUwideConstants'!$B$53; 'EUwideConstants'!$A$124</t>
  </si>
  <si>
    <t>EUwideConstants'!$E$124</t>
  </si>
  <si>
    <t>EUwideConstants'!$B$54; 'EUwideConstants'!$A$125</t>
  </si>
  <si>
    <t>EUwideConstants'!$E$125</t>
  </si>
  <si>
    <t>EUwideConstants'!$E$126</t>
  </si>
  <si>
    <t>EUwideConstants'!$E$127</t>
  </si>
  <si>
    <t>EUwideConstants'!$B$55; 'EUwideConstants'!$A$126; 'EUwideConstants'!$A$127; 'EUwideConstants'!$A$128</t>
  </si>
  <si>
    <t>EUwideConstants'!$E$128</t>
  </si>
  <si>
    <t>EUwideConstants'!$B$56; 'EUwideConstants'!$A$129</t>
  </si>
  <si>
    <t>EUwideConstants'!$E$129</t>
  </si>
  <si>
    <t>EUwideConstants'!$E$130</t>
  </si>
  <si>
    <t>EUwideConstants'!$B$57; 'EUwideConstants'!$A$130; 'EUwideConstants'!$A$131</t>
  </si>
  <si>
    <t>EUwideConstants'!$E$131</t>
  </si>
  <si>
    <t>EUwideConstants'!$E$132</t>
  </si>
  <si>
    <t>EUwideConstants'!$B$60; 'EUwideConstants'!$A$132; 'EUwideConstants'!$A$133</t>
  </si>
  <si>
    <t>EUwideConstants'!$E$133</t>
  </si>
  <si>
    <t>H_SpecialBM'!$I$3; 'H_SpecialBM'!$D$117; 'EUwideConstants'!$E$134</t>
  </si>
  <si>
    <t>EUwideConstants'!$I$134</t>
  </si>
  <si>
    <t>H_SpecialBM'!$K$3; 'H_SpecialBM'!$D$146; 'EUwideConstants'!$E$135</t>
  </si>
  <si>
    <t>EUwideConstants'!$I$135</t>
  </si>
  <si>
    <t>EUwideConstants'!$B$61; 'EUwideConstants'!$A$134; 'EUwideConstants'!$A$135; 'EUwideConstants'!$A$136</t>
  </si>
  <si>
    <t>EUwideConstants'!$E$136</t>
  </si>
  <si>
    <t>EUwideConstants'!$E$137</t>
  </si>
  <si>
    <t>EUwideConstants'!$E$138</t>
  </si>
  <si>
    <t>EUwideConstants'!$E$139</t>
  </si>
  <si>
    <t>EUwideConstants'!$B$62; 'EUwideConstants'!$A$137; 'EUwideConstants'!$A$138; 'EUwideConstants'!$A$139; 'EUwideConstants'!$A$140</t>
  </si>
  <si>
    <t>EUwideConstants'!$E$140</t>
  </si>
  <si>
    <t>EUwideConstants'!$E$141</t>
  </si>
  <si>
    <t>EUwideConstants'!$E$142</t>
  </si>
  <si>
    <t>EUwideConstants'!$E$143</t>
  </si>
  <si>
    <t>EUwideConstants'!$B$63; 'EUwideConstants'!$A$141; 'EUwideConstants'!$A$142; 'EUwideConstants'!$A$143; 'EUwideConstants'!$A$144</t>
  </si>
  <si>
    <t>EUwideConstants'!$E$144</t>
  </si>
  <si>
    <t>EUwideConstants'!$B$64; 'EUwideConstants'!$A$145</t>
  </si>
  <si>
    <t>EUwideConstants'!$E$145</t>
  </si>
  <si>
    <t>EUwideConstants'!$E$146</t>
  </si>
  <si>
    <t>EUwideConstants'!$E$147</t>
  </si>
  <si>
    <t>EUwideConstants'!$B$65; 'EUwideConstants'!$A$146; 'EUwideConstants'!$A$147; 'EUwideConstants'!$A$148</t>
  </si>
  <si>
    <t>EUwideConstants'!$E$148</t>
  </si>
  <si>
    <t>EUwideConstants'!$E$149</t>
  </si>
  <si>
    <t>EUwideConstants'!$E$150</t>
  </si>
  <si>
    <t>EUwideConstants'!$E$151</t>
  </si>
  <si>
    <t>EUwideConstants'!$I$149; 'EUwideConstants'!$I$150; 'EUwideConstants'!$I$151</t>
  </si>
  <si>
    <t>EUwideConstants'!$B$66; 'EUwideConstants'!$A$149; 'EUwideConstants'!$A$150; 'EUwideConstants'!$A$151; 'EUwideConstants'!$A$152</t>
  </si>
  <si>
    <t>EUwideConstants'!$E$152</t>
  </si>
  <si>
    <t>EUwideConstants'!$E$153</t>
  </si>
  <si>
    <t>EUwideConstants'!$E$154</t>
  </si>
  <si>
    <t>EUwideConstants'!$E$155</t>
  </si>
  <si>
    <t>EUwideConstants'!$E$156</t>
  </si>
  <si>
    <t>EUwideConstants'!$E$157</t>
  </si>
  <si>
    <t>EUwideConstants'!$E$158</t>
  </si>
  <si>
    <t>EUwideConstants'!$B$67; 'EUwideConstants'!$A$153; 'EUwideConstants'!$A$154; 'EUwideConstants'!$A$155; 'EUwideConstants'!$A$156; 'EUwideConstants'!$A$157; 'EUwideConstants'!$A$158; 'EUwideConstants'!$A$159</t>
  </si>
  <si>
    <t>EUwideConstants'!$E$159</t>
  </si>
  <si>
    <t>EUwideConstants'!$B$68; 'EUwideConstants'!$A$160</t>
  </si>
  <si>
    <t>EUwideConstants'!$E$160</t>
  </si>
  <si>
    <t>EUwideConstants'!$B$69; 'EUwideConstants'!$A$161</t>
  </si>
  <si>
    <t>EUwideConstants'!$E$161</t>
  </si>
  <si>
    <t>EUwideConstants'!$I$161</t>
  </si>
  <si>
    <t>EUwideConstants'!$B$70; 'EUwideConstants'!$A$162</t>
  </si>
  <si>
    <t>EUwideConstants'!$E$162</t>
  </si>
  <si>
    <t>EUwideConstants'!$B$72; 'EUwideConstants'!$A$163</t>
  </si>
  <si>
    <t>EUwideConstants'!$E$163</t>
  </si>
  <si>
    <t>H_SpecialBM'!$M$3; 'H_SpecialBM'!$D$175; 'EUwideConstants'!$E$164</t>
  </si>
  <si>
    <t>EUwideConstants'!$I$164</t>
  </si>
  <si>
    <t>EUwideConstants'!$E$165</t>
  </si>
  <si>
    <t>EUwideConstants'!$F$123; 'EUwideConstants'!$F$165</t>
  </si>
  <si>
    <t>EUwideConstants'!$I$123; 'EUwideConstants'!$I$165</t>
  </si>
  <si>
    <t>EUwideConstants'!$E$166</t>
  </si>
  <si>
    <t>EUwideConstants'!$E$167</t>
  </si>
  <si>
    <t>EUwideConstants'!$E$168</t>
  </si>
  <si>
    <t>EUwideConstants'!$I$168</t>
  </si>
  <si>
    <t>EUwideConstants'!$E$169</t>
  </si>
  <si>
    <t>EUwideConstants'!$I$169</t>
  </si>
  <si>
    <t>EUwideConstants'!$E$170</t>
  </si>
  <si>
    <t>EUwideConstants'!$B$73; 'EUwideConstants'!$A$164; 'EUwideConstants'!$A$165; 'EUwideConstants'!$A$166; 'EUwideConstants'!$A$167; 'EUwideConstants'!$A$168; 'EUwideConstants'!$A$169; 'EUwideConstants'!$A$170; 'EUwideConstants'!$A$171</t>
  </si>
  <si>
    <t>EUwideConstants'!$E$171</t>
  </si>
  <si>
    <t>H_SpecialBM'!$I$4; 'H_SpecialBM'!$D$245; 'EUwideConstants'!$E$172</t>
  </si>
  <si>
    <t>EUwideConstants'!$I$172</t>
  </si>
  <si>
    <t>EUwideConstants'!$B$74; 'EUwideConstants'!$A$172; 'EUwideConstants'!$A$173</t>
  </si>
  <si>
    <t>H_SpecialBM'!$K$4; 'H_SpecialBM'!$D$275; 'EUwideConstants'!$E$173</t>
  </si>
  <si>
    <t>EUwideConstants'!$I$173</t>
  </si>
  <si>
    <t>EUwideConstants'!$B$75; 'EUwideConstants'!$A$174</t>
  </si>
  <si>
    <t>EUwideConstants'!$E$174</t>
  </si>
  <si>
    <t>EUwideConstants'!$B$17; 'EUwideConstants'!$F$124; 'EUwideConstants'!$F$125; 'EUwideConstants'!$F$126; 'EUwideConstants'!$F$127; 'EUwideConstants'!$F$128; 'EUwideConstants'!$F$129; 'EUwideConstants'!$F$130; 'EUwideConstants'!$F$131; 'EUwideConstants'!$F$132; 'EUwideConstants'!$F$133; 'EUwideConstants'!$F$134; 'EUwideConstants'!$F$135; 'EUwideConstants'!$F$136; 'EUwideConstants'!$F$137; 'EUwideConstants'!$F$138; 'EUwideConstants'!$F$139; 'EUwideConstants'!$F$140; 'EUwideConstants'!$F$141; 'EUwideConstants'!$F$142; 'EUwideConstants'!$F$143; 'EUwideConstants'!$F$144; 'EUwideConstants'!$F$145; 'EUwideConstants'!$F$146; 'EUwideConstants'!$F$147; 'EUwideConstants'!$F$148; 'EUwideConstants'!$F$156; 'EUwideConstants'!$F$160; 'EUwideConstants'!$F$161; 'EUwideConstants'!$F$162; 'EUwideConstants'!$F$163; 'EUwideConstants'!$F$164; 'EUwideConstants'!$F$166; 'EUwideConstants'!$F$167; 'EUwideConstants'!$F$168; 'EUwideConstants'!$F$169; 'EUwideConstants'!$F$170; 'EUwideConstants'!$F$171; 'EUwideConstants'!$F$172; 'EUwideConstants'!$F$173; 'EUwideConstants'!$F$174</t>
  </si>
  <si>
    <t>EUwideConstants'!$A$176</t>
  </si>
  <si>
    <t>EUwideConstants'!$D$122; 'EUwideConstants'!$D$177</t>
  </si>
  <si>
    <t>EUwideConstants'!$E$177</t>
  </si>
  <si>
    <t>EUwideConstants'!$G$122; 'EUwideConstants'!$G$177</t>
  </si>
  <si>
    <t>EUwideConstants'!$H$177</t>
  </si>
  <si>
    <t>EUwideConstants'!$H$122; 'EUwideConstants'!$I$177</t>
  </si>
  <si>
    <t>EUwideConstants'!$E$178</t>
  </si>
  <si>
    <t>EUwideConstants'!$E$179</t>
  </si>
  <si>
    <t>EUwideConstants'!$E$180</t>
  </si>
  <si>
    <t>EUwideConstants'!$E$181</t>
  </si>
  <si>
    <t>EUwideConstants'!$E$182</t>
  </si>
  <si>
    <t>EUwideConstants'!$E$183</t>
  </si>
  <si>
    <t>EUwideConstants'!$E$184</t>
  </si>
  <si>
    <t>EUwideConstants'!$A$186</t>
  </si>
  <si>
    <t>EUwideConstants'!$B$187</t>
  </si>
  <si>
    <t>EUwideConstants'!$C$187</t>
  </si>
  <si>
    <t>EUwideConstants'!$B$188</t>
  </si>
  <si>
    <t>EUwideConstants'!$C$188</t>
  </si>
  <si>
    <t>EUwideConstants'!$D$188</t>
  </si>
  <si>
    <t>EUwideConstants'!$E$188</t>
  </si>
  <si>
    <t>EUwideConstants'!$B$189</t>
  </si>
  <si>
    <t>EUwideConstants'!$C$189</t>
  </si>
  <si>
    <t>EUwideConstants'!$D$189</t>
  </si>
  <si>
    <t>EUwideConstants'!$E$189</t>
  </si>
  <si>
    <t>EUwideConstants'!$B$190</t>
  </si>
  <si>
    <t>EUwideConstants'!$C$190</t>
  </si>
  <si>
    <t>EUwideConstants'!$D$190</t>
  </si>
  <si>
    <t>EUwideConstants'!$B$191</t>
  </si>
  <si>
    <t>EUwideConstants'!$C$191</t>
  </si>
  <si>
    <t>EUwideConstants'!$D$191</t>
  </si>
  <si>
    <t>EUwideConstants'!$B$192</t>
  </si>
  <si>
    <t>EUwideConstants'!$C$192</t>
  </si>
  <si>
    <t>EUwideConstants'!$D$192</t>
  </si>
  <si>
    <t>EUwideConstants'!$E$192</t>
  </si>
  <si>
    <t>EUwideConstants'!$F$192</t>
  </si>
  <si>
    <t>EUwideConstants'!$G$192</t>
  </si>
  <si>
    <t>EUwideConstants'!$B$193</t>
  </si>
  <si>
    <t>EUwideConstants'!$C$193</t>
  </si>
  <si>
    <t>EUwideConstants'!$D$193</t>
  </si>
  <si>
    <t>EUwideConstants'!$E$193</t>
  </si>
  <si>
    <t>EUwideConstants'!$F$193</t>
  </si>
  <si>
    <t>EUwideConstants'!$G$193</t>
  </si>
  <si>
    <t>EUwideConstants'!$B$194</t>
  </si>
  <si>
    <t>EUwideConstants'!$C$194</t>
  </si>
  <si>
    <t>EUwideConstants'!$D$194</t>
  </si>
  <si>
    <t>EUwideConstants'!$E$194</t>
  </si>
  <si>
    <t>EUwideConstants'!$F$194</t>
  </si>
  <si>
    <t>EUwideConstants'!$B$195</t>
  </si>
  <si>
    <t>EUwideConstants'!$C$195</t>
  </si>
  <si>
    <t>EUwideConstants'!$B$196</t>
  </si>
  <si>
    <t>EUwideConstants'!$C$196</t>
  </si>
  <si>
    <t>EUwideConstants'!$D$196</t>
  </si>
  <si>
    <t>EUwideConstants'!$E$196</t>
  </si>
  <si>
    <t>EUwideConstants'!$B$8; 'VersionDocumentation'!$A$33</t>
  </si>
  <si>
    <t>EUwideConstants'!$C$8; 'VersionDocumentation'!$A$34</t>
  </si>
  <si>
    <t>EUwideConstants'!$D$8; 'VersionDocumentation'!$A$35</t>
  </si>
  <si>
    <t>EUwideConstants'!$F$8; 'VersionDocumentation'!$A$36</t>
  </si>
  <si>
    <t>EUwideConstants'!$E$8; 'VersionDocumentation'!$A$37</t>
  </si>
  <si>
    <t>EUwideConstants'!$G$8; 'VersionDocumentation'!$A$38</t>
  </si>
  <si>
    <t>EUwideConstants'!$H$8; 'VersionDocumentation'!$A$39</t>
  </si>
  <si>
    <t>EUwideConstants'!$I$8; 'VersionDocumentation'!$A$40</t>
  </si>
  <si>
    <t>EUwideConstants'!$J$8; 'VersionDocumentation'!$A$41</t>
  </si>
  <si>
    <t>EUwideConstants'!$K$8; 'VersionDocumentation'!$A$42</t>
  </si>
  <si>
    <t>EUwideConstants'!$L$8; 'VersionDocumentation'!$A$43</t>
  </si>
  <si>
    <t>EUwideConstants'!$M$8; 'VersionDocumentation'!$A$44</t>
  </si>
  <si>
    <t>EUwideConstants'!$N$8; 'VersionDocumentation'!$A$45</t>
  </si>
  <si>
    <t>EUwideConstants'!$O$8; 'VersionDocumentation'!$A$46</t>
  </si>
  <si>
    <t>EUwideConstants'!$P$8; 'VersionDocumentation'!$A$47</t>
  </si>
  <si>
    <t>EUwideConstants'!$Q$8; 'VersionDocumentation'!$A$48</t>
  </si>
  <si>
    <t>EUwideConstants'!$R$8; 'VersionDocumentation'!$A$49</t>
  </si>
  <si>
    <t>EUwideConstants'!$S$8; 'VersionDocumentation'!$A$50</t>
  </si>
  <si>
    <t>EUwideConstants'!$T$8; 'VersionDocumentation'!$A$51</t>
  </si>
  <si>
    <t>EUwideConstants'!$U$8; 'VersionDocumentation'!$A$52</t>
  </si>
  <si>
    <t>EUwideConstants'!$V$8; 'VersionDocumentation'!$A$53</t>
  </si>
  <si>
    <t>EUwideConstants'!$W$8; 'VersionDocumentation'!$A$54</t>
  </si>
  <si>
    <t>EUwideConstants'!$X$8; 'VersionDocumentation'!$A$55</t>
  </si>
  <si>
    <t>EUwideConstants'!$Y$8; 'VersionDocumentation'!$A$56</t>
  </si>
  <si>
    <t>EUwideConstants'!$Z$8; 'VersionDocumentation'!$A$57</t>
  </si>
  <si>
    <t>EUwideConstants'!$AA$8; 'VersionDocumentation'!$A$58</t>
  </si>
  <si>
    <t>EUwideConstants'!$AB$8; 'VersionDocumentation'!$A$59</t>
  </si>
  <si>
    <t>EUwideConstants'!$AC$8; 'VersionDocumentation'!$A$60</t>
  </si>
  <si>
    <t>EUwideConstants'!$AD$8; 'VersionDocumentation'!$A$61</t>
  </si>
  <si>
    <t>EUwideConstants'!$AE$8; 'VersionDocumentation'!$A$62</t>
  </si>
  <si>
    <t>EUwideConstants'!$AF$8; 'VersionDocumentation'!$A$63</t>
  </si>
  <si>
    <t>Original text</t>
  </si>
  <si>
    <t>http://data.europa.eu/eli/reg_del/2019/331/oj</t>
  </si>
  <si>
    <t>CBAM?</t>
  </si>
  <si>
    <t>BM main No.</t>
  </si>
  <si>
    <t>Old BM No.</t>
  </si>
  <si>
    <t>1.a</t>
  </si>
  <si>
    <t>1.b</t>
  </si>
  <si>
    <t>2.a</t>
  </si>
  <si>
    <t>2.b</t>
  </si>
  <si>
    <t>Make optional?</t>
  </si>
  <si>
    <t>https://eur-lex.europa.eu/eli/dir/2003/87/2023-06-05</t>
  </si>
  <si>
    <t>MMP template Phase 4_2</t>
  </si>
  <si>
    <t>MMP P4 template 4_2</t>
  </si>
  <si>
    <t>J</t>
  </si>
  <si>
    <t>EUwideConstants'!$F$122; 'EUwideConstants'!$F$177; 'C_InstallationDescription'!$R$16; 'C_InstallationDescription'!$R$35</t>
  </si>
  <si>
    <t>C_InstallationDescription'!$F$63</t>
  </si>
  <si>
    <t>C_InstallationDescription'!$E$122</t>
  </si>
  <si>
    <t>C_InstallationDescription'!$E$36; 'C_InstallationDescription'!$F$123</t>
  </si>
  <si>
    <t>D_MethodsProcedures'!$E$104</t>
  </si>
  <si>
    <t>E_EnergyFlows'!$G$3; 'E_EnergyFlows'!$D$25</t>
  </si>
  <si>
    <t>E_EnergyFlows'!$E$34</t>
  </si>
  <si>
    <t>E_EnergyFlows'!$F$37</t>
  </si>
  <si>
    <t>E_EnergyFlows'!$F$38</t>
  </si>
  <si>
    <t>E_EnergyFlows'!$F$39</t>
  </si>
  <si>
    <t>E_EnergyFlows'!$E$131</t>
  </si>
  <si>
    <t>F_ProductBM'!$F$98; 'F_ProductBM'!$F$353; 'F_ProductBM'!$F$557; 'F_ProductBM'!$F$761; 'F_ProductBM'!$F$965; 'F_ProductBM'!$F$1169; 'F_ProductBM'!$F$1373; 'F_ProductBM'!$F$1577; 'F_ProductBM'!$F$1781; 'F_ProductBM'!$F$1985; 'F_ProductBM'!$E$89; 'F_ProductBM'!$E$349; 'F_ProductBM'!$E$554; 'F_ProductBM'!$E$759; 'F_ProductBM'!$E$964; 'F_ProductBM'!$E$1169; 'F_ProductBM'!$E$1374; 'F_ProductBM'!$E$1579; 'F_ProductBM'!$E$1784; 'F_ProductBM'!$E$1989</t>
  </si>
  <si>
    <t>G_Fall-back'!$E$80</t>
  </si>
  <si>
    <t>G_Fall-back'!$F$110</t>
  </si>
  <si>
    <t>G_Fall-back'!$F$145; 'G_Fall-back'!$F$294; 'G_Fall-back'!$F$434; 'G_Fall-back'!$F$574</t>
  </si>
  <si>
    <t>G_Fall-back'!$F$658</t>
  </si>
  <si>
    <t>F_ProductBM'!$F$176; 'G_Fall-back'!$F$702</t>
  </si>
  <si>
    <t>E_EnergyFlows'!$F$40; 'F_ProductBM'!$F$184; 'F_ProductBM'!$F$417; 'F_ProductBM'!$F$622; 'F_ProductBM'!$F$827; 'F_ProductBM'!$F$1032; 'F_ProductBM'!$F$1237; 'F_ProductBM'!$F$1442; 'F_ProductBM'!$F$1647; 'F_ProductBM'!$F$1852; 'F_ProductBM'!$F$2057; 'G_Fall-back'!$F$664; 'G_Fall-back'!$F$784; 'G_Fall-back'!$F$901</t>
  </si>
  <si>
    <t>; 'F_ProductBM'!$E$84; 'F_ProductBM'!$E$344; 'F_ProductBM'!$E$549; 'F_ProductBM'!$E$754; 'F_ProductBM'!$E$959; 'F_ProductBM'!$E$1164; 'F_ProductBM'!$E$1369; 'F_ProductBM'!$E$1574; 'F_ProductBM'!$E$1779; 'F_ProductBM'!$E$1984; 'G_Fall-back'!$E$79; 'G_Fall-back'!$E$245; 'G_Fall-back'!$E$385; 'G_Fall-back'!$E$525; 'G_Fall-back'!$E$679; 'G_Fall-back'!$E$799; 'G_Fall-back'!$E$916</t>
  </si>
  <si>
    <t>F_ProductBM'!$E$172; 'F_ProductBM'!$E$412; 'F_ProductBM'!$E$617; 'F_ProductBM'!$E$822; 'F_ProductBM'!$E$1027; 'F_ProductBM'!$E$1232; 'F_ProductBM'!$E$1437; 'F_ProductBM'!$E$1642; 'F_ProductBM'!$E$1847; 'F_ProductBM'!$E$2052; 'G_Fall-back'!$E$106; 'G_Fall-back'!$E$263; 'G_Fall-back'!$E$403; 'G_Fall-back'!$E$543; 'G_Fall-back'!$E$698; 'G_Fall-back'!$E$818; 'G_Fall-back'!$E$935</t>
  </si>
  <si>
    <t>F_ProductBM'!$F$183; 'F_ProductBM'!$F$416; 'F_ProductBM'!$F$621; 'F_ProductBM'!$F$826; 'F_ProductBM'!$F$1031; 'F_ProductBM'!$F$1236; 'F_ProductBM'!$F$1441; 'F_ProductBM'!$F$1646; 'F_ProductBM'!$F$1851; 'F_ProductBM'!$F$2056; 'G_Fall-back'!$F$116; 'G_Fall-back'!$F$267; 'G_Fall-back'!$F$407; 'G_Fall-back'!$F$547; 'G_Fall-back'!$F$662; 'G_Fall-back'!$F$706; 'G_Fall-back'!$F$782; 'G_Fall-back'!$F$822; 'G_Fall-back'!$F$899; 'G_Fall-back'!$F$939</t>
  </si>
  <si>
    <t>G_Fall-back'!$F$122; 'G_Fall-back'!$F$269; 'G_Fall-back'!$F$409; 'G_Fall-back'!$F$549; 'G_Fall-back'!$F$712; 'G_Fall-back'!$F$828; 'G_Fall-back'!$F$945</t>
  </si>
  <si>
    <t>H_SpecialBM'!$F$259</t>
  </si>
  <si>
    <t>H_SpecialBM'!$F$260</t>
  </si>
  <si>
    <t>H_SpecialBM'!$F$261</t>
  </si>
  <si>
    <t>EUwideConstants'!$O$123</t>
  </si>
  <si>
    <t>EUwideConstants'!$F$125</t>
  </si>
  <si>
    <t>EUwideConstants'!$O$126; 'EUwideConstants'!$O$127; 'EUwideConstants'!$O$128</t>
  </si>
  <si>
    <t>EUwideConstants'!$F$129</t>
  </si>
  <si>
    <t>EUwideConstants'!$F$130</t>
  </si>
  <si>
    <t>EUwideConstants'!$O$131; 'EUwideConstants'!$O$132</t>
  </si>
  <si>
    <t>EUwideConstants'!$O$147; 'EUwideConstants'!$O$148; 'EUwideConstants'!$O$149</t>
  </si>
  <si>
    <t>EUwideConstants'!$O$161</t>
  </si>
  <si>
    <t>EUwideConstants'!$O$173; 'EUwideConstants'!$O$174</t>
  </si>
  <si>
    <t>EUwideConstants'!$C$122; 'EUwideConstants'!$C$177; 'EUwideConstants'!$D$178</t>
  </si>
  <si>
    <t>C_InstallationDescription'!$M$16; 'C_InstallationDescription'!$M$35; 'EUwideConstants'!$I$122; 'EUwideConstants'!$I$178</t>
  </si>
  <si>
    <t>EUwideConstants'!$F$179</t>
  </si>
  <si>
    <t>EUwideConstants'!$F$180</t>
  </si>
  <si>
    <t>EUwideConstants'!$F$181</t>
  </si>
  <si>
    <t>EUwideConstants'!$F$182</t>
  </si>
  <si>
    <t>EUwideConstants'!$F$183</t>
  </si>
  <si>
    <t>EUwideConstants'!$F$184</t>
  </si>
  <si>
    <t>EUwideConstants'!$F$185</t>
  </si>
  <si>
    <t>EUwideConstants'!$F$186</t>
  </si>
  <si>
    <t>EUwideConstants'!$F$187</t>
  </si>
  <si>
    <t>EUwideConstants'!$F$188</t>
  </si>
  <si>
    <t>EUwideConstants'!$B$198</t>
  </si>
  <si>
    <t>NEW for 2026-2030 as of here</t>
  </si>
  <si>
    <t>First published version for 2026-2030</t>
  </si>
  <si>
    <t>Bug fix for including process emissions subs</t>
  </si>
  <si>
    <t>CL status corrected for fall-backs in sheet C</t>
  </si>
  <si>
    <t>Sheet E: Sources for electricity input</t>
  </si>
  <si>
    <t>Cuadro de navegación:</t>
  </si>
  <si>
    <t>Hoja siguiente</t>
  </si>
  <si>
    <t>Principio de hoja</t>
  </si>
  <si>
    <t>Final de hoja</t>
  </si>
  <si>
    <t xml:space="preserve">PLAN METODOLÓGICO DE SEGUIMIENTO </t>
  </si>
  <si>
    <t>ÍNDICE</t>
  </si>
  <si>
    <t>ORIENTACIONES Y CONDICIONES</t>
  </si>
  <si>
    <t>Versión lingüística:</t>
  </si>
  <si>
    <t>Nombre de referencia del archivo:</t>
  </si>
  <si>
    <t>Información sobre el archivo:</t>
  </si>
  <si>
    <t>Nombre de la instalación:</t>
  </si>
  <si>
    <t>Identificador único de la instalación:</t>
  </si>
  <si>
    <t>Fecha de referencia:</t>
  </si>
  <si>
    <t>Entregue una copia del PMS en formato Excel (no es necesario firmar el documento si se presenta en sede electrónica):</t>
  </si>
  <si>
    <t>Fecha</t>
  </si>
  <si>
    <t>Nombre y firma del 
responsable legal</t>
  </si>
  <si>
    <t>Índice</t>
  </si>
  <si>
    <t>Hoja anterior</t>
  </si>
  <si>
    <t>Información general sobre el presente formulario</t>
  </si>
  <si>
    <r>
      <t>La Directiva 2003/87/CE, modificada en último lugar por la Directiva 2018/410/UE (en lo sucesivo, «la Directiva RCDE UE»), solicita a los Estados miembros que asignen derechos de emisión de forma gratuita a las instalaciones sobre la base de unas normas plenamente armonizadas a escala de la Unión (artículo 10 </t>
    </r>
    <r>
      <rPr>
        <i/>
        <sz val="10"/>
        <color rgb="FF000080"/>
        <rFont val="Arial"/>
        <family val="2"/>
      </rPr>
      <t>bis</t>
    </r>
    <r>
      <rPr>
        <sz val="10"/>
        <color rgb="FF000080"/>
        <rFont val="Arial"/>
        <family val="2"/>
      </rPr>
      <t>, apartado 1). La Directiva puede descargarse en:</t>
    </r>
  </si>
  <si>
    <r>
      <t>Las normas aplicables a la asignación gratuita (en lo sucesivo, «FAR») figuran en el Reglamento Delegado (UE) 2019/331 de la Comisión, de 19 de diciembre de 2018, por el que se determinan las normas transitorias de la Unión para la armonización de la asignación gratuita de derechos de emisión con arreglo al artículo 10 </t>
    </r>
    <r>
      <rPr>
        <i/>
        <sz val="10"/>
        <color rgb="FF000080"/>
        <rFont val="Arial"/>
        <family val="2"/>
      </rPr>
      <t>bis</t>
    </r>
    <r>
      <rPr>
        <sz val="10"/>
        <color rgb="FF000080"/>
        <rFont val="Arial"/>
        <family val="2"/>
      </rPr>
      <t xml:space="preserve"> de la Directiva 2003/87/CE del Parlamento Europeo y del Consejo. Pueden descargarse en el siguiente enlace:</t>
    </r>
  </si>
  <si>
    <t>Un aspecto fundamental de las FAR es la recogida de datos que deben llevar a cabo los Estados miembros, a cuyos efectos los titulares tienen que preparar un plan metodológico de seguimiento («PMS») con arreglo al artículo 8 de las FAR.</t>
  </si>
  <si>
    <t xml:space="preserve">El presente formulario, diseñado para generar el PMS, ha sido elaborada por las consultoras Umweltbundesamt GmbH (Austria) y SQ Consult en nombre de la Comisión Europea.
Las opiniones expresadas en este archivo son las de sus autores y no representan necesariamente las opiniones de la Comisión Europea. </t>
  </si>
  <si>
    <t>Esta es la versión en español de la primera versión (definitiva) en inglés publicada el 4 de marzo de 2019. ÚNICA VERSIÓN VÁLIDA PARA LA PRESENTACIÓN DEL PLAN METODOLÓGICO DE SEGUIMIENTO ANTES DEL 31 DE MAYO DE 2019.</t>
  </si>
  <si>
    <t>Cómo utilizar el presente archivo</t>
  </si>
  <si>
    <t>Debe activarse el cálculo automático (en la pestaña Fórmulas &gt; Opciones de cálculo).</t>
  </si>
  <si>
    <t xml:space="preserve">Le recomendamos que cumplimente el archivo de forma ordenada desde el principio hasta el final. Hay algunas funciones que le irán guiando durante el proceso y que dependen de los datos que haya introducido previamente. Por ejemplo, hay celdas que cambiarán de color cuando no sea necesario introducir ningún dato en ellas (véanse los códigos de colores a continuación). </t>
  </si>
  <si>
    <t>En algunos campos se puede elegir entre una serie de datos predefinidos. Para seleccionar una opción de una «lista desplegable», haga clic en la flecha pequeña que aparece en la esquina derecha de la celda o seleccione la celda y pulse «Alt+Flecha abajo». Hay campos en los que puede introducir su propio texto aunque haya una lista desplegable. En tales casos, verá que la lista desplegable contiene entradas vacías.</t>
  </si>
  <si>
    <t>A veces aparecerán mensajes de error si los datos están incompletos. No obstante, el hecho de que no aparezca un mensaje de error no garantiza que los cálculos sean correctos, ya que no siempre es posible verificar si los datos están completos. Si en un campo en color verde no aparece ningún resultado, cabe deducir que falta algún dato.</t>
  </si>
  <si>
    <t>Preste especial atención a la coherencia entre los datos y las unidades que se muestran.</t>
  </si>
  <si>
    <t>A menudo los mensajes de error son muy breves por la escasez de espacio. Los más importantes son los siguientes:</t>
  </si>
  <si>
    <t>Incompleto</t>
  </si>
  <si>
    <t>Significa que los datos no son suficientes para realizar el cálculo (p. ej., falta un factor de emisión en un año).</t>
  </si>
  <si>
    <t>Incoherente</t>
  </si>
  <si>
    <t>Las unidades seleccionadas son incoherentes y, por tanto, los resultados de los cálculos basados en las entradas correspondientes serán erróneos.</t>
  </si>
  <si>
    <t>Negativo</t>
  </si>
  <si>
    <t>Este cálculo no admite valores negativos.</t>
  </si>
  <si>
    <t>Entrada manual</t>
  </si>
  <si>
    <t>Significa que, al no ser posible calcular de forma automática un parámetro, es preciso introducir los datos manualmente.</t>
  </si>
  <si>
    <t>Datos en A.III.3</t>
  </si>
  <si>
    <t>Se trata de referencias a secciones del documento. Significa que faltan datos en las secciones indicadas.</t>
  </si>
  <si>
    <t>Códigos de colores y fuentes:</t>
  </si>
  <si>
    <t>Texto negro en negrita:</t>
  </si>
  <si>
    <t>Describe los datos requeridos.</t>
  </si>
  <si>
    <t>Texto más pequeño en cursiva:</t>
  </si>
  <si>
    <t xml:space="preserve">Explicaciones complementarias. </t>
  </si>
  <si>
    <t>Los campos en amarillo son obligatorios. No obstante, si la información no es relevante para la instalación de que se trate, no es necesario introducir ningún dato.</t>
  </si>
  <si>
    <t>Los campos en amarillo claro son opcionales.</t>
  </si>
  <si>
    <t>Los campos en verde ofrecen resultados calculados automáticamente. El texto rojo muestra mensajes de error (faltan datos, etc.).</t>
  </si>
  <si>
    <t xml:space="preserve">Los campos sombreados indican que, al introducir datos en otro campo, este ya no es necesario. </t>
  </si>
  <si>
    <t>Las zonas sombreadas en gris deben rellenarlas los Estados miembros antes de publicar la versión específica del formulario.</t>
  </si>
  <si>
    <t>Las partes en gris claro están reservadas a comandos de navegación e hipervínculos.</t>
  </si>
  <si>
    <t>Los cuadros de navegación en la parte superior de cada hoja cuentan con hipervínculos para acceder rápidamente a secciones específicas. La primera línea («Índice», «Hoja anterior», «Hoja siguiente», «Resumen») y las indicaciones «Principio de hoja» y «Final de hoja» aparecen en todas las hojas. El menú contendrá más o menos elementos en función de la hoja. Si el color de fondo de una de las zonas de hipervínculos se vuelve rojo, significa que faltan datos en la sección correspondiente (no en todas las hojas).</t>
  </si>
  <si>
    <t>El formulario está bloqueado para impedir la introducción de datos excepto en los campos en amarillo. No obstante, por motivos de transparencia, no se ha establecido ninguna contraseña, de modo que todas fórmulas son visibles. Cuando se vaya a usar el archivo para introducir datos, se recomienda tener activada la protección. Solo debe desactivarse la protección de las hojas para verificar la validez de las fórmulas, y se recomienda hacerlo en un archivo separado.</t>
  </si>
  <si>
    <t>Para proteger las fórmulas frente a modificaciones no deseadas, que suelen conllevar resultados erróneos o engañosos, es extremadamente importante NO USAR LA FUNCIÓN DE CORTAR Y PEGAR.
Si quiere desplazar datos, primero CÓPIELOS y PÉGUELOS, y después borre los datos no deseados en el lugar inicial (lugar erróneo).</t>
  </si>
  <si>
    <t>Los campos de datos no están optimizados para el formato numérico y otros formatos. No obstante, se ha limitado la protección de las hojas para que pueda utilizar sus propios formatos. En concreto, puede decidir el número de decimales que se mostrarán. El número de decimales no afecta en principio a la precisión del cálculo. Por norma general, debe desactivarse la opción «Precisión de pantalla» de MS Excel. Si desea más detalles al respecto, consulte la función de «Ayuda» de MS Excel.</t>
  </si>
  <si>
    <t>CLÁUSULA DE EXENCIÓN DE RESPONSABILIDAD: Todas las fórmulas se han elaborado de forma cuidadosa y minuciosa; sin embargo, no puede descartarse por completo la ausencia de errores.
Como ya se ha explicado, el formulario es totalmente transparente a efectos de la comprobación de la validez de los cálculos. Ni los autores del archivo ni la Comisión Europea ni las autoridades competentes se hacen responsables de los daños que puedan derivarse de resultados erróneos o engañosos a partir de los cálculos facilitados. 
Es el usuario del archivo (es decir, el titular de una instalación del comercio de derechos de emisión de la UE) el único responsable de velar por que los datos comunicados a la autoridad competente sean correctos.</t>
  </si>
  <si>
    <t>Información específica del Estado miembro:</t>
  </si>
  <si>
    <t>Ha de remitir el presente PMS a la autoridad competente a la siguiente dirección:</t>
  </si>
  <si>
    <t xml:space="preserve">El presente Plan debe presentarse a la Oficina Española de Cambio Climático a través de la Sede Electrónica del Ministerio para la Transición Ecológica y el Reto Demográfico (https://sede.miteco.gob.es/portal/site/seMITECO/procedimientos-intermedio?theme_id=7), utilizando el procedimiento para la aprobación del Plan Metodológico de Seguimiento o el procedimiento para la solicitud de asignación gratuita para 2026-2030 si se presenta como parte de dicha solicitud. </t>
  </si>
  <si>
    <t>Fuentes de información:</t>
  </si>
  <si>
    <t>Sitios web de la UE:</t>
  </si>
  <si>
    <t>Legislación de la UE:</t>
  </si>
  <si>
    <t>Comercio de derechos de emisión de la UE (información general):</t>
  </si>
  <si>
    <t>https://climate.ec.europa.eu/eu-action/eu-emissions-trading-system-eu-ets_es</t>
  </si>
  <si>
    <t>Otros sitios web:</t>
  </si>
  <si>
    <t xml:space="preserve">https://www.miteco.gob.es/es/cambio-climatico/temas/comercio-de-derechos-de-emision/asig-fase-iv-2026-2030.html </t>
  </si>
  <si>
    <t>Servicio de consultas:</t>
  </si>
  <si>
    <t>bzn-asignación@miteco.es</t>
  </si>
  <si>
    <t>Orientaciones complementarias del Estado miembro:</t>
  </si>
  <si>
    <t xml:space="preserve">&lt;&lt;&lt; Haga clic aquí para ir a la hoja siguiente&gt;&gt;&gt; </t>
  </si>
  <si>
    <t>A. 
MMP versions</t>
  </si>
  <si>
    <t>Versiones del plan metodológico de seguimiento</t>
  </si>
  <si>
    <t>Lista de versiones del plan metodológico de seguimiento</t>
  </si>
  <si>
    <r>
      <t xml:space="preserve">Esta hoja permite llevar un registro de la versión más reciente del plan metodológico de seguimiento. Cada versión del plan debe tener un número único y una fecha de referencia.
</t>
    </r>
    <r>
      <rPr>
        <b/>
        <i/>
        <sz val="8"/>
        <color rgb="FF333399"/>
        <rFont val="Arial"/>
        <family val="2"/>
      </rPr>
      <t>Corresponde a la Oficina Española de Cambio Climático (OECC - MITECO) aprobar el plan metodológico de seguimiento y las revisiones del mismo que correspondan.</t>
    </r>
    <r>
      <rPr>
        <i/>
        <sz val="8"/>
        <color rgb="FF333399"/>
        <rFont val="Arial"/>
        <family val="2"/>
      </rPr>
      <t xml:space="preserve">
El plan metodológico de seguimiento deberá haber sido aprobado  antes del 31 de diciembre de 2020.</t>
    </r>
  </si>
  <si>
    <t>En función de las exigencias de cada Estado miembro, es posible que el documento, con diversas actualizaciones, sea objeto de intercambio entre la autoridad competente y el titular, o bien que solo el titular conserve un registro de las versiones. En cualquier caso, el titular ha de mantener en sus archivos una copia de cada una de las versiones del plan sobre la metodología de seguimiento.</t>
  </si>
  <si>
    <t>En la columna «Estado» debe indicarse el estado en que se encuentra el plan en la fecha de referencia. Algunas de las posibles indicaciones son «Presentado al verificador», «Evaluado por el verificador», «Presentado a la autoridad competente (AC)», «Devuelto con observaciones», «Aprobado por la AC», «Borrador de trabajo», etc.</t>
  </si>
  <si>
    <t>En la columna «Fecha de aplicación» debe indicarse, si procede, la fecha a partir de la que se aplica la metodología descrita en el plan.</t>
  </si>
  <si>
    <t>El presente documento hace referencia en varias ocasiones a archivos externos. Tenga en cuenta que la información contenida en tales archivos es parte integrante del plan metodológico de seguimiento.</t>
  </si>
  <si>
    <t>N.º de versión</t>
  </si>
  <si>
    <t>Fecha de referencia</t>
  </si>
  <si>
    <t>Estado en la fecha de referencia</t>
  </si>
  <si>
    <t>Fecha de aplicación</t>
  </si>
  <si>
    <t>Capítulos que contienen modificaciones: 
explicación sucinta de los cambios</t>
  </si>
  <si>
    <t>B. 
InstData</t>
  </si>
  <si>
    <t>DATOS DE LA INSTALACIÓN</t>
  </si>
  <si>
    <t>Identificación de la instalación</t>
  </si>
  <si>
    <t>Consentimiento para utilizar los datos contenidos en el presente archivo</t>
  </si>
  <si>
    <t>La información contenida en el presente archivo será usada por la autoridad competente para determinar la asignación gratuita con arreglo al artículo 10 bis de la Directiva RCDE UE y por la Comisión Europea para actualizar los valores de referencia. Además, dicha información podrá ser notificada a la Comisión Europea, en parte o en su totalidad, si así se solicita, a efectos del examen de las medidas nacionales de aplicación con arreglo al artículo 11, apartado 1, de la Directiva RCDE UE.</t>
  </si>
  <si>
    <t>Confirme que consiente el uso de la información contenida en el presente plan metodológico de seguimiento.</t>
  </si>
  <si>
    <t>Información del titular</t>
  </si>
  <si>
    <t>Nombre del titular</t>
  </si>
  <si>
    <t>Estado miembro</t>
  </si>
  <si>
    <t>Identificador de la Autorización de Emisión de GEI</t>
  </si>
  <si>
    <t>Código de Estado miembro/AC</t>
  </si>
  <si>
    <t>Autoridad competente de la Comunidad Autónoma:</t>
  </si>
  <si>
    <t>Información sobre su instalación</t>
  </si>
  <si>
    <t>Nombre de la instalación y del lugar en el que se ubica:</t>
  </si>
  <si>
    <t>Nombre del lugar:</t>
  </si>
  <si>
    <t>Identificador de la instalación en el Registro de la Unión: 
(como en el formulario del «Informe sobre los datos de referencia», Hoja A, celda J25):</t>
  </si>
  <si>
    <r>
      <t xml:space="preserve">Es el código ID asignado a la instalación que puede encontrarse en la columna de Código ID (*) de la lista de instalaciones del siguiente enlace: </t>
    </r>
    <r>
      <rPr>
        <i/>
        <u/>
        <sz val="8"/>
        <color rgb="FF000080"/>
        <rFont val="Arial"/>
        <family val="2"/>
      </rPr>
      <t>https://www.miteco.gob.es/content/dam/miteco/es/cambio-climatico/temas/comercio-de-derechos-de-emision/instalaciones-fijas/Listado_Inst_cods_FaseIV_WEB.pdf</t>
    </r>
  </si>
  <si>
    <t>Por ejemplo, si una instalación cuyo identificador en el Registro de la Unión es «123456» está situada en Bélgica, el código resultante será «ES000000000123456». Si su instalación ya recibió asignación gratuita con anterioridad, asegúrese de que el identificador único sea idéntico al ya utilizado.</t>
  </si>
  <si>
    <t>Identificador único para la notificación a la Comisión:
(como en el formulario del «informe sobre los datos de referencia», Hoja A, celda J29):</t>
  </si>
  <si>
    <r>
      <t xml:space="preserve">Este identificador único para la notificación a la Comisión aparecerá automáticamente, a partir del nombre del Estado miembro seleccionado 2.(b) y del Identificador de la instalación en el Registro de la Unión 3.(a)iii.
En el documento </t>
    </r>
    <r>
      <rPr>
        <i/>
        <u/>
        <sz val="8"/>
        <color theme="1"/>
        <rFont val="Arial"/>
        <family val="2"/>
      </rPr>
      <t>https://www.miteco.gob.es/content/dam/miteco/es/cambio-climatico/temas/comercio-de-derechos-de-emision/instalaciones-fijas/Listado_Inst_cods_FaseIV_WEB.pdf</t>
    </r>
    <r>
      <rPr>
        <i/>
        <sz val="8"/>
        <color theme="1"/>
        <rFont val="Arial"/>
        <family val="2"/>
      </rPr>
      <t xml:space="preserve">  encontrará una descripción de los diferentes códigos asociados a cada instalación.   
</t>
    </r>
  </si>
  <si>
    <t>Dirección/ubicación del lugar en el que se encuentra la instalación:</t>
  </si>
  <si>
    <t>Dirección (línea 1):</t>
  </si>
  <si>
    <t>Dirección (línea 2):</t>
  </si>
  <si>
    <t>Localidad:</t>
  </si>
  <si>
    <t>Provincia/Comunidad Autónoma:</t>
  </si>
  <si>
    <t>Código postal:</t>
  </si>
  <si>
    <t>País:</t>
  </si>
  <si>
    <t>Espacio reservado para incluir posibles orientaciones específicas del Estado miembro a propósito de las coordenadas de referencia.</t>
  </si>
  <si>
    <t xml:space="preserve">Datos de contacto </t>
  </si>
  <si>
    <t>¿Con quién podemos contactar en relación con su plan metodológico de seguimiento?</t>
  </si>
  <si>
    <t xml:space="preserve">Nos será de gran utilidad que haya una persona con la que podamos contactar directamente para resolver cualquier duda sobre su plan. La persona o las personas que indique deberán estar facultadas para actuar en nombre del titular. </t>
  </si>
  <si>
    <t>Contacto principal:</t>
  </si>
  <si>
    <t>Título:</t>
  </si>
  <si>
    <t>Nombre:</t>
  </si>
  <si>
    <t>Apellidos:</t>
  </si>
  <si>
    <t>Cargo:</t>
  </si>
  <si>
    <t>Nombre de la organización (si difiere del nombre del titular):</t>
  </si>
  <si>
    <t>Teléfono:</t>
  </si>
  <si>
    <t>Correo electrónico:</t>
  </si>
  <si>
    <t>Segunda persona de contacto:</t>
  </si>
  <si>
    <t>C. 
InstDescription</t>
  </si>
  <si>
    <t>Lista de subinstalaciones</t>
  </si>
  <si>
    <t>Descripción</t>
  </si>
  <si>
    <t>Conexiones técnicas</t>
  </si>
  <si>
    <t>DESCRIPCIÓN DE LA INSTALACIÓN</t>
  </si>
  <si>
    <t>Subinstalaciones con referencia de producto</t>
  </si>
  <si>
    <t>Solamente puede elegirse una subinstalación para cada tipo de producto. Los productos similares que respondan a la misma referencia de producto del anexo I de las FAR se agregan.</t>
  </si>
  <si>
    <t>La situación respecto de la exposición a un riesgo significativo de fuga de carbono («CL») se basa en una Decisión delegada de la Comisión Europea en periodo de escrutinio de 2 meses desde 15 de febrero de 2019. En https://ec.europa.eu/info/law/better-regulation/initiatives/ares-2017-5046070_en</t>
  </si>
  <si>
    <t>El nombre de una subinstalación no debe aparecer más de una vez. De lo contrario, algunas partes del formulario no funcionarán correctamente.</t>
  </si>
  <si>
    <t>Es fundamental que los datos que introduzca aquí sean correctos de cara a las entradas subsiguientes relativas a las subinstalaciones.</t>
  </si>
  <si>
    <t>N.º</t>
  </si>
  <si>
    <t>Tipo de producto</t>
  </si>
  <si>
    <t>¿Exposición a CL?</t>
  </si>
  <si>
    <t>Subinstalaciones con enfoques alternativos</t>
  </si>
  <si>
    <t>Para cada tipo de enfoque alternativo puede haber como máximo dos subinstalaciones, una expuesta a un riesgo significativo de fugas de carbono y la otra no.</t>
  </si>
  <si>
    <t>Como excepción, en el caso del calor medible, se contempla una tercera subinstalación para el suministro de calefacción urbana.</t>
  </si>
  <si>
    <t>Respecto a cada tipo de subinstalación que se menciona, indique si es pertinente o no en su instalación. No deje ningún campo amarillo vacío.</t>
  </si>
  <si>
    <t xml:space="preserve">Tenga en cuenta que, de conformidad con el artículo 10, apartado 3, de las FAR, puede eximirse al titular de la obligación de facilitar datos que permitan establecer una distinción en términos de exposición al riesgo de fuga de carbono. </t>
  </si>
  <si>
    <t>Para que la exención sea aplicable, es preciso que, como mínimo, el 95 % de las entradas, salidas y emisiones se utilice, bien en sectores o subsectores expuestos a CL, bien en sectores o subsectores no expuestos a CL.</t>
  </si>
  <si>
    <t>Tipo de subinstalación</t>
  </si>
  <si>
    <t>¿Es pertinente?</t>
  </si>
  <si>
    <t>Descripción de la instalación</t>
  </si>
  <si>
    <t>Descripción de la instalación, incluidos sus procesos principales</t>
  </si>
  <si>
    <t xml:space="preserve">Si la descripción con arreglo al anexo VI, sección 1, letra c), de las FAR excede del espacio disponible aquí, adjunte un documento con la descripción y especifique aquí el nombre exacto del documento. </t>
  </si>
  <si>
    <t>Referencia al último plan de seguimiento aprobado:</t>
  </si>
  <si>
    <t>Indique la referencia al plan de seguimiento, de conformidad con el Reglamento sobre seguimiento y notificación, en el que se recojan todas las fuentes de emisión según se exige en el anexo VI, sección 1, letra c), de las FAR.</t>
  </si>
  <si>
    <t>Referencia a un diagrama de flujo:</t>
  </si>
  <si>
    <t>Proporcione un diagrama de flujo, de conformidad con el anexo VI, sección 1, letra d), de las FAR, en el que, como mínimo, figure la información que se indica a continuación. Facilite la referencia al diagrama (nombre de archivo y fecha) y adjunte una copia cuando presente este plan metodológico de seguimiento a la autoridad competente.</t>
  </si>
  <si>
    <t>Elementos técnicos de la instalación, con indicación de las fuentes de emisión y las unidades de producción y consumo de calor.</t>
  </si>
  <si>
    <t>Todos los flujos de energía y materiales, en particular los flujos fuente, las fuentes de emisión, los flujos de calor medible y no medible, los flujos de electricidad (cuando proceda) y los gases residuales.</t>
  </si>
  <si>
    <t>Puntos de medición y dispositivos de medición.</t>
  </si>
  <si>
    <t>Límites de las subinstalaciones, incluida la división entre subinstalaciones que den servicio a sectores que se consideren expuestos a un riesgo significativo de fuga de carbono y subinstalaciones que den servicio a otros sectores, sobre la base de NACE rev. 2 o PRODCOM 2010.</t>
  </si>
  <si>
    <t>En casos más complejos, deberán facilitarse diagramas de flujo más detallados para cada una de las subinstalaciones pertinentes en la letra a). iii, de las hojas F y G.</t>
  </si>
  <si>
    <t>Incluya también una imagen (más pequeña) del diagrama de flujo en el campo a continuación.</t>
  </si>
  <si>
    <t>Conexiones con otras instalaciones incluidas en el comercio de derechos de emisión de la UE o con entidades no incluidas en este régimen</t>
  </si>
  <si>
    <t>Introduzca aquí la información pertinente para identificar las conexiones técnicas de la instalación:</t>
  </si>
  <si>
    <t>La autoridad competente necesita esta información para garantizar la coherencia de los datos facilitados y evitar la doble contabilidad de los datos sobre asignaciones.</t>
  </si>
  <si>
    <r>
      <t>Solo son pertinentes los casos en los que haya calor medible, gases residuales o CO</t>
    </r>
    <r>
      <rPr>
        <i/>
        <vertAlign val="subscript"/>
        <sz val="8"/>
        <color rgb="FF333399"/>
        <rFont val="Arial"/>
        <family val="2"/>
      </rPr>
      <t>2</t>
    </r>
    <r>
      <rPr>
        <i/>
        <sz val="8"/>
        <color rgb="FF333399"/>
        <rFont val="Arial"/>
        <family val="2"/>
      </rPr>
      <t xml:space="preserve"> a efectos de actividades CAC que traspasen los límites de la instalación.</t>
    </r>
  </si>
  <si>
    <t>Por «importación» se entiende lo que entra dentro de los límites de la instalación a la que se refiere el presente PMS, y por «exportación», lo que sale de dichos límites.</t>
  </si>
  <si>
    <t>Los flujos de materiales y/o de energía entre subinstalaciones no son pertinentes, a excepción del calor procedente de la producción de ácido nítrico.</t>
  </si>
  <si>
    <t>Opciones de tipos de conexión:</t>
  </si>
  <si>
    <t>Calor medible</t>
  </si>
  <si>
    <t>Gases residuales</t>
  </si>
  <si>
    <r>
      <t>CO</t>
    </r>
    <r>
      <rPr>
        <i/>
        <vertAlign val="subscript"/>
        <sz val="8"/>
        <color rgb="FF333399"/>
        <rFont val="Arial"/>
        <family val="2"/>
      </rPr>
      <t>2</t>
    </r>
    <r>
      <rPr>
        <i/>
        <sz val="8"/>
        <color rgb="FF333399"/>
        <rFont val="Arial"/>
        <family val="2"/>
      </rPr>
      <t xml:space="preserve"> transferido para su almacenamiento geológico (CAC)</t>
    </r>
  </si>
  <si>
    <r>
      <t>CO</t>
    </r>
    <r>
      <rPr>
        <i/>
        <vertAlign val="subscript"/>
        <sz val="8"/>
        <color rgb="FF333399"/>
        <rFont val="Arial"/>
        <family val="2"/>
      </rPr>
      <t>2</t>
    </r>
    <r>
      <rPr>
        <i/>
        <sz val="8"/>
        <color rgb="FF333399"/>
        <rFont val="Arial"/>
        <family val="2"/>
      </rPr>
      <t xml:space="preserve"> transferido para su uso en la instalación (CUC)</t>
    </r>
  </si>
  <si>
    <t>Productos intermedios contemplados por referencias de producto [anexo IV, sección 1.6 y sección 3.1, letra l), de las FAR]</t>
  </si>
  <si>
    <t>Opciones de dirección de los flujos (desde el punto de vista de la instalación a la que se refiere el presente PMS):</t>
  </si>
  <si>
    <t>Importación (a esta instalación)</t>
  </si>
  <si>
    <t>Exportación (desde esta instalación)</t>
  </si>
  <si>
    <t>Caso especial: Producción de ácido nítrico</t>
  </si>
  <si>
    <t>Seleccione esta opción para indicar que su instalación utiliza calor procedente de la producción de ácido nítrico.</t>
  </si>
  <si>
    <t>Marque esta opción incluso en el caso de que la producción de ácido nítrico forme parte de su propia instalación, y no solo si su instalación está conectada a una instalación de ese tipo.</t>
  </si>
  <si>
    <t>Esta información es pertinente a efectos del balance térmico (hoja «E_EnergyFlows», sección II).</t>
  </si>
  <si>
    <t>Nombre de la instalación o entidad</t>
  </si>
  <si>
    <t>Tipo de entidad</t>
  </si>
  <si>
    <t>Tipo de conexión</t>
  </si>
  <si>
    <t>Dirección del flujo</t>
  </si>
  <si>
    <t>Si procede, facilite más información sobre las instalaciones conectadas:</t>
  </si>
  <si>
    <t>El identificador de la instalación es obligatorio si la instalación conectada está incluida en el comercio de derechos de emisión de la UE y si ya ha estado incluida en este régimen antes del 30 de junio de 2019 por lo que se refiere al primer periodo de asignación, y antes del 30 de junio de 2024 por lo que se refiere al segundo periodo de asignación.</t>
  </si>
  <si>
    <t>Identificador de la instalación en el Registro de la Unión</t>
  </si>
  <si>
    <t>Nombre de la persona de contacto</t>
  </si>
  <si>
    <t>Correo electrónico</t>
  </si>
  <si>
    <t>Teléfono</t>
  </si>
  <si>
    <t>D. 
MethProc</t>
  </si>
  <si>
    <t>Métodos en la instalación</t>
  </si>
  <si>
    <t>Procedimientos</t>
  </si>
  <si>
    <t>Métodos y procedimientos en la instalación</t>
  </si>
  <si>
    <t>Solo es necesario introducir datos en esta sección si la instalación cuenta con más de una subinstalación Y las unidades físicas que pueda haber son usadas por más de una subinstalación. De no ser así, pase a la sección II infra.</t>
  </si>
  <si>
    <t>Partes físicas de las instalaciones que dan servicio a más de una subinstalación</t>
  </si>
  <si>
    <t>Tal y como se exige en el anexo VI, sección 2, letra b), de las FAR, enumere todas las partes físicas de las instalaciones y las unidades que den servicio a más de una subinstalación, incluidos los sistemas de suministro de calor, las calderas de uso común y las unidades de Cogeneración, etc.</t>
  </si>
  <si>
    <t>Para cada parte o unidad, seleccione todas las subinstalaciones pertinentes en las listas desplegables, que contienen todas las subinstalaciones indicadas en la sección C.I.</t>
  </si>
  <si>
    <t>En el caso de las unidades que solo den servicio a una subinstalación, no debe indicarlas aquí, sino describirlas con detalle en la letra a) de la subinstalación pertinente en las hojas F y G.</t>
  </si>
  <si>
    <t>Por ejemplo, si una caldera produce calor medible y ese calor lo consumen dos subinstalaciones con referencia de producto, deberá señalar la caldera a continuación y seleccionar ambas subinstalaciones en la lista desplegable. En cambio, si solo una subinstalación consume el calor producido, no será necesario introducir ningún dato en esta sección, pero sí en la hoja F, sección I, letra a).</t>
  </si>
  <si>
    <t>Parte física de la instalación o unidad</t>
  </si>
  <si>
    <t>Subinstalaciones pertinentes</t>
  </si>
  <si>
    <t>Métodos para asignar partes de instalaciones y sus emisiones a las respectivas subinstalaciones:</t>
  </si>
  <si>
    <t>Tal y como se exige en el anexo VI, sección 2, letra d), de las FAR, describa, con respecto a cada subinstalación indicada en la letra a) supra, los métodos para asignar partes de instalaciones y sus emisiones a las respectivas subinstalaciones.</t>
  </si>
  <si>
    <t>En la descripción, tenga en cuenta, en particular, las disposiciones del anexo VII, sección 3.2.1, de las FAR.</t>
  </si>
  <si>
    <t>Si los métodos de que se trate ya se describen con suficiente detalle en la letra a) de las hojas F y G de todas las subinstalaciones pertinentes, limítese a indicarlo aquí.</t>
  </si>
  <si>
    <t>Si esta información se proporciona en archivos externos, indique a continuación la referencia de los archivos.</t>
  </si>
  <si>
    <t>Referencia a archivos externos (si procede)</t>
  </si>
  <si>
    <t>Método empleado para garantizar que se evitan las lagunas de datos y la doble contabilidad</t>
  </si>
  <si>
    <t>Describa el método empleado para garantizar que se evitan las lagunas de datos y la doble contabilidad con arreglo al anexo VI, sección 3, letra b), de las FAR, y tomando en consideración las disposiciones del artículo 10, apartado 5, de las FAR.</t>
  </si>
  <si>
    <t>Si hay más de una subinstalación pertinente para su instalación y las emisiones de un flujo fuente se determinan individualmente para cada subinstalación en las hojas F o G, compare las emisiones recogidas en el informe anual de emisiones con la suma de las emisiones para cada subinstalación. Si hay discrepancias, describa, de acuerdo con el anexo VII, sección 3.2.2, de las FAR, el método para corregir los datos.</t>
  </si>
  <si>
    <t>La presente sección abarca los procedimientos exigidos en el anexo VI, sección 1, letras f) a h), de las FAR.</t>
  </si>
  <si>
    <t>Cuando proceda, y en la medida de lo posible, haga referencia a los procedimientos correspondientes del plan de seguimiento en virtud del Reglamento sobre seguimiento y notificación, e intégrelos aquí.</t>
  </si>
  <si>
    <t>Facilite la referencia al procedimiento para gestionar la asignación de responsabilidades a efectos del seguimiento y la notificación en el seno de la instalación, y para gestionar las competencias del personal responsable</t>
  </si>
  <si>
    <t>Si la descripción excede del espacio disponible aquí, puede adjuntar un documento, en cuyo caso deberá indicar el nombre exacto del documento.</t>
  </si>
  <si>
    <t>Título del procedimiento</t>
  </si>
  <si>
    <t>Referencia del procedimiento</t>
  </si>
  <si>
    <t>Referencia del diagrama (si procede)</t>
  </si>
  <si>
    <t>Descripción sucinta del procedimiento</t>
  </si>
  <si>
    <t>Función o departamento responsable</t>
  </si>
  <si>
    <t>Ubicación de los registros</t>
  </si>
  <si>
    <t>Nombre del sistema informático utilizado (si procede)</t>
  </si>
  <si>
    <t>Lista de las normas EN o de otro tipo aplicadas (si procede)</t>
  </si>
  <si>
    <t>Facilite la referencia al procedimiento para evaluar periódicamente la idoneidad del plan metodológico de seguimiento de conformidad con el artículo 9, apartado 1</t>
  </si>
  <si>
    <t>Este procedimiento deberá garantizar, en particular, que se cuenta con métodos de seguimiento para todos los datos enumerados en el anexo IV que sean pertinentes para la instalación, así como que se utilizan las fuentes de datos más exactas disponibles de conformidad con el anexo VII, sección 4.</t>
  </si>
  <si>
    <t>Facilite la referencia a los procedimientos escritos en relación con las actividades de flujo de datos con arreglo al artículo 11, apartado 2 (en caso necesario, incluya diagramas aclaratorios)</t>
  </si>
  <si>
    <t>Facilite la referencia a los procedimientos escritos en relación con las actividades de control con arreglo al artículo 11, apartado 2 (en caso necesario, incluya diagramas aclaratorios)</t>
  </si>
  <si>
    <t>E. 
EnergyFlows</t>
  </si>
  <si>
    <t>Entrada de combustible</t>
  </si>
  <si>
    <t>Electricidad</t>
  </si>
  <si>
    <t>Flujos de energía</t>
  </si>
  <si>
    <t>Introducción a la presente hoja</t>
  </si>
  <si>
    <t>Todas las descripciones que se incluyan en las secciones a continuación acerca de los métodos empleados para cuantificar los parámetros objeto de seguimiento y notificación deberán comprender, según corresponda, los aspectos siguientes:</t>
  </si>
  <si>
    <t>Fases de cálculo</t>
  </si>
  <si>
    <t xml:space="preserve">Fuentes de datos </t>
  </si>
  <si>
    <t xml:space="preserve">Fórmulas de cálculo </t>
  </si>
  <si>
    <t xml:space="preserve">Factores de cálculo pertinentes, incluida la unidad de medida </t>
  </si>
  <si>
    <t xml:space="preserve">Controles horizontales y verticales para confirmar los datos </t>
  </si>
  <si>
    <t>Procedimientos que respalden los planes de muestreo</t>
  </si>
  <si>
    <t>Equipo de medición utilizado con referencia al diagrama correspondiente y una descripción de su instalación y mantenimiento</t>
  </si>
  <si>
    <t>Lista de laboratorios responsables de efectuar los procedimientos analíticos</t>
  </si>
  <si>
    <t>La descripción deberá incluir el resultado de una evaluación simplificada de la incertidumbre de conformidad con el artículo 7, apartado 2 (cuando sea necesaria dicha evaluación)</t>
  </si>
  <si>
    <t>Para cada fórmula de cálculo, el plan deberá incluir un ejemplo con datos reales.</t>
  </si>
  <si>
    <t>Flujos de entrada de combustible</t>
  </si>
  <si>
    <t>A efectos concretos de la recogida de datos de las NIMs, la presente sección debe abarcar todos los datos proporcionados en la sección E.I en el formulario del «informe sobre los datos de referencia».</t>
  </si>
  <si>
    <t>Información sobre la metodología empleada</t>
  </si>
  <si>
    <t>Seleccione a continuación:</t>
  </si>
  <si>
    <t>La fuente de datos utilizada para las cantidades con arreglo al anexo VII, sección 4.4, de las FAR.</t>
  </si>
  <si>
    <t>El método utilizado para determinar el contenido energético con arreglo al anexo VII, sección 4.6, de las FAR.</t>
  </si>
  <si>
    <t>Dado que puede haber más de una fuente de datos, el formulario permite indicar hasta tres. Si hubiera aún más fuentes de datos, seleccione las tres principales y explique el resto en la descripción de la metodología.</t>
  </si>
  <si>
    <t>Fuente de datos</t>
  </si>
  <si>
    <t>Otra fuente de datos (si procede)</t>
  </si>
  <si>
    <t>Contenido energético</t>
  </si>
  <si>
    <t>Descripción de la metodología aplicada</t>
  </si>
  <si>
    <t>¿Se ha seguido el orden jerárquico?</t>
  </si>
  <si>
    <t xml:space="preserve"> De no ser así, ¿cuál ha sido el motivo?</t>
  </si>
  <si>
    <t>Si selecciona «VERDADERO», significa que sí ha usado la fuente de datos de mayor rango en la jerarquía establecida en el anexo VII, sección 4, de las FAR. De no ser así, seleccione «FALSO», escoja el motivo en la lista desplegable y explíquelo con más detalle a continuación. Posibles motivos para no respetar la jerarquía:</t>
  </si>
  <si>
    <t>Evaluación de la incertidumbre: hay otras fuentes de datos que, de acuerdo con la evaluación simplificada de la incertidumbre con arreglo al artículo 7, apartado 2, de las FAR, conllevan una incertidumbre menor.</t>
  </si>
  <si>
    <t>Inviabilidad técnica: es técnicamente inviable usar fuentes de datos mejores.</t>
  </si>
  <si>
    <t>Costes excesivos: usar mejores fuentes de datos supondría unos costes excesivos.</t>
  </si>
  <si>
    <t>Más detalles sobre cualquier posible divergencia con respecto a la jerarquía establecida</t>
  </si>
  <si>
    <t>Calor medible en la instalación</t>
  </si>
  <si>
    <t>Flujos de calor medible (importación, exportación, consumo y producción)</t>
  </si>
  <si>
    <t>A efectos concretos de la recogida de datos de las NIMs, la presente sección debe comprender todos los datos proporcionados en la sección E.II en el formulario del «informe sobre los datos de referencia».</t>
  </si>
  <si>
    <t>¿Son los flujos de calor medible pertinentes para la instalación?</t>
  </si>
  <si>
    <t>Con respecto a todos los flujos de calor medible, seleccione a continuación:</t>
  </si>
  <si>
    <t>La fuente de datos utilizada para los flujos de energía con arreglo al anexo VII, sección 4.5, de las FAR.</t>
  </si>
  <si>
    <t>Por ejemplo, si el calor se importa en la instalación y se consume dentro de ella, los flujos importados pueden medirse con instrumentos de medida supeditados a un control metrológico legal nacional [sección 4.5, letra a)], mientras que las cantidades consumidas pueden medirse con otros instrumentos de medida bajo el control del titular [sección 4.5, letra b)].</t>
  </si>
  <si>
    <t>El método utilizado para determinar las cantidades netas con arreglo al anexo VII, sección 7.2, de las FAR.</t>
  </si>
  <si>
    <t>Cuantificación de los flujos de calor medible</t>
  </si>
  <si>
    <t>Flujos de calor medible neto</t>
  </si>
  <si>
    <t>Referencia a un archivo externo (si procede)</t>
  </si>
  <si>
    <t>Balance de gases residuales en la instalación</t>
  </si>
  <si>
    <t>Flujos de gases residuales (importación, exportación, consumo y producción)</t>
  </si>
  <si>
    <t>A efectos concretos de la recogida de datos de las NIMs, la presente sección debe comprender todos los datos proporcionados en la sección E.III en el formulario del «informe sobre los datos de referencia».</t>
  </si>
  <si>
    <t>¿Son los flujos de gases residuales pertinentes para la instalación?</t>
  </si>
  <si>
    <t>Con respecto a todos los flujos de gases residuales, seleccione a continuación:</t>
  </si>
  <si>
    <t>Cuantificación de los flujos de gases residuales</t>
  </si>
  <si>
    <t>Contenido energético de los gases residuales</t>
  </si>
  <si>
    <t>Electricidad en la instalación</t>
  </si>
  <si>
    <t>Flujos de electricidad (importación, exportación, consumo y producción)</t>
  </si>
  <si>
    <t>A efectos concretos de la recogida de datos de las NIMs, la presente sección debe comprender todos los datos proporcionados en la sección E.IV en el formulario del «informe sobre los datos de referencia».</t>
  </si>
  <si>
    <t>¿Se produce la electricidad en la instalación?</t>
  </si>
  <si>
    <t>Seleccione a continuación la fuente de datos utilizada para los flujos de energía con arreglo al anexo VII, sección 4.5, de las FAR.</t>
  </si>
  <si>
    <t>Cuantificación de los flujos de energía</t>
  </si>
  <si>
    <t>La descripción debe comprender la determinación de todos los datos relacionados con los flujos de energía que figuran en el anexo IV, sección 2.5, de las FAR.</t>
  </si>
  <si>
    <t>F. 
Product BM</t>
  </si>
  <si>
    <t>Hoja «ProductBM» - DATOS DE LA SUBINSTALACIÓN RESPECTO A LAS REFERENCIAS DE PRODUCTO</t>
  </si>
  <si>
    <t>El cuadro superior de navegación solo contiene enlaces a las subinstalaciones recogidas en la sección C.I.</t>
  </si>
  <si>
    <t>Subinstalación con referencia de producto:</t>
  </si>
  <si>
    <t>El nombre de la subinstalación con referencia de producto se muestra automáticamente a partir de los datos introducidos en la hoja «C_InstallationDescription».</t>
  </si>
  <si>
    <t>Límites del sistema de la subinstalación</t>
  </si>
  <si>
    <t>Tal y como se exige en el anexo VI, sección 2, letra b), describa los límites del sistema de esta subinstalación mencionando los aspectos siguientes:</t>
  </si>
  <si>
    <t xml:space="preserve">unidades técnicas incluidas, </t>
  </si>
  <si>
    <t xml:space="preserve">procesos realizados, </t>
  </si>
  <si>
    <t>materiales y combustibles de base,</t>
  </si>
  <si>
    <t>productos y producciones atribuidos.</t>
  </si>
  <si>
    <t>Describa también la importación o exportación de cualquier producto intermedio con referencia de producto [anexo IV, sección 1.6 y sección 3.1, letra l), de las FAR] y el modo de cuantificar las cantidades respectivas.</t>
  </si>
  <si>
    <t>Si esta información ya se describe con suficiente detalle en la sección C.II, limítese a hacer referencia a dicha sección y pase a los puntos siguientes.</t>
  </si>
  <si>
    <t>Referencia a un diagrama de flujo detallado aparte (si procede)</t>
  </si>
  <si>
    <t>Si se trata de una subinstalación más compleja, proporcione un diagrama de flujo detallado [en caso de no haberlo incluido en el .i) supra].</t>
  </si>
  <si>
    <t>Método para determinar los niveles anuales de producción (= actividad)</t>
  </si>
  <si>
    <t>A efectos concretos de la recogida de datos de las NIMs, la presente sección debe comprender todos los datos proporcionados en la sección F, letra a), en el formulario del «informe sobre datos los de referencia».</t>
  </si>
  <si>
    <t>El método utilizado para determinar las cantidades anuales con arreglo al anexo VII, sección 5, de las FAR.</t>
  </si>
  <si>
    <t>Cantidades de productos</t>
  </si>
  <si>
    <t>Cantidades anuales de productos</t>
  </si>
  <si>
    <t>Requisitos de notificación específicos:</t>
  </si>
  <si>
    <t>Algunas referencias de producto exigen que se proporcione cierta información específica (p. ej., valores CWT). En ese caso, aparecerá aquí un mensaje generado automáticamente.</t>
  </si>
  <si>
    <t>Tenga en cuenta la definición y los límites del sistema que se establecen en el anexo I de las FAR y la sección pertinente del documento de orientación n.º 9.</t>
  </si>
  <si>
    <t>Si la instalación no ha estado en funcionamiento todos los años, facilite las pruebas necesarias y describa cómo se ha determinado el inicio del funcionamiento normal, si procede.</t>
  </si>
  <si>
    <t>Descripción de la metodología para el seguimiento de los productos producidos</t>
  </si>
  <si>
    <t>Debe incluirse aquí la metodología aplicada para el seguimiento de los códigos PRODCOM pertinentes de conformidad con el anexo VII, sección 9, de las FAR.</t>
  </si>
  <si>
    <t>Intercambiabilidad de combustible y electricidad:</t>
  </si>
  <si>
    <t>A efectos concretos de la recogida de datos de las NIMs, la presente sección debe comprender todos los datos proporcionados en la sección F, letra c), en el formulario del «informe sobre los datos de referencia».</t>
  </si>
  <si>
    <t>Si procede, aparecerá un mensaje generado automáticamente en el que se solicitará la información necesaria para tener en cuenta la intercambiabilidad de combustibles y electricidad.</t>
  </si>
  <si>
    <t>De acuerdo con el artículo 21 de las FAR, el «consumo de electricidad pertinente» ha de describirse teniendo en cuenta los límites del sistema de la subinstalación según lo dispuesto en el anexo I de las FAR.</t>
  </si>
  <si>
    <t>Consumo de electricidad pertinente</t>
  </si>
  <si>
    <t>¿Se importan los flujos de calor medible a partir de instalaciones o entidades no incluidas en el comercio de derechos de emisión de la UE?</t>
  </si>
  <si>
    <t>A efectos concretos de la recogida de datos de las NIMs, la presente sección debe comprender todos los datos proporcionados en la sección F, letra d) y letra k). iv, en el formulario del «informe sobre datos de los referencia».</t>
  </si>
  <si>
    <t>Con arreglo al artículo 21 de las FAR, debe deducirse una cantidad de emisiones de la asignación anual preliminar de las subinstalaciones con referencia de producto.</t>
  </si>
  <si>
    <t>De acuerdo con el artículo 16, apartado 5, de las FAR, debe incluirse igualmente el calor procedente de ácido nítrico.</t>
  </si>
  <si>
    <t>Describa el modo de determinar que el calor no procede del comercio de derechos de emisión de la UE y se consume dentro de los límites del sistema de esta subinstalación.</t>
  </si>
  <si>
    <r>
      <t>Datos necesarios para determinar la actualización de los parámetros de referencia con arreglo al artículo 10 </t>
    </r>
    <r>
      <rPr>
        <b/>
        <i/>
        <sz val="11"/>
        <color rgb="FF000080"/>
        <rFont val="Arial"/>
        <family val="2"/>
      </rPr>
      <t>bis</t>
    </r>
    <r>
      <rPr>
        <b/>
        <sz val="11"/>
        <color rgb="FF000080"/>
        <rFont val="Arial"/>
        <family val="2"/>
      </rPr>
      <t>, apartado 2, de la Directiva</t>
    </r>
  </si>
  <si>
    <t>Emisiones directamente atribuibles</t>
  </si>
  <si>
    <t>Atribución de emisiones directamente atribuibles</t>
  </si>
  <si>
    <t>A efectos concretos de la recogida de datos de las NIMs, la presente sección debe comprender todos los datos proporcionados en la sección F, letra g), en el formulario del «informe sobre los datos de referencia».</t>
  </si>
  <si>
    <t>Describa aquí el método empleado para atribuir las emisiones de los flujos fuente y las fuentes de emisión a esta subinstalación de conformidad con las disposiciones del anexo VII, sección 10.1.1, de las FAR, tomando en consideración las excepciones siguientes:</t>
  </si>
  <si>
    <t>Las emisiones atribuibles al calor medible importado a la subinstalación o exportado desde la subinstalación no deben recogerse aquí, sino en la letra g) infra, de conformidad con lo dispuesto en el anexo VII, sección 10.1.2, subsecciones 4 y 5, de las FAR.</t>
  </si>
  <si>
    <t>Las emisiones procedentes de gases residuales que se IMPORTEN desde otras instalaciones o subinstalaciones y se consuman en esta subinstalación no deben recogerse aquí, sino en la letra f) infra.</t>
  </si>
  <si>
    <t>La descripción ha de incluir una referencia apropiada al último plan de seguimiento aprobado en virtud del Reglamento sobre seguimiento y notificación, utilizando los mismos nombres para todos los flujos fuente y las emisiones.</t>
  </si>
  <si>
    <t>¿Hay otros flujos fuente internos que sean pertinentes?</t>
  </si>
  <si>
    <t>A efectos concretos de la recogida de datos de las NIMs, la presente sección debe comprender todos los datos proporcionados en la sección F, letra i), en el formulario del «informe sobre los datos de referencia».</t>
  </si>
  <si>
    <t>Si procede, describa a continuación cómo se hace el seguimiento de las cantidades correspondientes, en particular si no figura en el plan de seguimiento en virtud del Reglamento sobre seguimiento y notificación.</t>
  </si>
  <si>
    <t>La fuente de datos utilizada para cuantificar las cantidades importadas o exportadas con arreglo al anexo VII, sección 4.4, de las FAR.</t>
  </si>
  <si>
    <t>El método utilizado para determinar todos los factores de cálculo con arreglo al anexo VII, sección 4.6, de las FAR.</t>
  </si>
  <si>
    <t>Cantidades importadas o exportadas</t>
  </si>
  <si>
    <t>Factor de emisión o contenido de carbono</t>
  </si>
  <si>
    <t>Contenido de biomasa</t>
  </si>
  <si>
    <r>
      <t>¿Es pertinente el CO</t>
    </r>
    <r>
      <rPr>
        <u/>
        <vertAlign val="subscript"/>
        <sz val="10"/>
        <color theme="1"/>
        <rFont val="Arial"/>
        <family val="2"/>
      </rPr>
      <t>2</t>
    </r>
    <r>
      <rPr>
        <u/>
        <sz val="10"/>
        <color theme="1"/>
        <rFont val="Arial"/>
        <family val="2"/>
      </rPr>
      <t xml:space="preserve"> transferido importado o exportado?</t>
    </r>
  </si>
  <si>
    <t>A efectos concretos de la recogida de datos de las NIMs, la presente sección debe comprender todos los datos proporcionados en la sección F, letra j), en el formulario del «informe sobre los datos de referencia».</t>
  </si>
  <si>
    <t>Entrada de combustible para esta subinstalación y factor de emisión pertinente</t>
  </si>
  <si>
    <t>A efectos concretos de la recogida de datos de las NIMs, la presente sección debe comprender todos los datos proporcionados en la sección F, letra h), en el formulario del «informe sobre los datos de referencia».</t>
  </si>
  <si>
    <t>La fuente de datos utilizada para cuantificar la entrada de combustible con arreglo al anexo VII, sección 4.4, de las FAR.</t>
  </si>
  <si>
    <t>Por «combustible» se entiende cualquier flujo fuente de conformidad con el Reglamento sobre seguimiento y notificación que sea combustible y para el cual se pueda determinar un valor calorífico neto.</t>
  </si>
  <si>
    <t>El método utilizado para determinar el factor de emisión ponderado con arreglo al anexo VII, sección 4.6, de las FAR.</t>
  </si>
  <si>
    <t>El factor de emisión ponderado corresponde a las emisiones acumuladas procedentes de los combustibles, incluidos los utilizados para producir calor medible, divididas entre el contenido energético total. El factor de emisión ponderado debe incluir, además, las emisiones de la correspondiente limpieza de gases de combustión, si procede.</t>
  </si>
  <si>
    <t>Factor de emisión ponderado</t>
  </si>
  <si>
    <t>Calor medible importado a la subinstalación o exportado desde la subinstalación</t>
  </si>
  <si>
    <t>A efectos concretos de la recogida de datos de las NIMs, la presente sección debe comprender todos los datos proporcionados en la sección F, letra k), en el formulario del «informe sobre los datos de referencia».</t>
  </si>
  <si>
    <t>Las emisiones atribuibles comprenderán cualquier importación o exportación de calor medible con arreglo al anexo VII, secciones 10.1.2 y 10.1.3, de las FAR.</t>
  </si>
  <si>
    <t>¿Son los flujos de calor medible pertinentes para esta subinstalación?</t>
  </si>
  <si>
    <t>El método utilizado para determinar las cantidades anuales con arreglo al anexo VII, sección 7,2, de las FAR.</t>
  </si>
  <si>
    <t>Calor medible importado</t>
  </si>
  <si>
    <t>Calor medible procedente de pasta de papel</t>
  </si>
  <si>
    <t>Calor medible procedente de ácido nítrico</t>
  </si>
  <si>
    <t>Calor medible exportado</t>
  </si>
  <si>
    <t>Descripción de la metodología empleada para determinar los factores de emisiones atribuibles pertinentes de conformidad con el anexo VII, secciones 10.1.2 y 10.1.3, de las FAR.</t>
  </si>
  <si>
    <t>Debe comprender el factor de emisión para cada tipo de flujo de calor medible indicado antes.</t>
  </si>
  <si>
    <t>Si el calor procede de la Cogeneración, describa el método para determinar todos los parámetros del anexo VII, capítulo 8, de las FAR.</t>
  </si>
  <si>
    <t>¿Son pertinentes los flujos de calor medible importados desde subinstalaciones productoras de pasta de papel?</t>
  </si>
  <si>
    <t>Balance de gases residuales para esta subinstalación</t>
  </si>
  <si>
    <t>A efectos concretos de la recogida de datos de las NIMs, la presente sección debe comprender todos los datos proporcionados en la sección F, letra l), en el formulario del «informe sobre los datos de referencia».</t>
  </si>
  <si>
    <t>Las emisiones atribuibles comprenderán cualquier importación o exportación de gases residuales con arreglo al anexo VII, sección 10.1.5, de las FAR.</t>
  </si>
  <si>
    <t>¿Son pertinentes los gases residuales para esta subinstalación?</t>
  </si>
  <si>
    <t>Para cada tipo de gas residual producido, consumido (incluida la combustión en antorcha por motivos de seguridad), quemado (excluida la combustión en antorcha por motivos de seguridad), importado y exportado, seleccione a continuación lo siguiente:</t>
  </si>
  <si>
    <t>La fuente de datos utilizada para cuantificar las cantidades de gases residuales con arreglo al anexo VII, sección 4.4, de las FAR.</t>
  </si>
  <si>
    <t>El método utilizado para determinar el contenido energético y el factor de emisión con arreglo al anexo VII, sección 4.6, de las FAR.</t>
  </si>
  <si>
    <t>Gases residuales producidos</t>
  </si>
  <si>
    <t>Factor de emisión</t>
  </si>
  <si>
    <t>Gases residuales consumidos</t>
  </si>
  <si>
    <t>Gases residuales quemados (excluida la combustión en antorcha por motivos de seguridad)</t>
  </si>
  <si>
    <t>Gases residuales importados</t>
  </si>
  <si>
    <t>Gases residuales exportados</t>
  </si>
  <si>
    <t>Debe incluirse información respecto de todos los tipos de gases residuales indicados antes.</t>
  </si>
  <si>
    <t>Si la quema de gases es pertinente para su instalación, explique el método para clasificarla en «combustión en antorcha por motivos de seguridad» y otro tipo de combustión.</t>
  </si>
  <si>
    <t>G. 
Fall-back</t>
  </si>
  <si>
    <t>Hoja «Fall-back» - DATOS DE LAS SUBINSTALACIONES CON ENFOQUES ALTERNATIVOS</t>
  </si>
  <si>
    <t>El cuadro superior de navegación solo contiene enlaces a las subinstalaciones marcadas como «pertinentes» en la sección C.I.</t>
  </si>
  <si>
    <t>Subinstalación con enfoque alternativo:</t>
  </si>
  <si>
    <t>Método para determinar los niveles anuales de actividad</t>
  </si>
  <si>
    <t>A efectos concretos de la recogida de datos de las NIMs, la presente sección debe comprender todos los datos proporcionados en la sección G, letra a), en el formulario del «informe sobre los datos de referencia».</t>
  </si>
  <si>
    <t>Describa, en particular, cualquier supuesto en que se aplique la norma del 95 % dispuesta en el artículo 10, apartado 3, de las FAR.</t>
  </si>
  <si>
    <t>Debe incluirse aquí la metodología aplicada para el seguimiento de los códigos PRODCOM pertinentes de conformidad con el anexo VII, sección 2.1, letra a), y capítulo 9, de las FAR.</t>
  </si>
  <si>
    <t>Si ha exportado calor medible a instalaciones o entidades no incluidas en el comercio de derechos de emisión de la UE, describa el método para determinar la situación relativa a las fugas de carbono en los procesos en que se haya consumido ese calor medible. En la medida de lo posible, haga referencia a dichas entidades e instalaciones, y si es factible a las subinstalaciones de tales instalaciones, y mencione los códigos NACE y PRODCOM correspondientes.</t>
  </si>
  <si>
    <t>Si ha exportado calor medible con fines de calefacción urbana, describa el método para determinar las cantidades correspondientes.</t>
  </si>
  <si>
    <t>A efectos concretos de la recogida de datos de las NIMs, la presente sección debe comprender todos los datos proporcionados en la sección G, letra c), en el formulario del «informe sobre los datos de referencia».</t>
  </si>
  <si>
    <t xml:space="preserve">Calor medible: cuando el calor se produzca exclusivamente para esta subinstalación, las emisiones pueden atribuirse aquí directamente a través de las emisiones de combustible. </t>
  </si>
  <si>
    <t>Cuando se usen combustibles para producir calor medible que se consuma en más de una subinstalación (por ejemplo, a través de un generador central de la instalación o una red de vapor más compleja con varias unidades de producción de calor), los combustibles no deben incluirse en las emisiones directamente atribuibles de la subinstalación, sino en la letra d) infra.</t>
  </si>
  <si>
    <t>Las emisiones asociadas al calor medible producido a partir de gases residuales importados desde otras instalaciones o subinstalaciones y usados en esta subinstalación no deben recogerse aquí, sino en la letra d) infra.</t>
  </si>
  <si>
    <t>A efectos concretos de la recogida de datos de las NIMs, la presente sección debe comprender todos los datos proporcionados en la sección G, letra d), en el formulario del «informe sobre los datos de referencia».</t>
  </si>
  <si>
    <t>El método utilizado para determinar los valores caloríficos netos y los factores de emisión con arreglo al anexo VII, sección 4.6, de las FAR.</t>
  </si>
  <si>
    <t>Valor calorífico neto</t>
  </si>
  <si>
    <t>Entrada de combustible procedente de gases residuales</t>
  </si>
  <si>
    <t>Calor medible producido</t>
  </si>
  <si>
    <t>A efectos concretos de la recogida de datos de las NIMs, la presente sección debe comprender todos los datos proporcionados en la sección G, letra e), en el formulario del «informe sobre los datos de referencia».</t>
  </si>
  <si>
    <t>Indique a continuación la fuente de datos con arreglo al anexo VII, sección 4.5, de las FAR empleada para determinar la cantidad de calor medible producido.</t>
  </si>
  <si>
    <t>Calor producido</t>
  </si>
  <si>
    <t>A efectos concretos de la recogida de datos de las NIMs, la presente sección debe comprender todos los datos proporcionados en la sección G, letra f), en el formulario del «informe sobre los datos de referencia».</t>
  </si>
  <si>
    <t>¿Hay otros flujos de calor medible pertinentes para esta subinstalación?</t>
  </si>
  <si>
    <t>Indique a continuación la fuente de datos con arreglo al anexo VII, sección 4.5, de las FAR empleada para determinar la cantidad de calor medible importado y el método utilizado para determinar las cantidades netas con arreglo al anexo VII, sección 7.2, de las FAR a partir de cada una de las fuentes que se señalan a continuación (según proceda):</t>
  </si>
  <si>
    <t>Calor neto importado (otras fuentes): incluye el calor importado desde otras instalaciones o, cuando el calor medible sea consumido por más de una subinstalación, el calor producido in situ y consumido dentro de esta subinstalación. No deben incluirse el calor medible importado desde subinstalaciones con referencia de producto, la producción de pasta de papel o el calor medible recuperado a partir de subinstalaciones con referencia de combustible o a partir de gases residuales.</t>
  </si>
  <si>
    <t>Calor procedente de una referencia de producto: incluye el calor medible exportado desde una subinstalación con referencia de producto, a excepción del calor medible procedente de subinstalaciones productoras de pasta de papel.</t>
  </si>
  <si>
    <t>Calor procedente de la pasta de papel: incluye el calor importado desde subinstalaciones productoras de pasta de papel.</t>
  </si>
  <si>
    <t>Calor procedente de una referencia de combustible: incluye el calor medible recuperado a partir del calor residual de subinstalaciones con referencia de combustible.</t>
  </si>
  <si>
    <t>Calor procedente de gases residuales: incluye el calor medible producido a partir de gases residuales.</t>
  </si>
  <si>
    <t>Importación (otras fuentes)</t>
  </si>
  <si>
    <t>Flujos medibles netos</t>
  </si>
  <si>
    <t>Importación (procedente de una referencia de producto)</t>
  </si>
  <si>
    <t>Importación (procedente de pasta de papel)</t>
  </si>
  <si>
    <t>Importación (procedente de una referencia de combustible)</t>
  </si>
  <si>
    <t>Importación (procedente de gases residuales)</t>
  </si>
  <si>
    <t>Calor exportado</t>
  </si>
  <si>
    <t>H. 
Special BM</t>
  </si>
  <si>
    <t>CWT (Productos de refinería)</t>
  </si>
  <si>
    <t>Cal</t>
  </si>
  <si>
    <t>Dolima</t>
  </si>
  <si>
    <t>Craqueo a vapor</t>
  </si>
  <si>
    <t>CWT (compuestos aromáticos)</t>
  </si>
  <si>
    <t>Hidrógeno</t>
  </si>
  <si>
    <t>Gas de síntesis</t>
  </si>
  <si>
    <t>Óxido de etileno / etilenglicoles</t>
  </si>
  <si>
    <t>Cloruro de vinilo monómero (CVM)</t>
  </si>
  <si>
    <t>Hoja «SpecialBM» - DATOS ESPECÍFICOS PARA DETERMINADAS REFERENCIAS DE PRODUCTO</t>
  </si>
  <si>
    <t>Herramienta para calcular los niveles históricos de actividad de las subinstalaciones de refino</t>
  </si>
  <si>
    <t>Pertinencia de esta herramienta para su instalación:</t>
  </si>
  <si>
    <t>Este mensaje se genera automáticamente a partir de los datos introducidos en la hoja «C_InstallationDescription», sección C.I.</t>
  </si>
  <si>
    <t>Datos de producción CWT</t>
  </si>
  <si>
    <t>Seleccione a continuación la fuente de datos utilizada para las cantidades de la alimentación suplementaria con arreglo al anexo VII, sección 4.4, de las FAR.</t>
  </si>
  <si>
    <t>Respecto a la definición y los límites de cada función CWT, véase el anexo II, punto 1, de las FAR.</t>
  </si>
  <si>
    <t>Para la base, se utilizan las abreviaturas siguientes:</t>
  </si>
  <si>
    <t>Alimentación fresca neta</t>
  </si>
  <si>
    <t>Alimentación de reactor (incluye el reciclado)</t>
  </si>
  <si>
    <t>Alimentación de producto</t>
  </si>
  <si>
    <t>Producción de gas de síntesis para las unidades POX</t>
  </si>
  <si>
    <t>Función CWT</t>
  </si>
  <si>
    <t>Base (kt/a)</t>
  </si>
  <si>
    <t>Factor CWT</t>
  </si>
  <si>
    <t>Destilación atmosférica de crudo</t>
  </si>
  <si>
    <t xml:space="preserve">Destilación al vacío </t>
  </si>
  <si>
    <t xml:space="preserve">Desasfaltado con disolventes </t>
  </si>
  <si>
    <t xml:space="preserve">Reducción de viscosidad </t>
  </si>
  <si>
    <t>Craqueo térmico</t>
  </si>
  <si>
    <t xml:space="preserve">Coquización retardada </t>
  </si>
  <si>
    <t xml:space="preserve">Coquización fluida </t>
  </si>
  <si>
    <t xml:space="preserve">Flexicoquización </t>
  </si>
  <si>
    <t xml:space="preserve">Calcinación de coque </t>
  </si>
  <si>
    <t>Craqueo catalítico fluido</t>
  </si>
  <si>
    <t xml:space="preserve">Otros craqueos catalíticos </t>
  </si>
  <si>
    <t xml:space="preserve">Hidrocraqueo de destilado/gasóleo </t>
  </si>
  <si>
    <t xml:space="preserve">Hidrocraqueo residual </t>
  </si>
  <si>
    <t>Hidrotratamiento de nafta/gasolina</t>
  </si>
  <si>
    <t xml:space="preserve">Hidrotratamiento de queroseno/diésel </t>
  </si>
  <si>
    <t xml:space="preserve">Hidrotratamiento residual </t>
  </si>
  <si>
    <t>Hidrotratamiento de gasóleo de vacío (VGO)</t>
  </si>
  <si>
    <t xml:space="preserve">Producción de hidrógeno </t>
  </si>
  <si>
    <t>Reformado catalítico</t>
  </si>
  <si>
    <t xml:space="preserve">Alquilación </t>
  </si>
  <si>
    <t>Isomerización de C4</t>
  </si>
  <si>
    <t>Isomerización de C5/C6</t>
  </si>
  <si>
    <t xml:space="preserve">Producción de compuestos oxigenados </t>
  </si>
  <si>
    <t xml:space="preserve">Producción de propileno </t>
  </si>
  <si>
    <t>Fabricación de asfalto</t>
  </si>
  <si>
    <t>Mezcla de asfalto modificado con polímeros</t>
  </si>
  <si>
    <t>Recuperación de azufre</t>
  </si>
  <si>
    <t>Extracción de compuestos aromáticos mediante disolventes (ASE)</t>
  </si>
  <si>
    <t>Hidrodesalquilación</t>
  </si>
  <si>
    <t>TDP/TDA</t>
  </si>
  <si>
    <t>Producción de ciclohexano</t>
  </si>
  <si>
    <t>Isomerización de xileno</t>
  </si>
  <si>
    <t>Producción de paraxileno</t>
  </si>
  <si>
    <t>Producción de metaxileno</t>
  </si>
  <si>
    <t>Producción de anhídrido ftálico</t>
  </si>
  <si>
    <t>Producción de anhídrido maleico</t>
  </si>
  <si>
    <t>Producción de etilbenceno</t>
  </si>
  <si>
    <t>Producción de cumeno</t>
  </si>
  <si>
    <t>Producción de fenol</t>
  </si>
  <si>
    <t>Extracción con disolvente de lubricantes</t>
  </si>
  <si>
    <t>Desparafinado con disolvente de lubricantes</t>
  </si>
  <si>
    <t>Isomerización catalítica de ceras</t>
  </si>
  <si>
    <t xml:space="preserve">Hidrocraqueador de lubricantes </t>
  </si>
  <si>
    <t xml:space="preserve">Separación de aceite de las ceras </t>
  </si>
  <si>
    <t xml:space="preserve">Hidrotratamiento de lubricantes/ceras </t>
  </si>
  <si>
    <t>Hidrotratamiento mediante disolventes</t>
  </si>
  <si>
    <t>Fraccionamiento mediante disolventes</t>
  </si>
  <si>
    <t>Tamiz molecular para parafinas C10 +</t>
  </si>
  <si>
    <t>Oxidación parcial de alimentaciones residuales (POX) para combustible</t>
  </si>
  <si>
    <t>Oxidación parcial de alimentaciones residuales (POX) para el hidrógeno o el metanol</t>
  </si>
  <si>
    <t>Metanol de gas de síntesis</t>
  </si>
  <si>
    <t>Separación de aire</t>
  </si>
  <si>
    <t>Fraccionamiento de GNL adquirido</t>
  </si>
  <si>
    <t>Tratamiento de gases de combustión</t>
  </si>
  <si>
    <t>Tratamiento y compresión de gases de combustión para ventas</t>
  </si>
  <si>
    <t>Desalación de agua de mar</t>
  </si>
  <si>
    <t>Descripción complementaria</t>
  </si>
  <si>
    <t>Herramienta para calcular los niveles históricos de actividad de las subinstalaciones de cal</t>
  </si>
  <si>
    <t>Seleccione a continuación la fuente de datos utilizada para las propiedades de la cal (contenido de CaO y MgO) con arreglo al anexo VII, sección 4.6, de las FAR.</t>
  </si>
  <si>
    <t>Datos de la composición</t>
  </si>
  <si>
    <t>Herramienta para calcular los valores históricos de actividad de las subinstalaciones de dolima</t>
  </si>
  <si>
    <t>Herramienta para calcular los valores históricos de actividad de las subinstalaciones de craqueo a vapor</t>
  </si>
  <si>
    <t>Datos de alimentación suplementaria:</t>
  </si>
  <si>
    <t>Hidrógeno, etileno y otros HVC</t>
  </si>
  <si>
    <t>Herramienta para calcular los valores históricos de actividad de las subinstalaciones de compuestos aromáticos</t>
  </si>
  <si>
    <t>Respecto a la definición y los límites de cada función CWT, véase el anexo II, punto 2, de las FAR.</t>
  </si>
  <si>
    <t>Herramienta para calcular los valores históricos de actividad de las subinstalaciones de hidrógeno</t>
  </si>
  <si>
    <r>
      <t>Fracción volumétrica de hidrógeno FV (H</t>
    </r>
    <r>
      <rPr>
        <b/>
        <vertAlign val="subscript"/>
        <sz val="10"/>
        <color theme="1"/>
        <rFont val="Arial"/>
        <family val="2"/>
      </rPr>
      <t>2</t>
    </r>
    <r>
      <rPr>
        <b/>
        <sz val="10"/>
        <color theme="1"/>
        <rFont val="Arial"/>
        <family val="2"/>
      </rPr>
      <t>)</t>
    </r>
  </si>
  <si>
    <t>Seleccione a continuación la fuente de datos utilizada para la fracción volumétrica de hidrógeno con arreglo al anexo VII, sección 4.6, de las FAR.</t>
  </si>
  <si>
    <t>Producción total de hidrógeno</t>
  </si>
  <si>
    <t>Fracción volumétrica de hidrógeno</t>
  </si>
  <si>
    <t>Herramienta para calcular los valores históricos de actividad de las subinstalaciones de gas de síntesis</t>
  </si>
  <si>
    <t>Producción total de gas de síntesis</t>
  </si>
  <si>
    <t>Herramienta para calcular los valores históricos de actividad de las subinstalaciones de óxido de etileno / etilenglicoles</t>
  </si>
  <si>
    <t>Datos de producción del óxido de etileno / etilenglicoles:</t>
  </si>
  <si>
    <t>Óxido de etileno</t>
  </si>
  <si>
    <t>Monoetilenglicol</t>
  </si>
  <si>
    <t>Dietilenglicol</t>
  </si>
  <si>
    <t>Trietilenglicol</t>
  </si>
  <si>
    <t>Herramienta del cloruro de vinilo monómero: Asignación preliminar (artículo 31 de las FAR)</t>
  </si>
  <si>
    <r>
      <t>Consumo de calor de la combustión de H</t>
    </r>
    <r>
      <rPr>
        <b/>
        <vertAlign val="subscript"/>
        <sz val="10"/>
        <color theme="1"/>
        <rFont val="Arial"/>
        <family val="2"/>
      </rPr>
      <t>2</t>
    </r>
  </si>
  <si>
    <r>
      <t>Cuantificación del calor procedente de H</t>
    </r>
    <r>
      <rPr>
        <vertAlign val="subscript"/>
        <sz val="10"/>
        <color theme="1"/>
        <rFont val="Arial"/>
        <family val="2"/>
      </rPr>
      <t>2</t>
    </r>
  </si>
  <si>
    <t>I. 
MS specific</t>
  </si>
  <si>
    <t>Hoja «MSspecific» - DATOS COMPLEMENTARIOS SOLICITADOS POR EL ESTADO MIEMBRO</t>
  </si>
  <si>
    <t>Según lo determine el Estado miembro</t>
  </si>
  <si>
    <t>J. 
Comments</t>
  </si>
  <si>
    <t>Hoja «Comments» - OBSERVACIONES E INFORMACIÓN ADICIONAL</t>
  </si>
  <si>
    <t>Documentos de apoyo para el presente plan metodológico de seguimiento</t>
  </si>
  <si>
    <t>Indique aquí todos los documentos pertinentes que se presentan junto con el PMS</t>
  </si>
  <si>
    <t>Indique a continuación el nombre o nombres de los archivos (si están en formato electrónico) o el número o números de referencia de los documentos (si están en formato papel):</t>
  </si>
  <si>
    <t>Nombre del archivo / Referencia</t>
  </si>
  <si>
    <t>Descripción del documento</t>
  </si>
  <si>
    <t>Espacio libre para cualquier tipo de información complementaria</t>
  </si>
  <si>
    <t>En este espacio puede incluir toda la información que no procedía introducir en otras hojas y que considere importante para la autoridad competente</t>
  </si>
  <si>
    <t>Nombre</t>
  </si>
  <si>
    <t>Constante</t>
  </si>
  <si>
    <t>Otras constantes</t>
  </si>
  <si>
    <t>n. a.</t>
  </si>
  <si>
    <t>Presentado al verificador</t>
  </si>
  <si>
    <t>Evaluado por el verificador</t>
  </si>
  <si>
    <t>Presentado a la autoridad competente</t>
  </si>
  <si>
    <t>Devuelto con observaciones</t>
  </si>
  <si>
    <t>Aprobado por la autoridad competente</t>
  </si>
  <si>
    <t>Borrador de trabajo</t>
  </si>
  <si>
    <t>El titular de esta instalación confirma que la autoridad competente y la Comisión Europea pueden hacer uso del presente documento.</t>
  </si>
  <si>
    <t>Bélgica</t>
  </si>
  <si>
    <t>Chipre</t>
  </si>
  <si>
    <t>Croacia</t>
  </si>
  <si>
    <t>República Checa</t>
  </si>
  <si>
    <t>Dinamarca</t>
  </si>
  <si>
    <t>Finlandia</t>
  </si>
  <si>
    <t>Francia</t>
  </si>
  <si>
    <t>Alemania</t>
  </si>
  <si>
    <t>Grecia</t>
  </si>
  <si>
    <t>Hungría</t>
  </si>
  <si>
    <t>Islandia</t>
  </si>
  <si>
    <t>Irlanda</t>
  </si>
  <si>
    <t>Italia</t>
  </si>
  <si>
    <t>Letonia</t>
  </si>
  <si>
    <t>Lituania</t>
  </si>
  <si>
    <t>Luxemburgo</t>
  </si>
  <si>
    <t>Países Bajos</t>
  </si>
  <si>
    <t>Noruega</t>
  </si>
  <si>
    <t>Polonia</t>
  </si>
  <si>
    <t>Rumanía</t>
  </si>
  <si>
    <t>Eslovaquia</t>
  </si>
  <si>
    <t>Eslovenia</t>
  </si>
  <si>
    <t>España</t>
  </si>
  <si>
    <t>Suecia</t>
  </si>
  <si>
    <t>Reino Unido</t>
  </si>
  <si>
    <t>Combustible</t>
  </si>
  <si>
    <t>Referencia</t>
  </si>
  <si>
    <t>Emisiones transferidas o almacenadas</t>
  </si>
  <si>
    <t>Subinstalación con referencia de producto</t>
  </si>
  <si>
    <t>Subinstalación con enfoques alternativos</t>
  </si>
  <si>
    <t>año</t>
  </si>
  <si>
    <t>toneladas</t>
  </si>
  <si>
    <t>TJ/año</t>
  </si>
  <si>
    <t>MWh/año</t>
  </si>
  <si>
    <t>t/año</t>
  </si>
  <si>
    <t>toneladas diarias</t>
  </si>
  <si>
    <t>MWt</t>
  </si>
  <si>
    <t>Importación</t>
  </si>
  <si>
    <t>Exportación</t>
  </si>
  <si>
    <t>Productos intermedios</t>
  </si>
  <si>
    <t>CUC</t>
  </si>
  <si>
    <t>CAC</t>
  </si>
  <si>
    <t>Calor de la producción de ácido nítrico</t>
  </si>
  <si>
    <t>Evaluación de la incertidumbre</t>
  </si>
  <si>
    <t>Técnicamente inviable</t>
  </si>
  <si>
    <t xml:space="preserve">Costes excesivos </t>
  </si>
  <si>
    <t>Falta una actividad [A.I.4.a)].</t>
  </si>
  <si>
    <t>Haga clic aquí para volver a la hoja «F_ProductBM»</t>
  </si>
  <si>
    <t>pertinente</t>
  </si>
  <si>
    <t>no pertinente</t>
  </si>
  <si>
    <t>Rellene esta sección.</t>
  </si>
  <si>
    <t>Al inicio de la hoja figura la lista de los aspectos que debe comprender la descripción.</t>
  </si>
  <si>
    <t>Pase a los puntos siguientes.</t>
  </si>
  <si>
    <t xml:space="preserve">Al principio de esta herramienta encontrará instrucciones detalladas sobre los datos que debe introducir. </t>
  </si>
  <si>
    <t>Pase a la siguiente subinstalación.</t>
  </si>
  <si>
    <t>Instalación incluida en RCDE UE</t>
  </si>
  <si>
    <t>Instalación no incluida en RCDE UE</t>
  </si>
  <si>
    <t>Instalación productora de ácido nítrico</t>
  </si>
  <si>
    <t>Red de distribución de calor</t>
  </si>
  <si>
    <r>
      <t>CO</t>
    </r>
    <r>
      <rPr>
        <vertAlign val="subscript"/>
        <sz val="10"/>
        <color theme="1"/>
        <rFont val="Arial"/>
        <family val="2"/>
      </rPr>
      <t>2</t>
    </r>
    <r>
      <rPr>
        <sz val="10"/>
        <color theme="1"/>
        <rFont val="Arial"/>
        <family val="2"/>
      </rPr>
      <t xml:space="preserve"> transferido</t>
    </r>
  </si>
  <si>
    <t>Calor</t>
  </si>
  <si>
    <t>Lista de actividades</t>
  </si>
  <si>
    <t>N.º de actividad</t>
  </si>
  <si>
    <t>Actividad (anexo I de la Directiva RCDE UE)</t>
  </si>
  <si>
    <t>Combustión en instalaciones con una potencia térmica nominal total superior a 20 MW (excepto en las instalaciones de incineración de residuos peligrosos o urbanos)</t>
  </si>
  <si>
    <t xml:space="preserve">Refinación de petróleo </t>
  </si>
  <si>
    <t xml:space="preserve">Producción de coque </t>
  </si>
  <si>
    <t xml:space="preserve">Calcinación y sinterización, incluida la peletización, de minerales metálicos, incluido el mineral sulfuroso </t>
  </si>
  <si>
    <t>Producción de arrabio o de acero (fusión primaria o secundaria), incluidas las correspondientes instalaciones de colada continua de una capacidad de más de 2,5 toneladas por hora.</t>
  </si>
  <si>
    <t>Producción o transformación de metales férreos (como ferroaleaciones) cuando se explotan unidades de combustión con una potencia térmica nominal total superior a 20 MW. La transformación incluye, entre otros elementos, laminadores, recalentadores, hornos de recocido, forjas, fundición, y unidades de recubrimiento y decapado</t>
  </si>
  <si>
    <t xml:space="preserve">Producción de aluminio primario </t>
  </si>
  <si>
    <t>Producción de aluminio secundario cuando se explotan unidades de combustión con una potencia térmica nominal total superior a 20 MW</t>
  </si>
  <si>
    <t>Producción o transformación de metales no férreos , incluida la producción de aleaciones, el refinado, el moldeado en fundición, etc., cuando se explotan unidades de combustión con una potencia térmica nominal total (incluidos los combustibles utilizados como agentes reductores) superior a 20 MW</t>
  </si>
  <si>
    <t>Fabricación de cemento sin pulverizar («clinker») en hornos rotatorios con una capacidad de producción superior a 500 toneladas diarias o en hornos de otro tipo con una capacidad de producción superior a 50 toneladas por día</t>
  </si>
  <si>
    <t xml:space="preserve">Producción de cal o calcinación de dolomita o magnesita en hornos rotatorios o en hornos de otro tipo con una capacidad de producción superior a 50 toneladas diarias. </t>
  </si>
  <si>
    <t xml:space="preserve">Fabricación de vidrio incluida la fibra de vidrio, con una capacidad de fusión superior a 20 toneladas diarias. </t>
  </si>
  <si>
    <t>Fabricación de productos cerámicos mediante horneado, en particular de tejas, ladrillos, ladrillos refractarios, azulejos, gres cerámico o porcelanas, con una capacidad de producción superior a 75 toneladas por día</t>
  </si>
  <si>
    <t>Fabricación de material aislante de lana mineral utilizando cristal, roca o escoria, con una capacidad de fusión superior a 20 toneladas por día</t>
  </si>
  <si>
    <t>Secado o calcinación de yeso o producción de placas de yeso laminado y otros productos de yeso, cuando se explotan unidades de combustión con una potencia total térmica nominal superior a 20 MW</t>
  </si>
  <si>
    <t>Fabricación de pasta de papel a partir de madera o de otras materias fibrosas</t>
  </si>
  <si>
    <t>Fabricación de papel o cartón con una capacidad de producción de más de 20 toneladas diarias</t>
  </si>
  <si>
    <t xml:space="preserve">Producción de negro de humo, incluida la carbonización de sustancias orgánicas como aceites, alquitranes y residuos de craqueo y destilación, cuanto se exploten unidades de combustión con una potencia térmica nominal total superior a 20 MW. </t>
  </si>
  <si>
    <t xml:space="preserve">Producción de ácido nítrico </t>
  </si>
  <si>
    <t xml:space="preserve">Producción de ácido adípico </t>
  </si>
  <si>
    <t>Producción de glioxal y de ácido glioxílico</t>
  </si>
  <si>
    <t xml:space="preserve">Producción de amoniaco </t>
  </si>
  <si>
    <t>Fabricación de productos químicos orgánicos en bruto mediante craqueo, reformado, oxidación parcial o total, o mediante procesos similares, con una capacidad de producción superior a 100 toneladas por día</t>
  </si>
  <si>
    <t>Producción de hidrógeno (H 2 ) y gas de síntesis mediante reformado u oxidación parcial, con una capacidad de producción superior a 25 toneladas por día</t>
  </si>
  <si>
    <r>
      <t>Producción de carbonato de sodio (Na</t>
    </r>
    <r>
      <rPr>
        <vertAlign val="subscript"/>
        <sz val="10"/>
        <color rgb="FF000000"/>
        <rFont val="Arial"/>
        <family val="2"/>
      </rPr>
      <t>2</t>
    </r>
    <r>
      <rPr>
        <sz val="10"/>
        <color rgb="FF000000"/>
        <rFont val="Arial"/>
        <family val="2"/>
      </rPr>
      <t>CO</t>
    </r>
    <r>
      <rPr>
        <vertAlign val="subscript"/>
        <sz val="10"/>
        <color rgb="FF000000"/>
        <rFont val="Arial"/>
        <family val="2"/>
      </rPr>
      <t>3</t>
    </r>
    <r>
      <rPr>
        <sz val="10"/>
        <color rgb="FF000000"/>
        <rFont val="Arial"/>
        <family val="2"/>
      </rPr>
      <t>) y bicarbonato de sodio (NaHCO</t>
    </r>
    <r>
      <rPr>
        <vertAlign val="subscript"/>
        <sz val="10"/>
        <color rgb="FF000000"/>
        <rFont val="Arial"/>
        <family val="2"/>
      </rPr>
      <t>3</t>
    </r>
    <r>
      <rPr>
        <sz val="10"/>
        <color rgb="FF000000"/>
        <rFont val="Arial"/>
        <family val="2"/>
      </rPr>
      <t xml:space="preserve">) </t>
    </r>
  </si>
  <si>
    <t>Captura de gases de efecto invernadero de las instalaciones cubiertas por la presente Directiva con fines de transporte y almacenamiento geológico en un emplazamiento de almacenamiento autorizado de conformidad con la Directiva 2009/31/CE</t>
  </si>
  <si>
    <t>Transporte de gases de efecto invernadero a través de gasoductos con fines de almacenamiento geológico en un emplazamiento de almacenamiento autorizado de conformidad con la Directiva 2009/31/CE</t>
  </si>
  <si>
    <t>Almacenamiento geológico de gases de efecto invernadero en un emplazamiento de almacenamiento autorizado de conformidad con la Directiva 2009/31/CE</t>
  </si>
  <si>
    <t>Lista de tipos de flujo fuente</t>
  </si>
  <si>
    <t>N.º de tipo</t>
  </si>
  <si>
    <t>Tipo de flujo fuente</t>
  </si>
  <si>
    <t>Combustión: Combustibles comerciales estándar</t>
  </si>
  <si>
    <t>Combustión: Otros combustibles líquidos y gaseosos</t>
  </si>
  <si>
    <t>Combustión: Combustibles sólidos</t>
  </si>
  <si>
    <t>Combustión: Combustión en antorcha</t>
  </si>
  <si>
    <t>Combustión: Lavado de gases: carbonatos (método A)</t>
  </si>
  <si>
    <t>Combustión: Lavado de gases: yeso (método B)</t>
  </si>
  <si>
    <t>Refinería de petróleo: Regeneración de unidades de craqueo catalítico</t>
  </si>
  <si>
    <t>Refinería de petróleo: Producción de hidrógeno</t>
  </si>
  <si>
    <t>Producción de coque: Método de balance de masas</t>
  </si>
  <si>
    <t>Calcinación y sinterización de minerales metálicos: Insumo de carbonato</t>
  </si>
  <si>
    <t>Calcinación y sinterización de minerales metálicos: Método de balance de masas</t>
  </si>
  <si>
    <t>Producción de hierro y acero: Combustible empleado como insumo de un proceso</t>
  </si>
  <si>
    <t>Producción de hierro y acero: Método de balance de masas</t>
  </si>
  <si>
    <t>Fabricación de cemento sin pulverizar (clínker): Basado en los materiales de entrada en el horno (método A)</t>
  </si>
  <si>
    <t>Fabricación de cemento  sin pulverizar (clínker): Producción de clínker (método B)</t>
  </si>
  <si>
    <t>Fabricación de cemento sin pulverizar (clínker): Polvo del horno de cemento (CKD)</t>
  </si>
  <si>
    <t>Fabricación de cemento sin pulverizar (clínker): Insumo de Carbono no carbonatado</t>
  </si>
  <si>
    <t>Producción de cal y calcinación de dolomita y magnesita: Carbonatos (método A)</t>
  </si>
  <si>
    <t>Producción de cal y calcinación de dolomita y magnesita: Óxido alcalinotérreo (método B)</t>
  </si>
  <si>
    <t>Producción de cal y calcinación de dolomita/magnesita: Polvo del horno (método B)</t>
  </si>
  <si>
    <t xml:space="preserve">Fabricación de vidrio y lana mineral: Insumo de carbonatos </t>
  </si>
  <si>
    <t>Fabricación de productos cerámicos: Insumos de carbono (método A)</t>
  </si>
  <si>
    <t>Fabricación de productos cerámicos: Óxido alcalino (método B)</t>
  </si>
  <si>
    <t>Fabricación de productos cerámicos: Lavado de gases</t>
  </si>
  <si>
    <t>Producción de pasta de papel y de papel: Sustancias químicas compensatorias</t>
  </si>
  <si>
    <t>Producción de negro de humo: Método de balance de masas</t>
  </si>
  <si>
    <t>Producción de amoniaco: Combustible como insumo de proceso</t>
  </si>
  <si>
    <t>Producción de hidrógeno y gas de síntesis: Combustible como insumo de proceso</t>
  </si>
  <si>
    <t>Producción de hidrógeno y gas de síntesis: Método de balance de masas</t>
  </si>
  <si>
    <t>Producción de productos químicos orgánicos en bruto: Método de balance de masas</t>
  </si>
  <si>
    <t>Producción o transformación de metales férreos y no férreos, incluido el aluminio secundario: Emisiones de proceso</t>
  </si>
  <si>
    <t>Producción o transformación de metales férreos y no férreos, incluido el aluminio secundario: Método de balance de masas</t>
  </si>
  <si>
    <t>Producción de aluminio primario: Método de balance de masas para las emisiones de CO2</t>
  </si>
  <si>
    <t>Producción de aluminio primario: Emisiones de PFC (método de la pendiente)</t>
  </si>
  <si>
    <t>Producción de aluminio primario: Emisiones de PFC (método de la sobretensión)</t>
  </si>
  <si>
    <t>Lista de referencias</t>
  </si>
  <si>
    <t>N.º de ref.</t>
  </si>
  <si>
    <t>N.º de referencia alternativa</t>
  </si>
  <si>
    <t>Referencia de producto</t>
  </si>
  <si>
    <t>Unidad</t>
  </si>
  <si>
    <t>¿Fuga de carbono?</t>
  </si>
  <si>
    <t>Intercambiabilidad de electricidad</t>
  </si>
  <si>
    <t>Mensaje relativo a la notificación especial</t>
  </si>
  <si>
    <t>Indicador de salto</t>
  </si>
  <si>
    <t>Productos de refinería</t>
  </si>
  <si>
    <t>Utilice la herramienta del CWT de la hoja «SpecialBM» para calcular la actividad histórica.</t>
  </si>
  <si>
    <t>Coque</t>
  </si>
  <si>
    <t>Mineral sinterizado</t>
  </si>
  <si>
    <t>Metal caliente</t>
  </si>
  <si>
    <t>Acero al carbono EAF</t>
  </si>
  <si>
    <t>Acero fino EAF</t>
  </si>
  <si>
    <t>Fundición de hierro</t>
  </si>
  <si>
    <t>Ánodos precocidos</t>
  </si>
  <si>
    <t>Aluminio [primario]</t>
  </si>
  <si>
    <t>Cemento sin pulverizar (clínker) gris</t>
  </si>
  <si>
    <t>Cemento sin pulverizar (clínker) blanco</t>
  </si>
  <si>
    <t>Utilice la herramienta de la cal de la hoja «SpecialBM» para calcular los niveles históricos de actividad.</t>
  </si>
  <si>
    <t>Utilice la herramienta de la dolima de la hoja «SpecialBM» para calcular los niveles históricos de actividad.</t>
  </si>
  <si>
    <t>Dolima sinterizada</t>
  </si>
  <si>
    <t>Vidrio flotado</t>
  </si>
  <si>
    <t>Botellas y tarros de vidrio sin colorear</t>
  </si>
  <si>
    <t>Botellas y tarros de vidrio coloreado</t>
  </si>
  <si>
    <t>Productos de fibra de vidrio de filamento continuo</t>
  </si>
  <si>
    <t>Ladrillos cara vista</t>
  </si>
  <si>
    <t>Ladrillos de pavimentación</t>
  </si>
  <si>
    <t>Tejas</t>
  </si>
  <si>
    <t>Polvo secado por vaporización</t>
  </si>
  <si>
    <t>Lana mineral</t>
  </si>
  <si>
    <t>Yeso</t>
  </si>
  <si>
    <t>Yeso secundario secado</t>
  </si>
  <si>
    <t>Planchas de yeso</t>
  </si>
  <si>
    <t>Pasta kraft de fibra corta</t>
  </si>
  <si>
    <t>Tenga en cuenta que se aplican reglas de asignación específicas a la producción integrada de papel y pasta de papel (artículo 10, apartado 7, de las CIM).</t>
  </si>
  <si>
    <t>Pasta kraft de fibra larga</t>
  </si>
  <si>
    <t>Pasta al sulfito, pasta termomecánica y mecánica</t>
  </si>
  <si>
    <t>Pasta de papel recuperado</t>
  </si>
  <si>
    <t>Papel prensa</t>
  </si>
  <si>
    <t>Papel fino sin estucar ni recubrir</t>
  </si>
  <si>
    <t>Papel fino estucado</t>
  </si>
  <si>
    <t>Papel tisú</t>
  </si>
  <si>
    <t>Testliner y papel ondulado</t>
  </si>
  <si>
    <t>Cartón sin estucar ni recubrir</t>
  </si>
  <si>
    <t>Cartón estucado</t>
  </si>
  <si>
    <t>Negro de carbón</t>
  </si>
  <si>
    <t>Ácido nítrico</t>
  </si>
  <si>
    <t>El calor medible suministrado a otras subinstalaciones debe considerarse calor procedente de fuentes no cubiertas por RCDE UE.</t>
  </si>
  <si>
    <t>Ácido adípico</t>
  </si>
  <si>
    <t>Amoniaco</t>
  </si>
  <si>
    <t>Utilice la herramienta del craqueo a vapor de la hoja «SpecialBM» para calcular los niveles históricos de actividad y la asignación preliminar.</t>
  </si>
  <si>
    <t>Compuestos aromáticos</t>
  </si>
  <si>
    <t>Estireno</t>
  </si>
  <si>
    <t>Fenol/acetona</t>
  </si>
  <si>
    <t>Utilice la herramienta del óxido de etileno / etilenglicoles de la hoja «SpecialBM» para calcular los niveles históricos de actividad.</t>
  </si>
  <si>
    <t>Utilice la herramienta del CVM de la hoja «SpecialBM» para calcular la asignación preliminar.</t>
  </si>
  <si>
    <t>Utilice la herramienta del hidrógeno de la hoja «SpecialBM» para calcular los niveles históricos de actividad.</t>
  </si>
  <si>
    <t>Utilice la herramienta del gas de síntesis de la hoja «SpecialBM» para calcular los niveles históricos de actividad.</t>
  </si>
  <si>
    <t>Carbonato de sodio</t>
  </si>
  <si>
    <t>Lista de subinstalaciones alternativas</t>
  </si>
  <si>
    <t>Subinstalación</t>
  </si>
  <si>
    <t>Valor de referencia (derechos de emisión general/t)</t>
  </si>
  <si>
    <t>Subinstalación con referencia de calor, CL</t>
  </si>
  <si>
    <t>Subinstalación con referencia de calor, no CL</t>
  </si>
  <si>
    <t>Subinstalación de calefacción urbana, no CL</t>
  </si>
  <si>
    <t>Subinstalación con referencia de combustible, CL</t>
  </si>
  <si>
    <t>Subinstalación con referencia de combustible, no CL</t>
  </si>
  <si>
    <t>Subinstalación con emisiones de proceso, CL</t>
  </si>
  <si>
    <t>Subinstalación con emisiones de proceso, no CL</t>
  </si>
  <si>
    <t>Lista de métodos de seguimiento:</t>
  </si>
  <si>
    <t>10.1.5. a) Una cantidad de emisiones asignadas a la producción de gases residuales se atribuirá a la subinstalación con referencia de producto en la que se produzcan los gases residuales.</t>
  </si>
  <si>
    <t>10.1.5. b) Una cantidad de emisiones asignadas al consumo del gas residual se atribuye a la subinstalación con referencia de producto, la subinstalación con referencia de calor, la subinstalación de calefacción urbana o la subinstalación con referencia de combustible donde se consume.</t>
  </si>
  <si>
    <t>3.1. Métodos aplicables</t>
  </si>
  <si>
    <t>3.2. Enfoque para la atribución de datos a las subinstalaciones</t>
  </si>
  <si>
    <t>3.3. Instrumentos de medición o procedimientos que no están bajo el control del titular</t>
  </si>
  <si>
    <t>3.4. Métodos de determinación indirecta</t>
  </si>
  <si>
    <t>3.2. 1. a) Los productos de la misma línea de producción, las entradas, las salidas y las emisiones correspondientes se atribuirán secuencialmente sobre la base del tiempo de utilización al año para cada subinstalación.</t>
  </si>
  <si>
    <t>3.2. 1. b) Sobre la base de la masa o el volumen de cada producto producido o de estimaciones basadas en el coeficiente de entalpías libres de reacción de las reacciones químicas implicadas o sobre la base de otra clave de distribución adecuada que esté confirmada por una metodología científica sólida.</t>
  </si>
  <si>
    <t>3.2. 2. a) Determinación de la distribución sobre la base de un método de determinación, como subcontaje, estimación, correlación, utilizado también en cada subinstalación («factor de reconciliación»).</t>
  </si>
  <si>
    <t xml:space="preserve">3.2. 2. b) Los datos podrán sustraerse del total de los datos de la instalación. </t>
  </si>
  <si>
    <t>3.3. a) Las cantidades indicadas en las facturas emitidas por un socio comercial.</t>
  </si>
  <si>
    <t xml:space="preserve">3.3. b) Las lecturas tomadas directamente de los sistemas de medición. </t>
  </si>
  <si>
    <t>3.3. c) La utilización de correlaciones empíricas facilitadas por un organismo competente e independiente, como proveedores de equipos, proveedores de ingeniería o laboratorios acreditados.</t>
  </si>
  <si>
    <t>3.4. a) Cálculo basado en un proceso químico o físico conocido, utilizando valores bibliográficos.</t>
  </si>
  <si>
    <t xml:space="preserve">3.4. b) Cálculo basado en los datos de diseño de la instalación. </t>
  </si>
  <si>
    <t>3.4. c) Correlación basada en ensayos empíricos para determinar los valores de estimación.</t>
  </si>
  <si>
    <t>4.4. a) Métodos de conformidad con el plan de seguimiento aprobado en virtud del Reglamento (UE) n.º 601/2012.</t>
  </si>
  <si>
    <t>4.4. b) Lecturas de instrumentos de medida supeditados a un control metrológico legal nacional o instrumentos de medida conformes con los requisitos de la Directiva 2014/31/UE o de la Directiva 2014/32/UE, para la determinación directa de un conjunto de datos.</t>
  </si>
  <si>
    <t>4.4. c) Lecturas de instrumentos de medida bajo el control de los titulares, para la determinación directa de un conjunto de datos no incluido en la letra b).</t>
  </si>
  <si>
    <t>4.4. d) Lecturas de instrumentos de medida que no están bajo el control de los titulares, para la determinación directa de un conjunto de datos no incluido en la letra b).</t>
  </si>
  <si>
    <t>4.4. e) Lecturas de instrumentos de medida para la determinación indirecta de un conjunto de datos, a condición de que se establezca una correlación adecuada entre la medición y ese conjunto de datos con arreglo a lo dispuesto en la sección 3.4 del presente anexo.</t>
  </si>
  <si>
    <t>4.4. f) Otros métodos, en particular para los datos históricos o cuando el titular no pueda determinar que hay otra fuente de datos disponible.</t>
  </si>
  <si>
    <t>4.5. a) Lecturas de instrumentos de medida supeditados a un control metrológico legal nacional o instrumentos de medida conformes con los requisitos de la Directiva 2014/31/UE o de la Directiva 2014/32/UE.</t>
  </si>
  <si>
    <t>4.5. b) Lecturas de instrumentos de medida bajo el control del titular, para la determinación directa de un conjunto de datos no incluido en la letra a).</t>
  </si>
  <si>
    <t>4.5. c) Lecturas de instrumentos de medida que no están bajo el control del titular, para la determinación directa de un conjunto de datos no incluido en la letra a).</t>
  </si>
  <si>
    <t>4.5. d) Lecturas de instrumentos de medida para la determinación indirecta de un conjunto de datos, a condición de que se establezca una correlación adecuada entre la medición y ese conjunto de datos con arreglo a lo dispuesto en el anexo VII, sección 3.4 (FAR).</t>
  </si>
  <si>
    <t>4.5. e) Cálculo de un indicador para determinar las cantidades netas de calor medible con arreglo al método 3 del anexo VII, sección 7.2 (FAR).</t>
  </si>
  <si>
    <t>4.5. f) Otros métodos, en particular para los datos históricos o cuando el titular no pueda determinar que hay otra fuente de datos disponible.</t>
  </si>
  <si>
    <t>4.6. a) Métodos para determinar factores de cálculo de conformidad con el plan de seguimiento aprobado en virtud del Reglamento (UE) n.º 601/2012.</t>
  </si>
  <si>
    <t>4.6. b) Análisis de laboratorio de conformidad con el anexo VII, sección 6.1 (FAR).</t>
  </si>
  <si>
    <t>4.6. c) Análisis de laboratorio simplificados de conformidad con el anexo VII, sección 6.2 (FAR).</t>
  </si>
  <si>
    <t>4.6. d) Valores constantes sobre la base de una de las fuentes de datos siguientes: factores estándar, valores bibliográficos, valores especificados y garantizados por el proveedor.</t>
  </si>
  <si>
    <t>4.6. e) Valores constantes sobre la base de una de las fuentes de datos siguientes: factores estándar y estequiométricos, valores basados en análisis, otros valores basados en pruebas científicas.</t>
  </si>
  <si>
    <t>5. a) Mediante equipos de medida que registren continuamente el proceso en el que se consume o produce el material.</t>
  </si>
  <si>
    <t>5. b) Sumando las medidas de cada cantidad entregada o producida por separado, teniendo en cuenta los cambios pertinentes de las existencias.</t>
  </si>
  <si>
    <t>7.2. Método 1: Utilización de mediciones</t>
  </si>
  <si>
    <t>7.2. Método 2: Utilización de documentación</t>
  </si>
  <si>
    <t>7.2. Método 3: Cálculo de un indicador basado en la eficiencia medida</t>
  </si>
  <si>
    <t>7.2. Método 4: Cálculo de un indicador basado en la eficiencia de referencia</t>
  </si>
  <si>
    <t>La Directiva 2003/87/CE, modificada en último lugar por la Directiva 2023/959/UE (en lo sucesivo, «la Directiva RCDE»), solicita a los Estados Miembros que asignen derechos de emisión de forma gratuita a las instalaciones sobre la base de unas normas plenamente armonizadas a escala de la Unión (artículo 10 bis, apartado 1). La Directiva puede descargarse en:</t>
  </si>
  <si>
    <t>Esta es la primera versión publicada de la plantilla actualizada para 2026-2030. Versión del 9 de abril de 2024. VÁLIDA PARA LA PRESENTACIÓN DEL PLAN METODOLÓGICO DE SEGUIMIENTO A MÁS TARDAR EL 31 DE MAYO DE 2024.</t>
  </si>
  <si>
    <t>Por ejemplo, si el identificador en el Registro es «ES000000000123456», introduzca aquí «123456». Junto con el Estado miembro seleccionado en (c), este ID de Registro (ID único) se mostrará automáticamente en (f) a continuación.</t>
  </si>
  <si>
    <t>El estado en relación con la exposición a riesgo significativo de fuga de carbono ("CL") se basa en el Reglamento (UE) 2019/708</t>
  </si>
  <si>
    <t>Para cada tipo de enfoque alternativo, puede haber un máximo de tres subinstalaciones, una expuesta a un riesgo significativo de fuga de carbono (dividida en CBAM y no CBAM) y la otra no expuesta.</t>
  </si>
  <si>
    <t>Como excepción a esta regla, en el caso del calor medible se define una cuarta subinstalación para el suministro de calefacción urbana.</t>
  </si>
  <si>
    <t>El estado CBAM de la subinstalación depende de si los códigos NC de las mercancías producidas figuran en el anexo I del Reglamento (UE) 2023/956.</t>
  </si>
  <si>
    <t>Todos los flujos de energía y materiales, en particular los flujos fuente, el calor medible y no medible, la electricidad, en su caso, y los gases residuales.</t>
  </si>
  <si>
    <t>Límites de las subinstalaciones, incluida la división entre subinstalaciones que prestan servicio a sectores considerados expuestos a un riesgo significativo de fuga de carbono y subinstalaciones que prestan servicio a otros sectores, sobre la base de NACE rev. 2 o PRODCOM 2010, así como la división entre mercancías cubiertas o no por CBAM.</t>
  </si>
  <si>
    <t>Lista de subinstalaciones para las listas desplegables:</t>
  </si>
  <si>
    <t>Por favor, incluya una referencia al procedimiento previsto en el art. 22 bis(2) para aplicar las recomendaciones y, en su caso, demostrar la aplicación de las condiciones contempladas en el Art. 22bis(1).</t>
  </si>
  <si>
    <t>Entradas de energía</t>
  </si>
  <si>
    <t>Flujos de entrada de energía</t>
  </si>
  <si>
    <t>El punto 1. incluye la cantidad de entrada de combustible y el contenido energético correspondiente. Cuando proceda y no se incluya en el punto 1., en el punto 2. deberán facilitarse los métodos utilizados para determinar las entradas de material y el contenido energético correspondiente de la reacción exotérmica. El método para cuantificar le entrada de electricidad con fines de producción de calor (por ejemplo, calderas eléctricas, bombas de calor).</t>
  </si>
  <si>
    <t>Contenido energético del combustible</t>
  </si>
  <si>
    <t>Entrada y salida de materiales (calor exotérmico)</t>
  </si>
  <si>
    <t>Contenido de energía (calor exotérmico)</t>
  </si>
  <si>
    <t>Entrada de electricidad para producción de calor</t>
  </si>
  <si>
    <t>1) Si la instalación está produciendo electricidad, la metodología debe cubrir la electricidad producida, y la electricidad importada, exportada y consumida.
2) Si la instalación no produce electricidad, solo debe incluirse a continuación la metodología relativa al consumo de electricidad.</t>
  </si>
  <si>
    <t>Descripción de la metodología para el seguimiento de los productos y mercancías producidos</t>
  </si>
  <si>
    <t>Debe incluir la metodología sobre cómo se realiza el seguimiento de los códigos PRODCOM y NC pertinentes de conformidad con la sección 9. del anexo VII (FAR).</t>
  </si>
  <si>
    <t>De acuerdo con la sección 2.5(f) del Anexo IV de las FAR, el "consumo eléctrico pertinente" debe describirse teniendo en cuenta los límites del sistema de la subinstalación, tal y como se enumeran en la sección 2 del Anexo I de las FAR. Para los productos de referencia no enumerados en la sección 2 del anexo I, la entrada de información aquí es opcional.</t>
  </si>
  <si>
    <t>Entrada de energía a esta subinstalación y factor de emisión pertinente</t>
  </si>
  <si>
    <t>la fuente de datos utilizada para cuantificar las entradas de combustible y la entrada de materiales (calor exotérmico) con arreglo a la sección 4.4 del anexo VII de las FAR.</t>
  </si>
  <si>
    <t>Entrada de combustible y materiales</t>
  </si>
  <si>
    <t>Debe incluir la metodología aplicada para el seguimiento de los códigos PRODCOM y NC pertinentes de conformidad con la sección 9 del anexo VII (FAR).</t>
  </si>
  <si>
    <t xml:space="preserve">Si ha exportado calor medible a instalaciones o entidades no incluidas en el comercio de derechos de emisión de la UE, describa cómo ha determinado el estado de fuga de carbono de los procesos en los que se consumió ese calor medible. Relacione, en la medida de lo posible, las entidades e instalaciones, también las subinstalaciones de esas instalaciones, cuando sea factible, y enumere los códigos NC, NACE y PRODCOM correspondientes.   </t>
  </si>
  <si>
    <t>la fuente de datos utilizada para la cuantificación la entrada de combustible y la entrada de materiales (calor exotérmico) de acuerdo con la sección 4.4 del anexo VII de las FAR y la entrada de electricidad para la producción de calor con arreglo a la sección 4.5 del anexo VII de las FAR.</t>
  </si>
  <si>
    <t>Calor producido a partir de electricidad</t>
  </si>
  <si>
    <t>la fuente de datos utilizada para la cuantificación la entrada de combustible y material (calor exotérmico) de conformidad con la sección 4.4 del anexo VII de las FAR y la entrada de electricidad para la producción de calor con arreglo a la sección 4.5 del anexo VII de las FAR.</t>
  </si>
  <si>
    <t>Fracción volumétrica de monóxido de carbono</t>
  </si>
  <si>
    <t>Exportación real de calor neto</t>
  </si>
  <si>
    <t>Emisiones directas reales (excl. las relacionadas con el calor)</t>
  </si>
  <si>
    <t>Instalación de incineración de residuos municipales</t>
  </si>
  <si>
    <t>Refino de aceites, minerales y no minerales</t>
  </si>
  <si>
    <t>Mineral de hierro aglomerado</t>
  </si>
  <si>
    <t>Producción de hierro o acero (fusión primaria o secundaria), incluida la colada continua, con una capacidad superior a 2,5 toneladas por hora</t>
  </si>
  <si>
    <t>Fundición de hierro, CBAM</t>
  </si>
  <si>
    <t>Fundición de hierro, non-CBAM</t>
  </si>
  <si>
    <t>Producción de aluminio primario o alúmina</t>
  </si>
  <si>
    <t>Secado o calcinación de yeso o producción de placas de yeso y otros productos de yeso, con una capacidad de producción de yeso calcinado o yeso secundario seco superior a un total de 20 toneladas diarias</t>
  </si>
  <si>
    <t>Producción de negro de humo mediante la carbonización de sustancias orgánicas como aceites, alquitranes y residuos de craqueo y destilación, con una capacidad de producción superior a 50 toneladas diarias</t>
  </si>
  <si>
    <t>Producción de hidrógeno (H2) y gas de síntesis con una capacidad de producción superior a 5 toneladas diarias</t>
  </si>
  <si>
    <t>Subinstalación con referencia de calor, CL, no-CBAM</t>
  </si>
  <si>
    <t>Subinstalación con referencia de calor, no-CL, no-CBAM</t>
  </si>
  <si>
    <t>Subinstalación con referencia de calor, CBAM</t>
  </si>
  <si>
    <t>Subinstalación de calefacción urbana</t>
  </si>
  <si>
    <t>Subinstalación con referencia de combustible, CL, no-CBAM</t>
  </si>
  <si>
    <t>Subinstalación con referencia de combustible, no-CL, no-CBAM</t>
  </si>
  <si>
    <t>Subinstalación con referencia de combustible, CBAM</t>
  </si>
  <si>
    <t>Subinstalación con emisiones de proceso, CL, no-CBAM</t>
  </si>
  <si>
    <t>Subinstalación con emisiones de proceso, no-CL, no-CBAM</t>
  </si>
  <si>
    <t>Subinstalación con emisiones de proceso, CBAM</t>
  </si>
  <si>
    <t>4.4.(a) Métodos de conformidad con el plan de seguimiento aprobado en virtud del Reglamento (UE) nº 2018/2066</t>
  </si>
  <si>
    <t>4.6.(a) Métodos para determinar los factores de cálculo de conformidad con el plan de seguimiento aprobado en virtud del Reglamento (UE) n.º 2018/2066</t>
  </si>
  <si>
    <t>Esta es la versión en español de la primera versión (definitiva) en inglés publicada el 15 de marzo de 2019. ÚNICA VERSIÓN VÁLIDA PARA LA PRESENTACIÓN DEL PLAN METODOLÓGICO DE SEGUIMIENTO ANTES DEL 31 DE MAYO DE 2019.</t>
  </si>
  <si>
    <t>Esta es la tercera versión publicada de la plantilla actualizada para 2026-2030. Versión del 15 de abril de 2024. VÁLIDA PARA LA PRESENTACIÓN DEL PLAN METODOLÓGICO DE SEGUIMIENTO A MÁS TARDAR EL 31 DE MAYO DE 2024.</t>
  </si>
  <si>
    <t>La notificación del presente plan a través de la Sede Electrónica del Ministerio para la Transición Ecológica y el Reto Demográfico debe hacerse utilizando un certificado de representación de la instalación.</t>
  </si>
  <si>
    <t xml:space="preserve">El presente plan debe presentarse en formato Excel en el apartado “Adjuntar Formulario de Solicitud” del correspondiente procedimiento electrónico. </t>
  </si>
  <si>
    <t>No es necesario firmar el presente formulario, ya que al presentarse a través de la Sede Electrónica toda la documentación presentada queda firmada por el representante legal poseedor del certificado de representación de la instalación utilizado para iniciar el procedimiento en la Sede Electrónica.</t>
  </si>
  <si>
    <r>
      <t xml:space="preserve">Esta hoja permite llevar un registro de la versión más reciente del plan metodológico de seguimiento. Cada versión del plan debe tener un número único y una fecha de referencia.
</t>
    </r>
    <r>
      <rPr>
        <b/>
        <i/>
        <sz val="8"/>
        <color rgb="FF333399"/>
        <rFont val="Arial"/>
        <family val="2"/>
      </rPr>
      <t>Corresponde a la Oficina Española de Cambio Climático (OECC - MITECO) aprobar el plan metodológico de seguimiento y las revisiones del mismo que correspondan.</t>
    </r>
    <r>
      <rPr>
        <i/>
        <sz val="8"/>
        <color rgb="FF333399"/>
        <rFont val="Arial"/>
        <family val="2"/>
      </rPr>
      <t xml:space="preserve">
</t>
    </r>
    <r>
      <rPr>
        <b/>
        <i/>
        <sz val="8"/>
        <color rgb="FF333399"/>
        <rFont val="Arial"/>
        <family val="2"/>
      </rPr>
      <t>LA VERSIÓN PRESENTADA PARA LA SOLICITUD DE ASIGNACIÓN 2026-2030 DEBERÁ FIGURAR CON EL NÚMERO DE VERSIÓN 1</t>
    </r>
  </si>
  <si>
    <t xml:space="preserve">LA VERSIÓN PRESENTADA PARA LA SOLICITUD DE ASIGNACIÓN 2026-2030 DEBERÁ FIGURAR CON EL NÚMERO DE VERSIÓN 1. No continúe con la numeración a partir de la versión del PMS que ya tiene aprobado, ya que aquel debe de seguir vigente durante lo que resta de periodo 2021-2025 y puede necesitar actualizaciones, y por tanto, nuevas versiones que deben numerarse de forma consecutiva, al menos hasta el final de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</si>
</sst>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 ;[Red]\-#,##0\ "/>
    <numFmt numFmtId="165" formatCode="0.000"/>
    <numFmt numFmtId="166" formatCode="0.0"/>
  </numFmts>
  <fonts count="106" x14ac:knownFonts="1">
    <font>
      <sz val="11"/>
      <color theme="1"/>
      <name val="Calibri"/>
      <family val="2"/>
      <scheme val="minor"/>
    </font>
    <font>
      <sz val="10"/>
      <name val="Arial"/>
      <family val="2"/>
    </font>
    <font>
      <sz val="11"/>
      <color indexed="8"/>
      <name val="Calibri"/>
      <family val="2"/>
    </font>
    <font>
      <sz val="10"/>
      <name val="Arial"/>
      <family val="2"/>
    </font>
    <font>
      <b/>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indexed="13"/>
      <name val="Arial"/>
      <family val="2"/>
    </font>
    <font>
      <sz val="11"/>
      <color theme="1"/>
      <name val="Arial"/>
      <family val="2"/>
    </font>
    <font>
      <b/>
      <sz val="14"/>
      <name val="Arial"/>
      <family val="2"/>
    </font>
    <font>
      <b/>
      <sz val="12"/>
      <color indexed="9"/>
      <name val="Arial"/>
      <family val="2"/>
    </font>
    <font>
      <b/>
      <sz val="11"/>
      <color indexed="62"/>
      <name val="Arial"/>
      <family val="2"/>
    </font>
    <font>
      <i/>
      <sz val="8"/>
      <color indexed="62"/>
      <name val="Arial"/>
      <family val="2"/>
    </font>
    <font>
      <b/>
      <sz val="11"/>
      <color indexed="18"/>
      <name val="Arial"/>
      <family val="2"/>
    </font>
    <font>
      <sz val="10"/>
      <color indexed="10"/>
      <name val="Arial"/>
      <family val="2"/>
    </font>
    <font>
      <b/>
      <i/>
      <sz val="8"/>
      <color indexed="62"/>
      <name val="Arial"/>
      <family val="2"/>
    </font>
    <font>
      <b/>
      <i/>
      <sz val="10"/>
      <color indexed="62"/>
      <name val="Arial"/>
      <family val="2"/>
    </font>
    <font>
      <sz val="8"/>
      <name val="Arial"/>
      <family val="2"/>
    </font>
    <font>
      <b/>
      <sz val="10"/>
      <color indexed="62"/>
      <name val="Arial"/>
      <family val="2"/>
    </font>
    <font>
      <i/>
      <sz val="8"/>
      <color indexed="18"/>
      <name val="Arial"/>
      <family val="2"/>
    </font>
    <font>
      <sz val="10"/>
      <name val="Arial"/>
      <family val="2"/>
    </font>
    <font>
      <i/>
      <sz val="10"/>
      <name val="Arial"/>
      <family val="2"/>
    </font>
    <font>
      <b/>
      <sz val="11"/>
      <name val="Arial"/>
      <family val="2"/>
    </font>
    <font>
      <u/>
      <sz val="10"/>
      <color indexed="12"/>
      <name val="Arial"/>
      <family val="2"/>
    </font>
    <font>
      <b/>
      <u/>
      <sz val="10"/>
      <color indexed="12"/>
      <name val="Arial"/>
      <family val="2"/>
    </font>
    <font>
      <sz val="9"/>
      <name val="Times New Roman"/>
      <family val="1"/>
    </font>
    <font>
      <sz val="10"/>
      <color theme="1"/>
      <name val="Arial"/>
      <family val="2"/>
    </font>
    <font>
      <sz val="8"/>
      <color theme="1"/>
      <name val="Arial"/>
      <family val="2"/>
    </font>
    <font>
      <b/>
      <sz val="11"/>
      <color theme="1"/>
      <name val="Arial"/>
      <family val="2"/>
    </font>
    <font>
      <u/>
      <sz val="10"/>
      <name val="Arial"/>
      <family val="2"/>
    </font>
    <font>
      <sz val="10"/>
      <name val="Arial"/>
      <family val="2"/>
    </font>
    <font>
      <b/>
      <u/>
      <sz val="10"/>
      <color indexed="62"/>
      <name val="Arial"/>
      <family val="2"/>
    </font>
    <font>
      <b/>
      <u/>
      <sz val="20"/>
      <color indexed="62"/>
      <name val="Arial"/>
      <family val="2"/>
    </font>
    <font>
      <sz val="10"/>
      <color indexed="12"/>
      <name val="Arial"/>
      <family val="2"/>
    </font>
    <font>
      <b/>
      <i/>
      <sz val="22"/>
      <color rgb="FFFF0000"/>
      <name val="Arial"/>
      <family val="2"/>
    </font>
    <font>
      <sz val="10"/>
      <color indexed="18"/>
      <name val="Arial"/>
      <family val="2"/>
    </font>
    <font>
      <b/>
      <sz val="10"/>
      <color indexed="18"/>
      <name val="Arial"/>
      <family val="2"/>
    </font>
    <font>
      <sz val="14"/>
      <color rgb="FFFF0000"/>
      <name val="Arial"/>
      <family val="2"/>
    </font>
    <font>
      <u/>
      <sz val="10"/>
      <color indexed="62"/>
      <name val="Arial"/>
      <family val="2"/>
    </font>
    <font>
      <sz val="10"/>
      <color indexed="62"/>
      <name val="Arial"/>
      <family val="2"/>
    </font>
    <font>
      <b/>
      <sz val="12"/>
      <name val="Arial"/>
      <family val="2"/>
    </font>
    <font>
      <b/>
      <sz val="9"/>
      <name val="Arial"/>
      <family val="2"/>
    </font>
    <font>
      <sz val="9"/>
      <name val="Arial"/>
      <family val="2"/>
    </font>
    <font>
      <sz val="10"/>
      <color indexed="48"/>
      <name val="Arial"/>
      <family val="2"/>
    </font>
    <font>
      <i/>
      <sz val="8"/>
      <name val="Arial"/>
      <family val="2"/>
    </font>
    <font>
      <b/>
      <sz val="8"/>
      <name val="Arial"/>
      <family val="2"/>
    </font>
    <font>
      <b/>
      <sz val="10"/>
      <color indexed="10"/>
      <name val="Arial"/>
      <family val="2"/>
    </font>
    <font>
      <b/>
      <sz val="8"/>
      <color indexed="62"/>
      <name val="Arial"/>
      <family val="2"/>
    </font>
    <font>
      <sz val="8"/>
      <color indexed="62"/>
      <name val="Arial"/>
      <family val="2"/>
    </font>
    <font>
      <sz val="10"/>
      <name val="Arial"/>
      <family val="2"/>
    </font>
    <font>
      <b/>
      <sz val="10"/>
      <color indexed="12"/>
      <name val="Arial"/>
      <family val="2"/>
    </font>
    <font>
      <sz val="9"/>
      <color indexed="81"/>
      <name val="Tahoma"/>
      <family val="2"/>
    </font>
    <font>
      <u/>
      <sz val="10"/>
      <color rgb="FF0000FF"/>
      <name val="Arial"/>
      <family val="2"/>
    </font>
    <font>
      <b/>
      <sz val="10"/>
      <color theme="1"/>
      <name val="Arial"/>
      <family val="2"/>
    </font>
    <font>
      <b/>
      <i/>
      <sz val="10"/>
      <color theme="0"/>
      <name val="Arial"/>
      <family val="2"/>
    </font>
    <font>
      <u/>
      <sz val="8"/>
      <color indexed="12"/>
      <name val="Arial"/>
      <family val="2"/>
    </font>
    <font>
      <i/>
      <sz val="10"/>
      <color indexed="62"/>
      <name val="Arial"/>
      <family val="2"/>
    </font>
    <font>
      <b/>
      <sz val="9"/>
      <color indexed="81"/>
      <name val="Segoe UI"/>
      <family val="2"/>
    </font>
    <font>
      <sz val="11"/>
      <color rgb="FF000000"/>
      <name val="Calibri"/>
      <family val="2"/>
      <scheme val="minor"/>
    </font>
    <font>
      <b/>
      <u/>
      <sz val="20"/>
      <color rgb="FF333399"/>
      <name val="Arial"/>
      <family val="2"/>
    </font>
    <font>
      <b/>
      <sz val="14"/>
      <color theme="1"/>
      <name val="Arial"/>
      <family val="2"/>
    </font>
    <font>
      <b/>
      <sz val="12"/>
      <color rgb="FFFFFFFF"/>
      <name val="Arial"/>
      <family val="2"/>
    </font>
    <font>
      <sz val="10"/>
      <color rgb="FF000080"/>
      <name val="Arial"/>
      <family val="2"/>
    </font>
    <font>
      <i/>
      <sz val="10"/>
      <color rgb="FF000080"/>
      <name val="Arial"/>
      <family val="2"/>
    </font>
    <font>
      <b/>
      <sz val="10"/>
      <color rgb="FF000080"/>
      <name val="Arial"/>
      <family val="2"/>
    </font>
    <font>
      <u/>
      <sz val="10"/>
      <color rgb="FF333399"/>
      <name val="Arial"/>
      <family val="2"/>
    </font>
    <font>
      <sz val="10"/>
      <color rgb="FF333399"/>
      <name val="Arial"/>
      <family val="2"/>
    </font>
    <font>
      <i/>
      <sz val="8"/>
      <color rgb="FF333399"/>
      <name val="Arial"/>
      <family val="2"/>
    </font>
    <font>
      <sz val="10"/>
      <color rgb="FFFF0000"/>
      <name val="Arial"/>
      <family val="2"/>
    </font>
    <font>
      <b/>
      <sz val="12"/>
      <color theme="1"/>
      <name val="Arial"/>
      <family val="2"/>
    </font>
    <font>
      <b/>
      <i/>
      <sz val="8"/>
      <color rgb="FF333399"/>
      <name val="Arial"/>
      <family val="2"/>
    </font>
    <font>
      <b/>
      <i/>
      <sz val="10"/>
      <color rgb="FF333399"/>
      <name val="Arial"/>
      <family val="2"/>
    </font>
    <font>
      <b/>
      <sz val="11"/>
      <color rgb="FF333399"/>
      <name val="Arial"/>
      <family val="2"/>
    </font>
    <font>
      <sz val="9"/>
      <color theme="1"/>
      <name val="Arial"/>
      <family val="2"/>
    </font>
    <font>
      <i/>
      <sz val="8"/>
      <color rgb="FF000080"/>
      <name val="Arial"/>
      <family val="2"/>
    </font>
    <font>
      <i/>
      <u/>
      <sz val="8"/>
      <color rgb="FF000080"/>
      <name val="Arial"/>
      <family val="2"/>
    </font>
    <font>
      <i/>
      <sz val="8"/>
      <color theme="1"/>
      <name val="Arial"/>
      <family val="2"/>
    </font>
    <font>
      <i/>
      <u/>
      <sz val="8"/>
      <color theme="1"/>
      <name val="Arial"/>
      <family val="2"/>
    </font>
    <font>
      <i/>
      <vertAlign val="subscript"/>
      <sz val="8"/>
      <color rgb="FF333399"/>
      <name val="Arial"/>
      <family val="2"/>
    </font>
    <font>
      <i/>
      <sz val="10"/>
      <color rgb="FF333399"/>
      <name val="Arial"/>
      <family val="2"/>
    </font>
    <font>
      <b/>
      <sz val="8"/>
      <color rgb="FF333399"/>
      <name val="Arial"/>
      <family val="2"/>
    </font>
    <font>
      <u/>
      <sz val="10"/>
      <color theme="1"/>
      <name val="Arial"/>
      <family val="2"/>
    </font>
    <font>
      <sz val="10"/>
      <color rgb="FF000000"/>
      <name val="Arial"/>
      <family val="2"/>
    </font>
    <font>
      <b/>
      <i/>
      <sz val="10"/>
      <color rgb="FFFFFFFF"/>
      <name val="Arial"/>
      <family val="2"/>
    </font>
    <font>
      <b/>
      <sz val="11"/>
      <color rgb="FF000080"/>
      <name val="Arial"/>
      <family val="2"/>
    </font>
    <font>
      <b/>
      <i/>
      <sz val="11"/>
      <color rgb="FF000080"/>
      <name val="Arial"/>
      <family val="2"/>
    </font>
    <font>
      <u/>
      <vertAlign val="subscript"/>
      <sz val="10"/>
      <color theme="1"/>
      <name val="Arial"/>
      <family val="2"/>
    </font>
    <font>
      <b/>
      <vertAlign val="subscript"/>
      <sz val="10"/>
      <color theme="1"/>
      <name val="Arial"/>
      <family val="2"/>
    </font>
    <font>
      <vertAlign val="subscript"/>
      <sz val="10"/>
      <color theme="1"/>
      <name val="Arial"/>
      <family val="2"/>
    </font>
    <font>
      <b/>
      <sz val="10"/>
      <color rgb="FFFFFF00"/>
      <name val="Arial"/>
      <family val="2"/>
    </font>
    <font>
      <vertAlign val="subscript"/>
      <sz val="10"/>
      <color rgb="FF000000"/>
      <name val="Arial"/>
      <family val="2"/>
    </font>
    <font>
      <b/>
      <sz val="10"/>
      <color theme="0"/>
      <name val="Arial"/>
      <family val="2"/>
    </font>
  </fonts>
  <fills count="58">
    <fill>
      <patternFill patternType="none"/>
    </fill>
    <fill>
      <patternFill patternType="gray125"/>
    </fill>
    <fill>
      <patternFill patternType="solid">
        <fgColor rgb="FFFFFF00"/>
        <bgColor indexed="64"/>
      </patternFill>
    </fill>
    <fill>
      <patternFill patternType="solid">
        <fgColor indexed="55"/>
      </patternFill>
    </fill>
    <fill>
      <patternFill patternType="solid">
        <fgColor indexed="47"/>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12"/>
        <bgColor indexed="64"/>
      </patternFill>
    </fill>
    <fill>
      <patternFill patternType="solid">
        <fgColor indexed="9"/>
        <bgColor indexed="64"/>
      </patternFill>
    </fill>
    <fill>
      <patternFill patternType="solid">
        <fgColor rgb="FFFFFFCC"/>
        <bgColor indexed="64"/>
      </patternFill>
    </fill>
    <fill>
      <patternFill patternType="solid">
        <fgColor indexed="41"/>
        <bgColor indexed="64"/>
      </patternFill>
    </fill>
    <fill>
      <patternFill patternType="solid">
        <fgColor indexed="42"/>
        <bgColor indexed="64"/>
      </patternFill>
    </fill>
    <fill>
      <patternFill patternType="solid">
        <fgColor indexed="13"/>
        <bgColor indexed="64"/>
      </patternFill>
    </fill>
    <fill>
      <patternFill patternType="solid">
        <fgColor rgb="FFCCFFCC"/>
        <bgColor indexed="64"/>
      </patternFill>
    </fill>
    <fill>
      <patternFill patternType="solid">
        <fgColor rgb="FFCCFFFF"/>
        <bgColor indexed="64"/>
      </patternFill>
    </fill>
    <fill>
      <patternFill patternType="solid">
        <fgColor indexed="55"/>
        <bgColor indexed="64"/>
      </patternFill>
    </fill>
    <fill>
      <patternFill patternType="solid">
        <fgColor indexed="27"/>
        <bgColor indexed="64"/>
      </patternFill>
    </fill>
    <fill>
      <patternFill patternType="solid">
        <fgColor theme="9"/>
        <bgColor indexed="64"/>
      </patternFill>
    </fill>
    <fill>
      <patternFill patternType="solid">
        <fgColor theme="0"/>
        <bgColor indexed="64"/>
      </patternFill>
    </fill>
    <fill>
      <patternFill patternType="solid">
        <fgColor theme="9" tint="0.59999389629810485"/>
        <bgColor indexed="64"/>
      </patternFill>
    </fill>
    <fill>
      <patternFill patternType="solid">
        <fgColor indexed="11"/>
        <bgColor indexed="64"/>
      </patternFill>
    </fill>
    <fill>
      <patternFill patternType="solid">
        <fgColor rgb="FFFF0000"/>
        <bgColor indexed="64"/>
      </patternFill>
    </fill>
    <fill>
      <patternFill patternType="solid">
        <fgColor indexed="43"/>
        <bgColor indexed="64"/>
      </patternFill>
    </fill>
    <fill>
      <patternFill patternType="solid">
        <fgColor indexed="57"/>
        <bgColor indexed="64"/>
      </patternFill>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lightUp">
        <bgColor indexed="9"/>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3"/>
        <bgColor indexed="64"/>
      </patternFill>
    </fill>
    <fill>
      <patternFill patternType="solid">
        <fgColor rgb="FFBFBFBF"/>
        <bgColor indexed="64"/>
      </patternFill>
    </fill>
    <fill>
      <patternFill patternType="solid">
        <fgColor rgb="FFFFFFFF"/>
        <bgColor indexed="64"/>
      </patternFill>
    </fill>
    <fill>
      <patternFill patternType="solid">
        <fgColor rgb="FF0000FF"/>
        <bgColor indexed="64"/>
      </patternFill>
    </fill>
    <fill>
      <patternFill patternType="solid">
        <fgColor rgb="FF00FF00"/>
        <bgColor indexed="64"/>
      </patternFill>
    </fill>
    <fill>
      <patternFill patternType="solid">
        <fgColor rgb="FF808080"/>
        <bgColor indexed="64"/>
      </patternFill>
    </fill>
    <fill>
      <patternFill patternType="solid">
        <fgColor rgb="FFC0C0C0"/>
        <bgColor indexed="64"/>
      </patternFill>
    </fill>
    <fill>
      <patternFill patternType="solid">
        <fgColor rgb="FFDCE6F1"/>
        <bgColor indexed="64"/>
      </patternFill>
    </fill>
    <fill>
      <patternFill patternType="solid">
        <fgColor rgb="FF1F497D"/>
        <bgColor indexed="64"/>
      </patternFill>
    </fill>
  </fills>
  <borders count="10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medium">
        <color indexed="64"/>
      </left>
      <right style="medium">
        <color indexed="64"/>
      </right>
      <top/>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auto="1"/>
      </left>
      <right/>
      <top style="medium">
        <color auto="1"/>
      </top>
      <bottom/>
      <diagonal/>
    </border>
    <border>
      <left/>
      <right/>
      <top style="medium">
        <color auto="1"/>
      </top>
      <bottom/>
      <diagonal/>
    </border>
    <border>
      <left/>
      <right/>
      <top/>
      <bottom style="medium">
        <color auto="1"/>
      </bottom>
      <diagonal/>
    </border>
    <border>
      <left/>
      <right style="medium">
        <color auto="1"/>
      </right>
      <top/>
      <bottom style="medium">
        <color auto="1"/>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12"/>
      </top>
      <bottom/>
      <diagonal/>
    </border>
    <border>
      <left style="thin">
        <color indexed="64"/>
      </left>
      <right/>
      <top style="medium">
        <color indexed="64"/>
      </top>
      <bottom/>
      <diagonal/>
    </border>
    <border>
      <left/>
      <right/>
      <top style="medium">
        <color indexed="64"/>
      </top>
      <bottom/>
      <diagonal/>
    </border>
    <border>
      <left style="thin">
        <color indexed="64"/>
      </left>
      <right/>
      <top style="hair">
        <color indexed="64"/>
      </top>
      <bottom/>
      <diagonal/>
    </border>
    <border>
      <left/>
      <right style="thin">
        <color indexed="64"/>
      </right>
      <top style="hair">
        <color indexed="64"/>
      </top>
      <bottom/>
      <diagonal/>
    </border>
    <border>
      <left style="medium">
        <color auto="1"/>
      </left>
      <right/>
      <top style="medium">
        <color auto="1"/>
      </top>
      <bottom/>
      <diagonal/>
    </border>
  </borders>
  <cellStyleXfs count="107">
    <xf numFmtId="0" fontId="0" fillId="0" borderId="0"/>
    <xf numFmtId="0" fontId="1" fillId="0" borderId="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6"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6" borderId="0" applyNumberFormat="0" applyBorder="0" applyAlignment="0" applyProtection="0"/>
    <xf numFmtId="0" fontId="5" fillId="18" borderId="0" applyNumberFormat="0" applyBorder="0" applyAlignment="0" applyProtection="0"/>
    <xf numFmtId="0" fontId="5" fillId="12"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18" borderId="0" applyNumberFormat="0" applyBorder="0" applyAlignment="0" applyProtection="0"/>
    <xf numFmtId="0" fontId="5" fillId="12"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7" borderId="0" applyNumberFormat="0" applyBorder="0" applyAlignment="0" applyProtection="0"/>
    <xf numFmtId="0" fontId="5" fillId="24"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7" borderId="0" applyNumberFormat="0" applyBorder="0" applyAlignment="0" applyProtection="0"/>
    <xf numFmtId="0" fontId="5" fillId="24" borderId="0" applyNumberFormat="0" applyBorder="0" applyAlignment="0" applyProtection="0"/>
    <xf numFmtId="0" fontId="17" fillId="11" borderId="4" applyNumberFormat="0" applyAlignment="0" applyProtection="0"/>
    <xf numFmtId="0" fontId="6" fillId="8" borderId="0" applyNumberFormat="0" applyBorder="0" applyAlignment="0" applyProtection="0"/>
    <xf numFmtId="0" fontId="7" fillId="11" borderId="5" applyNumberFormat="0" applyAlignment="0" applyProtection="0"/>
    <xf numFmtId="0" fontId="7" fillId="11" borderId="5" applyNumberFormat="0" applyAlignment="0" applyProtection="0"/>
    <xf numFmtId="0" fontId="8" fillId="3" borderId="6" applyNumberFormat="0" applyAlignment="0" applyProtection="0"/>
    <xf numFmtId="0" fontId="14" fillId="4" borderId="5" applyNumberFormat="0" applyAlignment="0" applyProtection="0"/>
    <xf numFmtId="0" fontId="19" fillId="0" borderId="7" applyNumberFormat="0" applyFill="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9" borderId="0" applyNumberFormat="0" applyBorder="0" applyAlignment="0" applyProtection="0"/>
    <xf numFmtId="0" fontId="10" fillId="9" borderId="0" applyNumberFormat="0" applyBorder="0" applyAlignment="0" applyProtection="0"/>
    <xf numFmtId="0" fontId="11" fillId="0" borderId="8" applyNumberFormat="0" applyFill="0" applyAlignment="0" applyProtection="0"/>
    <xf numFmtId="0" fontId="12" fillId="0" borderId="9" applyNumberFormat="0" applyFill="0" applyAlignment="0" applyProtection="0"/>
    <xf numFmtId="0" fontId="13" fillId="0" borderId="10" applyNumberFormat="0" applyFill="0" applyAlignment="0" applyProtection="0"/>
    <xf numFmtId="0" fontId="13" fillId="0" borderId="0" applyNumberFormat="0" applyFill="0" applyBorder="0" applyAlignment="0" applyProtection="0"/>
    <xf numFmtId="0" fontId="14" fillId="4" borderId="5" applyNumberFormat="0" applyAlignment="0" applyProtection="0"/>
    <xf numFmtId="0" fontId="15" fillId="0" borderId="11" applyNumberFormat="0" applyFill="0" applyAlignment="0" applyProtection="0"/>
    <xf numFmtId="0" fontId="16" fillId="13" borderId="0" applyNumberFormat="0" applyBorder="0" applyAlignment="0" applyProtection="0"/>
    <xf numFmtId="0" fontId="3" fillId="5" borderId="12" applyNumberFormat="0" applyFont="0" applyAlignment="0" applyProtection="0"/>
    <xf numFmtId="0" fontId="2" fillId="5" borderId="12" applyNumberFormat="0" applyFont="0" applyAlignment="0" applyProtection="0"/>
    <xf numFmtId="0" fontId="17" fillId="11" borderId="4" applyNumberFormat="0" applyAlignment="0" applyProtection="0"/>
    <xf numFmtId="9" fontId="3" fillId="0" borderId="0" applyFont="0" applyFill="0" applyBorder="0" applyAlignment="0" applyProtection="0"/>
    <xf numFmtId="0" fontId="6" fillId="8" borderId="0" applyNumberFormat="0" applyBorder="0" applyAlignment="0" applyProtection="0"/>
    <xf numFmtId="0" fontId="18" fillId="0" borderId="0" applyNumberFormat="0" applyFill="0" applyBorder="0" applyAlignment="0" applyProtection="0"/>
    <xf numFmtId="0" fontId="19" fillId="0" borderId="7" applyNumberFormat="0" applyFill="0" applyAlignment="0" applyProtection="0"/>
    <xf numFmtId="0" fontId="18" fillId="0" borderId="0" applyNumberFormat="0" applyFill="0" applyBorder="0" applyAlignment="0" applyProtection="0"/>
    <xf numFmtId="0" fontId="11" fillId="0" borderId="8" applyNumberFormat="0" applyFill="0" applyAlignment="0" applyProtection="0"/>
    <xf numFmtId="0" fontId="12" fillId="0" borderId="9" applyNumberFormat="0" applyFill="0" applyAlignment="0" applyProtection="0"/>
    <xf numFmtId="0" fontId="13" fillId="0" borderId="10" applyNumberFormat="0" applyFill="0" applyAlignment="0" applyProtection="0"/>
    <xf numFmtId="0" fontId="13" fillId="0" borderId="0" applyNumberFormat="0" applyFill="0" applyBorder="0" applyAlignment="0" applyProtection="0"/>
    <xf numFmtId="0" fontId="15" fillId="0" borderId="11"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8" fillId="3" borderId="6" applyNumberFormat="0" applyAlignment="0" applyProtection="0"/>
    <xf numFmtId="0" fontId="1" fillId="5" borderId="12" applyNumberFormat="0" applyFont="0" applyAlignment="0" applyProtection="0"/>
    <xf numFmtId="9" fontId="1" fillId="0" borderId="0" applyFont="0" applyFill="0" applyBorder="0" applyAlignment="0" applyProtection="0"/>
    <xf numFmtId="0" fontId="34" fillId="0" borderId="0"/>
    <xf numFmtId="0" fontId="37" fillId="0" borderId="0" applyNumberFormat="0" applyFill="0" applyBorder="0" applyAlignment="0" applyProtection="0">
      <alignment vertical="top"/>
      <protection locked="0"/>
    </xf>
    <xf numFmtId="0" fontId="1" fillId="0" borderId="0" applyNumberFormat="0" applyFont="0" applyFill="0" applyBorder="0" applyProtection="0">
      <alignment horizontal="left" vertical="center" indent="5"/>
    </xf>
    <xf numFmtId="0" fontId="2" fillId="16"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15"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9" fontId="1" fillId="0" borderId="0" applyFont="0" applyFill="0" applyBorder="0" applyAlignment="0" applyProtection="0"/>
    <xf numFmtId="0" fontId="1" fillId="0" borderId="0"/>
    <xf numFmtId="4" fontId="39" fillId="0" borderId="0"/>
    <xf numFmtId="0" fontId="44" fillId="0" borderId="0"/>
    <xf numFmtId="0" fontId="63" fillId="0" borderId="0"/>
    <xf numFmtId="0" fontId="2" fillId="0" borderId="0"/>
  </cellStyleXfs>
  <cellXfs count="1087">
    <xf numFmtId="0" fontId="0" fillId="0" borderId="0" xfId="0"/>
    <xf numFmtId="0" fontId="4" fillId="0" borderId="13" xfId="1" applyFont="1" applyBorder="1"/>
    <xf numFmtId="0" fontId="23" fillId="26" borderId="0" xfId="0" applyFont="1" applyFill="1" applyAlignment="1">
      <alignment vertical="top"/>
    </xf>
    <xf numFmtId="164" fontId="1" fillId="26" borderId="26" xfId="1" applyNumberFormat="1" applyFill="1" applyBorder="1" applyAlignment="1">
      <alignment horizontal="right" vertical="top"/>
    </xf>
    <xf numFmtId="0" fontId="4" fillId="26" borderId="29" xfId="1" applyFont="1" applyFill="1" applyBorder="1" applyAlignment="1">
      <alignment horizontal="right" wrapText="1"/>
    </xf>
    <xf numFmtId="0" fontId="1" fillId="0" borderId="0" xfId="1"/>
    <xf numFmtId="164" fontId="1" fillId="26" borderId="21" xfId="1" applyNumberFormat="1" applyFill="1" applyBorder="1" applyAlignment="1">
      <alignment horizontal="right" vertical="top"/>
    </xf>
    <xf numFmtId="164" fontId="1" fillId="26" borderId="23" xfId="1" applyNumberFormat="1" applyFill="1" applyBorder="1" applyAlignment="1">
      <alignment horizontal="right" vertical="top"/>
    </xf>
    <xf numFmtId="0" fontId="4" fillId="26" borderId="28" xfId="1" applyFont="1" applyFill="1" applyBorder="1" applyAlignment="1">
      <alignment horizontal="right" wrapText="1"/>
    </xf>
    <xf numFmtId="0" fontId="1" fillId="26" borderId="0" xfId="1" applyFill="1" applyAlignment="1">
      <alignment horizontal="center" vertical="top"/>
    </xf>
    <xf numFmtId="0" fontId="21" fillId="25" borderId="0" xfId="1" applyFont="1" applyFill="1"/>
    <xf numFmtId="15" fontId="1" fillId="26" borderId="0" xfId="0" applyNumberFormat="1" applyFont="1" applyFill="1" applyAlignment="1">
      <alignment vertical="top"/>
    </xf>
    <xf numFmtId="0" fontId="4" fillId="26" borderId="0" xfId="1" applyFont="1" applyFill="1" applyAlignment="1">
      <alignment horizontal="center" vertical="top"/>
    </xf>
    <xf numFmtId="0" fontId="1" fillId="26" borderId="0" xfId="1" applyFill="1" applyAlignment="1">
      <alignment vertical="top"/>
    </xf>
    <xf numFmtId="0" fontId="26" fillId="26" borderId="0" xfId="1" quotePrefix="1" applyFont="1" applyFill="1" applyAlignment="1">
      <alignment horizontal="right" vertical="top"/>
    </xf>
    <xf numFmtId="0" fontId="4" fillId="26" borderId="0" xfId="0" applyFont="1" applyFill="1" applyAlignment="1">
      <alignment vertical="top"/>
    </xf>
    <xf numFmtId="0" fontId="1" fillId="0" borderId="0" xfId="0" applyFont="1" applyAlignment="1">
      <alignment vertical="top"/>
    </xf>
    <xf numFmtId="0" fontId="1" fillId="32" borderId="0" xfId="0" applyFont="1" applyFill="1" applyAlignment="1">
      <alignment vertical="top"/>
    </xf>
    <xf numFmtId="0" fontId="1" fillId="26" borderId="0" xfId="0" applyFont="1" applyFill="1"/>
    <xf numFmtId="0" fontId="1" fillId="36" borderId="0" xfId="0" applyFont="1" applyFill="1" applyAlignment="1">
      <alignment vertical="top"/>
    </xf>
    <xf numFmtId="0" fontId="1" fillId="34" borderId="0" xfId="86" applyFont="1" applyFill="1" applyAlignment="1">
      <alignment horizontal="right" vertical="center"/>
    </xf>
    <xf numFmtId="0" fontId="1" fillId="28" borderId="0" xfId="0" applyFont="1" applyFill="1" applyAlignment="1">
      <alignment vertical="top"/>
    </xf>
    <xf numFmtId="0" fontId="1" fillId="28" borderId="0" xfId="0" applyFont="1" applyFill="1"/>
    <xf numFmtId="15" fontId="1" fillId="26" borderId="0" xfId="0" applyNumberFormat="1" applyFont="1" applyFill="1" applyAlignment="1">
      <alignment horizontal="right" vertical="top"/>
    </xf>
    <xf numFmtId="0" fontId="1" fillId="26" borderId="0" xfId="0" applyFont="1" applyFill="1" applyAlignment="1">
      <alignment horizontal="right" vertical="top"/>
    </xf>
    <xf numFmtId="0" fontId="4" fillId="26" borderId="32" xfId="1" applyFont="1" applyFill="1" applyBorder="1" applyAlignment="1">
      <alignment wrapText="1"/>
    </xf>
    <xf numFmtId="0" fontId="4" fillId="26" borderId="16" xfId="0" applyFont="1" applyFill="1" applyBorder="1" applyAlignment="1">
      <alignment vertical="top" wrapText="1"/>
    </xf>
    <xf numFmtId="0" fontId="1" fillId="32" borderId="16" xfId="1" applyFill="1" applyBorder="1" applyAlignment="1">
      <alignment horizontal="center" vertical="top" wrapText="1"/>
    </xf>
    <xf numFmtId="0" fontId="1" fillId="32" borderId="16" xfId="1" applyFill="1" applyBorder="1" applyAlignment="1">
      <alignment horizontal="center" vertical="top"/>
    </xf>
    <xf numFmtId="0" fontId="1" fillId="32" borderId="33" xfId="0" applyFont="1" applyFill="1" applyBorder="1" applyAlignment="1">
      <alignment horizontal="center" vertical="top"/>
    </xf>
    <xf numFmtId="0" fontId="1" fillId="32" borderId="34" xfId="0" applyFont="1" applyFill="1" applyBorder="1" applyAlignment="1">
      <alignment horizontal="center" vertical="top"/>
    </xf>
    <xf numFmtId="0" fontId="1" fillId="32" borderId="35" xfId="0" applyFont="1" applyFill="1" applyBorder="1" applyAlignment="1">
      <alignment horizontal="center" vertical="top"/>
    </xf>
    <xf numFmtId="164" fontId="1" fillId="32" borderId="33" xfId="0" applyNumberFormat="1" applyFont="1" applyFill="1" applyBorder="1" applyAlignment="1">
      <alignment horizontal="center" vertical="top"/>
    </xf>
    <xf numFmtId="0" fontId="4" fillId="36" borderId="0" xfId="0" applyFont="1" applyFill="1" applyAlignment="1">
      <alignment vertical="top"/>
    </xf>
    <xf numFmtId="0" fontId="4" fillId="26" borderId="16" xfId="0" applyFont="1" applyFill="1" applyBorder="1" applyAlignment="1">
      <alignment vertical="top"/>
    </xf>
    <xf numFmtId="0" fontId="1" fillId="26" borderId="0" xfId="0" applyFont="1" applyFill="1" applyAlignment="1">
      <alignment vertical="top"/>
    </xf>
    <xf numFmtId="0" fontId="26" fillId="36" borderId="0" xfId="0" quotePrefix="1" applyFont="1" applyFill="1" applyAlignment="1">
      <alignment horizontal="right" vertical="top" wrapText="1"/>
    </xf>
    <xf numFmtId="0" fontId="4" fillId="26" borderId="0" xfId="0" applyFont="1" applyFill="1" applyAlignment="1">
      <alignment horizontal="center" vertical="top"/>
    </xf>
    <xf numFmtId="0" fontId="1" fillId="32" borderId="0" xfId="0" applyFont="1" applyFill="1"/>
    <xf numFmtId="0" fontId="4" fillId="0" borderId="0" xfId="1" applyFont="1"/>
    <xf numFmtId="0" fontId="1" fillId="0" borderId="64" xfId="1" applyBorder="1"/>
    <xf numFmtId="0" fontId="1" fillId="40" borderId="65" xfId="1" applyFill="1" applyBorder="1"/>
    <xf numFmtId="0" fontId="1" fillId="0" borderId="66" xfId="1" applyBorder="1"/>
    <xf numFmtId="14" fontId="1" fillId="41" borderId="67" xfId="1" applyNumberFormat="1" applyFill="1" applyBorder="1" applyAlignment="1">
      <alignment horizontal="left"/>
    </xf>
    <xf numFmtId="0" fontId="1" fillId="29" borderId="44" xfId="1" applyFill="1" applyBorder="1"/>
    <xf numFmtId="0" fontId="1" fillId="29" borderId="68" xfId="1" applyFill="1" applyBorder="1"/>
    <xf numFmtId="0" fontId="1" fillId="29" borderId="46" xfId="1" applyFill="1" applyBorder="1"/>
    <xf numFmtId="0" fontId="1" fillId="0" borderId="69" xfId="1" applyBorder="1"/>
    <xf numFmtId="0" fontId="1" fillId="42" borderId="70" xfId="1" applyFill="1" applyBorder="1"/>
    <xf numFmtId="0" fontId="1" fillId="0" borderId="71" xfId="1" applyBorder="1"/>
    <xf numFmtId="0" fontId="1" fillId="43" borderId="72" xfId="1" applyFill="1" applyBorder="1"/>
    <xf numFmtId="0" fontId="1" fillId="40" borderId="0" xfId="1" applyFill="1"/>
    <xf numFmtId="0" fontId="4" fillId="0" borderId="1" xfId="1" applyFont="1" applyBorder="1"/>
    <xf numFmtId="0" fontId="4" fillId="0" borderId="2" xfId="1" applyFont="1" applyBorder="1"/>
    <xf numFmtId="0" fontId="1" fillId="0" borderId="3" xfId="1" applyBorder="1"/>
    <xf numFmtId="14" fontId="1" fillId="41" borderId="73" xfId="1" applyNumberFormat="1" applyFill="1" applyBorder="1" applyAlignment="1">
      <alignment horizontal="center"/>
    </xf>
    <xf numFmtId="0" fontId="1" fillId="29" borderId="73" xfId="1" applyFill="1" applyBorder="1"/>
    <xf numFmtId="0" fontId="1" fillId="29" borderId="39" xfId="1" applyFill="1" applyBorder="1"/>
    <xf numFmtId="0" fontId="1" fillId="29" borderId="40" xfId="1" applyFill="1" applyBorder="1"/>
    <xf numFmtId="14" fontId="1" fillId="41" borderId="36" xfId="1" applyNumberFormat="1" applyFill="1" applyBorder="1" applyAlignment="1">
      <alignment horizontal="center"/>
    </xf>
    <xf numFmtId="0" fontId="1" fillId="29" borderId="36" xfId="1" applyFill="1" applyBorder="1"/>
    <xf numFmtId="0" fontId="1" fillId="29" borderId="38" xfId="1" applyFill="1" applyBorder="1"/>
    <xf numFmtId="0" fontId="1" fillId="29" borderId="29" xfId="1" applyFill="1" applyBorder="1"/>
    <xf numFmtId="14" fontId="1" fillId="41" borderId="31" xfId="1" applyNumberFormat="1" applyFill="1" applyBorder="1" applyAlignment="1">
      <alignment horizontal="center"/>
    </xf>
    <xf numFmtId="0" fontId="1" fillId="29" borderId="31" xfId="1" applyFill="1" applyBorder="1"/>
    <xf numFmtId="0" fontId="1" fillId="29" borderId="32" xfId="1" applyFill="1" applyBorder="1"/>
    <xf numFmtId="0" fontId="1" fillId="29" borderId="28" xfId="1" applyFill="1" applyBorder="1"/>
    <xf numFmtId="0" fontId="1" fillId="42" borderId="0" xfId="1" applyFill="1"/>
    <xf numFmtId="0" fontId="1" fillId="43" borderId="0" xfId="1" applyFill="1" applyAlignment="1">
      <alignment horizontal="left" vertical="top" wrapText="1"/>
    </xf>
    <xf numFmtId="0" fontId="1" fillId="39" borderId="16" xfId="0" applyFont="1" applyFill="1" applyBorder="1" applyAlignment="1">
      <alignment horizontal="center" vertical="top"/>
    </xf>
    <xf numFmtId="0" fontId="40" fillId="35" borderId="16" xfId="0" applyFont="1" applyFill="1" applyBorder="1" applyAlignment="1">
      <alignment vertical="center"/>
    </xf>
    <xf numFmtId="0" fontId="44" fillId="26" borderId="0" xfId="104" applyFill="1"/>
    <xf numFmtId="0" fontId="45" fillId="26" borderId="0" xfId="104" applyFont="1" applyFill="1"/>
    <xf numFmtId="0" fontId="46" fillId="26" borderId="0" xfId="104" applyFont="1" applyFill="1"/>
    <xf numFmtId="0" fontId="44" fillId="26" borderId="0" xfId="104" applyFill="1" applyAlignment="1">
      <alignment vertical="top"/>
    </xf>
    <xf numFmtId="0" fontId="23" fillId="26" borderId="0" xfId="104" applyFont="1" applyFill="1" applyAlignment="1">
      <alignment vertical="top"/>
    </xf>
    <xf numFmtId="0" fontId="47" fillId="26" borderId="0" xfId="104" applyFont="1" applyFill="1" applyAlignment="1">
      <alignment horizontal="center" vertical="top"/>
    </xf>
    <xf numFmtId="0" fontId="1" fillId="26" borderId="0" xfId="104" applyFont="1" applyFill="1"/>
    <xf numFmtId="0" fontId="1" fillId="26" borderId="0" xfId="104" applyFont="1" applyFill="1" applyAlignment="1">
      <alignment horizontal="center" vertical="top"/>
    </xf>
    <xf numFmtId="0" fontId="37" fillId="26" borderId="0" xfId="87" applyFill="1" applyBorder="1" applyAlignment="1" applyProtection="1">
      <alignment horizontal="center" vertical="top"/>
    </xf>
    <xf numFmtId="0" fontId="1" fillId="26" borderId="0" xfId="104" applyFont="1" applyFill="1" applyAlignment="1">
      <alignment vertical="top"/>
    </xf>
    <xf numFmtId="0" fontId="48" fillId="26" borderId="0" xfId="104" applyFont="1" applyFill="1"/>
    <xf numFmtId="0" fontId="44" fillId="26" borderId="77" xfId="104" applyFill="1" applyBorder="1" applyAlignment="1">
      <alignment vertical="top"/>
    </xf>
    <xf numFmtId="0" fontId="44" fillId="26" borderId="78" xfId="104" applyFill="1" applyBorder="1" applyAlignment="1">
      <alignment vertical="top"/>
    </xf>
    <xf numFmtId="0" fontId="44" fillId="26" borderId="79" xfId="104" applyFill="1" applyBorder="1" applyAlignment="1">
      <alignment vertical="top"/>
    </xf>
    <xf numFmtId="0" fontId="44" fillId="29" borderId="78" xfId="104" applyFill="1" applyBorder="1" applyAlignment="1">
      <alignment vertical="top"/>
    </xf>
    <xf numFmtId="0" fontId="44" fillId="29" borderId="80" xfId="104" applyFill="1" applyBorder="1" applyAlignment="1">
      <alignment vertical="top"/>
    </xf>
    <xf numFmtId="0" fontId="44" fillId="26" borderId="52" xfId="104" applyFill="1" applyBorder="1" applyAlignment="1">
      <alignment vertical="top"/>
    </xf>
    <xf numFmtId="0" fontId="44" fillId="26" borderId="53" xfId="104" applyFill="1" applyBorder="1" applyAlignment="1">
      <alignment vertical="top"/>
    </xf>
    <xf numFmtId="0" fontId="44" fillId="26" borderId="81" xfId="104" applyFill="1" applyBorder="1" applyAlignment="1">
      <alignment vertical="top"/>
    </xf>
    <xf numFmtId="0" fontId="44" fillId="29" borderId="53" xfId="104" applyFill="1" applyBorder="1" applyAlignment="1">
      <alignment vertical="top"/>
    </xf>
    <xf numFmtId="0" fontId="44" fillId="29" borderId="54" xfId="104" applyFill="1" applyBorder="1" applyAlignment="1">
      <alignment vertical="top"/>
    </xf>
    <xf numFmtId="0" fontId="4" fillId="26" borderId="0" xfId="104" applyFont="1" applyFill="1" applyAlignment="1">
      <alignment vertical="top"/>
    </xf>
    <xf numFmtId="0" fontId="44" fillId="26" borderId="82" xfId="104" applyFill="1" applyBorder="1" applyAlignment="1">
      <alignment vertical="top"/>
    </xf>
    <xf numFmtId="0" fontId="44" fillId="26" borderId="14" xfId="104" applyFill="1" applyBorder="1" applyAlignment="1">
      <alignment vertical="top"/>
    </xf>
    <xf numFmtId="0" fontId="44" fillId="26" borderId="21" xfId="104" applyFill="1" applyBorder="1" applyAlignment="1">
      <alignment vertical="top"/>
    </xf>
    <xf numFmtId="0" fontId="44" fillId="29" borderId="14" xfId="104" applyFill="1" applyBorder="1" applyAlignment="1">
      <alignment vertical="top"/>
    </xf>
    <xf numFmtId="0" fontId="44" fillId="29" borderId="60" xfId="104" applyFill="1" applyBorder="1" applyAlignment="1">
      <alignment vertical="top"/>
    </xf>
    <xf numFmtId="0" fontId="1" fillId="26" borderId="83" xfId="104" applyFont="1" applyFill="1" applyBorder="1"/>
    <xf numFmtId="0" fontId="44" fillId="26" borderId="61" xfId="104" applyFill="1" applyBorder="1" applyAlignment="1">
      <alignment vertical="top"/>
    </xf>
    <xf numFmtId="0" fontId="44" fillId="26" borderId="62" xfId="104" applyFill="1" applyBorder="1" applyAlignment="1">
      <alignment vertical="top"/>
    </xf>
    <xf numFmtId="0" fontId="44" fillId="31" borderId="61" xfId="104" applyFill="1" applyBorder="1" applyAlignment="1">
      <alignment vertical="top"/>
    </xf>
    <xf numFmtId="0" fontId="44" fillId="31" borderId="63" xfId="104" applyFill="1" applyBorder="1" applyAlignment="1">
      <alignment vertical="top"/>
    </xf>
    <xf numFmtId="0" fontId="44" fillId="26" borderId="0" xfId="104" applyFill="1" applyAlignment="1">
      <alignment horizontal="center" vertical="top"/>
    </xf>
    <xf numFmtId="0" fontId="44" fillId="26" borderId="13" xfId="104" applyFill="1" applyBorder="1" applyAlignment="1">
      <alignment vertical="top"/>
    </xf>
    <xf numFmtId="0" fontId="44" fillId="26" borderId="0" xfId="104" applyFill="1" applyAlignment="1">
      <alignment horizontal="center" vertical="top" wrapText="1"/>
    </xf>
    <xf numFmtId="0" fontId="44" fillId="0" borderId="0" xfId="104"/>
    <xf numFmtId="0" fontId="4" fillId="26" borderId="0" xfId="104" applyFont="1" applyFill="1" applyAlignment="1">
      <alignment horizontal="center" vertical="top"/>
    </xf>
    <xf numFmtId="0" fontId="24" fillId="25" borderId="0" xfId="104" applyFont="1" applyFill="1" applyAlignment="1">
      <alignment horizontal="left"/>
    </xf>
    <xf numFmtId="0" fontId="49" fillId="26" borderId="0" xfId="104" applyFont="1" applyFill="1" applyAlignment="1">
      <alignment horizontal="left" vertical="top"/>
    </xf>
    <xf numFmtId="0" fontId="44" fillId="26" borderId="0" xfId="104" applyFill="1" applyAlignment="1">
      <alignment horizontal="left" vertical="top"/>
    </xf>
    <xf numFmtId="0" fontId="50" fillId="26" borderId="0" xfId="104" applyFont="1" applyFill="1" applyAlignment="1">
      <alignment horizontal="center" vertical="top"/>
    </xf>
    <xf numFmtId="0" fontId="50" fillId="26" borderId="2" xfId="104" applyFont="1" applyFill="1" applyBorder="1" applyAlignment="1">
      <alignment horizontal="left" vertical="top"/>
    </xf>
    <xf numFmtId="0" fontId="50" fillId="26" borderId="37" xfId="104" applyFont="1" applyFill="1" applyBorder="1" applyAlignment="1">
      <alignment horizontal="left" vertical="top"/>
    </xf>
    <xf numFmtId="0" fontId="50" fillId="26" borderId="13" xfId="104" applyFont="1" applyFill="1" applyBorder="1" applyAlignment="1">
      <alignment horizontal="left" vertical="top"/>
    </xf>
    <xf numFmtId="164" fontId="44" fillId="26" borderId="0" xfId="104" applyNumberFormat="1" applyFill="1" applyAlignment="1">
      <alignment vertical="top"/>
    </xf>
    <xf numFmtId="0" fontId="37" fillId="26" borderId="0" xfId="87" applyFill="1" applyAlignment="1" applyProtection="1"/>
    <xf numFmtId="0" fontId="1" fillId="26" borderId="0" xfId="0" applyFont="1" applyFill="1" applyAlignment="1">
      <alignment horizontal="right" vertical="top" wrapText="1"/>
    </xf>
    <xf numFmtId="0" fontId="1" fillId="26" borderId="0" xfId="0" applyFont="1" applyFill="1" applyAlignment="1">
      <alignment vertical="center"/>
    </xf>
    <xf numFmtId="0" fontId="1" fillId="26" borderId="0" xfId="0" applyFont="1" applyFill="1" applyAlignment="1">
      <alignment horizontal="right" vertical="center"/>
    </xf>
    <xf numFmtId="0" fontId="4" fillId="26" borderId="0" xfId="0" applyFont="1" applyFill="1" applyAlignment="1">
      <alignment vertical="center" wrapText="1"/>
    </xf>
    <xf numFmtId="0" fontId="1" fillId="26" borderId="0" xfId="0" applyFont="1" applyFill="1" applyAlignment="1">
      <alignment horizontal="center" vertical="top"/>
    </xf>
    <xf numFmtId="0" fontId="1" fillId="28" borderId="16" xfId="0" applyFont="1" applyFill="1" applyBorder="1" applyAlignment="1">
      <alignment horizontal="center" vertical="top"/>
    </xf>
    <xf numFmtId="0" fontId="31" fillId="26" borderId="0" xfId="0" applyFont="1" applyFill="1" applyAlignment="1">
      <alignment horizontal="left" vertical="top"/>
    </xf>
    <xf numFmtId="0" fontId="55" fillId="26" borderId="0" xfId="0" applyFont="1" applyFill="1" applyAlignment="1">
      <alignment vertical="top"/>
    </xf>
    <xf numFmtId="0" fontId="1" fillId="26" borderId="0" xfId="0" applyFont="1" applyFill="1" applyAlignment="1">
      <alignment horizontal="left" vertical="center" shrinkToFit="1"/>
    </xf>
    <xf numFmtId="0" fontId="33" fillId="26" borderId="0" xfId="0" applyFont="1" applyFill="1" applyAlignment="1">
      <alignment horizontal="left" vertical="top" wrapText="1"/>
    </xf>
    <xf numFmtId="0" fontId="4" fillId="26" borderId="0" xfId="0" applyFont="1" applyFill="1" applyAlignment="1">
      <alignment horizontal="left" vertical="center"/>
    </xf>
    <xf numFmtId="0" fontId="28" fillId="26" borderId="0" xfId="0" applyFont="1" applyFill="1" applyAlignment="1">
      <alignment vertical="center"/>
    </xf>
    <xf numFmtId="0" fontId="57" fillId="26" borderId="0" xfId="0" applyFont="1" applyFill="1"/>
    <xf numFmtId="0" fontId="1" fillId="26" borderId="0" xfId="0" applyFont="1" applyFill="1" applyAlignment="1">
      <alignment horizontal="right"/>
    </xf>
    <xf numFmtId="0" fontId="4" fillId="26" borderId="0" xfId="0" applyFont="1" applyFill="1" applyAlignment="1">
      <alignment horizontal="left"/>
    </xf>
    <xf numFmtId="0" fontId="59" fillId="26" borderId="0" xfId="0" applyFont="1" applyFill="1" applyAlignment="1">
      <alignment horizontal="left" vertical="top"/>
    </xf>
    <xf numFmtId="0" fontId="1" fillId="26" borderId="0" xfId="0" applyFont="1" applyFill="1" applyAlignment="1">
      <alignment horizontal="left" vertical="top"/>
    </xf>
    <xf numFmtId="0" fontId="60" fillId="26" borderId="0" xfId="0" applyFont="1" applyFill="1" applyAlignment="1">
      <alignment horizontal="left" vertical="top"/>
    </xf>
    <xf numFmtId="0" fontId="28" fillId="26" borderId="0" xfId="0" applyFont="1" applyFill="1"/>
    <xf numFmtId="0" fontId="25" fillId="26" borderId="0" xfId="0" applyFont="1" applyFill="1" applyAlignment="1">
      <alignment horizontal="center" vertical="top" wrapText="1"/>
    </xf>
    <xf numFmtId="0" fontId="4" fillId="26" borderId="29" xfId="0" applyFont="1" applyFill="1" applyBorder="1" applyAlignment="1">
      <alignment horizontal="right" indent="1"/>
    </xf>
    <xf numFmtId="0" fontId="1" fillId="32" borderId="0" xfId="0" applyFont="1" applyFill="1" applyAlignment="1">
      <alignment horizontal="center" vertical="top"/>
    </xf>
    <xf numFmtId="0" fontId="1" fillId="32" borderId="0" xfId="0" applyFont="1" applyFill="1" applyAlignment="1">
      <alignment horizontal="left" vertical="top"/>
    </xf>
    <xf numFmtId="164" fontId="1" fillId="26" borderId="23" xfId="0" applyNumberFormat="1" applyFont="1" applyFill="1" applyBorder="1" applyAlignment="1">
      <alignment horizontal="right" vertical="top" indent="1"/>
    </xf>
    <xf numFmtId="164" fontId="1" fillId="26" borderId="21" xfId="0" applyNumberFormat="1" applyFont="1" applyFill="1" applyBorder="1" applyAlignment="1">
      <alignment horizontal="right" vertical="top" indent="1"/>
    </xf>
    <xf numFmtId="164" fontId="1" fillId="26" borderId="26" xfId="0" applyNumberFormat="1" applyFont="1" applyFill="1" applyBorder="1" applyAlignment="1">
      <alignment horizontal="right" vertical="top" indent="1"/>
    </xf>
    <xf numFmtId="0" fontId="1" fillId="26" borderId="37" xfId="0" applyFont="1" applyFill="1" applyBorder="1" applyAlignment="1">
      <alignment vertical="top"/>
    </xf>
    <xf numFmtId="0" fontId="4" fillId="26" borderId="28" xfId="0" applyFont="1" applyFill="1" applyBorder="1" applyAlignment="1">
      <alignment horizontal="right"/>
    </xf>
    <xf numFmtId="164" fontId="1" fillId="26" borderId="20" xfId="0" applyNumberFormat="1" applyFont="1" applyFill="1" applyBorder="1" applyAlignment="1">
      <alignment horizontal="right" vertical="top" indent="1"/>
    </xf>
    <xf numFmtId="0" fontId="26" fillId="26" borderId="0" xfId="0" quotePrefix="1" applyFont="1" applyFill="1" applyAlignment="1">
      <alignment horizontal="right" vertical="top" wrapText="1"/>
    </xf>
    <xf numFmtId="0" fontId="31" fillId="26" borderId="0" xfId="0" applyFont="1" applyFill="1" applyAlignment="1">
      <alignment vertical="top"/>
    </xf>
    <xf numFmtId="0" fontId="26" fillId="36" borderId="0" xfId="1" quotePrefix="1" applyFont="1" applyFill="1" applyAlignment="1">
      <alignment horizontal="right" vertical="top"/>
    </xf>
    <xf numFmtId="0" fontId="1" fillId="0" borderId="16" xfId="0" applyFont="1" applyBorder="1" applyAlignment="1">
      <alignment vertical="top"/>
    </xf>
    <xf numFmtId="0" fontId="1" fillId="0" borderId="16" xfId="0" applyFont="1" applyBorder="1" applyAlignment="1">
      <alignment horizontal="left" vertical="top"/>
    </xf>
    <xf numFmtId="164" fontId="1" fillId="0" borderId="16" xfId="0" applyNumberFormat="1" applyFont="1" applyBorder="1" applyAlignment="1">
      <alignment vertical="top"/>
    </xf>
    <xf numFmtId="0" fontId="1" fillId="38" borderId="16" xfId="0" applyFont="1" applyFill="1" applyBorder="1" applyAlignment="1">
      <alignment vertical="top"/>
    </xf>
    <xf numFmtId="0" fontId="1" fillId="29" borderId="16" xfId="0" applyFont="1" applyFill="1" applyBorder="1" applyAlignment="1">
      <alignment vertical="top"/>
    </xf>
    <xf numFmtId="0" fontId="1" fillId="0" borderId="16" xfId="0" applyFont="1" applyBorder="1" applyAlignment="1">
      <alignment horizontal="center" vertical="top"/>
    </xf>
    <xf numFmtId="0" fontId="1" fillId="38" borderId="16" xfId="0" applyFont="1" applyFill="1" applyBorder="1" applyAlignment="1">
      <alignment horizontal="center" vertical="top"/>
    </xf>
    <xf numFmtId="0" fontId="31" fillId="0" borderId="16" xfId="0" applyFont="1" applyBorder="1" applyAlignment="1">
      <alignment horizontal="center" vertical="top"/>
    </xf>
    <xf numFmtId="0" fontId="1" fillId="26" borderId="0" xfId="1" applyFill="1"/>
    <xf numFmtId="0" fontId="1" fillId="28" borderId="0" xfId="1" applyFill="1"/>
    <xf numFmtId="0" fontId="1" fillId="34" borderId="0" xfId="1" applyFill="1"/>
    <xf numFmtId="0" fontId="22" fillId="28" borderId="0" xfId="0" applyFont="1" applyFill="1"/>
    <xf numFmtId="0" fontId="22" fillId="26" borderId="0" xfId="0" applyFont="1" applyFill="1" applyAlignment="1">
      <alignment horizontal="left"/>
    </xf>
    <xf numFmtId="0" fontId="22" fillId="26" borderId="0" xfId="0" applyFont="1" applyFill="1"/>
    <xf numFmtId="0" fontId="22" fillId="32" borderId="0" xfId="0" applyFont="1" applyFill="1"/>
    <xf numFmtId="0" fontId="54" fillId="28" borderId="0" xfId="0" applyFont="1" applyFill="1" applyAlignment="1">
      <alignment vertical="center"/>
    </xf>
    <xf numFmtId="0" fontId="54" fillId="26" borderId="0" xfId="0" applyFont="1" applyFill="1" applyAlignment="1">
      <alignment horizontal="left" vertical="center"/>
    </xf>
    <xf numFmtId="0" fontId="22" fillId="26" borderId="0" xfId="0" applyFont="1" applyFill="1" applyAlignment="1">
      <alignment horizontal="right" vertical="center" wrapText="1"/>
    </xf>
    <xf numFmtId="0" fontId="22" fillId="26" borderId="0" xfId="0" applyFont="1" applyFill="1" applyAlignment="1">
      <alignment vertical="center"/>
    </xf>
    <xf numFmtId="0" fontId="22" fillId="26" borderId="0" xfId="0" applyFont="1" applyFill="1" applyAlignment="1">
      <alignment horizontal="right"/>
    </xf>
    <xf numFmtId="0" fontId="22" fillId="26" borderId="0" xfId="0" applyFont="1" applyFill="1" applyAlignment="1">
      <alignment horizontal="left" vertical="top"/>
    </xf>
    <xf numFmtId="0" fontId="22" fillId="26" borderId="0" xfId="0" applyFont="1" applyFill="1" applyAlignment="1">
      <alignment horizontal="center"/>
    </xf>
    <xf numFmtId="0" fontId="1" fillId="28" borderId="0" xfId="105" applyFont="1" applyFill="1" applyAlignment="1">
      <alignment vertical="top"/>
    </xf>
    <xf numFmtId="0" fontId="1" fillId="26" borderId="0" xfId="105" applyFont="1" applyFill="1"/>
    <xf numFmtId="0" fontId="1" fillId="28" borderId="0" xfId="105" applyFont="1" applyFill="1"/>
    <xf numFmtId="0" fontId="1" fillId="0" borderId="0" xfId="105" applyFont="1" applyAlignment="1">
      <alignment vertical="top"/>
    </xf>
    <xf numFmtId="0" fontId="63" fillId="26" borderId="0" xfId="105" applyFill="1"/>
    <xf numFmtId="0" fontId="31" fillId="26" borderId="0" xfId="105" applyFont="1" applyFill="1"/>
    <xf numFmtId="0" fontId="63" fillId="26" borderId="0" xfId="105" applyFill="1" applyAlignment="1">
      <alignment horizontal="center"/>
    </xf>
    <xf numFmtId="0" fontId="23" fillId="26" borderId="0" xfId="105" applyFont="1" applyFill="1" applyAlignment="1">
      <alignment vertical="top"/>
    </xf>
    <xf numFmtId="0" fontId="1" fillId="28" borderId="73" xfId="105" applyFont="1" applyFill="1" applyBorder="1" applyAlignment="1">
      <alignment horizontal="center" vertical="top"/>
    </xf>
    <xf numFmtId="0" fontId="1" fillId="28" borderId="31" xfId="105" applyFont="1" applyFill="1" applyBorder="1" applyAlignment="1">
      <alignment horizontal="center"/>
    </xf>
    <xf numFmtId="0" fontId="24" fillId="25" borderId="0" xfId="105" applyFont="1" applyFill="1" applyAlignment="1">
      <alignment horizontal="left"/>
    </xf>
    <xf numFmtId="0" fontId="27" fillId="26" borderId="0" xfId="105" applyFont="1" applyFill="1" applyAlignment="1">
      <alignment horizontal="center"/>
    </xf>
    <xf numFmtId="0" fontId="1" fillId="26" borderId="0" xfId="105" applyFont="1" applyFill="1" applyAlignment="1">
      <alignment vertical="top"/>
    </xf>
    <xf numFmtId="0" fontId="4" fillId="26" borderId="0" xfId="105" applyFont="1" applyFill="1" applyAlignment="1">
      <alignment horizontal="center" vertical="top"/>
    </xf>
    <xf numFmtId="0" fontId="1" fillId="28" borderId="0" xfId="105" applyFont="1" applyFill="1" applyAlignment="1">
      <alignment horizontal="right"/>
    </xf>
    <xf numFmtId="0" fontId="4" fillId="28" borderId="16" xfId="105" applyFont="1" applyFill="1" applyBorder="1" applyAlignment="1">
      <alignment horizontal="center" vertical="top"/>
    </xf>
    <xf numFmtId="0" fontId="1" fillId="28" borderId="16" xfId="105" applyFont="1" applyFill="1" applyBorder="1" applyAlignment="1">
      <alignment vertical="top"/>
    </xf>
    <xf numFmtId="0" fontId="26" fillId="26" borderId="0" xfId="105" applyFont="1" applyFill="1" applyAlignment="1">
      <alignment horizontal="right" vertical="top" indent="1"/>
    </xf>
    <xf numFmtId="0" fontId="1" fillId="26" borderId="2" xfId="105" applyFont="1" applyFill="1" applyBorder="1" applyAlignment="1">
      <alignment horizontal="center" vertical="top"/>
    </xf>
    <xf numFmtId="2" fontId="1" fillId="26" borderId="2" xfId="105" applyNumberFormat="1" applyFont="1" applyFill="1" applyBorder="1" applyAlignment="1">
      <alignment horizontal="right" vertical="top" indent="1"/>
    </xf>
    <xf numFmtId="0" fontId="60" fillId="26" borderId="0" xfId="105" applyFont="1" applyFill="1" applyAlignment="1">
      <alignment vertical="top"/>
    </xf>
    <xf numFmtId="0" fontId="4" fillId="28" borderId="0" xfId="105" applyFont="1" applyFill="1" applyAlignment="1">
      <alignment vertical="top"/>
    </xf>
    <xf numFmtId="0" fontId="0" fillId="26" borderId="0" xfId="0" applyFill="1"/>
    <xf numFmtId="0" fontId="1" fillId="28" borderId="0" xfId="0" applyFont="1" applyFill="1" applyAlignment="1">
      <alignment horizontal="right"/>
    </xf>
    <xf numFmtId="0" fontId="1" fillId="28" borderId="16" xfId="0" applyFont="1" applyFill="1" applyBorder="1" applyAlignment="1">
      <alignment vertical="top"/>
    </xf>
    <xf numFmtId="0" fontId="1" fillId="28" borderId="0" xfId="105" applyFont="1" applyFill="1" applyAlignment="1">
      <alignment vertical="center"/>
    </xf>
    <xf numFmtId="0" fontId="1" fillId="26" borderId="0" xfId="105" applyFont="1" applyFill="1" applyAlignment="1">
      <alignment vertical="center"/>
    </xf>
    <xf numFmtId="0" fontId="4" fillId="26" borderId="13" xfId="105" applyFont="1" applyFill="1" applyBorder="1" applyAlignment="1">
      <alignment vertical="center"/>
    </xf>
    <xf numFmtId="0" fontId="4" fillId="26" borderId="13" xfId="105" applyFont="1" applyFill="1" applyBorder="1" applyAlignment="1">
      <alignment horizontal="right" vertical="center"/>
    </xf>
    <xf numFmtId="0" fontId="1" fillId="36" borderId="0" xfId="105" applyFont="1" applyFill="1" applyAlignment="1">
      <alignment vertical="top"/>
    </xf>
    <xf numFmtId="0" fontId="1" fillId="36" borderId="0" xfId="105" applyFont="1" applyFill="1" applyAlignment="1">
      <alignment vertical="center"/>
    </xf>
    <xf numFmtId="165" fontId="1" fillId="26" borderId="16" xfId="105" applyNumberFormat="1" applyFont="1" applyFill="1" applyBorder="1" applyAlignment="1">
      <alignment horizontal="center" vertical="top"/>
    </xf>
    <xf numFmtId="0" fontId="4" fillId="26" borderId="0" xfId="105" applyFont="1" applyFill="1" applyAlignment="1">
      <alignment horizontal="center" vertical="center"/>
    </xf>
    <xf numFmtId="0" fontId="4" fillId="26" borderId="0" xfId="105" applyFont="1" applyFill="1" applyAlignment="1">
      <alignment horizontal="left" vertical="center"/>
    </xf>
    <xf numFmtId="0" fontId="1" fillId="0" borderId="0" xfId="105" applyFont="1" applyAlignment="1">
      <alignment vertical="center"/>
    </xf>
    <xf numFmtId="0" fontId="4" fillId="26" borderId="36" xfId="105" applyFont="1" applyFill="1" applyBorder="1" applyAlignment="1">
      <alignment horizontal="center" vertical="center"/>
    </xf>
    <xf numFmtId="0" fontId="1" fillId="46" borderId="41" xfId="0" applyFont="1" applyFill="1" applyBorder="1" applyAlignment="1">
      <alignment vertical="top"/>
    </xf>
    <xf numFmtId="0" fontId="1" fillId="46" borderId="42" xfId="0" applyFont="1" applyFill="1" applyBorder="1" applyAlignment="1">
      <alignment vertical="top"/>
    </xf>
    <xf numFmtId="0" fontId="1" fillId="46" borderId="43" xfId="0" applyFont="1" applyFill="1" applyBorder="1" applyAlignment="1">
      <alignment vertical="top"/>
    </xf>
    <xf numFmtId="0" fontId="1" fillId="46" borderId="47" xfId="0" applyFont="1" applyFill="1" applyBorder="1" applyAlignment="1">
      <alignment vertical="top"/>
    </xf>
    <xf numFmtId="0" fontId="31" fillId="46" borderId="0" xfId="0" applyFont="1" applyFill="1" applyAlignment="1">
      <alignment horizontal="right" vertical="top"/>
    </xf>
    <xf numFmtId="0" fontId="26" fillId="46" borderId="0" xfId="0" applyFont="1" applyFill="1" applyAlignment="1">
      <alignment vertical="top" wrapText="1"/>
    </xf>
    <xf numFmtId="0" fontId="26" fillId="46" borderId="48" xfId="0" applyFont="1" applyFill="1" applyBorder="1" applyAlignment="1">
      <alignment vertical="top" wrapText="1"/>
    </xf>
    <xf numFmtId="0" fontId="1" fillId="46" borderId="52" xfId="0" applyFont="1" applyFill="1" applyBorder="1" applyAlignment="1">
      <alignment vertical="top"/>
    </xf>
    <xf numFmtId="0" fontId="61" fillId="46" borderId="53" xfId="0" applyFont="1" applyFill="1" applyBorder="1" applyAlignment="1">
      <alignment vertical="top" wrapText="1"/>
    </xf>
    <xf numFmtId="0" fontId="61" fillId="46" borderId="54" xfId="0" applyFont="1" applyFill="1" applyBorder="1" applyAlignment="1">
      <alignment vertical="top" wrapText="1"/>
    </xf>
    <xf numFmtId="0" fontId="1" fillId="36" borderId="0" xfId="0" applyFont="1" applyFill="1"/>
    <xf numFmtId="0" fontId="1" fillId="36" borderId="0" xfId="0" applyFont="1" applyFill="1" applyAlignment="1">
      <alignment horizontal="center"/>
    </xf>
    <xf numFmtId="0" fontId="4" fillId="36" borderId="0" xfId="105" applyFont="1" applyFill="1" applyAlignment="1">
      <alignment vertical="top"/>
    </xf>
    <xf numFmtId="0" fontId="55" fillId="26" borderId="0" xfId="0" applyFont="1" applyFill="1" applyAlignment="1">
      <alignment horizontal="left" vertical="top" wrapText="1"/>
    </xf>
    <xf numFmtId="0" fontId="1" fillId="30" borderId="24" xfId="1" applyFill="1" applyBorder="1" applyAlignment="1" applyProtection="1">
      <alignment vertical="top"/>
      <protection locked="0"/>
    </xf>
    <xf numFmtId="0" fontId="1" fillId="30" borderId="30" xfId="1" applyFill="1" applyBorder="1" applyAlignment="1" applyProtection="1">
      <alignment vertical="top"/>
      <protection locked="0"/>
    </xf>
    <xf numFmtId="0" fontId="1" fillId="26" borderId="38" xfId="0" applyFont="1" applyFill="1" applyBorder="1" applyAlignment="1">
      <alignment vertical="top"/>
    </xf>
    <xf numFmtId="0" fontId="1" fillId="26" borderId="29" xfId="0" applyFont="1" applyFill="1" applyBorder="1" applyAlignment="1">
      <alignment vertical="top"/>
    </xf>
    <xf numFmtId="0" fontId="0" fillId="26" borderId="38" xfId="0" applyFill="1" applyBorder="1"/>
    <xf numFmtId="0" fontId="22" fillId="26" borderId="38" xfId="0" applyFont="1" applyFill="1" applyBorder="1"/>
    <xf numFmtId="0" fontId="1" fillId="26" borderId="88" xfId="0" applyFont="1" applyFill="1" applyBorder="1" applyAlignment="1">
      <alignment vertical="top"/>
    </xf>
    <xf numFmtId="0" fontId="1" fillId="26" borderId="89" xfId="0" applyFont="1" applyFill="1" applyBorder="1" applyAlignment="1">
      <alignment horizontal="right" vertical="top"/>
    </xf>
    <xf numFmtId="0" fontId="26" fillId="26" borderId="89" xfId="0" applyFont="1" applyFill="1" applyBorder="1" applyAlignment="1">
      <alignment vertical="top" wrapText="1"/>
    </xf>
    <xf numFmtId="0" fontId="26" fillId="26" borderId="90" xfId="0" applyFont="1" applyFill="1" applyBorder="1" applyAlignment="1">
      <alignment vertical="top" wrapText="1"/>
    </xf>
    <xf numFmtId="0" fontId="1" fillId="26" borderId="91" xfId="0" applyFont="1" applyFill="1" applyBorder="1" applyAlignment="1">
      <alignment vertical="top"/>
    </xf>
    <xf numFmtId="0" fontId="1" fillId="26" borderId="92" xfId="0" applyFont="1" applyFill="1" applyBorder="1" applyAlignment="1">
      <alignment vertical="top"/>
    </xf>
    <xf numFmtId="0" fontId="1" fillId="26" borderId="93" xfId="0" applyFont="1" applyFill="1" applyBorder="1" applyAlignment="1">
      <alignment vertical="top"/>
    </xf>
    <xf numFmtId="0" fontId="1" fillId="26" borderId="92" xfId="0" applyFont="1" applyFill="1" applyBorder="1" applyAlignment="1">
      <alignment horizontal="right" vertical="top"/>
    </xf>
    <xf numFmtId="0" fontId="1" fillId="36" borderId="52" xfId="0" applyFont="1" applyFill="1" applyBorder="1" applyAlignment="1">
      <alignment vertical="top"/>
    </xf>
    <xf numFmtId="0" fontId="1" fillId="36" borderId="86" xfId="0" applyFont="1" applyFill="1" applyBorder="1" applyAlignment="1">
      <alignment vertical="top"/>
    </xf>
    <xf numFmtId="0" fontId="1" fillId="28" borderId="0" xfId="0" applyFont="1" applyFill="1" applyAlignment="1">
      <alignment vertical="center"/>
    </xf>
    <xf numFmtId="0" fontId="27" fillId="36" borderId="84" xfId="0" applyFont="1" applyFill="1" applyBorder="1" applyAlignment="1">
      <alignment horizontal="right" vertical="center"/>
    </xf>
    <xf numFmtId="0" fontId="1" fillId="32" borderId="0" xfId="0" applyFont="1" applyFill="1" applyAlignment="1">
      <alignment vertical="center"/>
    </xf>
    <xf numFmtId="0" fontId="1" fillId="36" borderId="0" xfId="0" applyFont="1" applyFill="1" applyAlignment="1">
      <alignment vertical="center"/>
    </xf>
    <xf numFmtId="0" fontId="24" fillId="25" borderId="0" xfId="0" applyFont="1" applyFill="1" applyAlignment="1">
      <alignment vertical="top" wrapText="1"/>
    </xf>
    <xf numFmtId="0" fontId="1" fillId="2" borderId="16" xfId="0" applyFont="1" applyFill="1" applyBorder="1" applyAlignment="1" applyProtection="1">
      <alignment horizontal="center" vertical="top"/>
      <protection locked="0"/>
    </xf>
    <xf numFmtId="0" fontId="22" fillId="36" borderId="0" xfId="0" applyFont="1" applyFill="1"/>
    <xf numFmtId="0" fontId="40" fillId="32" borderId="0" xfId="0" applyFont="1" applyFill="1"/>
    <xf numFmtId="0" fontId="1" fillId="32" borderId="0" xfId="1" applyFill="1"/>
    <xf numFmtId="0" fontId="1" fillId="32" borderId="16" xfId="1" applyFill="1" applyBorder="1"/>
    <xf numFmtId="15" fontId="22" fillId="32" borderId="0" xfId="0" applyNumberFormat="1" applyFont="1" applyFill="1"/>
    <xf numFmtId="15" fontId="22" fillId="36" borderId="0" xfId="0" applyNumberFormat="1" applyFont="1" applyFill="1"/>
    <xf numFmtId="0" fontId="41" fillId="46" borderId="0" xfId="0" applyFont="1" applyFill="1"/>
    <xf numFmtId="0" fontId="40" fillId="37" borderId="33" xfId="0" applyFont="1" applyFill="1" applyBorder="1"/>
    <xf numFmtId="0" fontId="40" fillId="32" borderId="34" xfId="0" applyFont="1" applyFill="1" applyBorder="1"/>
    <xf numFmtId="0" fontId="40" fillId="32" borderId="59" xfId="0" applyFont="1" applyFill="1" applyBorder="1"/>
    <xf numFmtId="15" fontId="40" fillId="32" borderId="0" xfId="0" applyNumberFormat="1" applyFont="1" applyFill="1"/>
    <xf numFmtId="15" fontId="40" fillId="32" borderId="34" xfId="0" applyNumberFormat="1" applyFont="1" applyFill="1" applyBorder="1"/>
    <xf numFmtId="0" fontId="40" fillId="0" borderId="0" xfId="0" applyFont="1" applyAlignment="1">
      <alignment horizontal="left"/>
    </xf>
    <xf numFmtId="15" fontId="40" fillId="32" borderId="1" xfId="0" applyNumberFormat="1" applyFont="1" applyFill="1" applyBorder="1"/>
    <xf numFmtId="0" fontId="40" fillId="37" borderId="34" xfId="0" applyFont="1" applyFill="1" applyBorder="1"/>
    <xf numFmtId="15" fontId="40" fillId="32" borderId="35" xfId="0" applyNumberFormat="1" applyFont="1" applyFill="1" applyBorder="1"/>
    <xf numFmtId="0" fontId="1" fillId="2" borderId="16" xfId="0" applyFont="1" applyFill="1" applyBorder="1" applyAlignment="1" applyProtection="1">
      <alignment vertical="top" wrapText="1"/>
      <protection locked="0"/>
    </xf>
    <xf numFmtId="0" fontId="1" fillId="2" borderId="16" xfId="0" applyFont="1" applyFill="1" applyBorder="1" applyAlignment="1" applyProtection="1">
      <alignment vertical="top"/>
      <protection locked="0"/>
    </xf>
    <xf numFmtId="0" fontId="40" fillId="32" borderId="0" xfId="0" applyFont="1" applyFill="1" applyAlignment="1">
      <alignment vertical="center"/>
    </xf>
    <xf numFmtId="0" fontId="22" fillId="32" borderId="0" xfId="0" applyFont="1" applyFill="1" applyAlignment="1">
      <alignment vertical="center"/>
    </xf>
    <xf numFmtId="0" fontId="22" fillId="36" borderId="0" xfId="0" applyFont="1" applyFill="1" applyAlignment="1">
      <alignment vertical="center"/>
    </xf>
    <xf numFmtId="0" fontId="22" fillId="0" borderId="0" xfId="0" applyFont="1"/>
    <xf numFmtId="0" fontId="40" fillId="32" borderId="74" xfId="0" applyFont="1" applyFill="1" applyBorder="1"/>
    <xf numFmtId="0" fontId="40" fillId="32" borderId="75" xfId="0" applyFont="1" applyFill="1" applyBorder="1"/>
    <xf numFmtId="0" fontId="40" fillId="32" borderId="35" xfId="0" applyFont="1" applyFill="1" applyBorder="1" applyAlignment="1">
      <alignment vertical="center"/>
    </xf>
    <xf numFmtId="14" fontId="40" fillId="32" borderId="0" xfId="0" applyNumberFormat="1" applyFont="1" applyFill="1"/>
    <xf numFmtId="0" fontId="40" fillId="37" borderId="35" xfId="0" applyFont="1" applyFill="1" applyBorder="1"/>
    <xf numFmtId="0" fontId="40" fillId="32" borderId="76" xfId="0" applyFont="1" applyFill="1" applyBorder="1"/>
    <xf numFmtId="0" fontId="40" fillId="32" borderId="1" xfId="0" applyFont="1" applyFill="1" applyBorder="1"/>
    <xf numFmtId="0" fontId="40" fillId="32" borderId="35" xfId="0" applyFont="1" applyFill="1" applyBorder="1"/>
    <xf numFmtId="0" fontId="40" fillId="32" borderId="16" xfId="0" applyFont="1" applyFill="1" applyBorder="1"/>
    <xf numFmtId="14" fontId="44" fillId="31" borderId="61" xfId="104" applyNumberFormat="1" applyFill="1" applyBorder="1" applyAlignment="1">
      <alignment horizontal="left"/>
    </xf>
    <xf numFmtId="0" fontId="44" fillId="29" borderId="14" xfId="104" applyFill="1" applyBorder="1" applyAlignment="1">
      <alignment horizontal="left" vertical="top"/>
    </xf>
    <xf numFmtId="14" fontId="1" fillId="2" borderId="16" xfId="0" applyNumberFormat="1" applyFont="1" applyFill="1" applyBorder="1" applyAlignment="1" applyProtection="1">
      <alignment vertical="top"/>
      <protection locked="0"/>
    </xf>
    <xf numFmtId="0" fontId="1" fillId="26" borderId="52" xfId="0" applyFont="1" applyFill="1" applyBorder="1" applyAlignment="1">
      <alignment vertical="top"/>
    </xf>
    <xf numFmtId="0" fontId="1" fillId="26" borderId="86" xfId="0" applyFont="1" applyFill="1" applyBorder="1" applyAlignment="1">
      <alignment vertical="top"/>
    </xf>
    <xf numFmtId="0" fontId="1" fillId="26" borderId="86" xfId="0" applyFont="1" applyFill="1" applyBorder="1" applyAlignment="1">
      <alignment horizontal="center" vertical="top"/>
    </xf>
    <xf numFmtId="0" fontId="0" fillId="26" borderId="100" xfId="0" applyFill="1" applyBorder="1"/>
    <xf numFmtId="0" fontId="1" fillId="26" borderId="101" xfId="0" applyFont="1" applyFill="1" applyBorder="1" applyAlignment="1">
      <alignment vertical="top"/>
    </xf>
    <xf numFmtId="0" fontId="1" fillId="26" borderId="102" xfId="0" applyFont="1" applyFill="1" applyBorder="1" applyAlignment="1">
      <alignment vertical="top"/>
    </xf>
    <xf numFmtId="0" fontId="1" fillId="26" borderId="94" xfId="0" applyFont="1" applyFill="1" applyBorder="1" applyAlignment="1">
      <alignment vertical="top"/>
    </xf>
    <xf numFmtId="0" fontId="1" fillId="36" borderId="0" xfId="1" applyFill="1"/>
    <xf numFmtId="0" fontId="44" fillId="36" borderId="0" xfId="104" applyFill="1"/>
    <xf numFmtId="0" fontId="44" fillId="36" borderId="0" xfId="104" applyFill="1" applyAlignment="1">
      <alignment vertical="top"/>
    </xf>
    <xf numFmtId="0" fontId="24" fillId="25" borderId="0" xfId="0" applyFont="1" applyFill="1" applyAlignment="1">
      <alignment horizontal="left"/>
    </xf>
    <xf numFmtId="0" fontId="1" fillId="26" borderId="24" xfId="0" applyFont="1" applyFill="1" applyBorder="1" applyAlignment="1">
      <alignment horizontal="center" vertical="top"/>
    </xf>
    <xf numFmtId="0" fontId="1" fillId="26" borderId="30" xfId="0" applyFont="1" applyFill="1" applyBorder="1" applyAlignment="1">
      <alignment horizontal="center" vertical="top"/>
    </xf>
    <xf numFmtId="0" fontId="1" fillId="26" borderId="27" xfId="0" applyFont="1" applyFill="1" applyBorder="1" applyAlignment="1">
      <alignment horizontal="center" vertical="top"/>
    </xf>
    <xf numFmtId="0" fontId="4" fillId="26" borderId="32" xfId="0" applyFont="1" applyFill="1" applyBorder="1" applyAlignment="1">
      <alignment horizontal="center" wrapText="1"/>
    </xf>
    <xf numFmtId="0" fontId="1" fillId="29" borderId="24" xfId="0" applyFont="1" applyFill="1" applyBorder="1" applyAlignment="1">
      <alignment horizontal="center" vertical="top"/>
    </xf>
    <xf numFmtId="0" fontId="1" fillId="29" borderId="30" xfId="0" applyFont="1" applyFill="1" applyBorder="1" applyAlignment="1">
      <alignment horizontal="center" vertical="top"/>
    </xf>
    <xf numFmtId="0" fontId="1" fillId="29" borderId="27" xfId="0" applyFont="1" applyFill="1" applyBorder="1" applyAlignment="1">
      <alignment horizontal="center" vertical="top"/>
    </xf>
    <xf numFmtId="0" fontId="1" fillId="39" borderId="1" xfId="0" applyFont="1" applyFill="1" applyBorder="1" applyAlignment="1">
      <alignment horizontal="center" vertical="top"/>
    </xf>
    <xf numFmtId="0" fontId="4" fillId="47" borderId="44" xfId="0" applyFont="1" applyFill="1" applyBorder="1"/>
    <xf numFmtId="0" fontId="22" fillId="47" borderId="45" xfId="0" applyFont="1" applyFill="1" applyBorder="1"/>
    <xf numFmtId="0" fontId="22" fillId="47" borderId="0" xfId="0" applyFont="1" applyFill="1" applyAlignment="1">
      <alignment horizontal="center" vertical="center" wrapText="1"/>
    </xf>
    <xf numFmtId="0" fontId="4" fillId="47" borderId="44" xfId="105" applyFont="1" applyFill="1" applyBorder="1"/>
    <xf numFmtId="0" fontId="63" fillId="47" borderId="45" xfId="105" applyFill="1" applyBorder="1"/>
    <xf numFmtId="0" fontId="63" fillId="47" borderId="0" xfId="105" applyFill="1" applyAlignment="1">
      <alignment horizontal="center" vertical="center" wrapText="1"/>
    </xf>
    <xf numFmtId="0" fontId="63" fillId="47" borderId="0" xfId="105" applyFill="1" applyAlignment="1">
      <alignment horizontal="center" vertical="top" wrapText="1"/>
    </xf>
    <xf numFmtId="0" fontId="4" fillId="47" borderId="45" xfId="104" applyFont="1" applyFill="1" applyBorder="1"/>
    <xf numFmtId="0" fontId="44" fillId="47" borderId="45" xfId="104" applyFill="1" applyBorder="1"/>
    <xf numFmtId="0" fontId="4" fillId="26" borderId="38" xfId="0" applyFont="1" applyFill="1" applyBorder="1" applyAlignment="1">
      <alignment vertical="top"/>
    </xf>
    <xf numFmtId="0" fontId="4" fillId="26" borderId="0" xfId="0" applyFont="1" applyFill="1" applyAlignment="1">
      <alignment horizontal="right" vertical="top"/>
    </xf>
    <xf numFmtId="0" fontId="67" fillId="32" borderId="0" xfId="0" applyFont="1" applyFill="1"/>
    <xf numFmtId="0" fontId="42" fillId="36" borderId="0" xfId="0" applyFont="1" applyFill="1"/>
    <xf numFmtId="0" fontId="1" fillId="28" borderId="0" xfId="0" applyFont="1" applyFill="1" applyAlignment="1">
      <alignment horizontal="center"/>
    </xf>
    <xf numFmtId="0" fontId="1" fillId="28" borderId="0" xfId="0" applyFont="1" applyFill="1" applyAlignment="1">
      <alignment horizontal="right" vertical="top"/>
    </xf>
    <xf numFmtId="0" fontId="1" fillId="31" borderId="16" xfId="0" applyFont="1" applyFill="1" applyBorder="1" applyAlignment="1">
      <alignment vertical="top"/>
    </xf>
    <xf numFmtId="0" fontId="33" fillId="26" borderId="0" xfId="0" applyFont="1" applyFill="1" applyAlignment="1">
      <alignment horizontal="left" vertical="center" wrapText="1"/>
    </xf>
    <xf numFmtId="0" fontId="1" fillId="37" borderId="45" xfId="105" applyFont="1" applyFill="1" applyBorder="1" applyAlignment="1">
      <alignment vertical="top"/>
    </xf>
    <xf numFmtId="0" fontId="1" fillId="46" borderId="91" xfId="0" applyFont="1" applyFill="1" applyBorder="1" applyAlignment="1">
      <alignment vertical="top"/>
    </xf>
    <xf numFmtId="0" fontId="1" fillId="46" borderId="92" xfId="0" applyFont="1" applyFill="1" applyBorder="1" applyAlignment="1">
      <alignment vertical="top"/>
    </xf>
    <xf numFmtId="0" fontId="1" fillId="46" borderId="93" xfId="0" applyFont="1" applyFill="1" applyBorder="1" applyAlignment="1">
      <alignment vertical="top"/>
    </xf>
    <xf numFmtId="0" fontId="1" fillId="46" borderId="38" xfId="0" applyFont="1" applyFill="1" applyBorder="1" applyAlignment="1">
      <alignment vertical="top"/>
    </xf>
    <xf numFmtId="0" fontId="1" fillId="46" borderId="0" xfId="0" applyFont="1" applyFill="1" applyAlignment="1">
      <alignment vertical="top"/>
    </xf>
    <xf numFmtId="0" fontId="1" fillId="46" borderId="29" xfId="0" applyFont="1" applyFill="1" applyBorder="1" applyAlignment="1">
      <alignment vertical="top"/>
    </xf>
    <xf numFmtId="0" fontId="4" fillId="46" borderId="0" xfId="0" applyFont="1" applyFill="1" applyAlignment="1">
      <alignment vertical="top"/>
    </xf>
    <xf numFmtId="0" fontId="1" fillId="46" borderId="0" xfId="0" applyFont="1" applyFill="1" applyAlignment="1">
      <alignment horizontal="right" vertical="top"/>
    </xf>
    <xf numFmtId="0" fontId="26" fillId="46" borderId="0" xfId="0" quotePrefix="1" applyFont="1" applyFill="1" applyAlignment="1">
      <alignment horizontal="right" vertical="top" wrapText="1"/>
    </xf>
    <xf numFmtId="0" fontId="1" fillId="46" borderId="0" xfId="0" applyFont="1" applyFill="1" applyAlignment="1">
      <alignment horizontal="right" vertical="top" wrapText="1"/>
    </xf>
    <xf numFmtId="15" fontId="1" fillId="46" borderId="0" xfId="0" applyNumberFormat="1" applyFont="1" applyFill="1" applyAlignment="1">
      <alignment horizontal="right" vertical="top"/>
    </xf>
    <xf numFmtId="0" fontId="33" fillId="46" borderId="0" xfId="0" applyFont="1" applyFill="1" applyAlignment="1">
      <alignment horizontal="left" vertical="center" wrapText="1"/>
    </xf>
    <xf numFmtId="0" fontId="33" fillId="46" borderId="29" xfId="0" applyFont="1" applyFill="1" applyBorder="1" applyAlignment="1">
      <alignment horizontal="left" vertical="center" wrapText="1"/>
    </xf>
    <xf numFmtId="0" fontId="1" fillId="46" borderId="92" xfId="0" applyFont="1" applyFill="1" applyBorder="1" applyAlignment="1">
      <alignment horizontal="right" vertical="top"/>
    </xf>
    <xf numFmtId="0" fontId="1" fillId="46" borderId="29" xfId="0" applyFont="1" applyFill="1" applyBorder="1" applyAlignment="1">
      <alignment horizontal="right" vertical="top"/>
    </xf>
    <xf numFmtId="0" fontId="40" fillId="46" borderId="0" xfId="0" applyFont="1" applyFill="1" applyAlignment="1">
      <alignment horizontal="left"/>
    </xf>
    <xf numFmtId="15" fontId="1" fillId="46" borderId="0" xfId="0" applyNumberFormat="1" applyFont="1" applyFill="1" applyAlignment="1">
      <alignment vertical="top"/>
    </xf>
    <xf numFmtId="15" fontId="22" fillId="46" borderId="0" xfId="0" applyNumberFormat="1" applyFont="1" applyFill="1"/>
    <xf numFmtId="0" fontId="26" fillId="46" borderId="13" xfId="0" applyFont="1" applyFill="1" applyBorder="1" applyAlignment="1">
      <alignment vertical="top" wrapText="1"/>
    </xf>
    <xf numFmtId="0" fontId="1" fillId="46" borderId="13" xfId="0" applyFont="1" applyFill="1" applyBorder="1" applyAlignment="1">
      <alignment vertical="top" wrapText="1"/>
    </xf>
    <xf numFmtId="0" fontId="1" fillId="46" borderId="28" xfId="0" applyFont="1" applyFill="1" applyBorder="1" applyAlignment="1">
      <alignment vertical="top" wrapText="1"/>
    </xf>
    <xf numFmtId="0" fontId="22" fillId="46" borderId="0" xfId="0" applyFont="1" applyFill="1"/>
    <xf numFmtId="0" fontId="1" fillId="46" borderId="32" xfId="0" applyFont="1" applyFill="1" applyBorder="1" applyAlignment="1">
      <alignment vertical="top"/>
    </xf>
    <xf numFmtId="0" fontId="1" fillId="46" borderId="13" xfId="0" applyFont="1" applyFill="1" applyBorder="1" applyAlignment="1">
      <alignment vertical="top"/>
    </xf>
    <xf numFmtId="0" fontId="1" fillId="46" borderId="28" xfId="0" applyFont="1" applyFill="1" applyBorder="1" applyAlignment="1">
      <alignment vertical="top"/>
    </xf>
    <xf numFmtId="0" fontId="1" fillId="0" borderId="13" xfId="1" applyBorder="1"/>
    <xf numFmtId="0" fontId="40" fillId="0" borderId="0" xfId="0" applyFont="1"/>
    <xf numFmtId="0" fontId="40" fillId="28" borderId="0" xfId="0" applyFont="1" applyFill="1"/>
    <xf numFmtId="16" fontId="40" fillId="32" borderId="16" xfId="0" applyNumberFormat="1" applyFont="1" applyFill="1" applyBorder="1"/>
    <xf numFmtId="0" fontId="1" fillId="36" borderId="38" xfId="0" applyFont="1" applyFill="1" applyBorder="1" applyAlignment="1">
      <alignment vertical="top"/>
    </xf>
    <xf numFmtId="0" fontId="1" fillId="36" borderId="0" xfId="0" applyFont="1" applyFill="1" applyAlignment="1">
      <alignment horizontal="right" vertical="top"/>
    </xf>
    <xf numFmtId="0" fontId="26" fillId="36" borderId="13" xfId="0" applyFont="1" applyFill="1" applyBorder="1" applyAlignment="1">
      <alignment vertical="top" wrapText="1"/>
    </xf>
    <xf numFmtId="0" fontId="1" fillId="36" borderId="13" xfId="0" applyFont="1" applyFill="1" applyBorder="1" applyAlignment="1">
      <alignment vertical="top" wrapText="1"/>
    </xf>
    <xf numFmtId="0" fontId="1" fillId="36" borderId="28" xfId="0" applyFont="1" applyFill="1" applyBorder="1" applyAlignment="1">
      <alignment vertical="top" wrapText="1"/>
    </xf>
    <xf numFmtId="0" fontId="1" fillId="36" borderId="0" xfId="0" applyFont="1" applyFill="1" applyAlignment="1">
      <alignment horizontal="right" vertical="top" wrapText="1"/>
    </xf>
    <xf numFmtId="15" fontId="1" fillId="36" borderId="0" xfId="0" applyNumberFormat="1" applyFont="1" applyFill="1" applyAlignment="1">
      <alignment horizontal="right" vertical="top"/>
    </xf>
    <xf numFmtId="0" fontId="26" fillId="36" borderId="40" xfId="0" applyFont="1" applyFill="1" applyBorder="1" applyAlignment="1">
      <alignment vertical="top" wrapText="1"/>
    </xf>
    <xf numFmtId="0" fontId="1" fillId="46" borderId="103" xfId="0" applyFont="1" applyFill="1" applyBorder="1" applyAlignment="1">
      <alignment vertical="top"/>
    </xf>
    <xf numFmtId="0" fontId="1" fillId="46" borderId="58" xfId="0" applyFont="1" applyFill="1" applyBorder="1" applyAlignment="1">
      <alignment vertical="top"/>
    </xf>
    <xf numFmtId="0" fontId="1" fillId="46" borderId="104" xfId="0" applyFont="1" applyFill="1" applyBorder="1" applyAlignment="1">
      <alignment vertical="top"/>
    </xf>
    <xf numFmtId="0" fontId="1" fillId="28" borderId="0" xfId="0" applyFont="1" applyFill="1" applyAlignment="1">
      <alignment horizontal="right" vertical="center"/>
    </xf>
    <xf numFmtId="0" fontId="1" fillId="37" borderId="45" xfId="0" applyFont="1" applyFill="1" applyBorder="1" applyAlignment="1">
      <alignment vertical="center"/>
    </xf>
    <xf numFmtId="0" fontId="4" fillId="46" borderId="0" xfId="0" applyFont="1" applyFill="1" applyAlignment="1">
      <alignment horizontal="center" vertical="center"/>
    </xf>
    <xf numFmtId="0" fontId="40" fillId="32" borderId="44" xfId="0" applyFont="1" applyFill="1" applyBorder="1"/>
    <xf numFmtId="0" fontId="1" fillId="28" borderId="0" xfId="0" applyFont="1" applyFill="1" applyAlignment="1">
      <alignment horizontal="center" vertical="center"/>
    </xf>
    <xf numFmtId="0" fontId="40" fillId="32" borderId="59" xfId="0" applyFont="1" applyFill="1" applyBorder="1" applyAlignment="1">
      <alignment vertical="center"/>
    </xf>
    <xf numFmtId="0" fontId="40" fillId="37" borderId="34" xfId="0" applyFont="1" applyFill="1" applyBorder="1" applyAlignment="1">
      <alignment vertical="center"/>
    </xf>
    <xf numFmtId="0" fontId="40" fillId="32" borderId="75" xfId="0" applyFont="1" applyFill="1" applyBorder="1" applyAlignment="1">
      <alignment vertical="center"/>
    </xf>
    <xf numFmtId="15" fontId="40" fillId="32" borderId="0" xfId="0" applyNumberFormat="1" applyFont="1" applyFill="1" applyAlignment="1">
      <alignment vertical="center"/>
    </xf>
    <xf numFmtId="0" fontId="40" fillId="37" borderId="33" xfId="0" applyFont="1" applyFill="1" applyBorder="1" applyAlignment="1">
      <alignment vertical="center"/>
    </xf>
    <xf numFmtId="0" fontId="40" fillId="32" borderId="34" xfId="0" applyFont="1" applyFill="1" applyBorder="1" applyAlignment="1">
      <alignment vertical="center"/>
    </xf>
    <xf numFmtId="15" fontId="40" fillId="32" borderId="34" xfId="0" applyNumberFormat="1" applyFont="1" applyFill="1" applyBorder="1" applyAlignment="1">
      <alignment vertical="center"/>
    </xf>
    <xf numFmtId="15" fontId="40" fillId="32" borderId="35" xfId="0" applyNumberFormat="1" applyFont="1" applyFill="1" applyBorder="1" applyAlignment="1">
      <alignment vertical="center"/>
    </xf>
    <xf numFmtId="15" fontId="40" fillId="32" borderId="45" xfId="0" applyNumberFormat="1" applyFont="1" applyFill="1" applyBorder="1"/>
    <xf numFmtId="0" fontId="40" fillId="32" borderId="49" xfId="0" applyFont="1" applyFill="1" applyBorder="1" applyAlignment="1">
      <alignment vertical="center"/>
    </xf>
    <xf numFmtId="0" fontId="40" fillId="37" borderId="44" xfId="0" applyFont="1" applyFill="1" applyBorder="1"/>
    <xf numFmtId="0" fontId="1" fillId="32" borderId="16" xfId="0" applyFont="1" applyFill="1" applyBorder="1" applyAlignment="1">
      <alignment horizontal="center" vertical="top"/>
    </xf>
    <xf numFmtId="0" fontId="40" fillId="37" borderId="74" xfId="0" applyFont="1" applyFill="1" applyBorder="1" applyAlignment="1">
      <alignment vertical="center"/>
    </xf>
    <xf numFmtId="0" fontId="1" fillId="28" borderId="16" xfId="0" applyFont="1" applyFill="1" applyBorder="1" applyAlignment="1">
      <alignment horizontal="center"/>
    </xf>
    <xf numFmtId="0" fontId="27" fillId="26" borderId="84" xfId="0" applyFont="1" applyFill="1" applyBorder="1" applyAlignment="1">
      <alignment horizontal="right" vertical="center"/>
    </xf>
    <xf numFmtId="0" fontId="42" fillId="26" borderId="0" xfId="0" applyFont="1" applyFill="1"/>
    <xf numFmtId="0" fontId="26" fillId="26" borderId="0" xfId="0" quotePrefix="1" applyFont="1" applyFill="1" applyAlignment="1">
      <alignment horizontal="right" vertical="top"/>
    </xf>
    <xf numFmtId="0" fontId="40" fillId="37" borderId="45" xfId="0" applyFont="1" applyFill="1" applyBorder="1"/>
    <xf numFmtId="0" fontId="1" fillId="36" borderId="32" xfId="0" applyFont="1" applyFill="1" applyBorder="1" applyAlignment="1">
      <alignment vertical="top"/>
    </xf>
    <xf numFmtId="0" fontId="1" fillId="36" borderId="13" xfId="0" applyFont="1" applyFill="1" applyBorder="1" applyAlignment="1">
      <alignment vertical="top"/>
    </xf>
    <xf numFmtId="0" fontId="1" fillId="36" borderId="29" xfId="0" applyFont="1" applyFill="1" applyBorder="1" applyAlignment="1">
      <alignment vertical="top"/>
    </xf>
    <xf numFmtId="0" fontId="1" fillId="36" borderId="28" xfId="0" applyFont="1" applyFill="1" applyBorder="1" applyAlignment="1">
      <alignment vertical="top"/>
    </xf>
    <xf numFmtId="0" fontId="0" fillId="26" borderId="84" xfId="0" applyFill="1" applyBorder="1"/>
    <xf numFmtId="0" fontId="0" fillId="26" borderId="85" xfId="0" applyFill="1" applyBorder="1"/>
    <xf numFmtId="0" fontId="1" fillId="26" borderId="85" xfId="0" applyFont="1" applyFill="1" applyBorder="1"/>
    <xf numFmtId="0" fontId="1" fillId="26" borderId="43" xfId="0" applyFont="1" applyFill="1" applyBorder="1"/>
    <xf numFmtId="0" fontId="1" fillId="26" borderId="47" xfId="0" applyFont="1" applyFill="1" applyBorder="1" applyAlignment="1">
      <alignment vertical="top"/>
    </xf>
    <xf numFmtId="0" fontId="0" fillId="26" borderId="52" xfId="0" applyFill="1" applyBorder="1"/>
    <xf numFmtId="0" fontId="0" fillId="26" borderId="86" xfId="0" applyFill="1" applyBorder="1"/>
    <xf numFmtId="0" fontId="1" fillId="26" borderId="86" xfId="0" applyFont="1" applyFill="1" applyBorder="1"/>
    <xf numFmtId="0" fontId="1" fillId="26" borderId="87" xfId="0" applyFont="1" applyFill="1" applyBorder="1"/>
    <xf numFmtId="0" fontId="30" fillId="26" borderId="48" xfId="0" applyFont="1" applyFill="1" applyBorder="1" applyAlignment="1">
      <alignment vertical="top" wrapText="1"/>
    </xf>
    <xf numFmtId="0" fontId="4" fillId="26" borderId="0" xfId="104" applyFont="1" applyFill="1" applyAlignment="1">
      <alignment horizontal="left" vertical="top"/>
    </xf>
    <xf numFmtId="0" fontId="0" fillId="47" borderId="45" xfId="0" applyFill="1" applyBorder="1"/>
    <xf numFmtId="0" fontId="31" fillId="26" borderId="0" xfId="0" applyFont="1" applyFill="1"/>
    <xf numFmtId="0" fontId="0" fillId="26" borderId="0" xfId="0" applyFill="1" applyAlignment="1">
      <alignment horizontal="center"/>
    </xf>
    <xf numFmtId="0" fontId="27" fillId="26" borderId="0" xfId="0" applyFont="1" applyFill="1" applyAlignment="1">
      <alignment horizontal="center"/>
    </xf>
    <xf numFmtId="0" fontId="4" fillId="26" borderId="13" xfId="0" applyFont="1" applyFill="1" applyBorder="1" applyAlignment="1">
      <alignment horizontal="left" vertical="top"/>
    </xf>
    <xf numFmtId="0" fontId="4" fillId="26" borderId="28" xfId="0" applyFont="1" applyFill="1" applyBorder="1" applyAlignment="1">
      <alignment horizontal="left" vertical="top"/>
    </xf>
    <xf numFmtId="0" fontId="1" fillId="26" borderId="13" xfId="0" applyFont="1" applyFill="1" applyBorder="1" applyAlignment="1">
      <alignment vertical="top"/>
    </xf>
    <xf numFmtId="0" fontId="27" fillId="26" borderId="13" xfId="0" applyFont="1" applyFill="1" applyBorder="1" applyAlignment="1">
      <alignment horizontal="center"/>
    </xf>
    <xf numFmtId="0" fontId="1" fillId="44" borderId="0" xfId="0" applyFont="1" applyFill="1" applyAlignment="1">
      <alignment vertical="top"/>
    </xf>
    <xf numFmtId="0" fontId="24" fillId="25" borderId="0" xfId="0" applyFont="1" applyFill="1"/>
    <xf numFmtId="0" fontId="0" fillId="36" borderId="0" xfId="0" applyFill="1"/>
    <xf numFmtId="0" fontId="0" fillId="0" borderId="0" xfId="0" applyAlignment="1">
      <alignment vertical="top"/>
    </xf>
    <xf numFmtId="0" fontId="19" fillId="0" borderId="13" xfId="106" applyFont="1" applyBorder="1" applyAlignment="1">
      <alignment vertical="top" wrapText="1"/>
    </xf>
    <xf numFmtId="0" fontId="4" fillId="47" borderId="45" xfId="104" applyFont="1" applyFill="1" applyBorder="1" applyAlignment="1">
      <alignment horizontal="left"/>
    </xf>
    <xf numFmtId="0" fontId="0" fillId="0" borderId="0" xfId="0" quotePrefix="1" applyAlignment="1">
      <alignment vertical="top"/>
    </xf>
    <xf numFmtId="0" fontId="26" fillId="26" borderId="0" xfId="0" applyFont="1" applyFill="1" applyAlignment="1">
      <alignment horizontal="left" vertical="top" wrapText="1"/>
    </xf>
    <xf numFmtId="0" fontId="4" fillId="26" borderId="0" xfId="0" applyFont="1" applyFill="1" applyAlignment="1">
      <alignment horizontal="left" vertical="top" wrapText="1"/>
    </xf>
    <xf numFmtId="0" fontId="26" fillId="36" borderId="0" xfId="0" applyFont="1" applyFill="1" applyAlignment="1">
      <alignment horizontal="left" vertical="top" wrapText="1"/>
    </xf>
    <xf numFmtId="0" fontId="4" fillId="26" borderId="0" xfId="1" applyFont="1" applyFill="1" applyAlignment="1">
      <alignment horizontal="left" vertical="top" wrapText="1"/>
    </xf>
    <xf numFmtId="0" fontId="0" fillId="0" borderId="0" xfId="0" applyAlignment="1">
      <alignment horizontal="center" vertical="top" wrapText="1"/>
    </xf>
    <xf numFmtId="0" fontId="0" fillId="28" borderId="0" xfId="0" applyFill="1"/>
    <xf numFmtId="0" fontId="1" fillId="26" borderId="18" xfId="0" applyFont="1" applyFill="1" applyBorder="1" applyAlignment="1">
      <alignment horizontal="center" vertical="top"/>
    </xf>
    <xf numFmtId="0" fontId="1" fillId="26" borderId="19" xfId="0" applyFont="1" applyFill="1" applyBorder="1" applyAlignment="1">
      <alignment horizontal="center" vertical="top"/>
    </xf>
    <xf numFmtId="0" fontId="4" fillId="26" borderId="31" xfId="0" applyFont="1" applyFill="1" applyBorder="1" applyAlignment="1">
      <alignment horizontal="center" wrapText="1"/>
    </xf>
    <xf numFmtId="164" fontId="1" fillId="26" borderId="23" xfId="0" applyNumberFormat="1" applyFont="1" applyFill="1" applyBorder="1" applyAlignment="1">
      <alignment horizontal="right" vertical="top"/>
    </xf>
    <xf numFmtId="164" fontId="1" fillId="26" borderId="21" xfId="0" applyNumberFormat="1" applyFont="1" applyFill="1" applyBorder="1" applyAlignment="1">
      <alignment horizontal="right" vertical="top"/>
    </xf>
    <xf numFmtId="164" fontId="1" fillId="26" borderId="26" xfId="0" applyNumberFormat="1" applyFont="1" applyFill="1" applyBorder="1" applyAlignment="1">
      <alignment horizontal="right" vertical="top"/>
    </xf>
    <xf numFmtId="0" fontId="1" fillId="26" borderId="103" xfId="0" applyFont="1" applyFill="1" applyBorder="1" applyAlignment="1">
      <alignment horizontal="center" vertical="top"/>
    </xf>
    <xf numFmtId="0" fontId="1" fillId="30" borderId="18" xfId="1" applyFill="1" applyBorder="1" applyAlignment="1" applyProtection="1">
      <alignment vertical="top"/>
      <protection locked="0"/>
    </xf>
    <xf numFmtId="0" fontId="1" fillId="30" borderId="19" xfId="1" applyFill="1" applyBorder="1" applyAlignment="1" applyProtection="1">
      <alignment vertical="top"/>
      <protection locked="0"/>
    </xf>
    <xf numFmtId="0" fontId="40" fillId="32" borderId="16" xfId="0" applyFont="1" applyFill="1" applyBorder="1" applyAlignment="1">
      <alignment wrapText="1"/>
    </xf>
    <xf numFmtId="1" fontId="40" fillId="32" borderId="16" xfId="0" applyNumberFormat="1" applyFont="1" applyFill="1" applyBorder="1"/>
    <xf numFmtId="166" fontId="40" fillId="32" borderId="16" xfId="0" applyNumberFormat="1" applyFont="1" applyFill="1" applyBorder="1"/>
    <xf numFmtId="0" fontId="1" fillId="32" borderId="16" xfId="1" applyFill="1" applyBorder="1" applyAlignment="1">
      <alignment horizontal="center"/>
    </xf>
    <xf numFmtId="0" fontId="1" fillId="32" borderId="16" xfId="1" applyFill="1" applyBorder="1" applyAlignment="1">
      <alignment horizontal="left" vertical="top"/>
    </xf>
    <xf numFmtId="0" fontId="1" fillId="32" borderId="16" xfId="1" applyFill="1" applyBorder="1" applyAlignment="1">
      <alignment vertical="top"/>
    </xf>
    <xf numFmtId="0" fontId="40" fillId="32" borderId="33" xfId="0" applyFont="1" applyFill="1" applyBorder="1"/>
    <xf numFmtId="0" fontId="1" fillId="31" borderId="17" xfId="0" applyFont="1" applyFill="1" applyBorder="1" applyAlignment="1">
      <alignment horizontal="center" vertical="top"/>
    </xf>
    <xf numFmtId="0" fontId="1" fillId="31" borderId="18" xfId="0" applyFont="1" applyFill="1" applyBorder="1" applyAlignment="1">
      <alignment horizontal="center" vertical="top"/>
    </xf>
    <xf numFmtId="0" fontId="1" fillId="31" borderId="19" xfId="0" applyFont="1" applyFill="1" applyBorder="1" applyAlignment="1">
      <alignment horizontal="center" vertical="top"/>
    </xf>
    <xf numFmtId="0" fontId="1" fillId="2" borderId="19" xfId="0" applyFont="1" applyFill="1" applyBorder="1" applyAlignment="1" applyProtection="1">
      <alignment vertical="center" wrapText="1"/>
      <protection locked="0"/>
    </xf>
    <xf numFmtId="0" fontId="69" fillId="47" borderId="0" xfId="0" applyFont="1" applyFill="1" applyAlignment="1">
      <alignment horizontal="left"/>
    </xf>
    <xf numFmtId="0" fontId="1" fillId="44" borderId="0" xfId="0" applyFont="1" applyFill="1" applyAlignment="1" applyProtection="1">
      <alignment vertical="top"/>
      <protection locked="0"/>
    </xf>
    <xf numFmtId="0" fontId="40" fillId="37" borderId="45" xfId="0" applyFont="1" applyFill="1" applyBorder="1" applyAlignment="1">
      <alignment vertical="center"/>
    </xf>
    <xf numFmtId="0" fontId="4" fillId="26" borderId="31" xfId="0" applyFont="1" applyFill="1" applyBorder="1" applyAlignment="1">
      <alignment horizontal="left" wrapText="1"/>
    </xf>
    <xf numFmtId="0" fontId="0" fillId="2" borderId="0" xfId="0" applyFill="1" applyAlignment="1" applyProtection="1">
      <alignment horizontal="center" vertical="top" wrapText="1"/>
      <protection locked="0"/>
    </xf>
    <xf numFmtId="0" fontId="4" fillId="26" borderId="0" xfId="87" applyFont="1" applyFill="1" applyBorder="1" applyAlignment="1" applyProtection="1">
      <alignment vertical="top"/>
    </xf>
    <xf numFmtId="0" fontId="38" fillId="47" borderId="0" xfId="87" applyFont="1" applyFill="1" applyBorder="1" applyAlignment="1" applyProtection="1">
      <alignment horizontal="center" vertical="top" wrapText="1"/>
    </xf>
    <xf numFmtId="0" fontId="49" fillId="26" borderId="0" xfId="104" applyFont="1" applyFill="1" applyAlignment="1">
      <alignment horizontal="left" vertical="top" wrapText="1"/>
    </xf>
    <xf numFmtId="0" fontId="51" fillId="28" borderId="0" xfId="104" applyFont="1" applyFill="1" applyAlignment="1">
      <alignment horizontal="left" vertical="top" wrapText="1"/>
    </xf>
    <xf numFmtId="0" fontId="25" fillId="26" borderId="0" xfId="0" applyFont="1" applyFill="1" applyAlignment="1">
      <alignment vertical="top" wrapText="1"/>
    </xf>
    <xf numFmtId="0" fontId="4" fillId="26" borderId="0" xfId="0" applyFont="1" applyFill="1" applyAlignment="1">
      <alignment horizontal="left" vertical="top"/>
    </xf>
    <xf numFmtId="0" fontId="33" fillId="26" borderId="0" xfId="0" applyFont="1" applyFill="1" applyAlignment="1">
      <alignment vertical="top" wrapText="1"/>
    </xf>
    <xf numFmtId="0" fontId="22" fillId="26" borderId="0" xfId="0" applyFont="1" applyFill="1" applyAlignment="1">
      <alignment wrapText="1"/>
    </xf>
    <xf numFmtId="0" fontId="4" fillId="26" borderId="32" xfId="0" applyFont="1" applyFill="1" applyBorder="1" applyAlignment="1">
      <alignment wrapText="1"/>
    </xf>
    <xf numFmtId="0" fontId="0" fillId="0" borderId="0" xfId="0" applyAlignment="1">
      <alignment vertical="top" wrapText="1"/>
    </xf>
    <xf numFmtId="0" fontId="26" fillId="26" borderId="0" xfId="0" applyFont="1" applyFill="1" applyAlignment="1">
      <alignment vertical="top" wrapText="1"/>
    </xf>
    <xf numFmtId="0" fontId="4" fillId="26" borderId="0" xfId="0" applyFont="1" applyFill="1" applyAlignment="1">
      <alignment vertical="top" wrapText="1"/>
    </xf>
    <xf numFmtId="15" fontId="1" fillId="26" borderId="0" xfId="0" applyNumberFormat="1" applyFont="1" applyFill="1" applyAlignment="1">
      <alignment vertical="top" wrapText="1"/>
    </xf>
    <xf numFmtId="0" fontId="4" fillId="26" borderId="16" xfId="0" applyFont="1" applyFill="1" applyBorder="1" applyAlignment="1">
      <alignment horizontal="center" vertical="top"/>
    </xf>
    <xf numFmtId="0" fontId="1" fillId="26" borderId="29" xfId="0" applyFont="1" applyFill="1" applyBorder="1" applyAlignment="1">
      <alignment horizontal="right" vertical="top"/>
    </xf>
    <xf numFmtId="0" fontId="26" fillId="36" borderId="0" xfId="0" applyFont="1" applyFill="1" applyAlignment="1">
      <alignment vertical="top" wrapText="1"/>
    </xf>
    <xf numFmtId="0" fontId="1" fillId="36" borderId="0" xfId="0" applyFont="1" applyFill="1" applyAlignment="1">
      <alignment vertical="top" wrapText="1"/>
    </xf>
    <xf numFmtId="0" fontId="43" fillId="26" borderId="0" xfId="0" applyFont="1" applyFill="1" applyAlignment="1">
      <alignment horizontal="left" vertical="top" wrapText="1"/>
    </xf>
    <xf numFmtId="0" fontId="1" fillId="36" borderId="2" xfId="0" applyFont="1" applyFill="1" applyBorder="1" applyAlignment="1">
      <alignment horizontal="left" vertical="top" wrapText="1"/>
    </xf>
    <xf numFmtId="0" fontId="1" fillId="36" borderId="3" xfId="0" applyFont="1" applyFill="1" applyBorder="1" applyAlignment="1">
      <alignment horizontal="left" vertical="top" wrapText="1"/>
    </xf>
    <xf numFmtId="0" fontId="26" fillId="46" borderId="0" xfId="0" applyFont="1" applyFill="1" applyAlignment="1">
      <alignment horizontal="left" vertical="top" wrapText="1"/>
    </xf>
    <xf numFmtId="0" fontId="1" fillId="36" borderId="22" xfId="0" applyFont="1" applyFill="1" applyBorder="1" applyAlignment="1">
      <alignment horizontal="left" vertical="top" wrapText="1"/>
    </xf>
    <xf numFmtId="0" fontId="1" fillId="26" borderId="0" xfId="0" applyFont="1" applyFill="1" applyAlignment="1">
      <alignment horizontal="left" vertical="top" wrapText="1"/>
    </xf>
    <xf numFmtId="0" fontId="1" fillId="36" borderId="25" xfId="0" applyFont="1" applyFill="1" applyBorder="1" applyAlignment="1">
      <alignment horizontal="left" vertical="top" wrapText="1"/>
    </xf>
    <xf numFmtId="0" fontId="1" fillId="46" borderId="26" xfId="0" applyFont="1" applyFill="1" applyBorder="1" applyAlignment="1">
      <alignment horizontal="left" vertical="top" wrapText="1"/>
    </xf>
    <xf numFmtId="0" fontId="1" fillId="46" borderId="2" xfId="0" applyFont="1" applyFill="1" applyBorder="1" applyAlignment="1">
      <alignment horizontal="left" vertical="top" wrapText="1"/>
    </xf>
    <xf numFmtId="0" fontId="1" fillId="36" borderId="29" xfId="0" applyFont="1" applyFill="1" applyBorder="1" applyAlignment="1">
      <alignment vertical="top" wrapText="1"/>
    </xf>
    <xf numFmtId="0" fontId="4" fillId="36" borderId="0" xfId="0" applyFont="1" applyFill="1" applyAlignment="1">
      <alignment horizontal="left" vertical="top" wrapText="1"/>
    </xf>
    <xf numFmtId="0" fontId="26" fillId="36" borderId="37" xfId="0" applyFont="1" applyFill="1" applyBorder="1" applyAlignment="1">
      <alignment vertical="top" wrapText="1"/>
    </xf>
    <xf numFmtId="0" fontId="4" fillId="46" borderId="0" xfId="0" applyFont="1" applyFill="1" applyAlignment="1">
      <alignment horizontal="left" vertical="top" wrapText="1"/>
    </xf>
    <xf numFmtId="0" fontId="4" fillId="46" borderId="29" xfId="0" applyFont="1" applyFill="1" applyBorder="1" applyAlignment="1">
      <alignment horizontal="left" vertical="top" wrapText="1"/>
    </xf>
    <xf numFmtId="0" fontId="4" fillId="26" borderId="29" xfId="0" applyFont="1" applyFill="1" applyBorder="1" applyAlignment="1">
      <alignment horizontal="left" vertical="top" wrapText="1"/>
    </xf>
    <xf numFmtId="0" fontId="1" fillId="46" borderId="0" xfId="0" applyFont="1" applyFill="1" applyAlignment="1">
      <alignment vertical="top" wrapText="1"/>
    </xf>
    <xf numFmtId="0" fontId="1" fillId="46" borderId="29" xfId="0" applyFont="1" applyFill="1" applyBorder="1" applyAlignment="1">
      <alignment vertical="top" wrapText="1"/>
    </xf>
    <xf numFmtId="0" fontId="32" fillId="26" borderId="0" xfId="0" applyFont="1" applyFill="1" applyAlignment="1">
      <alignment vertical="top" wrapText="1"/>
    </xf>
    <xf numFmtId="0" fontId="4" fillId="36" borderId="29" xfId="0" applyFont="1" applyFill="1" applyBorder="1" applyAlignment="1">
      <alignment horizontal="left" vertical="top" wrapText="1"/>
    </xf>
    <xf numFmtId="0" fontId="40" fillId="47" borderId="0" xfId="0" applyFont="1" applyFill="1" applyAlignment="1">
      <alignment horizontal="center" vertical="top" wrapText="1"/>
    </xf>
    <xf numFmtId="0" fontId="67" fillId="50" borderId="45" xfId="0" applyFont="1" applyFill="1" applyBorder="1" applyAlignment="1">
      <alignment vertical="center" wrapText="1"/>
    </xf>
    <xf numFmtId="0" fontId="72" fillId="0" borderId="0" xfId="0" applyFont="1" applyAlignment="1">
      <alignment vertical="center" wrapText="1"/>
    </xf>
    <xf numFmtId="0" fontId="73" fillId="51" borderId="0" xfId="0" applyFont="1" applyFill="1" applyAlignment="1">
      <alignment vertical="center" wrapText="1"/>
    </xf>
    <xf numFmtId="0" fontId="74" fillId="51" borderId="0" xfId="0" applyFont="1" applyFill="1" applyAlignment="1">
      <alignment vertical="center" wrapText="1"/>
    </xf>
    <xf numFmtId="0" fontId="40" fillId="51" borderId="44" xfId="0" applyFont="1" applyFill="1" applyBorder="1" applyAlignment="1">
      <alignment vertical="center" wrapText="1"/>
    </xf>
    <xf numFmtId="0" fontId="40" fillId="51" borderId="52" xfId="0" applyFont="1" applyFill="1" applyBorder="1" applyAlignment="1">
      <alignment vertical="center" wrapText="1"/>
    </xf>
    <xf numFmtId="0" fontId="67" fillId="51" borderId="0" xfId="0" applyFont="1" applyFill="1" applyAlignment="1">
      <alignment vertical="center" wrapText="1"/>
    </xf>
    <xf numFmtId="0" fontId="40" fillId="51" borderId="85" xfId="0" applyFont="1" applyFill="1" applyBorder="1" applyAlignment="1">
      <alignment vertical="center" wrapText="1"/>
    </xf>
    <xf numFmtId="0" fontId="75" fillId="52" borderId="0" xfId="0" applyFont="1" applyFill="1" applyAlignment="1">
      <alignment vertical="center" wrapText="1"/>
    </xf>
    <xf numFmtId="0" fontId="76" fillId="51" borderId="0" xfId="0" applyFont="1" applyFill="1" applyAlignment="1">
      <alignment vertical="center" wrapText="1"/>
    </xf>
    <xf numFmtId="0" fontId="37" fillId="26" borderId="0" xfId="87" applyFill="1" applyAlignment="1" applyProtection="1">
      <alignment horizontal="left" vertical="top" wrapText="1"/>
    </xf>
    <xf numFmtId="0" fontId="51" fillId="32" borderId="0" xfId="0" applyFont="1" applyFill="1" applyAlignment="1">
      <alignment vertical="center" wrapText="1"/>
    </xf>
    <xf numFmtId="0" fontId="78" fillId="51" borderId="68" xfId="0" applyFont="1" applyFill="1" applyBorder="1" applyAlignment="1">
      <alignment vertical="center" wrapText="1"/>
    </xf>
    <xf numFmtId="0" fontId="76" fillId="51" borderId="52" xfId="0" applyFont="1" applyFill="1" applyBorder="1" applyAlignment="1">
      <alignment vertical="center" wrapText="1"/>
    </xf>
    <xf numFmtId="0" fontId="78" fillId="51" borderId="86" xfId="0" applyFont="1" applyFill="1" applyBorder="1" applyAlignment="1">
      <alignment vertical="center" wrapText="1"/>
    </xf>
    <xf numFmtId="0" fontId="78" fillId="51" borderId="0" xfId="0" applyFont="1" applyFill="1" applyAlignment="1">
      <alignment vertical="center" wrapText="1"/>
    </xf>
    <xf numFmtId="0" fontId="76" fillId="51" borderId="105" xfId="0" applyFont="1" applyFill="1" applyBorder="1" applyAlignment="1">
      <alignment vertical="center" wrapText="1"/>
    </xf>
    <xf numFmtId="0" fontId="79" fillId="51" borderId="0" xfId="0" applyFont="1" applyFill="1" applyAlignment="1">
      <alignment vertical="center" wrapText="1"/>
    </xf>
    <xf numFmtId="0" fontId="80" fillId="51" borderId="0" xfId="0" applyFont="1" applyFill="1" applyAlignment="1">
      <alignment vertical="center" wrapText="1"/>
    </xf>
    <xf numFmtId="0" fontId="81" fillId="51" borderId="86" xfId="0" applyFont="1" applyFill="1" applyBorder="1" applyAlignment="1">
      <alignment vertical="center" wrapText="1"/>
    </xf>
    <xf numFmtId="0" fontId="80" fillId="51" borderId="47" xfId="0" applyFont="1" applyFill="1" applyBorder="1" applyAlignment="1">
      <alignment vertical="center" wrapText="1"/>
    </xf>
    <xf numFmtId="0" fontId="82" fillId="51" borderId="0" xfId="0" applyFont="1" applyFill="1" applyAlignment="1">
      <alignment vertical="center" wrapText="1"/>
    </xf>
    <xf numFmtId="0" fontId="67" fillId="53" borderId="44" xfId="0" applyFont="1" applyFill="1" applyBorder="1" applyAlignment="1">
      <alignment vertical="center" wrapText="1"/>
    </xf>
    <xf numFmtId="0" fontId="40" fillId="51" borderId="0" xfId="0" applyFont="1" applyFill="1" applyAlignment="1">
      <alignment vertical="center" wrapText="1"/>
    </xf>
    <xf numFmtId="0" fontId="40" fillId="54" borderId="105" xfId="0" applyFont="1" applyFill="1" applyBorder="1" applyAlignment="1">
      <alignment vertical="center" wrapText="1"/>
    </xf>
    <xf numFmtId="0" fontId="83" fillId="51" borderId="0" xfId="0" applyFont="1" applyFill="1" applyAlignment="1">
      <alignment vertical="center" wrapText="1"/>
    </xf>
    <xf numFmtId="0" fontId="37" fillId="0" borderId="0" xfId="87" applyAlignment="1" applyProtection="1">
      <alignment vertical="center" wrapText="1"/>
    </xf>
    <xf numFmtId="0" fontId="37" fillId="54" borderId="0" xfId="87" applyFill="1" applyAlignment="1" applyProtection="1">
      <alignment vertical="center" wrapText="1"/>
    </xf>
    <xf numFmtId="0" fontId="67" fillId="50" borderId="105" xfId="0" applyFont="1" applyFill="1" applyBorder="1" applyAlignment="1">
      <alignment vertical="center" wrapText="1"/>
    </xf>
    <xf numFmtId="0" fontId="81" fillId="51" borderId="0" xfId="0" applyFont="1" applyFill="1" applyAlignment="1">
      <alignment vertical="center" wrapText="1"/>
    </xf>
    <xf numFmtId="0" fontId="85" fillId="51" borderId="0" xfId="0" applyFont="1" applyFill="1" applyAlignment="1">
      <alignment vertical="center" wrapText="1"/>
    </xf>
    <xf numFmtId="0" fontId="67" fillId="51" borderId="45" xfId="0" applyFont="1" applyFill="1" applyBorder="1" applyAlignment="1">
      <alignment vertical="center" wrapText="1"/>
    </xf>
    <xf numFmtId="0" fontId="67" fillId="51" borderId="49" xfId="0" applyFont="1" applyFill="1" applyBorder="1" applyAlignment="1">
      <alignment vertical="center" wrapText="1"/>
    </xf>
    <xf numFmtId="0" fontId="67" fillId="51" borderId="52" xfId="0" applyFont="1" applyFill="1" applyBorder="1" applyAlignment="1">
      <alignment vertical="center" wrapText="1"/>
    </xf>
    <xf numFmtId="0" fontId="67" fillId="50" borderId="47" xfId="0" applyFont="1" applyFill="1" applyBorder="1" applyAlignment="1">
      <alignment vertical="center" wrapText="1"/>
    </xf>
    <xf numFmtId="0" fontId="86" fillId="51" borderId="0" xfId="0" applyFont="1" applyFill="1" applyAlignment="1">
      <alignment vertical="center" wrapText="1"/>
    </xf>
    <xf numFmtId="0" fontId="87" fillId="55" borderId="0" xfId="0" applyFont="1" applyFill="1" applyAlignment="1">
      <alignment vertical="center" wrapText="1"/>
    </xf>
    <xf numFmtId="0" fontId="88" fillId="51" borderId="0" xfId="0" applyFont="1" applyFill="1" applyAlignment="1">
      <alignment vertical="center" wrapText="1"/>
    </xf>
    <xf numFmtId="0" fontId="90" fillId="47" borderId="0" xfId="0" applyFont="1" applyFill="1" applyAlignment="1">
      <alignment vertical="center" wrapText="1"/>
    </xf>
    <xf numFmtId="0" fontId="90" fillId="54" borderId="0" xfId="0" applyFont="1" applyFill="1" applyAlignment="1">
      <alignment vertical="center" wrapText="1"/>
    </xf>
    <xf numFmtId="0" fontId="67" fillId="51" borderId="48" xfId="0" applyFont="1" applyFill="1" applyBorder="1" applyAlignment="1">
      <alignment vertical="center" wrapText="1"/>
    </xf>
    <xf numFmtId="0" fontId="67" fillId="51" borderId="47" xfId="0" applyFont="1" applyFill="1" applyBorder="1" applyAlignment="1">
      <alignment vertical="center" wrapText="1"/>
    </xf>
    <xf numFmtId="0" fontId="84" fillId="51" borderId="0" xfId="0" applyFont="1" applyFill="1" applyAlignment="1">
      <alignment vertical="center" wrapText="1"/>
    </xf>
    <xf numFmtId="0" fontId="67" fillId="0" borderId="52" xfId="0" applyFont="1" applyBorder="1" applyAlignment="1">
      <alignment vertical="center" wrapText="1"/>
    </xf>
    <xf numFmtId="0" fontId="67" fillId="51" borderId="74" xfId="0" applyFont="1" applyFill="1" applyBorder="1" applyAlignment="1">
      <alignment vertical="center" wrapText="1"/>
    </xf>
    <xf numFmtId="0" fontId="67" fillId="51" borderId="105" xfId="0" applyFont="1" applyFill="1" applyBorder="1" applyAlignment="1">
      <alignment vertical="center" wrapText="1"/>
    </xf>
    <xf numFmtId="0" fontId="93" fillId="51" borderId="0" xfId="0" applyFont="1" applyFill="1" applyAlignment="1">
      <alignment vertical="center" wrapText="1"/>
    </xf>
    <xf numFmtId="0" fontId="41" fillId="51" borderId="46" xfId="0" applyFont="1" applyFill="1" applyBorder="1" applyAlignment="1">
      <alignment vertical="center" wrapText="1"/>
    </xf>
    <xf numFmtId="0" fontId="41" fillId="51" borderId="87" xfId="0" applyFont="1" applyFill="1" applyBorder="1" applyAlignment="1">
      <alignment vertical="center" wrapText="1"/>
    </xf>
    <xf numFmtId="0" fontId="41" fillId="51" borderId="86" xfId="0" applyFont="1" applyFill="1" applyBorder="1" applyAlignment="1">
      <alignment vertical="center" wrapText="1"/>
    </xf>
    <xf numFmtId="0" fontId="94" fillId="56" borderId="0" xfId="0" applyFont="1" applyFill="1" applyAlignment="1">
      <alignment vertical="center" wrapText="1"/>
    </xf>
    <xf numFmtId="0" fontId="81" fillId="56" borderId="0" xfId="0" applyFont="1" applyFill="1" applyAlignment="1">
      <alignment vertical="center" wrapText="1"/>
    </xf>
    <xf numFmtId="0" fontId="95" fillId="51" borderId="0" xfId="0" applyFont="1" applyFill="1" applyAlignment="1">
      <alignment vertical="center" wrapText="1"/>
    </xf>
    <xf numFmtId="0" fontId="67" fillId="51" borderId="59" xfId="0" applyFont="1" applyFill="1" applyBorder="1" applyAlignment="1">
      <alignment vertical="center" wrapText="1"/>
    </xf>
    <xf numFmtId="0" fontId="40" fillId="51" borderId="68" xfId="0" applyFont="1" applyFill="1" applyBorder="1" applyAlignment="1">
      <alignment vertical="center" wrapText="1"/>
    </xf>
    <xf numFmtId="0" fontId="40" fillId="51" borderId="86" xfId="0" applyFont="1" applyFill="1" applyBorder="1" applyAlignment="1">
      <alignment vertical="center" wrapText="1"/>
    </xf>
    <xf numFmtId="0" fontId="96" fillId="0" borderId="0" xfId="0" applyFont="1" applyAlignment="1">
      <alignment vertical="center" wrapText="1"/>
    </xf>
    <xf numFmtId="0" fontId="97" fillId="57" borderId="0" xfId="0" applyFont="1" applyFill="1" applyAlignment="1">
      <alignment vertical="center" wrapText="1"/>
    </xf>
    <xf numFmtId="0" fontId="98" fillId="51" borderId="85" xfId="0" applyFont="1" applyFill="1" applyBorder="1" applyAlignment="1">
      <alignment vertical="center" wrapText="1"/>
    </xf>
    <xf numFmtId="0" fontId="81" fillId="51" borderId="85" xfId="0" applyFont="1" applyFill="1" applyBorder="1" applyAlignment="1">
      <alignment vertical="center" wrapText="1"/>
    </xf>
    <xf numFmtId="0" fontId="98" fillId="56" borderId="0" xfId="0" applyFont="1" applyFill="1" applyAlignment="1">
      <alignment vertical="center" wrapText="1"/>
    </xf>
    <xf numFmtId="0" fontId="67" fillId="56" borderId="0" xfId="0" applyFont="1" applyFill="1" applyAlignment="1">
      <alignment vertical="center" wrapText="1"/>
    </xf>
    <xf numFmtId="0" fontId="95" fillId="56" borderId="0" xfId="0" applyFont="1" applyFill="1" applyAlignment="1">
      <alignment vertical="center" wrapText="1"/>
    </xf>
    <xf numFmtId="0" fontId="84" fillId="56" borderId="0" xfId="0" applyFont="1" applyFill="1" applyAlignment="1">
      <alignment vertical="center" wrapText="1"/>
    </xf>
    <xf numFmtId="0" fontId="40" fillId="56" borderId="46" xfId="0" applyFont="1" applyFill="1" applyBorder="1" applyAlignment="1">
      <alignment vertical="center" wrapText="1"/>
    </xf>
    <xf numFmtId="0" fontId="40" fillId="56" borderId="86" xfId="0" applyFont="1" applyFill="1" applyBorder="1" applyAlignment="1">
      <alignment vertical="center" wrapText="1"/>
    </xf>
    <xf numFmtId="0" fontId="40" fillId="56" borderId="68" xfId="0" applyFont="1" applyFill="1" applyBorder="1" applyAlignment="1">
      <alignment vertical="center" wrapText="1"/>
    </xf>
    <xf numFmtId="0" fontId="98" fillId="51" borderId="0" xfId="0" applyFont="1" applyFill="1" applyAlignment="1">
      <alignment vertical="center" wrapText="1"/>
    </xf>
    <xf numFmtId="0" fontId="67" fillId="51" borderId="86" xfId="0" applyFont="1" applyFill="1" applyBorder="1" applyAlignment="1">
      <alignment vertical="center" wrapText="1"/>
    </xf>
    <xf numFmtId="0" fontId="98" fillId="51" borderId="86" xfId="0" applyFont="1" applyFill="1" applyBorder="1" applyAlignment="1">
      <alignment vertical="center" wrapText="1"/>
    </xf>
    <xf numFmtId="0" fontId="67" fillId="0" borderId="86" xfId="0" applyFont="1" applyBorder="1" applyAlignment="1">
      <alignment vertical="center" wrapText="1"/>
    </xf>
    <xf numFmtId="0" fontId="96" fillId="32" borderId="0" xfId="0" applyFont="1" applyFill="1" applyAlignment="1">
      <alignment vertical="center" wrapText="1"/>
    </xf>
    <xf numFmtId="0" fontId="40" fillId="32" borderId="0" xfId="0" applyFont="1" applyFill="1" applyAlignment="1">
      <alignment vertical="center" wrapText="1"/>
    </xf>
    <xf numFmtId="0" fontId="103" fillId="52" borderId="0" xfId="0" applyFont="1" applyFill="1" applyAlignment="1">
      <alignment vertical="center" wrapText="1"/>
    </xf>
    <xf numFmtId="0" fontId="96" fillId="32" borderId="45" xfId="0" applyFont="1" applyFill="1" applyBorder="1" applyAlignment="1">
      <alignment vertical="center" wrapText="1"/>
    </xf>
    <xf numFmtId="0" fontId="96" fillId="32" borderId="49" xfId="0" applyFont="1" applyFill="1" applyBorder="1" applyAlignment="1">
      <alignment vertical="center" wrapText="1"/>
    </xf>
    <xf numFmtId="0" fontId="40" fillId="2" borderId="0" xfId="0" applyFont="1" applyFill="1" applyAlignment="1" applyProtection="1">
      <alignment horizontal="left" vertical="center" wrapText="1"/>
      <protection locked="0"/>
    </xf>
    <xf numFmtId="0" fontId="37" fillId="47" borderId="50" xfId="87" applyFill="1" applyBorder="1" applyAlignment="1" applyProtection="1">
      <alignment horizontal="left" wrapText="1"/>
    </xf>
    <xf numFmtId="0" fontId="40" fillId="32" borderId="0" xfId="0" applyFont="1" applyFill="1" applyAlignment="1">
      <alignment horizontal="left" wrapText="1"/>
    </xf>
    <xf numFmtId="0" fontId="40" fillId="32" borderId="16" xfId="0" applyFont="1" applyFill="1" applyBorder="1" applyAlignment="1">
      <alignment horizontal="left" wrapText="1"/>
    </xf>
    <xf numFmtId="0" fontId="1" fillId="32" borderId="16" xfId="1" applyFill="1" applyBorder="1" applyAlignment="1">
      <alignment horizontal="left" vertical="top" wrapText="1"/>
    </xf>
    <xf numFmtId="0" fontId="105" fillId="26" borderId="0" xfId="104" applyFont="1" applyFill="1"/>
    <xf numFmtId="0" fontId="105" fillId="36" borderId="0" xfId="104" applyFont="1" applyFill="1"/>
    <xf numFmtId="0" fontId="40" fillId="0" borderId="0" xfId="0" applyFont="1" applyAlignment="1">
      <alignment horizontal="left" wrapText="1"/>
    </xf>
    <xf numFmtId="0" fontId="40" fillId="46" borderId="0" xfId="0" applyFont="1" applyFill="1" applyAlignment="1">
      <alignment horizontal="left" wrapText="1"/>
    </xf>
    <xf numFmtId="0" fontId="44" fillId="26" borderId="37" xfId="104" applyFill="1" applyBorder="1" applyAlignment="1">
      <alignment horizontal="center" vertical="top" wrapText="1"/>
    </xf>
    <xf numFmtId="0" fontId="44" fillId="0" borderId="37" xfId="104" applyBorder="1" applyAlignment="1">
      <alignment vertical="top" wrapText="1"/>
    </xf>
    <xf numFmtId="0" fontId="4" fillId="26" borderId="0" xfId="87" applyFont="1" applyFill="1" applyBorder="1" applyAlignment="1" applyProtection="1">
      <alignment vertical="top"/>
    </xf>
    <xf numFmtId="0" fontId="4" fillId="0" borderId="0" xfId="104" applyFont="1" applyAlignment="1">
      <alignment vertical="top"/>
    </xf>
    <xf numFmtId="0" fontId="37" fillId="26" borderId="0" xfId="87" applyFill="1" applyBorder="1" applyAlignment="1" applyProtection="1">
      <alignment vertical="top"/>
    </xf>
    <xf numFmtId="0" fontId="37" fillId="0" borderId="0" xfId="87" applyBorder="1" applyAlignment="1" applyProtection="1">
      <alignment vertical="top"/>
    </xf>
    <xf numFmtId="0" fontId="4" fillId="26" borderId="0" xfId="104" applyFont="1" applyFill="1" applyAlignment="1">
      <alignment vertical="top" wrapText="1"/>
    </xf>
    <xf numFmtId="0" fontId="1" fillId="26" borderId="0" xfId="104" applyFont="1" applyFill="1" applyAlignment="1">
      <alignment vertical="top" wrapText="1"/>
    </xf>
    <xf numFmtId="0" fontId="37" fillId="0" borderId="0" xfId="87" applyAlignment="1" applyProtection="1">
      <alignment vertical="top"/>
    </xf>
    <xf numFmtId="0" fontId="44" fillId="47" borderId="74" xfId="104" applyFill="1" applyBorder="1" applyAlignment="1">
      <alignment horizontal="center" vertical="center" wrapText="1"/>
    </xf>
    <xf numFmtId="0" fontId="44" fillId="47" borderId="59" xfId="104" applyFill="1" applyBorder="1" applyAlignment="1">
      <alignment horizontal="center" vertical="center" wrapText="1"/>
    </xf>
    <xf numFmtId="0" fontId="44" fillId="47" borderId="49" xfId="104" applyFill="1" applyBorder="1" applyAlignment="1">
      <alignment horizontal="center" vertical="center" wrapText="1"/>
    </xf>
    <xf numFmtId="0" fontId="38" fillId="47" borderId="45" xfId="87" applyFont="1" applyFill="1" applyBorder="1" applyAlignment="1" applyProtection="1">
      <alignment horizontal="center" vertical="top" wrapText="1"/>
    </xf>
    <xf numFmtId="0" fontId="38" fillId="47" borderId="41" xfId="87" applyFont="1" applyFill="1" applyBorder="1" applyAlignment="1" applyProtection="1">
      <alignment horizontal="center" vertical="top" wrapText="1"/>
    </xf>
    <xf numFmtId="0" fontId="38" fillId="47" borderId="42" xfId="87" applyFont="1" applyFill="1" applyBorder="1" applyAlignment="1" applyProtection="1">
      <alignment horizontal="center" vertical="top" wrapText="1"/>
    </xf>
    <xf numFmtId="0" fontId="38" fillId="47" borderId="43" xfId="87" applyFont="1" applyFill="1" applyBorder="1" applyAlignment="1" applyProtection="1">
      <alignment horizontal="center" vertical="top" wrapText="1"/>
    </xf>
    <xf numFmtId="0" fontId="44" fillId="47" borderId="41" xfId="104" applyFill="1" applyBorder="1" applyAlignment="1">
      <alignment horizontal="center" vertical="top" wrapText="1"/>
    </xf>
    <xf numFmtId="0" fontId="44" fillId="47" borderId="42" xfId="104" applyFill="1" applyBorder="1" applyAlignment="1">
      <alignment horizontal="center" vertical="top" wrapText="1"/>
    </xf>
    <xf numFmtId="0" fontId="38" fillId="47" borderId="47" xfId="87" applyFont="1" applyFill="1" applyBorder="1" applyAlignment="1" applyProtection="1">
      <alignment horizontal="center" vertical="top" wrapText="1"/>
    </xf>
    <xf numFmtId="0" fontId="38" fillId="47" borderId="0" xfId="87" applyFont="1" applyFill="1" applyBorder="1" applyAlignment="1" applyProtection="1">
      <alignment horizontal="center" vertical="top" wrapText="1"/>
    </xf>
    <xf numFmtId="0" fontId="38" fillId="47" borderId="48" xfId="87" applyFont="1" applyFill="1" applyBorder="1" applyAlignment="1" applyProtection="1">
      <alignment horizontal="center" vertical="top" wrapText="1"/>
    </xf>
    <xf numFmtId="0" fontId="44" fillId="47" borderId="47" xfId="104" applyFill="1" applyBorder="1" applyAlignment="1">
      <alignment horizontal="center" vertical="top" wrapText="1"/>
    </xf>
    <xf numFmtId="0" fontId="44" fillId="47" borderId="0" xfId="104" applyFill="1" applyAlignment="1">
      <alignment horizontal="center" vertical="top" wrapText="1"/>
    </xf>
    <xf numFmtId="0" fontId="0" fillId="0" borderId="0" xfId="0" applyAlignment="1">
      <alignment vertical="top"/>
    </xf>
    <xf numFmtId="0" fontId="4" fillId="0" borderId="0" xfId="0" applyFont="1" applyAlignment="1">
      <alignment vertical="top"/>
    </xf>
    <xf numFmtId="0" fontId="37" fillId="47" borderId="0" xfId="87" applyFill="1" applyAlignment="1" applyProtection="1">
      <alignment vertical="top"/>
    </xf>
    <xf numFmtId="0" fontId="44" fillId="48" borderId="0" xfId="104" applyFill="1" applyAlignment="1">
      <alignment horizontal="left" vertical="top" wrapText="1"/>
    </xf>
    <xf numFmtId="0" fontId="105" fillId="48" borderId="0" xfId="104" applyFont="1" applyFill="1" applyAlignment="1">
      <alignment horizontal="left" vertical="top" wrapText="1"/>
    </xf>
    <xf numFmtId="0" fontId="44" fillId="26" borderId="0" xfId="104" applyFill="1" applyAlignment="1">
      <alignment vertical="top" wrapText="1"/>
    </xf>
    <xf numFmtId="0" fontId="54" fillId="26" borderId="0" xfId="104" applyFont="1" applyFill="1" applyAlignment="1">
      <alignment horizontal="left" vertical="top" wrapText="1"/>
    </xf>
    <xf numFmtId="0" fontId="44" fillId="0" borderId="0" xfId="104" applyAlignment="1">
      <alignment vertical="top" wrapText="1"/>
    </xf>
    <xf numFmtId="0" fontId="49" fillId="26" borderId="0" xfId="104" applyFont="1" applyFill="1" applyAlignment="1">
      <alignment horizontal="left" vertical="top" wrapText="1"/>
    </xf>
    <xf numFmtId="0" fontId="44" fillId="0" borderId="0" xfId="104" applyAlignment="1">
      <alignment horizontal="left" vertical="top" wrapText="1"/>
    </xf>
    <xf numFmtId="0" fontId="4" fillId="38" borderId="44" xfId="104" applyFont="1" applyFill="1" applyBorder="1" applyAlignment="1">
      <alignment horizontal="left" vertical="center" wrapText="1"/>
    </xf>
    <xf numFmtId="0" fontId="4" fillId="38" borderId="68" xfId="104" applyFont="1" applyFill="1" applyBorder="1" applyAlignment="1">
      <alignment horizontal="left" vertical="center" wrapText="1"/>
    </xf>
    <xf numFmtId="0" fontId="4" fillId="38" borderId="46" xfId="104" applyFont="1" applyFill="1" applyBorder="1" applyAlignment="1">
      <alignment horizontal="left" vertical="center" wrapText="1"/>
    </xf>
    <xf numFmtId="0" fontId="24" fillId="25" borderId="0" xfId="104" applyFont="1" applyFill="1" applyAlignment="1">
      <alignment vertical="top" wrapText="1"/>
    </xf>
    <xf numFmtId="0" fontId="105" fillId="48" borderId="39" xfId="104" applyFont="1" applyFill="1" applyBorder="1" applyAlignment="1">
      <alignment horizontal="center" vertical="top" wrapText="1"/>
    </xf>
    <xf numFmtId="0" fontId="105" fillId="48" borderId="37" xfId="104" applyFont="1" applyFill="1" applyBorder="1" applyAlignment="1">
      <alignment horizontal="center" vertical="top" wrapText="1"/>
    </xf>
    <xf numFmtId="0" fontId="105" fillId="48" borderId="40" xfId="104" applyFont="1" applyFill="1" applyBorder="1" applyAlignment="1">
      <alignment horizontal="center" vertical="top" wrapText="1"/>
    </xf>
    <xf numFmtId="0" fontId="105" fillId="48" borderId="38" xfId="104" applyFont="1" applyFill="1" applyBorder="1" applyAlignment="1">
      <alignment horizontal="center" vertical="top" wrapText="1"/>
    </xf>
    <xf numFmtId="0" fontId="105" fillId="48" borderId="0" xfId="104" applyFont="1" applyFill="1" applyAlignment="1">
      <alignment horizontal="center" vertical="top" wrapText="1"/>
    </xf>
    <xf numFmtId="0" fontId="105" fillId="48" borderId="29" xfId="104" applyFont="1" applyFill="1" applyBorder="1" applyAlignment="1">
      <alignment horizontal="center" vertical="top" wrapText="1"/>
    </xf>
    <xf numFmtId="0" fontId="105" fillId="48" borderId="32" xfId="104" applyFont="1" applyFill="1" applyBorder="1" applyAlignment="1">
      <alignment horizontal="center" vertical="top" wrapText="1"/>
    </xf>
    <xf numFmtId="0" fontId="105" fillId="48" borderId="13" xfId="104" applyFont="1" applyFill="1" applyBorder="1" applyAlignment="1">
      <alignment horizontal="center" vertical="top" wrapText="1"/>
    </xf>
    <xf numFmtId="0" fontId="105" fillId="48" borderId="28" xfId="104" applyFont="1" applyFill="1" applyBorder="1" applyAlignment="1">
      <alignment horizontal="center" vertical="top" wrapText="1"/>
    </xf>
    <xf numFmtId="0" fontId="54" fillId="26" borderId="0" xfId="104" applyFont="1" applyFill="1" applyAlignment="1">
      <alignment vertical="top" wrapText="1"/>
    </xf>
    <xf numFmtId="0" fontId="37" fillId="26" borderId="0" xfId="87" applyFill="1" applyAlignment="1" applyProtection="1">
      <alignment vertical="top" wrapText="1"/>
    </xf>
    <xf numFmtId="164" fontId="44" fillId="29" borderId="1" xfId="104" applyNumberFormat="1" applyFill="1" applyBorder="1" applyAlignment="1">
      <alignment vertical="top" wrapText="1"/>
    </xf>
    <xf numFmtId="0" fontId="44" fillId="0" borderId="3" xfId="104" applyBorder="1" applyAlignment="1">
      <alignment vertical="top" wrapText="1"/>
    </xf>
    <xf numFmtId="0" fontId="53" fillId="26" borderId="38" xfId="104" applyFont="1" applyFill="1" applyBorder="1" applyAlignment="1">
      <alignment vertical="top" wrapText="1"/>
    </xf>
    <xf numFmtId="0" fontId="44" fillId="45" borderId="1" xfId="104" applyFill="1" applyBorder="1" applyAlignment="1">
      <alignment vertical="top" wrapText="1"/>
    </xf>
    <xf numFmtId="0" fontId="53" fillId="26" borderId="0" xfId="104" applyFont="1" applyFill="1" applyAlignment="1">
      <alignment vertical="top" wrapText="1"/>
    </xf>
    <xf numFmtId="0" fontId="44" fillId="48" borderId="37" xfId="104" applyFill="1" applyBorder="1" applyAlignment="1">
      <alignment vertical="top" wrapText="1"/>
    </xf>
    <xf numFmtId="0" fontId="44" fillId="47" borderId="0" xfId="104" applyFill="1" applyAlignment="1">
      <alignment vertical="top" wrapText="1"/>
    </xf>
    <xf numFmtId="0" fontId="28" fillId="26" borderId="0" xfId="104" applyFont="1" applyFill="1" applyAlignment="1">
      <alignment horizontal="left" vertical="top" wrapText="1"/>
    </xf>
    <xf numFmtId="0" fontId="28" fillId="0" borderId="0" xfId="104" applyFont="1" applyAlignment="1">
      <alignment horizontal="left" vertical="top" wrapText="1"/>
    </xf>
    <xf numFmtId="0" fontId="26" fillId="26" borderId="13" xfId="104" applyFont="1" applyFill="1" applyBorder="1" applyAlignment="1">
      <alignment vertical="top" wrapText="1"/>
    </xf>
    <xf numFmtId="0" fontId="44" fillId="0" borderId="13" xfId="104" applyBorder="1" applyAlignment="1">
      <alignment vertical="top" wrapText="1"/>
    </xf>
    <xf numFmtId="0" fontId="44" fillId="30" borderId="1" xfId="104" applyFill="1" applyBorder="1" applyAlignment="1" applyProtection="1">
      <alignment vertical="top" wrapText="1"/>
      <protection locked="0"/>
    </xf>
    <xf numFmtId="0" fontId="44" fillId="0" borderId="3" xfId="104" applyBorder="1" applyAlignment="1" applyProtection="1">
      <alignment vertical="top" wrapText="1"/>
      <protection locked="0"/>
    </xf>
    <xf numFmtId="164" fontId="44" fillId="44" borderId="1" xfId="104" applyNumberFormat="1" applyFill="1" applyBorder="1" applyAlignment="1" applyProtection="1">
      <alignment vertical="top" wrapText="1"/>
      <protection locked="0"/>
    </xf>
    <xf numFmtId="0" fontId="49" fillId="26" borderId="1" xfId="104" applyFont="1" applyFill="1" applyBorder="1" applyAlignment="1">
      <alignment horizontal="left" vertical="top" wrapText="1"/>
    </xf>
    <xf numFmtId="0" fontId="44" fillId="0" borderId="2" xfId="104" applyBorder="1" applyAlignment="1">
      <alignment horizontal="left" vertical="top" wrapText="1"/>
    </xf>
    <xf numFmtId="0" fontId="49" fillId="26" borderId="39" xfId="104" applyFont="1" applyFill="1" applyBorder="1" applyAlignment="1">
      <alignment horizontal="left" vertical="top" wrapText="1"/>
    </xf>
    <xf numFmtId="0" fontId="49" fillId="26" borderId="37" xfId="104" applyFont="1" applyFill="1" applyBorder="1" applyAlignment="1">
      <alignment horizontal="left" vertical="top" wrapText="1"/>
    </xf>
    <xf numFmtId="0" fontId="49" fillId="26" borderId="32" xfId="104" applyFont="1" applyFill="1" applyBorder="1" applyAlignment="1">
      <alignment horizontal="left" vertical="top" wrapText="1"/>
    </xf>
    <xf numFmtId="0" fontId="49" fillId="26" borderId="13" xfId="104" applyFont="1" applyFill="1" applyBorder="1" applyAlignment="1">
      <alignment horizontal="left" vertical="top" wrapText="1"/>
    </xf>
    <xf numFmtId="0" fontId="52" fillId="26" borderId="0" xfId="104" applyFont="1" applyFill="1" applyAlignment="1">
      <alignment vertical="top" wrapText="1"/>
    </xf>
    <xf numFmtId="0" fontId="44" fillId="26" borderId="0" xfId="104" applyFill="1" applyAlignment="1">
      <alignment horizontal="left" vertical="top" wrapText="1"/>
    </xf>
    <xf numFmtId="0" fontId="37" fillId="26" borderId="0" xfId="87" applyFill="1" applyAlignment="1" applyProtection="1">
      <alignment horizontal="left" vertical="top"/>
    </xf>
    <xf numFmtId="0" fontId="37" fillId="0" borderId="0" xfId="87" applyAlignment="1" applyProtection="1">
      <alignment horizontal="left" vertical="top"/>
    </xf>
    <xf numFmtId="0" fontId="37" fillId="28" borderId="0" xfId="87" applyNumberFormat="1" applyFill="1" applyAlignment="1" applyProtection="1">
      <alignment horizontal="left" vertical="top" wrapText="1"/>
    </xf>
    <xf numFmtId="0" fontId="37" fillId="28" borderId="0" xfId="87" applyFill="1" applyAlignment="1" applyProtection="1">
      <alignment horizontal="left" vertical="top" wrapText="1"/>
    </xf>
    <xf numFmtId="0" fontId="51" fillId="28" borderId="0" xfId="104" applyFont="1" applyFill="1" applyAlignment="1">
      <alignment horizontal="left" vertical="top" wrapText="1"/>
    </xf>
    <xf numFmtId="0" fontId="23" fillId="26" borderId="0" xfId="104" applyFont="1" applyFill="1" applyAlignment="1">
      <alignment vertical="top" wrapText="1"/>
    </xf>
    <xf numFmtId="0" fontId="4" fillId="26" borderId="1" xfId="0" applyFont="1" applyFill="1" applyBorder="1" applyAlignment="1">
      <alignment horizontal="left" vertical="center" wrapText="1"/>
    </xf>
    <xf numFmtId="0" fontId="4" fillId="26" borderId="2" xfId="0" applyFont="1" applyFill="1" applyBorder="1" applyAlignment="1">
      <alignment horizontal="left" vertical="center" wrapText="1"/>
    </xf>
    <xf numFmtId="0" fontId="4" fillId="26" borderId="3" xfId="0" applyFont="1" applyFill="1" applyBorder="1" applyAlignment="1">
      <alignment horizontal="left" vertical="center" wrapText="1"/>
    </xf>
    <xf numFmtId="0" fontId="26" fillId="26" borderId="0" xfId="1" applyFont="1" applyFill="1" applyAlignment="1">
      <alignment horizontal="left" vertical="top" wrapText="1"/>
    </xf>
    <xf numFmtId="0" fontId="1" fillId="26" borderId="0" xfId="0" applyFont="1" applyFill="1" applyAlignment="1">
      <alignment horizontal="left" vertical="top" wrapText="1"/>
    </xf>
    <xf numFmtId="0" fontId="38" fillId="47" borderId="49" xfId="87" applyFont="1" applyFill="1" applyBorder="1" applyAlignment="1" applyProtection="1">
      <alignment horizontal="center" vertical="top" wrapText="1"/>
    </xf>
    <xf numFmtId="0" fontId="37" fillId="47" borderId="50" xfId="0" applyFont="1" applyFill="1" applyBorder="1" applyAlignment="1">
      <alignment horizontal="left"/>
    </xf>
    <xf numFmtId="0" fontId="37" fillId="47" borderId="51" xfId="0" applyFont="1" applyFill="1" applyBorder="1" applyAlignment="1">
      <alignment horizontal="left"/>
    </xf>
    <xf numFmtId="0" fontId="37" fillId="47" borderId="56" xfId="87" applyFill="1" applyBorder="1" applyAlignment="1" applyProtection="1">
      <alignment horizontal="left"/>
    </xf>
    <xf numFmtId="0" fontId="37" fillId="47" borderId="56" xfId="0" applyFont="1" applyFill="1" applyBorder="1" applyAlignment="1">
      <alignment horizontal="left"/>
    </xf>
    <xf numFmtId="0" fontId="23" fillId="26" borderId="0" xfId="0" applyFont="1" applyFill="1" applyAlignment="1">
      <alignment vertical="top" wrapText="1"/>
    </xf>
    <xf numFmtId="0" fontId="24" fillId="25" borderId="0" xfId="0" applyFont="1" applyFill="1" applyAlignment="1">
      <alignment horizontal="left" vertical="top" wrapText="1"/>
    </xf>
    <xf numFmtId="0" fontId="37" fillId="47" borderId="55" xfId="0" applyFont="1" applyFill="1" applyBorder="1" applyAlignment="1">
      <alignment horizontal="left"/>
    </xf>
    <xf numFmtId="0" fontId="4" fillId="47" borderId="41" xfId="0" applyFont="1" applyFill="1" applyBorder="1" applyAlignment="1">
      <alignment horizontal="center" vertical="center" wrapText="1"/>
    </xf>
    <xf numFmtId="0" fontId="1" fillId="47" borderId="42" xfId="0" applyFont="1" applyFill="1" applyBorder="1" applyAlignment="1">
      <alignment horizontal="center" vertical="center" wrapText="1"/>
    </xf>
    <xf numFmtId="0" fontId="1" fillId="47" borderId="43" xfId="0" applyFont="1" applyFill="1" applyBorder="1" applyAlignment="1">
      <alignment horizontal="center" vertical="center" wrapText="1"/>
    </xf>
    <xf numFmtId="0" fontId="22" fillId="47" borderId="47" xfId="0" applyFont="1" applyFill="1" applyBorder="1" applyAlignment="1">
      <alignment horizontal="center" vertical="center" wrapText="1"/>
    </xf>
    <xf numFmtId="0" fontId="22" fillId="47" borderId="0" xfId="0" applyFont="1" applyFill="1" applyAlignment="1">
      <alignment horizontal="center" vertical="center" wrapText="1"/>
    </xf>
    <xf numFmtId="0" fontId="22" fillId="47" borderId="48" xfId="0" applyFont="1" applyFill="1" applyBorder="1" applyAlignment="1">
      <alignment horizontal="center" vertical="center" wrapText="1"/>
    </xf>
    <xf numFmtId="0" fontId="22" fillId="47" borderId="52" xfId="0" applyFont="1" applyFill="1" applyBorder="1" applyAlignment="1">
      <alignment horizontal="center" vertical="center" wrapText="1"/>
    </xf>
    <xf numFmtId="0" fontId="22" fillId="47" borderId="53" xfId="0" applyFont="1" applyFill="1" applyBorder="1" applyAlignment="1">
      <alignment horizontal="center" vertical="center" wrapText="1"/>
    </xf>
    <xf numFmtId="0" fontId="22" fillId="47" borderId="54" xfId="0" applyFont="1" applyFill="1" applyBorder="1" applyAlignment="1">
      <alignment horizontal="center" vertical="center" wrapText="1"/>
    </xf>
    <xf numFmtId="0" fontId="38" fillId="47" borderId="46" xfId="87" applyFont="1" applyFill="1" applyBorder="1" applyAlignment="1" applyProtection="1">
      <alignment horizontal="center" vertical="top" wrapText="1"/>
    </xf>
    <xf numFmtId="14" fontId="1" fillId="2" borderId="16" xfId="0" applyNumberFormat="1" applyFont="1" applyFill="1" applyBorder="1" applyAlignment="1" applyProtection="1">
      <alignment horizontal="left" vertical="top"/>
      <protection locked="0"/>
    </xf>
    <xf numFmtId="14" fontId="1" fillId="2" borderId="1" xfId="0" applyNumberFormat="1" applyFont="1" applyFill="1" applyBorder="1" applyAlignment="1" applyProtection="1">
      <alignment horizontal="left" vertical="top"/>
      <protection locked="0"/>
    </xf>
    <xf numFmtId="14" fontId="1" fillId="2" borderId="2" xfId="0" applyNumberFormat="1" applyFont="1" applyFill="1" applyBorder="1" applyAlignment="1" applyProtection="1">
      <alignment horizontal="left" vertical="top"/>
      <protection locked="0"/>
    </xf>
    <xf numFmtId="14" fontId="1" fillId="2" borderId="3" xfId="0" applyNumberFormat="1" applyFont="1" applyFill="1" applyBorder="1" applyAlignment="1" applyProtection="1">
      <alignment horizontal="left" vertical="top"/>
      <protection locked="0"/>
    </xf>
    <xf numFmtId="0" fontId="37" fillId="47" borderId="0" xfId="87" applyFill="1" applyAlignment="1" applyProtection="1">
      <alignment horizontal="left" vertical="top" wrapText="1"/>
    </xf>
    <xf numFmtId="0" fontId="30" fillId="26" borderId="0" xfId="0" applyFont="1" applyFill="1" applyAlignment="1">
      <alignment horizontal="left" vertical="top" wrapText="1"/>
    </xf>
    <xf numFmtId="0" fontId="31" fillId="44" borderId="16" xfId="0" applyFont="1" applyFill="1" applyBorder="1" applyAlignment="1" applyProtection="1">
      <alignment horizontal="left" vertical="top" wrapText="1"/>
      <protection locked="0"/>
    </xf>
    <xf numFmtId="0" fontId="1" fillId="26" borderId="16" xfId="0" applyFont="1" applyFill="1" applyBorder="1" applyAlignment="1" applyProtection="1">
      <alignment vertical="top" wrapText="1"/>
      <protection locked="0"/>
    </xf>
    <xf numFmtId="0" fontId="31" fillId="30" borderId="16" xfId="0" applyFont="1" applyFill="1" applyBorder="1" applyAlignment="1" applyProtection="1">
      <alignment horizontal="left" vertical="top" wrapText="1"/>
      <protection locked="0"/>
    </xf>
    <xf numFmtId="0" fontId="1" fillId="26" borderId="0" xfId="0" applyFont="1" applyFill="1" applyAlignment="1">
      <alignment horizontal="left" wrapText="1"/>
    </xf>
    <xf numFmtId="0" fontId="1" fillId="26" borderId="29" xfId="0" applyFont="1" applyFill="1" applyBorder="1" applyAlignment="1">
      <alignment horizontal="left" wrapText="1"/>
    </xf>
    <xf numFmtId="0" fontId="1" fillId="30" borderId="1" xfId="0" applyFont="1" applyFill="1" applyBorder="1" applyAlignment="1" applyProtection="1">
      <alignment horizontal="left" vertical="center" shrinkToFit="1"/>
      <protection locked="0"/>
    </xf>
    <xf numFmtId="0" fontId="1" fillId="30" borderId="2" xfId="0" applyFont="1" applyFill="1" applyBorder="1" applyAlignment="1" applyProtection="1">
      <alignment horizontal="left" vertical="center" shrinkToFit="1"/>
      <protection locked="0"/>
    </xf>
    <xf numFmtId="0" fontId="1" fillId="30" borderId="3" xfId="0" applyFont="1" applyFill="1" applyBorder="1" applyAlignment="1" applyProtection="1">
      <alignment horizontal="left" vertical="center" shrinkToFit="1"/>
      <protection locked="0"/>
    </xf>
    <xf numFmtId="0" fontId="58" fillId="48" borderId="0" xfId="0" applyFont="1" applyFill="1" applyAlignment="1">
      <alignment vertical="top" wrapText="1"/>
    </xf>
    <xf numFmtId="0" fontId="35" fillId="48" borderId="0" xfId="0" applyFont="1" applyFill="1" applyAlignment="1">
      <alignment vertical="top" wrapText="1"/>
    </xf>
    <xf numFmtId="0" fontId="25" fillId="26" borderId="0" xfId="0" applyFont="1" applyFill="1" applyAlignment="1">
      <alignment vertical="top" wrapText="1"/>
    </xf>
    <xf numFmtId="0" fontId="4" fillId="26" borderId="0" xfId="0" applyFont="1" applyFill="1" applyAlignment="1">
      <alignment horizontal="left" vertical="top"/>
    </xf>
    <xf numFmtId="0" fontId="33" fillId="26" borderId="0" xfId="0" applyFont="1" applyFill="1" applyAlignment="1">
      <alignment vertical="top" wrapText="1"/>
    </xf>
    <xf numFmtId="0" fontId="56" fillId="30" borderId="1" xfId="0" applyFont="1" applyFill="1" applyBorder="1" applyAlignment="1" applyProtection="1">
      <alignment vertical="top" wrapText="1"/>
      <protection locked="0"/>
    </xf>
    <xf numFmtId="0" fontId="22" fillId="30" borderId="2" xfId="0" applyFont="1" applyFill="1" applyBorder="1" applyAlignment="1" applyProtection="1">
      <alignment vertical="top" wrapText="1"/>
      <protection locked="0"/>
    </xf>
    <xf numFmtId="0" fontId="22" fillId="30" borderId="3" xfId="0" applyFont="1" applyFill="1" applyBorder="1" applyAlignment="1" applyProtection="1">
      <alignment vertical="top" wrapText="1"/>
      <protection locked="0"/>
    </xf>
    <xf numFmtId="0" fontId="4" fillId="26" borderId="0" xfId="0" applyFont="1" applyFill="1" applyAlignment="1">
      <alignment horizontal="left" wrapText="1"/>
    </xf>
    <xf numFmtId="0" fontId="4" fillId="26" borderId="29" xfId="0" applyFont="1" applyFill="1" applyBorder="1" applyAlignment="1">
      <alignment horizontal="left" wrapText="1"/>
    </xf>
    <xf numFmtId="0" fontId="1" fillId="2" borderId="16" xfId="0" applyFont="1" applyFill="1" applyBorder="1" applyAlignment="1" applyProtection="1">
      <alignment horizontal="left" vertical="top"/>
      <protection locked="0"/>
    </xf>
    <xf numFmtId="0" fontId="1" fillId="30" borderId="1" xfId="0" applyFont="1" applyFill="1" applyBorder="1" applyAlignment="1" applyProtection="1">
      <alignment horizontal="left" vertical="center"/>
      <protection locked="0"/>
    </xf>
    <xf numFmtId="0" fontId="1" fillId="30" borderId="2" xfId="0" applyFont="1" applyFill="1" applyBorder="1" applyAlignment="1" applyProtection="1">
      <alignment horizontal="left" vertical="center"/>
      <protection locked="0"/>
    </xf>
    <xf numFmtId="0" fontId="1" fillId="30" borderId="3" xfId="0" applyFont="1" applyFill="1" applyBorder="1" applyAlignment="1" applyProtection="1">
      <alignment horizontal="left" vertical="center"/>
      <protection locked="0"/>
    </xf>
    <xf numFmtId="0" fontId="56" fillId="43" borderId="0" xfId="0" applyFont="1" applyFill="1" applyAlignment="1">
      <alignment horizontal="left" vertical="top" wrapText="1"/>
    </xf>
    <xf numFmtId="0" fontId="1" fillId="26" borderId="29" xfId="0" applyFont="1" applyFill="1" applyBorder="1"/>
    <xf numFmtId="0" fontId="1" fillId="30" borderId="16" xfId="0" applyFont="1" applyFill="1" applyBorder="1" applyAlignment="1" applyProtection="1">
      <alignment horizontal="left" vertical="center" shrinkToFit="1"/>
      <protection locked="0"/>
    </xf>
    <xf numFmtId="0" fontId="4" fillId="26" borderId="0" xfId="0" applyFont="1" applyFill="1" applyAlignment="1">
      <alignment wrapText="1"/>
    </xf>
    <xf numFmtId="0" fontId="22" fillId="26" borderId="0" xfId="0" applyFont="1" applyFill="1" applyAlignment="1">
      <alignment wrapText="1"/>
    </xf>
    <xf numFmtId="0" fontId="1" fillId="29" borderId="16" xfId="0" applyFont="1" applyFill="1" applyBorder="1" applyAlignment="1">
      <alignment horizontal="left" vertical="top"/>
    </xf>
    <xf numFmtId="0" fontId="1" fillId="26" borderId="0" xfId="0" applyFont="1" applyFill="1" applyAlignment="1">
      <alignment wrapText="1"/>
    </xf>
    <xf numFmtId="0" fontId="26" fillId="26" borderId="0" xfId="0" applyFont="1" applyFill="1" applyAlignment="1">
      <alignment vertical="top" wrapText="1"/>
    </xf>
    <xf numFmtId="0" fontId="22" fillId="0" borderId="0" xfId="0" applyFont="1" applyAlignment="1">
      <alignment vertical="top" wrapText="1"/>
    </xf>
    <xf numFmtId="0" fontId="1" fillId="30" borderId="30" xfId="0" applyFont="1" applyFill="1" applyBorder="1" applyAlignment="1" applyProtection="1">
      <alignment horizontal="left" vertical="top"/>
      <protection locked="0"/>
    </xf>
    <xf numFmtId="0" fontId="1" fillId="30" borderId="14" xfId="0" applyFont="1" applyFill="1" applyBorder="1" applyAlignment="1" applyProtection="1">
      <alignment horizontal="left" vertical="top"/>
      <protection locked="0"/>
    </xf>
    <xf numFmtId="0" fontId="1" fillId="30" borderId="21" xfId="0" applyFont="1" applyFill="1" applyBorder="1" applyAlignment="1" applyProtection="1">
      <alignment horizontal="left" vertical="top"/>
      <protection locked="0"/>
    </xf>
    <xf numFmtId="0" fontId="22" fillId="0" borderId="21" xfId="0" applyFont="1" applyBorder="1" applyAlignment="1" applyProtection="1">
      <alignment horizontal="left" vertical="top"/>
      <protection locked="0"/>
    </xf>
    <xf numFmtId="0" fontId="1" fillId="30" borderId="30" xfId="0" applyFont="1" applyFill="1" applyBorder="1" applyAlignment="1" applyProtection="1">
      <alignment vertical="top"/>
      <protection locked="0"/>
    </xf>
    <xf numFmtId="0" fontId="22" fillId="0" borderId="14" xfId="0" applyFont="1" applyBorder="1" applyAlignment="1" applyProtection="1">
      <alignment vertical="top"/>
      <protection locked="0"/>
    </xf>
    <xf numFmtId="0" fontId="1" fillId="30" borderId="27" xfId="0" applyFont="1" applyFill="1" applyBorder="1" applyAlignment="1" applyProtection="1">
      <alignment horizontal="left" vertical="top"/>
      <protection locked="0"/>
    </xf>
    <xf numFmtId="0" fontId="1" fillId="30" borderId="25" xfId="0" applyFont="1" applyFill="1" applyBorder="1" applyAlignment="1" applyProtection="1">
      <alignment horizontal="left" vertical="top"/>
      <protection locked="0"/>
    </xf>
    <xf numFmtId="0" fontId="1" fillId="30" borderId="26" xfId="0" applyFont="1" applyFill="1" applyBorder="1" applyAlignment="1" applyProtection="1">
      <alignment horizontal="left" vertical="top"/>
      <protection locked="0"/>
    </xf>
    <xf numFmtId="0" fontId="22" fillId="0" borderId="26" xfId="0" applyFont="1" applyBorder="1" applyAlignment="1" applyProtection="1">
      <alignment horizontal="left" vertical="top"/>
      <protection locked="0"/>
    </xf>
    <xf numFmtId="0" fontId="4" fillId="26" borderId="32" xfId="0" applyFont="1" applyFill="1" applyBorder="1" applyAlignment="1">
      <alignment wrapText="1"/>
    </xf>
    <xf numFmtId="0" fontId="22" fillId="0" borderId="28" xfId="0" applyFont="1" applyBorder="1" applyAlignment="1">
      <alignment wrapText="1"/>
    </xf>
    <xf numFmtId="49" fontId="4" fillId="30" borderId="30" xfId="0" applyNumberFormat="1" applyFont="1" applyFill="1" applyBorder="1" applyAlignment="1" applyProtection="1">
      <alignment vertical="top"/>
      <protection locked="0"/>
    </xf>
    <xf numFmtId="49" fontId="4" fillId="30" borderId="21" xfId="0" applyNumberFormat="1" applyFont="1" applyFill="1" applyBorder="1" applyAlignment="1" applyProtection="1">
      <alignment vertical="top"/>
      <protection locked="0"/>
    </xf>
    <xf numFmtId="0" fontId="1" fillId="2" borderId="30" xfId="0" applyFont="1" applyFill="1" applyBorder="1" applyAlignment="1" applyProtection="1">
      <alignment horizontal="left" vertical="top"/>
      <protection locked="0"/>
    </xf>
    <xf numFmtId="0" fontId="1" fillId="2" borderId="21" xfId="0" applyFont="1" applyFill="1" applyBorder="1" applyAlignment="1" applyProtection="1">
      <alignment horizontal="left" vertical="top"/>
      <protection locked="0"/>
    </xf>
    <xf numFmtId="0" fontId="1" fillId="2" borderId="14" xfId="0" applyFont="1" applyFill="1" applyBorder="1" applyAlignment="1" applyProtection="1">
      <alignment horizontal="left" vertical="top"/>
      <protection locked="0"/>
    </xf>
    <xf numFmtId="49" fontId="1" fillId="2" borderId="30" xfId="0" applyNumberFormat="1" applyFont="1" applyFill="1" applyBorder="1" applyAlignment="1" applyProtection="1">
      <alignment horizontal="left" vertical="top"/>
      <protection locked="0"/>
    </xf>
    <xf numFmtId="49" fontId="1" fillId="2" borderId="14" xfId="0" applyNumberFormat="1" applyFont="1" applyFill="1" applyBorder="1" applyAlignment="1" applyProtection="1">
      <alignment horizontal="left" vertical="top"/>
      <protection locked="0"/>
    </xf>
    <xf numFmtId="0" fontId="4" fillId="0" borderId="32" xfId="0" applyFont="1" applyBorder="1" applyAlignment="1">
      <alignment wrapText="1"/>
    </xf>
    <xf numFmtId="0" fontId="22" fillId="0" borderId="13" xfId="0" applyFont="1" applyBorder="1" applyAlignment="1">
      <alignment wrapText="1"/>
    </xf>
    <xf numFmtId="0" fontId="4" fillId="26" borderId="13" xfId="0" applyFont="1" applyFill="1" applyBorder="1" applyAlignment="1">
      <alignment wrapText="1"/>
    </xf>
    <xf numFmtId="49" fontId="4" fillId="30" borderId="24" xfId="0" applyNumberFormat="1" applyFont="1" applyFill="1" applyBorder="1" applyAlignment="1" applyProtection="1">
      <alignment vertical="top"/>
      <protection locked="0"/>
    </xf>
    <xf numFmtId="49" fontId="4" fillId="30" borderId="23" xfId="0" applyNumberFormat="1" applyFont="1" applyFill="1" applyBorder="1" applyAlignment="1" applyProtection="1">
      <alignment vertical="top"/>
      <protection locked="0"/>
    </xf>
    <xf numFmtId="0" fontId="1" fillId="2" borderId="24" xfId="0" applyFont="1" applyFill="1" applyBorder="1" applyAlignment="1" applyProtection="1">
      <alignment horizontal="left" vertical="top"/>
      <protection locked="0"/>
    </xf>
    <xf numFmtId="0" fontId="1" fillId="2" borderId="23" xfId="0" applyFont="1" applyFill="1" applyBorder="1" applyAlignment="1" applyProtection="1">
      <alignment horizontal="left" vertical="top"/>
      <protection locked="0"/>
    </xf>
    <xf numFmtId="0" fontId="1" fillId="2" borderId="22" xfId="0" applyFont="1" applyFill="1" applyBorder="1" applyAlignment="1" applyProtection="1">
      <alignment horizontal="left" vertical="top"/>
      <protection locked="0"/>
    </xf>
    <xf numFmtId="49" fontId="1" fillId="2" borderId="24" xfId="0" applyNumberFormat="1" applyFont="1" applyFill="1" applyBorder="1" applyAlignment="1" applyProtection="1">
      <alignment horizontal="left" vertical="top"/>
      <protection locked="0"/>
    </xf>
    <xf numFmtId="49" fontId="1" fillId="2" borderId="22" xfId="0" applyNumberFormat="1" applyFont="1" applyFill="1" applyBorder="1" applyAlignment="1" applyProtection="1">
      <alignment horizontal="left" vertical="top"/>
      <protection locked="0"/>
    </xf>
    <xf numFmtId="0" fontId="1" fillId="30" borderId="27" xfId="0" applyFont="1" applyFill="1" applyBorder="1" applyAlignment="1" applyProtection="1">
      <alignment vertical="top"/>
      <protection locked="0"/>
    </xf>
    <xf numFmtId="0" fontId="22" fillId="0" borderId="25" xfId="0" applyFont="1" applyBorder="1" applyAlignment="1" applyProtection="1">
      <alignment vertical="top"/>
      <protection locked="0"/>
    </xf>
    <xf numFmtId="0" fontId="4" fillId="26" borderId="0" xfId="0" applyFont="1" applyFill="1" applyAlignment="1">
      <alignment vertical="top" wrapText="1"/>
    </xf>
    <xf numFmtId="49" fontId="4" fillId="30" borderId="27" xfId="0" applyNumberFormat="1" applyFont="1" applyFill="1" applyBorder="1" applyAlignment="1" applyProtection="1">
      <alignment vertical="top"/>
      <protection locked="0"/>
    </xf>
    <xf numFmtId="49" fontId="4" fillId="30" borderId="26" xfId="0" applyNumberFormat="1" applyFont="1" applyFill="1" applyBorder="1" applyAlignment="1" applyProtection="1">
      <alignment vertical="top"/>
      <protection locked="0"/>
    </xf>
    <xf numFmtId="0" fontId="1" fillId="2" borderId="27" xfId="0" applyFont="1" applyFill="1" applyBorder="1" applyAlignment="1" applyProtection="1">
      <alignment horizontal="left" vertical="top"/>
      <protection locked="0"/>
    </xf>
    <xf numFmtId="0" fontId="1" fillId="2" borderId="26" xfId="0" applyFont="1" applyFill="1" applyBorder="1" applyAlignment="1" applyProtection="1">
      <alignment horizontal="left" vertical="top"/>
      <protection locked="0"/>
    </xf>
    <xf numFmtId="0" fontId="1" fillId="2" borderId="25" xfId="0" applyFont="1" applyFill="1" applyBorder="1" applyAlignment="1" applyProtection="1">
      <alignment horizontal="left" vertical="top"/>
      <protection locked="0"/>
    </xf>
    <xf numFmtId="49" fontId="1" fillId="2" borderId="27" xfId="0" applyNumberFormat="1" applyFont="1" applyFill="1" applyBorder="1" applyAlignment="1" applyProtection="1">
      <alignment horizontal="left" vertical="top"/>
      <protection locked="0"/>
    </xf>
    <xf numFmtId="49" fontId="1" fillId="2" borderId="25" xfId="0" applyNumberFormat="1" applyFont="1" applyFill="1" applyBorder="1" applyAlignment="1" applyProtection="1">
      <alignment horizontal="left" vertical="top"/>
      <protection locked="0"/>
    </xf>
    <xf numFmtId="0" fontId="1" fillId="30" borderId="24" xfId="0" applyFont="1" applyFill="1" applyBorder="1" applyAlignment="1" applyProtection="1">
      <alignment horizontal="left" vertical="top"/>
      <protection locked="0"/>
    </xf>
    <xf numFmtId="0" fontId="22" fillId="0" borderId="23" xfId="0" applyFont="1" applyBorder="1" applyAlignment="1" applyProtection="1">
      <alignment horizontal="left" vertical="top"/>
      <protection locked="0"/>
    </xf>
    <xf numFmtId="0" fontId="1" fillId="30" borderId="23" xfId="0" applyFont="1" applyFill="1" applyBorder="1" applyAlignment="1" applyProtection="1">
      <alignment horizontal="left" vertical="top"/>
      <protection locked="0"/>
    </xf>
    <xf numFmtId="0" fontId="1" fillId="30" borderId="24" xfId="0" applyFont="1" applyFill="1" applyBorder="1" applyAlignment="1" applyProtection="1">
      <alignment vertical="top"/>
      <protection locked="0"/>
    </xf>
    <xf numFmtId="0" fontId="22" fillId="0" borderId="22" xfId="0" applyFont="1" applyBorder="1" applyAlignment="1" applyProtection="1">
      <alignment vertical="top"/>
      <protection locked="0"/>
    </xf>
    <xf numFmtId="0" fontId="1" fillId="30" borderId="22" xfId="0" applyFont="1" applyFill="1" applyBorder="1" applyAlignment="1" applyProtection="1">
      <alignment horizontal="left" vertical="top"/>
      <protection locked="0"/>
    </xf>
    <xf numFmtId="0" fontId="26" fillId="36" borderId="0" xfId="1" applyFont="1" applyFill="1" applyAlignment="1">
      <alignment vertical="top" wrapText="1"/>
    </xf>
    <xf numFmtId="0" fontId="26" fillId="26" borderId="0" xfId="1" applyFont="1" applyFill="1" applyAlignment="1">
      <alignment vertical="top" wrapText="1"/>
    </xf>
    <xf numFmtId="0" fontId="29" fillId="36" borderId="0" xfId="1" applyFont="1" applyFill="1" applyAlignment="1">
      <alignment horizontal="left" vertical="top" wrapText="1"/>
    </xf>
    <xf numFmtId="0" fontId="1" fillId="2" borderId="1" xfId="0" applyFont="1" applyFill="1" applyBorder="1" applyAlignment="1" applyProtection="1">
      <alignment vertical="top"/>
      <protection locked="0"/>
    </xf>
    <xf numFmtId="0" fontId="1" fillId="2" borderId="2" xfId="0" applyFont="1" applyFill="1" applyBorder="1" applyAlignment="1" applyProtection="1">
      <alignment vertical="top"/>
      <protection locked="0"/>
    </xf>
    <xf numFmtId="0" fontId="1" fillId="2" borderId="3" xfId="0" applyFont="1" applyFill="1" applyBorder="1" applyAlignment="1" applyProtection="1">
      <alignment vertical="top"/>
      <protection locked="0"/>
    </xf>
    <xf numFmtId="0" fontId="33" fillId="26" borderId="0" xfId="0" applyFont="1" applyFill="1" applyAlignment="1">
      <alignment horizontal="left" vertical="top" wrapText="1"/>
    </xf>
    <xf numFmtId="0" fontId="0" fillId="0" borderId="0" xfId="0" applyAlignment="1">
      <alignment vertical="top" wrapText="1"/>
    </xf>
    <xf numFmtId="0" fontId="1" fillId="2" borderId="32" xfId="0" applyFont="1" applyFill="1" applyBorder="1" applyAlignment="1" applyProtection="1">
      <alignment horizontal="left" vertical="top" wrapText="1"/>
      <protection locked="0"/>
    </xf>
    <xf numFmtId="0" fontId="1" fillId="2" borderId="13" xfId="0" applyFont="1" applyFill="1" applyBorder="1" applyAlignment="1" applyProtection="1">
      <alignment horizontal="left" vertical="top" wrapText="1"/>
      <protection locked="0"/>
    </xf>
    <xf numFmtId="0" fontId="1" fillId="2" borderId="28" xfId="0" applyFont="1" applyFill="1" applyBorder="1" applyAlignment="1" applyProtection="1">
      <alignment horizontal="left" vertical="top" wrapText="1"/>
      <protection locked="0"/>
    </xf>
    <xf numFmtId="0" fontId="1" fillId="2" borderId="38" xfId="0" applyFont="1" applyFill="1" applyBorder="1" applyAlignment="1" applyProtection="1">
      <alignment horizontal="left" vertical="top" wrapText="1"/>
      <protection locked="0"/>
    </xf>
    <xf numFmtId="0" fontId="1" fillId="2" borderId="0" xfId="0" applyFont="1" applyFill="1" applyAlignment="1" applyProtection="1">
      <alignment horizontal="left" vertical="top" wrapText="1"/>
      <protection locked="0"/>
    </xf>
    <xf numFmtId="0" fontId="1" fillId="2" borderId="29" xfId="0" applyFont="1" applyFill="1" applyBorder="1" applyAlignment="1" applyProtection="1">
      <alignment horizontal="left" vertical="top" wrapText="1"/>
      <protection locked="0"/>
    </xf>
    <xf numFmtId="0" fontId="1" fillId="2" borderId="39" xfId="0" applyFont="1" applyFill="1" applyBorder="1" applyAlignment="1" applyProtection="1">
      <alignment horizontal="left" vertical="top" wrapText="1"/>
      <protection locked="0"/>
    </xf>
    <xf numFmtId="0" fontId="1" fillId="2" borderId="37" xfId="0" applyFont="1" applyFill="1" applyBorder="1" applyAlignment="1" applyProtection="1">
      <alignment horizontal="left" vertical="top" wrapText="1"/>
      <protection locked="0"/>
    </xf>
    <xf numFmtId="0" fontId="1" fillId="2" borderId="40" xfId="0" applyFont="1" applyFill="1" applyBorder="1" applyAlignment="1" applyProtection="1">
      <alignment horizontal="left" vertical="top" wrapText="1"/>
      <protection locked="0"/>
    </xf>
    <xf numFmtId="0" fontId="1" fillId="30" borderId="30" xfId="1" applyFill="1" applyBorder="1" applyAlignment="1" applyProtection="1">
      <alignment horizontal="left" vertical="top" wrapText="1"/>
      <protection locked="0"/>
    </xf>
    <xf numFmtId="0" fontId="1" fillId="30" borderId="14" xfId="1" applyFill="1" applyBorder="1" applyAlignment="1" applyProtection="1">
      <alignment horizontal="left" vertical="top" wrapText="1"/>
      <protection locked="0"/>
    </xf>
    <xf numFmtId="0" fontId="1" fillId="30" borderId="21" xfId="1" applyFill="1" applyBorder="1" applyAlignment="1" applyProtection="1">
      <alignment horizontal="left" vertical="top" wrapText="1"/>
      <protection locked="0"/>
    </xf>
    <xf numFmtId="0" fontId="1" fillId="30" borderId="27" xfId="1" applyFill="1" applyBorder="1" applyAlignment="1" applyProtection="1">
      <alignment horizontal="left" vertical="top" wrapText="1"/>
      <protection locked="0"/>
    </xf>
    <xf numFmtId="0" fontId="1" fillId="30" borderId="25" xfId="1" applyFill="1" applyBorder="1" applyAlignment="1" applyProtection="1">
      <alignment horizontal="left" vertical="top" wrapText="1"/>
      <protection locked="0"/>
    </xf>
    <xf numFmtId="0" fontId="1" fillId="30" borderId="26" xfId="1" applyFill="1" applyBorder="1" applyAlignment="1" applyProtection="1">
      <alignment horizontal="left" vertical="top" wrapText="1"/>
      <protection locked="0"/>
    </xf>
    <xf numFmtId="0" fontId="4" fillId="26" borderId="0" xfId="0" applyFont="1" applyFill="1" applyAlignment="1">
      <alignment horizontal="left" vertical="top" wrapText="1"/>
    </xf>
    <xf numFmtId="0" fontId="26" fillId="26" borderId="0" xfId="0" applyFont="1" applyFill="1" applyAlignment="1">
      <alignment horizontal="left" vertical="top" wrapText="1"/>
    </xf>
    <xf numFmtId="0" fontId="29" fillId="26" borderId="0" xfId="0" applyFont="1" applyFill="1" applyAlignment="1">
      <alignment vertical="top" wrapText="1"/>
    </xf>
    <xf numFmtId="0" fontId="4" fillId="0" borderId="0" xfId="0" applyFont="1" applyAlignment="1">
      <alignment vertical="top" wrapText="1"/>
    </xf>
    <xf numFmtId="0" fontId="24" fillId="25" borderId="0" xfId="1" applyFont="1" applyFill="1" applyAlignment="1">
      <alignment vertical="top" wrapText="1"/>
    </xf>
    <xf numFmtId="0" fontId="30" fillId="26" borderId="0" xfId="1" applyFont="1" applyFill="1" applyAlignment="1">
      <alignment vertical="top" wrapText="1"/>
    </xf>
    <xf numFmtId="0" fontId="4" fillId="0" borderId="0" xfId="1" applyFont="1" applyAlignment="1">
      <alignment vertical="top" wrapText="1"/>
    </xf>
    <xf numFmtId="0" fontId="62" fillId="26" borderId="0" xfId="0" applyFont="1" applyFill="1" applyAlignment="1">
      <alignment vertical="top" wrapText="1"/>
    </xf>
    <xf numFmtId="0" fontId="37" fillId="47" borderId="50" xfId="87" applyFill="1" applyBorder="1" applyAlignment="1" applyProtection="1">
      <alignment horizontal="center"/>
    </xf>
    <xf numFmtId="0" fontId="37" fillId="47" borderId="51" xfId="87" applyFill="1" applyBorder="1" applyAlignment="1" applyProtection="1">
      <alignment horizontal="center"/>
    </xf>
    <xf numFmtId="0" fontId="37" fillId="47" borderId="51" xfId="0" applyFont="1" applyFill="1" applyBorder="1" applyAlignment="1">
      <alignment horizontal="center"/>
    </xf>
    <xf numFmtId="0" fontId="37" fillId="47" borderId="55" xfId="0" applyFont="1" applyFill="1" applyBorder="1" applyAlignment="1">
      <alignment horizontal="center"/>
    </xf>
    <xf numFmtId="0" fontId="37" fillId="47" borderId="56" xfId="0" applyFont="1" applyFill="1" applyBorder="1" applyAlignment="1">
      <alignment horizontal="center"/>
    </xf>
    <xf numFmtId="0" fontId="37" fillId="47" borderId="56" xfId="87" applyFill="1" applyBorder="1" applyAlignment="1" applyProtection="1">
      <alignment horizontal="center"/>
    </xf>
    <xf numFmtId="0" fontId="4" fillId="26" borderId="32" xfId="1" applyFont="1" applyFill="1" applyBorder="1" applyAlignment="1">
      <alignment horizontal="left" wrapText="1"/>
    </xf>
    <xf numFmtId="0" fontId="4" fillId="26" borderId="13" xfId="1" applyFont="1" applyFill="1" applyBorder="1" applyAlignment="1">
      <alignment horizontal="left" wrapText="1"/>
    </xf>
    <xf numFmtId="0" fontId="4" fillId="26" borderId="28" xfId="1" applyFont="1" applyFill="1" applyBorder="1" applyAlignment="1">
      <alignment horizontal="left" wrapText="1"/>
    </xf>
    <xf numFmtId="0" fontId="1" fillId="26" borderId="24" xfId="0" applyFont="1" applyFill="1" applyBorder="1" applyAlignment="1">
      <alignment horizontal="left" wrapText="1"/>
    </xf>
    <xf numFmtId="0" fontId="1" fillId="26" borderId="22" xfId="0" applyFont="1" applyFill="1" applyBorder="1" applyAlignment="1">
      <alignment horizontal="left" wrapText="1"/>
    </xf>
    <xf numFmtId="0" fontId="1" fillId="26" borderId="23" xfId="0" applyFont="1" applyFill="1" applyBorder="1" applyAlignment="1">
      <alignment horizontal="left" wrapText="1"/>
    </xf>
    <xf numFmtId="0" fontId="1" fillId="26" borderId="30" xfId="0" applyFont="1" applyFill="1" applyBorder="1" applyAlignment="1">
      <alignment horizontal="left" wrapText="1"/>
    </xf>
    <xf numFmtId="0" fontId="1" fillId="26" borderId="14" xfId="0" applyFont="1" applyFill="1" applyBorder="1" applyAlignment="1">
      <alignment horizontal="left" wrapText="1"/>
    </xf>
    <xf numFmtId="0" fontId="1" fillId="26" borderId="21" xfId="0" applyFont="1" applyFill="1" applyBorder="1" applyAlignment="1">
      <alignment horizontal="left" wrapText="1"/>
    </xf>
    <xf numFmtId="0" fontId="4" fillId="26" borderId="38" xfId="1" applyFont="1" applyFill="1" applyBorder="1" applyAlignment="1">
      <alignment horizontal="left" wrapText="1"/>
    </xf>
    <xf numFmtId="0" fontId="4" fillId="26" borderId="0" xfId="1" applyFont="1" applyFill="1" applyAlignment="1">
      <alignment horizontal="left" wrapText="1"/>
    </xf>
    <xf numFmtId="0" fontId="4" fillId="26" borderId="29" xfId="1" applyFont="1" applyFill="1" applyBorder="1" applyAlignment="1">
      <alignment horizontal="left" wrapText="1"/>
    </xf>
    <xf numFmtId="0" fontId="1" fillId="30" borderId="24" xfId="1" applyFill="1" applyBorder="1" applyAlignment="1" applyProtection="1">
      <alignment horizontal="left" vertical="top" wrapText="1"/>
      <protection locked="0"/>
    </xf>
    <xf numFmtId="0" fontId="1" fillId="30" borderId="22" xfId="1" applyFill="1" applyBorder="1" applyAlignment="1" applyProtection="1">
      <alignment horizontal="left" vertical="top" wrapText="1"/>
      <protection locked="0"/>
    </xf>
    <xf numFmtId="0" fontId="1" fillId="30" borderId="23" xfId="1" applyFill="1" applyBorder="1" applyAlignment="1" applyProtection="1">
      <alignment horizontal="left" vertical="top" wrapText="1"/>
      <protection locked="0"/>
    </xf>
    <xf numFmtId="15" fontId="1" fillId="26" borderId="0" xfId="0" applyNumberFormat="1" applyFont="1" applyFill="1" applyAlignment="1">
      <alignment vertical="top" wrapText="1"/>
    </xf>
    <xf numFmtId="0" fontId="1" fillId="26" borderId="27" xfId="0" applyFont="1" applyFill="1" applyBorder="1" applyAlignment="1">
      <alignment horizontal="left" wrapText="1"/>
    </xf>
    <xf numFmtId="0" fontId="1" fillId="26" borderId="25" xfId="0" applyFont="1" applyFill="1" applyBorder="1" applyAlignment="1">
      <alignment horizontal="left" wrapText="1"/>
    </xf>
    <xf numFmtId="0" fontId="31" fillId="26" borderId="21" xfId="86" applyFont="1" applyFill="1" applyBorder="1" applyAlignment="1">
      <alignment vertical="top" wrapText="1"/>
    </xf>
    <xf numFmtId="0" fontId="31" fillId="26" borderId="18" xfId="86" applyFont="1" applyFill="1" applyBorder="1" applyAlignment="1">
      <alignment vertical="top" wrapText="1"/>
    </xf>
    <xf numFmtId="0" fontId="31" fillId="27" borderId="30" xfId="86" applyFont="1" applyFill="1" applyBorder="1" applyAlignment="1" applyProtection="1">
      <alignment vertical="top" wrapText="1"/>
      <protection locked="0"/>
    </xf>
    <xf numFmtId="0" fontId="31" fillId="27" borderId="14" xfId="86" applyFont="1" applyFill="1" applyBorder="1" applyAlignment="1" applyProtection="1">
      <alignment vertical="top" wrapText="1"/>
      <protection locked="0"/>
    </xf>
    <xf numFmtId="0" fontId="31" fillId="27" borderId="21" xfId="86" applyFont="1" applyFill="1" applyBorder="1" applyAlignment="1" applyProtection="1">
      <alignment vertical="top" wrapText="1"/>
      <protection locked="0"/>
    </xf>
    <xf numFmtId="0" fontId="31" fillId="26" borderId="14" xfId="0" applyFont="1" applyFill="1" applyBorder="1" applyAlignment="1">
      <alignment horizontal="left" vertical="top" wrapText="1"/>
    </xf>
    <xf numFmtId="0" fontId="31" fillId="26" borderId="21" xfId="0" applyFont="1" applyFill="1" applyBorder="1" applyAlignment="1">
      <alignment horizontal="left" vertical="top" wrapText="1"/>
    </xf>
    <xf numFmtId="0" fontId="31" fillId="26" borderId="26" xfId="86" applyFont="1" applyFill="1" applyBorder="1" applyAlignment="1">
      <alignment vertical="top" wrapText="1"/>
    </xf>
    <xf numFmtId="0" fontId="31" fillId="26" borderId="19" xfId="86" applyFont="1" applyFill="1" applyBorder="1" applyAlignment="1">
      <alignment vertical="top" wrapText="1"/>
    </xf>
    <xf numFmtId="0" fontId="31" fillId="27" borderId="19" xfId="86" applyFont="1" applyFill="1" applyBorder="1" applyAlignment="1" applyProtection="1">
      <alignment vertical="top" wrapText="1"/>
      <protection locked="0"/>
    </xf>
    <xf numFmtId="0" fontId="1" fillId="27" borderId="19" xfId="86" applyFont="1" applyFill="1" applyBorder="1" applyAlignment="1" applyProtection="1">
      <alignment vertical="top" wrapText="1"/>
      <protection locked="0"/>
    </xf>
    <xf numFmtId="0" fontId="4" fillId="26" borderId="0" xfId="1" applyFont="1" applyFill="1" applyAlignment="1">
      <alignment vertical="top" wrapText="1"/>
    </xf>
    <xf numFmtId="0" fontId="31" fillId="26" borderId="23" xfId="86" applyFont="1" applyFill="1" applyBorder="1" applyAlignment="1">
      <alignment vertical="top" wrapText="1"/>
    </xf>
    <xf numFmtId="0" fontId="31" fillId="26" borderId="17" xfId="86" applyFont="1" applyFill="1" applyBorder="1" applyAlignment="1">
      <alignment vertical="top" wrapText="1"/>
    </xf>
    <xf numFmtId="0" fontId="31" fillId="27" borderId="17" xfId="86" applyFont="1" applyFill="1" applyBorder="1" applyAlignment="1" applyProtection="1">
      <alignment vertical="top" wrapText="1"/>
      <protection locked="0"/>
    </xf>
    <xf numFmtId="0" fontId="1" fillId="27" borderId="17" xfId="86" applyFont="1" applyFill="1" applyBorder="1" applyAlignment="1" applyProtection="1">
      <alignment vertical="top" wrapText="1"/>
      <protection locked="0"/>
    </xf>
    <xf numFmtId="0" fontId="31" fillId="27" borderId="18" xfId="86" applyFont="1" applyFill="1" applyBorder="1" applyAlignment="1" applyProtection="1">
      <alignment vertical="top" wrapText="1"/>
      <protection locked="0"/>
    </xf>
    <xf numFmtId="0" fontId="1" fillId="27" borderId="18" xfId="86" applyFont="1" applyFill="1" applyBorder="1" applyAlignment="1" applyProtection="1">
      <alignment vertical="top" wrapText="1"/>
      <protection locked="0"/>
    </xf>
    <xf numFmtId="0" fontId="4" fillId="26" borderId="73" xfId="0" applyFont="1" applyFill="1" applyBorder="1" applyAlignment="1">
      <alignment horizontal="left" vertical="top"/>
    </xf>
    <xf numFmtId="0" fontId="4" fillId="26" borderId="31" xfId="0" applyFont="1" applyFill="1" applyBorder="1" applyAlignment="1">
      <alignment horizontal="left" vertical="top"/>
    </xf>
    <xf numFmtId="0" fontId="4" fillId="26" borderId="16" xfId="0" applyFont="1" applyFill="1" applyBorder="1" applyAlignment="1">
      <alignment horizontal="center" vertical="top"/>
    </xf>
    <xf numFmtId="0" fontId="4" fillId="26" borderId="39" xfId="0" applyFont="1" applyFill="1" applyBorder="1" applyAlignment="1">
      <alignment horizontal="left" vertical="top" wrapText="1"/>
    </xf>
    <xf numFmtId="0" fontId="4" fillId="26" borderId="37" xfId="0" applyFont="1" applyFill="1" applyBorder="1" applyAlignment="1">
      <alignment horizontal="left" vertical="top" wrapText="1"/>
    </xf>
    <xf numFmtId="0" fontId="4" fillId="26" borderId="40" xfId="0" applyFont="1" applyFill="1" applyBorder="1" applyAlignment="1">
      <alignment horizontal="left" vertical="top" wrapText="1"/>
    </xf>
    <xf numFmtId="0" fontId="4" fillId="26" borderId="32" xfId="0" applyFont="1" applyFill="1" applyBorder="1" applyAlignment="1">
      <alignment horizontal="left" vertical="top" wrapText="1"/>
    </xf>
    <xf numFmtId="0" fontId="4" fillId="26" borderId="13" xfId="0" applyFont="1" applyFill="1" applyBorder="1" applyAlignment="1">
      <alignment horizontal="left" vertical="top" wrapText="1"/>
    </xf>
    <xf numFmtId="0" fontId="4" fillId="26" borderId="28" xfId="0" applyFont="1" applyFill="1" applyBorder="1" applyAlignment="1">
      <alignment horizontal="left" vertical="top" wrapText="1"/>
    </xf>
    <xf numFmtId="15" fontId="1" fillId="2" borderId="39" xfId="0" applyNumberFormat="1" applyFont="1" applyFill="1" applyBorder="1" applyAlignment="1" applyProtection="1">
      <alignment horizontal="left" vertical="top" wrapText="1"/>
      <protection locked="0"/>
    </xf>
    <xf numFmtId="0" fontId="0" fillId="0" borderId="37" xfId="0" applyBorder="1" applyAlignment="1" applyProtection="1">
      <alignment horizontal="left" vertical="top" wrapText="1"/>
      <protection locked="0"/>
    </xf>
    <xf numFmtId="0" fontId="0" fillId="0" borderId="40" xfId="0" applyBorder="1" applyAlignment="1" applyProtection="1">
      <alignment horizontal="left" vertical="top" wrapText="1"/>
      <protection locked="0"/>
    </xf>
    <xf numFmtId="0" fontId="1" fillId="27" borderId="16" xfId="0" applyFont="1" applyFill="1" applyBorder="1" applyAlignment="1" applyProtection="1">
      <alignment horizontal="left" vertical="top"/>
      <protection locked="0"/>
    </xf>
    <xf numFmtId="0" fontId="1" fillId="26" borderId="0" xfId="0" applyFont="1" applyFill="1" applyAlignment="1">
      <alignment horizontal="right" vertical="top"/>
    </xf>
    <xf numFmtId="0" fontId="1" fillId="26" borderId="29" xfId="0" applyFont="1" applyFill="1" applyBorder="1" applyAlignment="1">
      <alignment horizontal="right" vertical="top"/>
    </xf>
    <xf numFmtId="15" fontId="1" fillId="2" borderId="38" xfId="0" applyNumberFormat="1" applyFont="1" applyFill="1"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29" xfId="0" applyBorder="1" applyAlignment="1" applyProtection="1">
      <alignment horizontal="left" vertical="top" wrapText="1"/>
      <protection locked="0"/>
    </xf>
    <xf numFmtId="15" fontId="1" fillId="2" borderId="32" xfId="0" applyNumberFormat="1" applyFont="1" applyFill="1"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28" xfId="0" applyBorder="1" applyAlignment="1" applyProtection="1">
      <alignment horizontal="left" vertical="top" wrapText="1"/>
      <protection locked="0"/>
    </xf>
    <xf numFmtId="0" fontId="31" fillId="30" borderId="17" xfId="86" applyFont="1" applyFill="1" applyBorder="1" applyAlignment="1" applyProtection="1">
      <alignment vertical="top" wrapText="1"/>
      <protection locked="0"/>
    </xf>
    <xf numFmtId="0" fontId="1" fillId="30" borderId="17" xfId="86" applyFont="1" applyFill="1" applyBorder="1" applyAlignment="1" applyProtection="1">
      <alignment vertical="top" wrapText="1"/>
      <protection locked="0"/>
    </xf>
    <xf numFmtId="0" fontId="31" fillId="30" borderId="18" xfId="86" applyFont="1" applyFill="1" applyBorder="1" applyAlignment="1" applyProtection="1">
      <alignment vertical="top" wrapText="1"/>
      <protection locked="0"/>
    </xf>
    <xf numFmtId="0" fontId="1" fillId="30" borderId="18" xfId="86" applyFont="1" applyFill="1" applyBorder="1" applyAlignment="1" applyProtection="1">
      <alignment vertical="top" wrapText="1"/>
      <protection locked="0"/>
    </xf>
    <xf numFmtId="0" fontId="26" fillId="36" borderId="0" xfId="0" applyFont="1" applyFill="1" applyAlignment="1">
      <alignment vertical="top" wrapText="1"/>
    </xf>
    <xf numFmtId="0" fontId="22" fillId="36" borderId="0" xfId="0" applyFont="1" applyFill="1" applyAlignment="1">
      <alignment vertical="top" wrapText="1"/>
    </xf>
    <xf numFmtId="0" fontId="70" fillId="26" borderId="0" xfId="0" applyFont="1" applyFill="1" applyAlignment="1">
      <alignment horizontal="left" vertical="top" wrapText="1"/>
    </xf>
    <xf numFmtId="0" fontId="1" fillId="36" borderId="0" xfId="0" applyFont="1" applyFill="1" applyAlignment="1">
      <alignment vertical="top" wrapText="1"/>
    </xf>
    <xf numFmtId="0" fontId="43" fillId="26" borderId="0" xfId="0" applyFont="1" applyFill="1" applyAlignment="1">
      <alignment horizontal="left" vertical="top" wrapText="1"/>
    </xf>
    <xf numFmtId="0" fontId="4" fillId="26" borderId="36" xfId="0" applyFont="1" applyFill="1" applyBorder="1" applyAlignment="1">
      <alignment horizontal="center" vertical="center" wrapText="1"/>
    </xf>
    <xf numFmtId="0" fontId="42" fillId="0" borderId="0" xfId="0" applyFont="1" applyAlignment="1">
      <alignment vertical="top" wrapText="1"/>
    </xf>
    <xf numFmtId="0" fontId="1" fillId="30" borderId="16" xfId="0" applyFont="1" applyFill="1" applyBorder="1" applyAlignment="1" applyProtection="1">
      <alignment vertical="center" wrapText="1"/>
      <protection locked="0"/>
    </xf>
    <xf numFmtId="0" fontId="37" fillId="47" borderId="1" xfId="0" applyFont="1" applyFill="1" applyBorder="1" applyAlignment="1">
      <alignment vertical="top" wrapText="1"/>
    </xf>
    <xf numFmtId="0" fontId="22" fillId="47" borderId="2" xfId="0" applyFont="1" applyFill="1" applyBorder="1" applyAlignment="1">
      <alignment vertical="top" wrapText="1"/>
    </xf>
    <xf numFmtId="0" fontId="22" fillId="47" borderId="3" xfId="0" applyFont="1" applyFill="1" applyBorder="1" applyAlignment="1">
      <alignment vertical="top" wrapText="1"/>
    </xf>
    <xf numFmtId="0" fontId="1" fillId="36" borderId="2" xfId="0" applyFont="1" applyFill="1" applyBorder="1" applyAlignment="1">
      <alignment horizontal="left" vertical="top" wrapText="1"/>
    </xf>
    <xf numFmtId="0" fontId="1" fillId="36" borderId="3" xfId="0" applyFont="1" applyFill="1" applyBorder="1" applyAlignment="1">
      <alignment horizontal="left" vertical="top" wrapText="1"/>
    </xf>
    <xf numFmtId="0" fontId="1" fillId="2" borderId="1" xfId="0" applyFont="1" applyFill="1" applyBorder="1" applyAlignment="1" applyProtection="1">
      <alignment horizontal="left" vertical="top" wrapText="1"/>
      <protection locked="0"/>
    </xf>
    <xf numFmtId="0" fontId="1" fillId="2" borderId="2" xfId="0" applyFont="1" applyFill="1" applyBorder="1" applyAlignment="1" applyProtection="1">
      <alignment horizontal="left" vertical="top" wrapText="1"/>
      <protection locked="0"/>
    </xf>
    <xf numFmtId="0" fontId="1" fillId="27" borderId="1" xfId="0" applyFont="1" applyFill="1" applyBorder="1" applyAlignment="1" applyProtection="1">
      <alignment horizontal="left" vertical="top" wrapText="1"/>
      <protection locked="0"/>
    </xf>
    <xf numFmtId="0" fontId="1" fillId="27" borderId="2" xfId="0" applyFont="1" applyFill="1" applyBorder="1" applyAlignment="1" applyProtection="1">
      <alignment horizontal="left" vertical="top" wrapText="1"/>
      <protection locked="0"/>
    </xf>
    <xf numFmtId="0" fontId="61" fillId="46" borderId="0" xfId="0" applyFont="1" applyFill="1" applyAlignment="1">
      <alignment vertical="top" wrapText="1"/>
    </xf>
    <xf numFmtId="0" fontId="61" fillId="46" borderId="48" xfId="0" applyFont="1" applyFill="1" applyBorder="1" applyAlignment="1">
      <alignment vertical="top" wrapText="1"/>
    </xf>
    <xf numFmtId="0" fontId="26" fillId="46" borderId="0" xfId="0" applyFont="1" applyFill="1" applyAlignment="1">
      <alignment horizontal="left" vertical="top" wrapText="1"/>
    </xf>
    <xf numFmtId="0" fontId="26" fillId="46" borderId="48" xfId="0" applyFont="1" applyFill="1" applyBorder="1" applyAlignment="1">
      <alignment horizontal="left" vertical="top" wrapText="1"/>
    </xf>
    <xf numFmtId="0" fontId="1" fillId="2" borderId="27" xfId="0" applyFont="1" applyFill="1" applyBorder="1" applyAlignment="1" applyProtection="1">
      <alignment horizontal="left" vertical="top" wrapText="1"/>
      <protection locked="0"/>
    </xf>
    <xf numFmtId="0" fontId="1" fillId="2" borderId="25" xfId="0" applyFont="1" applyFill="1" applyBorder="1" applyAlignment="1" applyProtection="1">
      <alignment horizontal="left" vertical="top" wrapText="1"/>
      <protection locked="0"/>
    </xf>
    <xf numFmtId="0" fontId="1" fillId="27" borderId="27" xfId="0" applyFont="1" applyFill="1" applyBorder="1" applyAlignment="1" applyProtection="1">
      <alignment horizontal="left" vertical="top" wrapText="1"/>
      <protection locked="0"/>
    </xf>
    <xf numFmtId="0" fontId="1" fillId="27" borderId="25" xfId="0" applyFont="1" applyFill="1" applyBorder="1" applyAlignment="1" applyProtection="1">
      <alignment horizontal="left" vertical="top" wrapText="1"/>
      <protection locked="0"/>
    </xf>
    <xf numFmtId="0" fontId="1" fillId="27" borderId="26" xfId="0" applyFont="1" applyFill="1" applyBorder="1" applyAlignment="1" applyProtection="1">
      <alignment horizontal="left" vertical="top" wrapText="1"/>
      <protection locked="0"/>
    </xf>
    <xf numFmtId="0" fontId="1" fillId="36" borderId="13" xfId="0" applyFont="1" applyFill="1" applyBorder="1" applyAlignment="1">
      <alignment horizontal="left" vertical="top" wrapText="1"/>
    </xf>
    <xf numFmtId="0" fontId="1" fillId="36" borderId="28" xfId="0" applyFont="1" applyFill="1" applyBorder="1" applyAlignment="1">
      <alignment horizontal="left" vertical="top" wrapText="1"/>
    </xf>
    <xf numFmtId="0" fontId="1" fillId="2" borderId="3" xfId="0" applyFont="1" applyFill="1" applyBorder="1" applyAlignment="1" applyProtection="1">
      <alignment horizontal="left" vertical="top" wrapText="1"/>
      <protection locked="0"/>
    </xf>
    <xf numFmtId="0" fontId="4" fillId="26" borderId="38" xfId="0" applyFont="1" applyFill="1" applyBorder="1" applyAlignment="1">
      <alignment horizontal="center" vertical="center" wrapText="1"/>
    </xf>
    <xf numFmtId="0" fontId="1" fillId="36" borderId="22" xfId="0" applyFont="1" applyFill="1" applyBorder="1" applyAlignment="1">
      <alignment horizontal="left" vertical="top" wrapText="1"/>
    </xf>
    <xf numFmtId="0" fontId="1" fillId="36" borderId="23" xfId="0" applyFont="1" applyFill="1" applyBorder="1" applyAlignment="1">
      <alignment horizontal="left" vertical="top" wrapText="1"/>
    </xf>
    <xf numFmtId="0" fontId="1" fillId="27" borderId="3" xfId="0" applyFont="1" applyFill="1" applyBorder="1" applyAlignment="1" applyProtection="1">
      <alignment horizontal="left" vertical="top" wrapText="1"/>
      <protection locked="0"/>
    </xf>
    <xf numFmtId="15" fontId="1" fillId="2" borderId="1" xfId="0" applyNumberFormat="1" applyFont="1" applyFill="1" applyBorder="1" applyAlignment="1" applyProtection="1">
      <alignment horizontal="left" vertical="top" wrapText="1"/>
      <protection locked="0"/>
    </xf>
    <xf numFmtId="15" fontId="1" fillId="2" borderId="2" xfId="0" applyNumberFormat="1" applyFont="1" applyFill="1" applyBorder="1" applyAlignment="1" applyProtection="1">
      <alignment horizontal="left" vertical="top" wrapText="1"/>
      <protection locked="0"/>
    </xf>
    <xf numFmtId="15" fontId="1" fillId="2" borderId="3" xfId="0" applyNumberFormat="1" applyFont="1" applyFill="1" applyBorder="1" applyAlignment="1" applyProtection="1">
      <alignment horizontal="left" vertical="top" wrapText="1"/>
      <protection locked="0"/>
    </xf>
    <xf numFmtId="0" fontId="1" fillId="26" borderId="0" xfId="0" applyFont="1" applyFill="1" applyAlignment="1">
      <alignment horizontal="left" vertical="top"/>
    </xf>
    <xf numFmtId="0" fontId="37" fillId="47" borderId="1" xfId="0" applyFont="1" applyFill="1" applyBorder="1" applyAlignment="1">
      <alignment horizontal="left" vertical="top" wrapText="1"/>
    </xf>
    <xf numFmtId="0" fontId="37" fillId="47" borderId="2" xfId="0" applyFont="1" applyFill="1" applyBorder="1" applyAlignment="1">
      <alignment horizontal="left" vertical="top" wrapText="1"/>
    </xf>
    <xf numFmtId="0" fontId="37" fillId="47" borderId="3" xfId="0" applyFont="1" applyFill="1" applyBorder="1" applyAlignment="1">
      <alignment horizontal="left" vertical="top" wrapText="1"/>
    </xf>
    <xf numFmtId="0" fontId="1" fillId="27" borderId="24" xfId="0" applyFont="1" applyFill="1" applyBorder="1" applyAlignment="1" applyProtection="1">
      <alignment horizontal="left" vertical="top" wrapText="1"/>
      <protection locked="0"/>
    </xf>
    <xf numFmtId="0" fontId="1" fillId="27" borderId="23" xfId="0" applyFont="1" applyFill="1" applyBorder="1" applyAlignment="1" applyProtection="1">
      <alignment horizontal="left" vertical="top" wrapText="1"/>
      <protection locked="0"/>
    </xf>
    <xf numFmtId="0" fontId="1" fillId="36" borderId="25" xfId="0" applyFont="1" applyFill="1" applyBorder="1" applyAlignment="1">
      <alignment horizontal="left" vertical="top" wrapText="1"/>
    </xf>
    <xf numFmtId="0" fontId="1" fillId="36" borderId="26" xfId="0" applyFont="1" applyFill="1" applyBorder="1" applyAlignment="1">
      <alignment horizontal="left" vertical="top" wrapText="1"/>
    </xf>
    <xf numFmtId="0" fontId="1" fillId="27" borderId="22" xfId="0" applyFont="1" applyFill="1" applyBorder="1" applyAlignment="1" applyProtection="1">
      <alignment horizontal="left" vertical="top" wrapText="1"/>
      <protection locked="0"/>
    </xf>
    <xf numFmtId="0" fontId="1" fillId="2" borderId="24" xfId="0" applyFont="1" applyFill="1" applyBorder="1" applyAlignment="1" applyProtection="1">
      <alignment horizontal="left" vertical="top" wrapText="1"/>
      <protection locked="0"/>
    </xf>
    <xf numFmtId="0" fontId="1" fillId="2" borderId="22" xfId="0" applyFont="1" applyFill="1" applyBorder="1" applyAlignment="1" applyProtection="1">
      <alignment horizontal="left" vertical="top" wrapText="1"/>
      <protection locked="0"/>
    </xf>
    <xf numFmtId="0" fontId="37" fillId="47" borderId="1" xfId="87" applyFill="1" applyBorder="1" applyAlignment="1" applyProtection="1">
      <alignment horizontal="left" vertical="top" wrapText="1"/>
    </xf>
    <xf numFmtId="0" fontId="66" fillId="47" borderId="2" xfId="0" applyFont="1" applyFill="1" applyBorder="1" applyAlignment="1">
      <alignment horizontal="left" vertical="top" wrapText="1"/>
    </xf>
    <xf numFmtId="0" fontId="66" fillId="47" borderId="3" xfId="0" applyFont="1" applyFill="1" applyBorder="1" applyAlignment="1">
      <alignment horizontal="left" vertical="top" wrapText="1"/>
    </xf>
    <xf numFmtId="0" fontId="38" fillId="47" borderId="0" xfId="87" applyFont="1" applyFill="1" applyAlignment="1" applyProtection="1">
      <alignment horizontal="left" vertical="top" wrapText="1"/>
    </xf>
    <xf numFmtId="0" fontId="24" fillId="25" borderId="0" xfId="0" applyFont="1" applyFill="1" applyAlignment="1">
      <alignment vertical="center" wrapText="1"/>
    </xf>
    <xf numFmtId="0" fontId="1" fillId="27" borderId="16" xfId="0" applyFont="1" applyFill="1" applyBorder="1" applyAlignment="1" applyProtection="1">
      <alignment horizontal="left" vertical="top" wrapText="1"/>
      <protection locked="0"/>
    </xf>
    <xf numFmtId="0" fontId="1" fillId="2" borderId="26" xfId="0" applyFont="1" applyFill="1" applyBorder="1" applyAlignment="1" applyProtection="1">
      <alignment horizontal="left" vertical="top" wrapText="1"/>
      <protection locked="0"/>
    </xf>
    <xf numFmtId="0" fontId="1" fillId="46" borderId="22" xfId="0" applyFont="1" applyFill="1" applyBorder="1" applyAlignment="1">
      <alignment horizontal="left" vertical="top" wrapText="1"/>
    </xf>
    <xf numFmtId="0" fontId="1" fillId="46" borderId="23" xfId="0" applyFont="1" applyFill="1" applyBorder="1" applyAlignment="1">
      <alignment horizontal="left" vertical="top" wrapText="1"/>
    </xf>
    <xf numFmtId="0" fontId="1" fillId="46" borderId="14" xfId="0" applyFont="1" applyFill="1" applyBorder="1" applyAlignment="1">
      <alignment horizontal="left" vertical="top" wrapText="1"/>
    </xf>
    <xf numFmtId="0" fontId="1" fillId="46" borderId="21" xfId="0" applyFont="1" applyFill="1" applyBorder="1" applyAlignment="1">
      <alignment horizontal="left" vertical="top" wrapText="1"/>
    </xf>
    <xf numFmtId="0" fontId="1" fillId="2" borderId="30" xfId="0" applyFont="1" applyFill="1" applyBorder="1" applyAlignment="1" applyProtection="1">
      <alignment horizontal="left" vertical="top" wrapText="1"/>
      <protection locked="0"/>
    </xf>
    <xf numFmtId="0" fontId="1" fillId="2" borderId="14" xfId="0" applyFont="1" applyFill="1" applyBorder="1" applyAlignment="1" applyProtection="1">
      <alignment horizontal="left" vertical="top" wrapText="1"/>
      <protection locked="0"/>
    </xf>
    <xf numFmtId="0" fontId="1" fillId="27" borderId="30" xfId="0" applyFont="1" applyFill="1" applyBorder="1" applyAlignment="1" applyProtection="1">
      <alignment horizontal="left" vertical="top" wrapText="1"/>
      <protection locked="0"/>
    </xf>
    <xf numFmtId="0" fontId="1" fillId="27" borderId="14" xfId="0" applyFont="1" applyFill="1" applyBorder="1" applyAlignment="1" applyProtection="1">
      <alignment horizontal="left" vertical="top" wrapText="1"/>
      <protection locked="0"/>
    </xf>
    <xf numFmtId="0" fontId="1" fillId="27" borderId="21" xfId="0" applyFont="1" applyFill="1" applyBorder="1" applyAlignment="1" applyProtection="1">
      <alignment horizontal="left" vertical="top" wrapText="1"/>
      <protection locked="0"/>
    </xf>
    <xf numFmtId="0" fontId="1" fillId="46" borderId="25" xfId="0" applyFont="1" applyFill="1" applyBorder="1" applyAlignment="1">
      <alignment horizontal="left" vertical="top" wrapText="1"/>
    </xf>
    <xf numFmtId="0" fontId="1" fillId="46" borderId="26" xfId="0" applyFont="1" applyFill="1" applyBorder="1" applyAlignment="1">
      <alignment horizontal="left" vertical="top" wrapText="1"/>
    </xf>
    <xf numFmtId="0" fontId="1" fillId="46" borderId="0" xfId="0" applyFont="1" applyFill="1" applyAlignment="1">
      <alignment horizontal="left" vertical="top" wrapText="1"/>
    </xf>
    <xf numFmtId="0" fontId="1" fillId="46" borderId="29" xfId="0" applyFont="1" applyFill="1" applyBorder="1" applyAlignment="1">
      <alignment horizontal="left" vertical="top" wrapText="1"/>
    </xf>
    <xf numFmtId="0" fontId="43" fillId="46" borderId="0" xfId="0" applyFont="1" applyFill="1" applyAlignment="1">
      <alignment horizontal="left" vertical="top" wrapText="1"/>
    </xf>
    <xf numFmtId="0" fontId="43" fillId="46" borderId="29" xfId="0" applyFont="1" applyFill="1" applyBorder="1" applyAlignment="1">
      <alignment horizontal="left" vertical="top" wrapText="1"/>
    </xf>
    <xf numFmtId="0" fontId="4" fillId="46" borderId="36" xfId="0" applyFont="1" applyFill="1" applyBorder="1" applyAlignment="1">
      <alignment horizontal="center" vertical="center" wrapText="1"/>
    </xf>
    <xf numFmtId="0" fontId="1" fillId="2" borderId="16" xfId="0" applyFont="1" applyFill="1" applyBorder="1" applyAlignment="1" applyProtection="1">
      <alignment horizontal="left" vertical="top" wrapText="1"/>
      <protection locked="0"/>
    </xf>
    <xf numFmtId="0" fontId="1" fillId="46" borderId="2" xfId="0" applyFont="1" applyFill="1" applyBorder="1" applyAlignment="1">
      <alignment horizontal="left" vertical="top" wrapText="1"/>
    </xf>
    <xf numFmtId="0" fontId="1" fillId="46" borderId="3" xfId="0" applyFont="1" applyFill="1" applyBorder="1" applyAlignment="1">
      <alignment horizontal="left" vertical="top" wrapText="1"/>
    </xf>
    <xf numFmtId="0" fontId="1" fillId="2" borderId="16" xfId="0" applyFont="1" applyFill="1" applyBorder="1" applyAlignment="1" applyProtection="1">
      <alignment vertical="center" wrapText="1"/>
      <protection locked="0"/>
    </xf>
    <xf numFmtId="0" fontId="66" fillId="47" borderId="1" xfId="0" applyFont="1" applyFill="1" applyBorder="1" applyAlignment="1">
      <alignment horizontal="left" vertical="top" wrapText="1"/>
    </xf>
    <xf numFmtId="0" fontId="26" fillId="46" borderId="2" xfId="0" applyFont="1" applyFill="1" applyBorder="1" applyAlignment="1">
      <alignment horizontal="left" vertical="top" wrapText="1"/>
    </xf>
    <xf numFmtId="0" fontId="26" fillId="46" borderId="3" xfId="0" applyFont="1" applyFill="1" applyBorder="1" applyAlignment="1">
      <alignment horizontal="left" vertical="top" wrapText="1"/>
    </xf>
    <xf numFmtId="0" fontId="1" fillId="46" borderId="0" xfId="0" applyFont="1" applyFill="1" applyAlignment="1">
      <alignment horizontal="left" vertical="top"/>
    </xf>
    <xf numFmtId="0" fontId="26" fillId="46" borderId="0" xfId="0" applyFont="1" applyFill="1" applyAlignment="1">
      <alignment vertical="top" wrapText="1"/>
    </xf>
    <xf numFmtId="0" fontId="22" fillId="46" borderId="0" xfId="0" applyFont="1" applyFill="1" applyAlignment="1">
      <alignment vertical="top" wrapText="1"/>
    </xf>
    <xf numFmtId="0" fontId="22" fillId="46" borderId="29" xfId="0" applyFont="1" applyFill="1" applyBorder="1" applyAlignment="1">
      <alignment vertical="top" wrapText="1"/>
    </xf>
    <xf numFmtId="0" fontId="1" fillId="46" borderId="16" xfId="0" applyFont="1" applyFill="1" applyBorder="1" applyAlignment="1">
      <alignment horizontal="left" vertical="top" wrapText="1"/>
    </xf>
    <xf numFmtId="0" fontId="1" fillId="26" borderId="29" xfId="0" applyFont="1" applyFill="1" applyBorder="1" applyAlignment="1">
      <alignment horizontal="left" vertical="top" wrapText="1"/>
    </xf>
    <xf numFmtId="0" fontId="26" fillId="26" borderId="2" xfId="0" applyFont="1" applyFill="1" applyBorder="1" applyAlignment="1">
      <alignment horizontal="left" vertical="top" wrapText="1"/>
    </xf>
    <xf numFmtId="0" fontId="26" fillId="26" borderId="3" xfId="0" applyFont="1" applyFill="1" applyBorder="1" applyAlignment="1">
      <alignment horizontal="left" vertical="top" wrapText="1"/>
    </xf>
    <xf numFmtId="0" fontId="1" fillId="2" borderId="1" xfId="0" applyFont="1" applyFill="1" applyBorder="1" applyAlignment="1" applyProtection="1">
      <alignment horizontal="left" vertical="top"/>
      <protection locked="0"/>
    </xf>
    <xf numFmtId="0" fontId="1" fillId="2" borderId="2" xfId="0" applyFont="1" applyFill="1" applyBorder="1" applyAlignment="1" applyProtection="1">
      <alignment horizontal="left" vertical="top"/>
      <protection locked="0"/>
    </xf>
    <xf numFmtId="0" fontId="1" fillId="2" borderId="3" xfId="0" applyFont="1" applyFill="1" applyBorder="1" applyAlignment="1" applyProtection="1">
      <alignment horizontal="left" vertical="top"/>
      <protection locked="0"/>
    </xf>
    <xf numFmtId="0" fontId="1" fillId="36" borderId="29" xfId="0" applyFont="1" applyFill="1" applyBorder="1" applyAlignment="1">
      <alignment vertical="top" wrapText="1"/>
    </xf>
    <xf numFmtId="0" fontId="4" fillId="36" borderId="0" xfId="0" applyFont="1" applyFill="1" applyAlignment="1">
      <alignment horizontal="left" vertical="top" wrapText="1"/>
    </xf>
    <xf numFmtId="0" fontId="1" fillId="36" borderId="0" xfId="0" applyFont="1" applyFill="1" applyAlignment="1">
      <alignment horizontal="left" vertical="top" wrapText="1"/>
    </xf>
    <xf numFmtId="0" fontId="1" fillId="36" borderId="29" xfId="0" applyFont="1" applyFill="1" applyBorder="1" applyAlignment="1">
      <alignment horizontal="left" vertical="top" wrapText="1"/>
    </xf>
    <xf numFmtId="0" fontId="26" fillId="26" borderId="29" xfId="0" applyFont="1" applyFill="1" applyBorder="1" applyAlignment="1">
      <alignment horizontal="left" vertical="top" wrapText="1"/>
    </xf>
    <xf numFmtId="0" fontId="1" fillId="46" borderId="13" xfId="0" applyFont="1" applyFill="1" applyBorder="1" applyAlignment="1">
      <alignment horizontal="left" vertical="top" wrapText="1"/>
    </xf>
    <xf numFmtId="0" fontId="1" fillId="46" borderId="28" xfId="0" applyFont="1" applyFill="1" applyBorder="1" applyAlignment="1">
      <alignment horizontal="left" vertical="top" wrapText="1"/>
    </xf>
    <xf numFmtId="0" fontId="27" fillId="36" borderId="85" xfId="0" applyFont="1" applyFill="1" applyBorder="1" applyAlignment="1">
      <alignment vertical="center" wrapText="1"/>
    </xf>
    <xf numFmtId="0" fontId="22" fillId="36" borderId="85" xfId="0" applyFont="1" applyFill="1" applyBorder="1" applyAlignment="1">
      <alignment vertical="center" wrapText="1"/>
    </xf>
    <xf numFmtId="0" fontId="36" fillId="29" borderId="44" xfId="0" applyFont="1" applyFill="1" applyBorder="1" applyAlignment="1">
      <alignment vertical="center" wrapText="1"/>
    </xf>
    <xf numFmtId="0" fontId="22" fillId="0" borderId="68" xfId="0" applyFont="1" applyBorder="1" applyAlignment="1">
      <alignment vertical="center" wrapText="1"/>
    </xf>
    <xf numFmtId="0" fontId="22" fillId="0" borderId="46" xfId="0" applyFont="1" applyBorder="1" applyAlignment="1">
      <alignment vertical="center" wrapText="1"/>
    </xf>
    <xf numFmtId="0" fontId="26" fillId="36" borderId="86" xfId="0" applyFont="1" applyFill="1" applyBorder="1" applyAlignment="1">
      <alignment vertical="top" wrapText="1"/>
    </xf>
    <xf numFmtId="0" fontId="22" fillId="36" borderId="86" xfId="0" applyFont="1" applyFill="1" applyBorder="1" applyAlignment="1">
      <alignment vertical="top" wrapText="1"/>
    </xf>
    <xf numFmtId="0" fontId="22" fillId="36" borderId="87" xfId="0" applyFont="1" applyFill="1" applyBorder="1" applyAlignment="1">
      <alignment vertical="top" wrapText="1"/>
    </xf>
    <xf numFmtId="0" fontId="4" fillId="26" borderId="29" xfId="0" applyFont="1" applyFill="1" applyBorder="1" applyAlignment="1">
      <alignment vertical="top" wrapText="1"/>
    </xf>
    <xf numFmtId="0" fontId="4" fillId="46" borderId="0" xfId="0" applyFont="1" applyFill="1" applyAlignment="1">
      <alignment horizontal="left" vertical="top" wrapText="1"/>
    </xf>
    <xf numFmtId="0" fontId="4" fillId="46" borderId="29" xfId="0" applyFont="1" applyFill="1" applyBorder="1" applyAlignment="1">
      <alignment horizontal="left" vertical="top" wrapText="1"/>
    </xf>
    <xf numFmtId="0" fontId="29" fillId="46" borderId="0" xfId="0" applyFont="1" applyFill="1" applyAlignment="1">
      <alignment vertical="top" wrapText="1"/>
    </xf>
    <xf numFmtId="0" fontId="42" fillId="46" borderId="0" xfId="0" applyFont="1" applyFill="1" applyAlignment="1">
      <alignment vertical="top" wrapText="1"/>
    </xf>
    <xf numFmtId="0" fontId="42" fillId="46" borderId="29" xfId="0" applyFont="1" applyFill="1" applyBorder="1" applyAlignment="1">
      <alignment vertical="top" wrapText="1"/>
    </xf>
    <xf numFmtId="0" fontId="26" fillId="46" borderId="29" xfId="0" applyFont="1" applyFill="1" applyBorder="1" applyAlignment="1">
      <alignment vertical="top" wrapText="1"/>
    </xf>
    <xf numFmtId="0" fontId="43" fillId="26" borderId="29" xfId="0" applyFont="1" applyFill="1" applyBorder="1" applyAlignment="1">
      <alignment horizontal="left" vertical="top" wrapText="1"/>
    </xf>
    <xf numFmtId="0" fontId="27" fillId="46" borderId="0" xfId="0" applyFont="1" applyFill="1" applyAlignment="1">
      <alignment vertical="top" wrapText="1"/>
    </xf>
    <xf numFmtId="0" fontId="0" fillId="46" borderId="0" xfId="0" applyFill="1" applyAlignment="1">
      <alignment vertical="top" wrapText="1"/>
    </xf>
    <xf numFmtId="0" fontId="0" fillId="46" borderId="29" xfId="0" applyFill="1" applyBorder="1" applyAlignment="1">
      <alignment vertical="top" wrapText="1"/>
    </xf>
    <xf numFmtId="0" fontId="1" fillId="2" borderId="1" xfId="0" applyFont="1" applyFill="1" applyBorder="1" applyAlignment="1" applyProtection="1">
      <alignment vertical="top" wrapText="1"/>
      <protection locked="0"/>
    </xf>
    <xf numFmtId="0" fontId="1" fillId="2" borderId="2" xfId="0" applyFont="1" applyFill="1" applyBorder="1" applyAlignment="1" applyProtection="1">
      <alignment vertical="top" wrapText="1"/>
      <protection locked="0"/>
    </xf>
    <xf numFmtId="0" fontId="1" fillId="2" borderId="3" xfId="0" applyFont="1" applyFill="1" applyBorder="1" applyAlignment="1" applyProtection="1">
      <alignment vertical="top" wrapText="1"/>
      <protection locked="0"/>
    </xf>
    <xf numFmtId="0" fontId="43" fillId="26" borderId="0" xfId="0" applyFont="1" applyFill="1" applyAlignment="1">
      <alignment horizontal="left" vertical="top"/>
    </xf>
    <xf numFmtId="0" fontId="43" fillId="26" borderId="29" xfId="0" applyFont="1" applyFill="1" applyBorder="1" applyAlignment="1">
      <alignment horizontal="left" vertical="top"/>
    </xf>
    <xf numFmtId="0" fontId="4" fillId="46" borderId="0" xfId="0" applyFont="1" applyFill="1" applyAlignment="1">
      <alignment vertical="top" wrapText="1"/>
    </xf>
    <xf numFmtId="0" fontId="4" fillId="46" borderId="29" xfId="0" applyFont="1" applyFill="1" applyBorder="1" applyAlignment="1">
      <alignment vertical="top" wrapText="1"/>
    </xf>
    <xf numFmtId="0" fontId="26" fillId="36" borderId="37" xfId="0" applyFont="1" applyFill="1" applyBorder="1" applyAlignment="1">
      <alignment vertical="top" wrapText="1"/>
    </xf>
    <xf numFmtId="0" fontId="1" fillId="36" borderId="37" xfId="0" applyFont="1" applyFill="1" applyBorder="1" applyAlignment="1">
      <alignment vertical="top" wrapText="1"/>
    </xf>
    <xf numFmtId="0" fontId="1" fillId="36" borderId="40" xfId="0" applyFont="1" applyFill="1" applyBorder="1" applyAlignment="1">
      <alignment vertical="top" wrapText="1"/>
    </xf>
    <xf numFmtId="15" fontId="4" fillId="2" borderId="1" xfId="0" applyNumberFormat="1" applyFont="1" applyFill="1" applyBorder="1" applyAlignment="1" applyProtection="1">
      <alignment horizontal="left" vertical="top" wrapText="1"/>
      <protection locked="0"/>
    </xf>
    <xf numFmtId="15" fontId="4" fillId="2" borderId="2" xfId="0" applyNumberFormat="1" applyFont="1" applyFill="1" applyBorder="1" applyAlignment="1" applyProtection="1">
      <alignment horizontal="left" vertical="top" wrapText="1"/>
      <protection locked="0"/>
    </xf>
    <xf numFmtId="15" fontId="4" fillId="2" borderId="3" xfId="0" applyNumberFormat="1" applyFont="1" applyFill="1" applyBorder="1" applyAlignment="1" applyProtection="1">
      <alignment horizontal="left" vertical="top" wrapText="1"/>
      <protection locked="0"/>
    </xf>
    <xf numFmtId="0" fontId="43" fillId="26" borderId="0" xfId="0" applyFont="1" applyFill="1" applyAlignment="1">
      <alignment vertical="top" wrapText="1"/>
    </xf>
    <xf numFmtId="0" fontId="43" fillId="26" borderId="29" xfId="0" applyFont="1" applyFill="1" applyBorder="1" applyAlignment="1">
      <alignment vertical="top" wrapText="1"/>
    </xf>
    <xf numFmtId="0" fontId="22" fillId="0" borderId="29" xfId="0" applyFont="1" applyBorder="1" applyAlignment="1">
      <alignment vertical="top" wrapText="1"/>
    </xf>
    <xf numFmtId="0" fontId="4" fillId="26" borderId="29" xfId="0" applyFont="1" applyFill="1" applyBorder="1" applyAlignment="1">
      <alignment horizontal="left" vertical="top" wrapText="1"/>
    </xf>
    <xf numFmtId="0" fontId="29" fillId="26" borderId="29" xfId="0" applyFont="1" applyFill="1" applyBorder="1" applyAlignment="1">
      <alignment vertical="top" wrapText="1"/>
    </xf>
    <xf numFmtId="0" fontId="1" fillId="46" borderId="0" xfId="0" applyFont="1" applyFill="1" applyAlignment="1">
      <alignment vertical="top" wrapText="1"/>
    </xf>
    <xf numFmtId="0" fontId="1" fillId="46" borderId="29" xfId="0" applyFont="1" applyFill="1" applyBorder="1" applyAlignment="1">
      <alignment vertical="top" wrapText="1"/>
    </xf>
    <xf numFmtId="0" fontId="26" fillId="26" borderId="29" xfId="0" applyFont="1" applyFill="1" applyBorder="1" applyAlignment="1">
      <alignment vertical="top" wrapText="1"/>
    </xf>
    <xf numFmtId="0" fontId="26" fillId="46" borderId="29" xfId="0" applyFont="1" applyFill="1" applyBorder="1" applyAlignment="1">
      <alignment horizontal="left" vertical="top" wrapText="1"/>
    </xf>
    <xf numFmtId="0" fontId="29" fillId="36" borderId="0" xfId="0" applyFont="1" applyFill="1" applyAlignment="1">
      <alignment vertical="top" wrapText="1"/>
    </xf>
    <xf numFmtId="0" fontId="42" fillId="36" borderId="0" xfId="0" applyFont="1" applyFill="1" applyAlignment="1">
      <alignment vertical="top" wrapText="1"/>
    </xf>
    <xf numFmtId="0" fontId="42" fillId="36" borderId="29" xfId="0" applyFont="1" applyFill="1" applyBorder="1" applyAlignment="1">
      <alignment vertical="top" wrapText="1"/>
    </xf>
    <xf numFmtId="0" fontId="22" fillId="36" borderId="29" xfId="0" applyFont="1" applyFill="1" applyBorder="1" applyAlignment="1">
      <alignment vertical="top" wrapText="1"/>
    </xf>
    <xf numFmtId="0" fontId="42" fillId="0" borderId="29" xfId="0" applyFont="1" applyBorder="1" applyAlignment="1">
      <alignment vertical="top" wrapText="1"/>
    </xf>
    <xf numFmtId="0" fontId="26" fillId="36" borderId="29" xfId="0" applyFont="1" applyFill="1" applyBorder="1" applyAlignment="1">
      <alignment vertical="top" wrapText="1"/>
    </xf>
    <xf numFmtId="0" fontId="40" fillId="33" borderId="58" xfId="0" applyFont="1" applyFill="1" applyBorder="1" applyAlignment="1">
      <alignment horizontal="center" vertical="top" wrapText="1"/>
    </xf>
    <xf numFmtId="0" fontId="32" fillId="26" borderId="0" xfId="0" applyFont="1" applyFill="1" applyAlignment="1">
      <alignment vertical="top" wrapText="1"/>
    </xf>
    <xf numFmtId="0" fontId="40" fillId="33" borderId="57" xfId="0" applyFont="1" applyFill="1" applyBorder="1" applyAlignment="1">
      <alignment horizontal="center" vertical="top" wrapText="1"/>
    </xf>
    <xf numFmtId="0" fontId="37" fillId="47" borderId="56" xfId="0" applyFont="1" applyFill="1" applyBorder="1" applyAlignment="1">
      <alignment horizontal="left" vertical="top" wrapText="1"/>
    </xf>
    <xf numFmtId="0" fontId="40" fillId="33" borderId="56" xfId="0" applyFont="1" applyFill="1" applyBorder="1" applyAlignment="1">
      <alignment horizontal="center" vertical="top" wrapText="1"/>
    </xf>
    <xf numFmtId="0" fontId="40" fillId="33" borderId="51" xfId="0" applyFont="1" applyFill="1" applyBorder="1" applyAlignment="1">
      <alignment horizontal="center" vertical="top" wrapText="1"/>
    </xf>
    <xf numFmtId="0" fontId="40" fillId="33" borderId="55" xfId="0" applyFont="1" applyFill="1" applyBorder="1" applyAlignment="1">
      <alignment horizontal="center" vertical="top" wrapText="1"/>
    </xf>
    <xf numFmtId="0" fontId="37" fillId="47" borderId="50" xfId="87" applyFill="1" applyBorder="1" applyAlignment="1" applyProtection="1">
      <alignment horizontal="left"/>
    </xf>
    <xf numFmtId="0" fontId="40" fillId="33" borderId="15" xfId="0" applyFont="1" applyFill="1" applyBorder="1" applyAlignment="1">
      <alignment horizontal="center"/>
    </xf>
    <xf numFmtId="0" fontId="40" fillId="33" borderId="50" xfId="0" applyFont="1" applyFill="1" applyBorder="1" applyAlignment="1">
      <alignment horizontal="center"/>
    </xf>
    <xf numFmtId="0" fontId="68" fillId="49" borderId="0" xfId="0" quotePrefix="1" applyFont="1" applyFill="1" applyAlignment="1">
      <alignment horizontal="left" vertical="center" wrapText="1"/>
    </xf>
    <xf numFmtId="0" fontId="1" fillId="36" borderId="0" xfId="0" applyFont="1" applyFill="1" applyAlignment="1">
      <alignment horizontal="left" vertical="top"/>
    </xf>
    <xf numFmtId="0" fontId="40" fillId="47" borderId="0" xfId="0" applyFont="1" applyFill="1" applyAlignment="1">
      <alignment horizontal="center" vertical="top" wrapText="1"/>
    </xf>
    <xf numFmtId="0" fontId="69" fillId="47" borderId="55" xfId="0" applyFont="1" applyFill="1" applyBorder="1" applyAlignment="1">
      <alignment horizontal="left"/>
    </xf>
    <xf numFmtId="0" fontId="69" fillId="47" borderId="56" xfId="0" applyFont="1" applyFill="1" applyBorder="1" applyAlignment="1">
      <alignment horizontal="left"/>
    </xf>
    <xf numFmtId="0" fontId="4" fillId="36" borderId="0" xfId="0" applyFont="1" applyFill="1" applyAlignment="1">
      <alignment vertical="top" wrapText="1"/>
    </xf>
    <xf numFmtId="0" fontId="4" fillId="36" borderId="29" xfId="0" applyFont="1" applyFill="1" applyBorder="1" applyAlignment="1">
      <alignment vertical="top" wrapText="1"/>
    </xf>
    <xf numFmtId="0" fontId="29" fillId="36" borderId="29" xfId="0" applyFont="1" applyFill="1" applyBorder="1" applyAlignment="1">
      <alignment vertical="top" wrapText="1"/>
    </xf>
    <xf numFmtId="0" fontId="26" fillId="36" borderId="2" xfId="0" applyFont="1" applyFill="1" applyBorder="1" applyAlignment="1">
      <alignment horizontal="left" vertical="top" wrapText="1"/>
    </xf>
    <xf numFmtId="0" fontId="26" fillId="36" borderId="3" xfId="0" applyFont="1" applyFill="1" applyBorder="1" applyAlignment="1">
      <alignment horizontal="left" vertical="top" wrapText="1"/>
    </xf>
    <xf numFmtId="0" fontId="27" fillId="26" borderId="85" xfId="0" applyFont="1" applyFill="1" applyBorder="1" applyAlignment="1">
      <alignment vertical="top" wrapText="1"/>
    </xf>
    <xf numFmtId="0" fontId="22" fillId="0" borderId="85" xfId="0" applyFont="1" applyBorder="1" applyAlignment="1">
      <alignment vertical="top" wrapText="1"/>
    </xf>
    <xf numFmtId="0" fontId="22" fillId="0" borderId="94" xfId="0" applyFont="1" applyBorder="1" applyAlignment="1">
      <alignment vertical="top" wrapText="1"/>
    </xf>
    <xf numFmtId="0" fontId="36" fillId="29" borderId="95" xfId="0" applyFont="1" applyFill="1" applyBorder="1" applyAlignment="1">
      <alignment vertical="top" shrinkToFit="1"/>
    </xf>
    <xf numFmtId="0" fontId="0" fillId="0" borderId="96" xfId="0" applyBorder="1" applyAlignment="1">
      <alignment vertical="top" shrinkToFit="1"/>
    </xf>
    <xf numFmtId="0" fontId="0" fillId="0" borderId="97" xfId="0" applyBorder="1" applyAlignment="1">
      <alignment vertical="top" shrinkToFit="1"/>
    </xf>
    <xf numFmtId="0" fontId="36" fillId="29" borderId="44" xfId="0" applyFont="1" applyFill="1" applyBorder="1" applyAlignment="1">
      <alignment horizontal="center"/>
    </xf>
    <xf numFmtId="0" fontId="36" fillId="29" borderId="46" xfId="0" applyFont="1" applyFill="1" applyBorder="1" applyAlignment="1">
      <alignment horizontal="center"/>
    </xf>
    <xf numFmtId="0" fontId="1" fillId="47" borderId="98" xfId="0" applyFont="1" applyFill="1" applyBorder="1" applyAlignment="1">
      <alignment horizontal="left" vertical="top"/>
    </xf>
    <xf numFmtId="0" fontId="1" fillId="47" borderId="99" xfId="0" applyFont="1" applyFill="1" applyBorder="1" applyAlignment="1">
      <alignment horizontal="left" vertical="top"/>
    </xf>
    <xf numFmtId="0" fontId="1" fillId="47" borderId="86" xfId="0" applyFont="1" applyFill="1" applyBorder="1" applyAlignment="1">
      <alignment horizontal="left" vertical="top"/>
    </xf>
    <xf numFmtId="0" fontId="1" fillId="47" borderId="87" xfId="0" applyFont="1" applyFill="1" applyBorder="1" applyAlignment="1">
      <alignment horizontal="left" vertical="top"/>
    </xf>
    <xf numFmtId="0" fontId="38" fillId="47" borderId="0" xfId="87" applyFont="1" applyFill="1" applyBorder="1" applyAlignment="1" applyProtection="1">
      <alignment horizontal="left" vertical="top" wrapText="1"/>
    </xf>
    <xf numFmtId="0" fontId="29" fillId="26" borderId="13" xfId="0" applyFont="1" applyFill="1" applyBorder="1" applyAlignment="1">
      <alignment vertical="top" wrapText="1"/>
    </xf>
    <xf numFmtId="0" fontId="29" fillId="26" borderId="28" xfId="0" applyFont="1" applyFill="1" applyBorder="1" applyAlignment="1">
      <alignment vertical="top" wrapText="1"/>
    </xf>
    <xf numFmtId="0" fontId="1" fillId="46" borderId="19" xfId="0" applyFont="1" applyFill="1" applyBorder="1" applyAlignment="1">
      <alignment horizontal="left" vertical="top" wrapText="1"/>
    </xf>
    <xf numFmtId="0" fontId="1" fillId="2" borderId="73" xfId="0" applyFont="1" applyFill="1" applyBorder="1" applyAlignment="1" applyProtection="1">
      <alignment horizontal="center" vertical="center" wrapText="1"/>
      <protection locked="0"/>
    </xf>
    <xf numFmtId="0" fontId="1" fillId="2" borderId="36" xfId="0" applyFont="1" applyFill="1" applyBorder="1" applyAlignment="1" applyProtection="1">
      <alignment horizontal="center" vertical="center" wrapText="1"/>
      <protection locked="0"/>
    </xf>
    <xf numFmtId="0" fontId="1" fillId="2" borderId="31" xfId="0" applyFont="1" applyFill="1" applyBorder="1" applyAlignment="1" applyProtection="1">
      <alignment horizontal="center" vertical="center" wrapText="1"/>
      <protection locked="0"/>
    </xf>
    <xf numFmtId="0" fontId="1" fillId="2" borderId="23" xfId="0" applyFont="1" applyFill="1" applyBorder="1" applyAlignment="1" applyProtection="1">
      <alignment horizontal="left" vertical="top" wrapText="1"/>
      <protection locked="0"/>
    </xf>
    <xf numFmtId="0" fontId="1" fillId="2" borderId="21" xfId="0" applyFont="1" applyFill="1" applyBorder="1" applyAlignment="1" applyProtection="1">
      <alignment horizontal="left" vertical="top" wrapText="1"/>
      <protection locked="0"/>
    </xf>
    <xf numFmtId="0" fontId="1" fillId="27" borderId="32" xfId="0" applyFont="1" applyFill="1" applyBorder="1" applyAlignment="1" applyProtection="1">
      <alignment horizontal="left" vertical="top" wrapText="1"/>
      <protection locked="0"/>
    </xf>
    <xf numFmtId="0" fontId="1" fillId="27" borderId="28" xfId="0" applyFont="1" applyFill="1" applyBorder="1" applyAlignment="1" applyProtection="1">
      <alignment horizontal="left" vertical="top" wrapText="1"/>
      <protection locked="0"/>
    </xf>
    <xf numFmtId="0" fontId="38" fillId="33" borderId="0" xfId="87" applyFont="1" applyFill="1" applyAlignment="1" applyProtection="1">
      <alignment vertical="top" wrapText="1"/>
    </xf>
    <xf numFmtId="0" fontId="4" fillId="36" borderId="29" xfId="0" applyFont="1" applyFill="1" applyBorder="1" applyAlignment="1">
      <alignment horizontal="left" vertical="top" wrapText="1"/>
    </xf>
    <xf numFmtId="0" fontId="64" fillId="47" borderId="1" xfId="105" applyFont="1" applyFill="1" applyBorder="1" applyAlignment="1">
      <alignment vertical="top" wrapText="1"/>
    </xf>
    <xf numFmtId="0" fontId="64" fillId="47" borderId="2" xfId="105" applyFont="1" applyFill="1" applyBorder="1" applyAlignment="1">
      <alignment vertical="top" wrapText="1"/>
    </xf>
    <xf numFmtId="0" fontId="64" fillId="47" borderId="3" xfId="105" applyFont="1" applyFill="1" applyBorder="1" applyAlignment="1">
      <alignment vertical="top" wrapText="1"/>
    </xf>
    <xf numFmtId="0" fontId="26" fillId="26" borderId="13" xfId="105" applyFont="1" applyFill="1" applyBorder="1" applyAlignment="1">
      <alignment vertical="top" wrapText="1"/>
    </xf>
    <xf numFmtId="0" fontId="63" fillId="0" borderId="13" xfId="105" applyBorder="1" applyAlignment="1">
      <alignment vertical="top" wrapText="1"/>
    </xf>
    <xf numFmtId="0" fontId="4" fillId="26" borderId="0" xfId="105" applyFont="1" applyFill="1" applyAlignment="1">
      <alignment vertical="top" wrapText="1"/>
    </xf>
    <xf numFmtId="0" fontId="63" fillId="0" borderId="0" xfId="105" applyAlignment="1">
      <alignment vertical="top" wrapText="1"/>
    </xf>
    <xf numFmtId="0" fontId="66" fillId="47" borderId="16" xfId="0" applyFont="1" applyFill="1" applyBorder="1" applyAlignment="1">
      <alignment horizontal="left" vertical="top" wrapText="1"/>
    </xf>
    <xf numFmtId="0" fontId="26" fillId="26" borderId="0" xfId="105" applyFont="1" applyFill="1" applyAlignment="1">
      <alignment vertical="top" wrapText="1"/>
    </xf>
    <xf numFmtId="0" fontId="24" fillId="25" borderId="0" xfId="105" applyFont="1" applyFill="1" applyAlignment="1">
      <alignment vertical="top" wrapText="1"/>
    </xf>
    <xf numFmtId="0" fontId="4" fillId="26" borderId="29" xfId="105" applyFont="1" applyFill="1" applyBorder="1" applyAlignment="1">
      <alignment vertical="top" wrapText="1"/>
    </xf>
    <xf numFmtId="0" fontId="36" fillId="29" borderId="1" xfId="105" applyFont="1" applyFill="1" applyBorder="1" applyAlignment="1">
      <alignment horizontal="left"/>
    </xf>
    <xf numFmtId="0" fontId="36" fillId="29" borderId="2" xfId="105" applyFont="1" applyFill="1" applyBorder="1" applyAlignment="1">
      <alignment horizontal="left"/>
    </xf>
    <xf numFmtId="0" fontId="36" fillId="29" borderId="3" xfId="105" applyFont="1" applyFill="1" applyBorder="1" applyAlignment="1">
      <alignment horizontal="left"/>
    </xf>
    <xf numFmtId="0" fontId="1" fillId="26" borderId="2" xfId="105" applyFont="1" applyFill="1" applyBorder="1" applyAlignment="1">
      <alignment horizontal="left" vertical="top" wrapText="1"/>
    </xf>
    <xf numFmtId="0" fontId="1" fillId="26" borderId="3" xfId="105" applyFont="1" applyFill="1" applyBorder="1" applyAlignment="1">
      <alignment horizontal="left" vertical="top" wrapText="1"/>
    </xf>
    <xf numFmtId="0" fontId="4" fillId="26" borderId="13" xfId="105" applyFont="1" applyFill="1" applyBorder="1" applyAlignment="1">
      <alignment vertical="center" wrapText="1"/>
    </xf>
    <xf numFmtId="0" fontId="27" fillId="26" borderId="0" xfId="105" applyFont="1" applyFill="1" applyAlignment="1">
      <alignment vertical="top" wrapText="1"/>
    </xf>
    <xf numFmtId="0" fontId="1" fillId="26" borderId="2" xfId="105" applyFont="1" applyFill="1" applyBorder="1" applyAlignment="1">
      <alignment vertical="top" wrapText="1"/>
    </xf>
    <xf numFmtId="0" fontId="38" fillId="47" borderId="0" xfId="87" applyNumberFormat="1" applyFont="1" applyFill="1" applyAlignment="1" applyProtection="1">
      <alignment vertical="top" wrapText="1"/>
    </xf>
    <xf numFmtId="0" fontId="38" fillId="47" borderId="0" xfId="87" applyFont="1" applyFill="1" applyAlignment="1" applyProtection="1">
      <alignment vertical="top" wrapText="1"/>
    </xf>
    <xf numFmtId="0" fontId="37" fillId="47" borderId="56" xfId="87" applyFill="1" applyBorder="1" applyAlignment="1" applyProtection="1">
      <alignment horizontal="center" vertical="top" wrapText="1"/>
    </xf>
    <xf numFmtId="0" fontId="63" fillId="47" borderId="57" xfId="105" applyFill="1" applyBorder="1" applyAlignment="1">
      <alignment horizontal="center" vertical="top" wrapText="1"/>
    </xf>
    <xf numFmtId="0" fontId="63" fillId="47" borderId="58" xfId="105" applyFill="1" applyBorder="1" applyAlignment="1">
      <alignment horizontal="center" vertical="top" wrapText="1"/>
    </xf>
    <xf numFmtId="0" fontId="23" fillId="26" borderId="0" xfId="105" applyFont="1" applyFill="1" applyAlignment="1">
      <alignment vertical="top" wrapText="1"/>
    </xf>
    <xf numFmtId="0" fontId="4" fillId="47" borderId="41" xfId="105" applyFont="1" applyFill="1" applyBorder="1" applyAlignment="1">
      <alignment horizontal="center" vertical="center" wrapText="1"/>
    </xf>
    <xf numFmtId="0" fontId="1" fillId="47" borderId="42" xfId="105" applyFont="1" applyFill="1" applyBorder="1" applyAlignment="1">
      <alignment horizontal="center" vertical="center" wrapText="1"/>
    </xf>
    <xf numFmtId="0" fontId="1" fillId="47" borderId="43" xfId="105" applyFont="1" applyFill="1" applyBorder="1" applyAlignment="1">
      <alignment horizontal="center" vertical="center" wrapText="1"/>
    </xf>
    <xf numFmtId="0" fontId="63" fillId="47" borderId="47" xfId="105" applyFill="1" applyBorder="1" applyAlignment="1">
      <alignment horizontal="center" vertical="center" wrapText="1"/>
    </xf>
    <xf numFmtId="0" fontId="63" fillId="47" borderId="0" xfId="105" applyFill="1" applyAlignment="1">
      <alignment horizontal="center" vertical="center" wrapText="1"/>
    </xf>
    <xf numFmtId="0" fontId="63" fillId="47" borderId="48" xfId="105" applyFill="1" applyBorder="1" applyAlignment="1">
      <alignment horizontal="center" vertical="center" wrapText="1"/>
    </xf>
    <xf numFmtId="0" fontId="63" fillId="47" borderId="52" xfId="105" applyFill="1" applyBorder="1" applyAlignment="1">
      <alignment horizontal="center" vertical="center" wrapText="1"/>
    </xf>
    <xf numFmtId="0" fontId="63" fillId="47" borderId="53" xfId="105" applyFill="1" applyBorder="1" applyAlignment="1">
      <alignment horizontal="center" vertical="center" wrapText="1"/>
    </xf>
    <xf numFmtId="0" fontId="63" fillId="47" borderId="54" xfId="105" applyFill="1" applyBorder="1" applyAlignment="1">
      <alignment horizontal="center" vertical="center" wrapText="1"/>
    </xf>
    <xf numFmtId="0" fontId="37" fillId="47" borderId="50" xfId="87" applyFill="1" applyBorder="1" applyAlignment="1" applyProtection="1">
      <alignment horizontal="center" vertical="top" wrapText="1"/>
    </xf>
    <xf numFmtId="0" fontId="37" fillId="47" borderId="51" xfId="87" applyFill="1" applyBorder="1" applyAlignment="1" applyProtection="1">
      <alignment horizontal="center" vertical="top" wrapText="1"/>
    </xf>
    <xf numFmtId="0" fontId="37" fillId="47" borderId="55" xfId="87" applyFill="1" applyBorder="1" applyAlignment="1" applyProtection="1">
      <alignment horizontal="center" vertical="top" wrapText="1"/>
    </xf>
    <xf numFmtId="0" fontId="4" fillId="47" borderId="84" xfId="0" applyFont="1" applyFill="1" applyBorder="1" applyAlignment="1">
      <alignment horizontal="center" vertical="center" wrapText="1"/>
    </xf>
    <xf numFmtId="0" fontId="1" fillId="47" borderId="85" xfId="0" applyFont="1" applyFill="1" applyBorder="1" applyAlignment="1">
      <alignment horizontal="center" vertical="center" wrapText="1"/>
    </xf>
    <xf numFmtId="0" fontId="0" fillId="47" borderId="47" xfId="0" applyFill="1" applyBorder="1" applyAlignment="1">
      <alignment horizontal="center" vertical="center" wrapText="1"/>
    </xf>
    <xf numFmtId="0" fontId="0" fillId="47" borderId="0" xfId="0" applyFill="1" applyAlignment="1">
      <alignment horizontal="center" vertical="center" wrapText="1"/>
    </xf>
    <xf numFmtId="0" fontId="0" fillId="47" borderId="48" xfId="0" applyFill="1" applyBorder="1" applyAlignment="1">
      <alignment horizontal="center" vertical="center" wrapText="1"/>
    </xf>
    <xf numFmtId="0" fontId="0" fillId="47" borderId="52" xfId="0" applyFill="1" applyBorder="1" applyAlignment="1">
      <alignment horizontal="center" vertical="center" wrapText="1"/>
    </xf>
    <xf numFmtId="0" fontId="0" fillId="47" borderId="86" xfId="0" applyFill="1" applyBorder="1" applyAlignment="1">
      <alignment horizontal="center" vertical="center" wrapText="1"/>
    </xf>
    <xf numFmtId="0" fontId="0" fillId="47" borderId="87" xfId="0" applyFill="1" applyBorder="1" applyAlignment="1">
      <alignment horizontal="center" vertical="center" wrapText="1"/>
    </xf>
    <xf numFmtId="0" fontId="0" fillId="47" borderId="0" xfId="0" applyFill="1" applyAlignment="1">
      <alignment horizontal="center" vertical="top" wrapText="1"/>
    </xf>
    <xf numFmtId="0" fontId="1" fillId="44" borderId="22" xfId="0" applyFont="1" applyFill="1" applyBorder="1" applyAlignment="1" applyProtection="1">
      <alignment horizontal="left" vertical="top"/>
      <protection locked="0"/>
    </xf>
    <xf numFmtId="0" fontId="0" fillId="44" borderId="23" xfId="0" applyFill="1" applyBorder="1" applyAlignment="1" applyProtection="1">
      <alignment horizontal="left" vertical="top"/>
      <protection locked="0"/>
    </xf>
    <xf numFmtId="0" fontId="1" fillId="44" borderId="24" xfId="0" applyFont="1" applyFill="1" applyBorder="1" applyAlignment="1" applyProtection="1">
      <alignment horizontal="left" vertical="top"/>
      <protection locked="0"/>
    </xf>
    <xf numFmtId="0" fontId="0" fillId="44" borderId="22" xfId="0" applyFill="1" applyBorder="1" applyAlignment="1" applyProtection="1">
      <alignment horizontal="left" vertical="top"/>
      <protection locked="0"/>
    </xf>
    <xf numFmtId="0" fontId="24" fillId="25" borderId="0" xfId="0" applyFont="1" applyFill="1" applyAlignment="1">
      <alignment vertical="top" wrapText="1"/>
    </xf>
    <xf numFmtId="0" fontId="27" fillId="26" borderId="0" xfId="0" applyFont="1" applyFill="1" applyAlignment="1">
      <alignment vertical="top" wrapText="1"/>
    </xf>
    <xf numFmtId="0" fontId="1" fillId="44" borderId="14" xfId="0" applyFont="1" applyFill="1" applyBorder="1" applyAlignment="1" applyProtection="1">
      <alignment horizontal="left" vertical="top"/>
      <protection locked="0"/>
    </xf>
    <xf numFmtId="0" fontId="0" fillId="44" borderId="21" xfId="0" applyFill="1" applyBorder="1" applyAlignment="1" applyProtection="1">
      <alignment horizontal="left" vertical="top"/>
      <protection locked="0"/>
    </xf>
    <xf numFmtId="0" fontId="1" fillId="44" borderId="30" xfId="0" applyFont="1" applyFill="1" applyBorder="1" applyAlignment="1" applyProtection="1">
      <alignment horizontal="left" vertical="top"/>
      <protection locked="0"/>
    </xf>
    <xf numFmtId="0" fontId="0" fillId="44" borderId="14" xfId="0" applyFill="1" applyBorder="1" applyAlignment="1" applyProtection="1">
      <alignment horizontal="left" vertical="top"/>
      <protection locked="0"/>
    </xf>
    <xf numFmtId="0" fontId="27" fillId="26" borderId="13" xfId="0" applyFont="1" applyFill="1" applyBorder="1" applyAlignment="1">
      <alignment horizontal="left" vertical="top" wrapText="1"/>
    </xf>
    <xf numFmtId="0" fontId="1" fillId="44" borderId="25" xfId="0" applyFont="1" applyFill="1" applyBorder="1" applyAlignment="1" applyProtection="1">
      <alignment horizontal="left" vertical="top"/>
      <protection locked="0"/>
    </xf>
    <xf numFmtId="0" fontId="0" fillId="44" borderId="26" xfId="0" applyFill="1" applyBorder="1" applyAlignment="1" applyProtection="1">
      <alignment horizontal="left" vertical="top"/>
      <protection locked="0"/>
    </xf>
    <xf numFmtId="0" fontId="1" fillId="44" borderId="27" xfId="0" applyFont="1" applyFill="1" applyBorder="1" applyAlignment="1" applyProtection="1">
      <alignment horizontal="left" vertical="top"/>
      <protection locked="0"/>
    </xf>
    <xf numFmtId="0" fontId="0" fillId="44" borderId="25" xfId="0" applyFill="1" applyBorder="1" applyAlignment="1" applyProtection="1">
      <alignment horizontal="left" vertical="top"/>
      <protection locked="0"/>
    </xf>
  </cellXfs>
  <cellStyles count="107">
    <cellStyle name="20% - Accent1" xfId="2" xr:uid="{00000000-0005-0000-0000-000000000000}"/>
    <cellStyle name="20% - Accent1 2" xfId="100" xr:uid="{00000000-0005-0000-0000-000001000000}"/>
    <cellStyle name="20% - Accent2" xfId="3" xr:uid="{00000000-0005-0000-0000-000002000000}"/>
    <cellStyle name="20% - Accent2 2" xfId="99" xr:uid="{00000000-0005-0000-0000-000003000000}"/>
    <cellStyle name="20% - Accent3" xfId="4" xr:uid="{00000000-0005-0000-0000-000004000000}"/>
    <cellStyle name="20% - Accent3 2" xfId="98" xr:uid="{00000000-0005-0000-0000-000005000000}"/>
    <cellStyle name="20% - Accent4" xfId="5" xr:uid="{00000000-0005-0000-0000-000006000000}"/>
    <cellStyle name="20% - Accent4 2" xfId="97" xr:uid="{00000000-0005-0000-0000-000007000000}"/>
    <cellStyle name="20% - Accent5" xfId="6" xr:uid="{00000000-0005-0000-0000-000008000000}"/>
    <cellStyle name="20% - Accent5 2" xfId="96" xr:uid="{00000000-0005-0000-0000-000009000000}"/>
    <cellStyle name="20% - Accent6" xfId="7" xr:uid="{00000000-0005-0000-0000-00000A000000}"/>
    <cellStyle name="20% - Accent6 2" xfId="95" xr:uid="{00000000-0005-0000-0000-00000B000000}"/>
    <cellStyle name="20% - Akzent1" xfId="8" xr:uid="{00000000-0005-0000-0000-00000C000000}"/>
    <cellStyle name="20% - Akzent2" xfId="9" xr:uid="{00000000-0005-0000-0000-00000D000000}"/>
    <cellStyle name="20% - Akzent3" xfId="10" xr:uid="{00000000-0005-0000-0000-00000E000000}"/>
    <cellStyle name="20% - Akzent4" xfId="11" xr:uid="{00000000-0005-0000-0000-00000F000000}"/>
    <cellStyle name="20% - Akzent5" xfId="12" xr:uid="{00000000-0005-0000-0000-000010000000}"/>
    <cellStyle name="20% - Akzent6" xfId="13" xr:uid="{00000000-0005-0000-0000-000011000000}"/>
    <cellStyle name="40% - Accent1" xfId="14" xr:uid="{00000000-0005-0000-0000-000012000000}"/>
    <cellStyle name="40% - Accent1 2" xfId="94" xr:uid="{00000000-0005-0000-0000-000013000000}"/>
    <cellStyle name="40% - Accent2" xfId="15" xr:uid="{00000000-0005-0000-0000-000014000000}"/>
    <cellStyle name="40% - Accent2 2" xfId="93" xr:uid="{00000000-0005-0000-0000-000015000000}"/>
    <cellStyle name="40% - Accent3" xfId="16" xr:uid="{00000000-0005-0000-0000-000016000000}"/>
    <cellStyle name="40% - Accent3 2" xfId="92" xr:uid="{00000000-0005-0000-0000-000017000000}"/>
    <cellStyle name="40% - Accent4" xfId="17" xr:uid="{00000000-0005-0000-0000-000018000000}"/>
    <cellStyle name="40% - Accent4 2" xfId="91" xr:uid="{00000000-0005-0000-0000-000019000000}"/>
    <cellStyle name="40% - Accent5" xfId="18" xr:uid="{00000000-0005-0000-0000-00001A000000}"/>
    <cellStyle name="40% - Accent5 2" xfId="90" xr:uid="{00000000-0005-0000-0000-00001B000000}"/>
    <cellStyle name="40% - Accent6" xfId="19" xr:uid="{00000000-0005-0000-0000-00001C000000}"/>
    <cellStyle name="40% - Accent6 2" xfId="89" xr:uid="{00000000-0005-0000-0000-00001D000000}"/>
    <cellStyle name="40% - Akzent1" xfId="20" xr:uid="{00000000-0005-0000-0000-00001E000000}"/>
    <cellStyle name="40% - Akzent2" xfId="21" xr:uid="{00000000-0005-0000-0000-00001F000000}"/>
    <cellStyle name="40% - Akzent3" xfId="22" xr:uid="{00000000-0005-0000-0000-000020000000}"/>
    <cellStyle name="40% - Akzent4" xfId="23" xr:uid="{00000000-0005-0000-0000-000021000000}"/>
    <cellStyle name="40% - Akzent5" xfId="24" xr:uid="{00000000-0005-0000-0000-000022000000}"/>
    <cellStyle name="40% - Akzent6" xfId="25" xr:uid="{00000000-0005-0000-0000-000023000000}"/>
    <cellStyle name="5x indented GHG Textfiels" xfId="88" xr:uid="{00000000-0005-0000-0000-000024000000}"/>
    <cellStyle name="60% - Accent1" xfId="26" xr:uid="{00000000-0005-0000-0000-000025000000}"/>
    <cellStyle name="60% - Accent2" xfId="27" xr:uid="{00000000-0005-0000-0000-000026000000}"/>
    <cellStyle name="60% - Accent3" xfId="28" xr:uid="{00000000-0005-0000-0000-000027000000}"/>
    <cellStyle name="60% - Accent4" xfId="29" xr:uid="{00000000-0005-0000-0000-000028000000}"/>
    <cellStyle name="60% - Accent5" xfId="30" xr:uid="{00000000-0005-0000-0000-000029000000}"/>
    <cellStyle name="60% - Accent6" xfId="31" xr:uid="{00000000-0005-0000-0000-00002A000000}"/>
    <cellStyle name="60% - Akzent1" xfId="32" xr:uid="{00000000-0005-0000-0000-00002B000000}"/>
    <cellStyle name="60% - Akzent2" xfId="33" xr:uid="{00000000-0005-0000-0000-00002C000000}"/>
    <cellStyle name="60% - Akzent3" xfId="34" xr:uid="{00000000-0005-0000-0000-00002D000000}"/>
    <cellStyle name="60% - Akzent4" xfId="35" xr:uid="{00000000-0005-0000-0000-00002E000000}"/>
    <cellStyle name="60% - Akzent5" xfId="36" xr:uid="{00000000-0005-0000-0000-00002F000000}"/>
    <cellStyle name="60% - Akzent6" xfId="37" xr:uid="{00000000-0005-0000-0000-000030000000}"/>
    <cellStyle name="Accent1" xfId="38" xr:uid="{00000000-0005-0000-0000-000031000000}"/>
    <cellStyle name="Accent2" xfId="39" xr:uid="{00000000-0005-0000-0000-000032000000}"/>
    <cellStyle name="Accent3" xfId="40" xr:uid="{00000000-0005-0000-0000-000033000000}"/>
    <cellStyle name="Accent4" xfId="41" xr:uid="{00000000-0005-0000-0000-000034000000}"/>
    <cellStyle name="Accent5" xfId="42" xr:uid="{00000000-0005-0000-0000-000035000000}"/>
    <cellStyle name="Accent6" xfId="43" xr:uid="{00000000-0005-0000-0000-000036000000}"/>
    <cellStyle name="Akzent1 2" xfId="44" xr:uid="{00000000-0005-0000-0000-000037000000}"/>
    <cellStyle name="Akzent2 2" xfId="45" xr:uid="{00000000-0005-0000-0000-000038000000}"/>
    <cellStyle name="Akzent3 2" xfId="46" xr:uid="{00000000-0005-0000-0000-000039000000}"/>
    <cellStyle name="Akzent4 2" xfId="47" xr:uid="{00000000-0005-0000-0000-00003A000000}"/>
    <cellStyle name="Akzent5 2" xfId="48" xr:uid="{00000000-0005-0000-0000-00003B000000}"/>
    <cellStyle name="Akzent6 2" xfId="49" xr:uid="{00000000-0005-0000-0000-00003C000000}"/>
    <cellStyle name="Ausgabe 2" xfId="50" xr:uid="{00000000-0005-0000-0000-00003D000000}"/>
    <cellStyle name="Bad" xfId="51" xr:uid="{00000000-0005-0000-0000-00003E000000}"/>
    <cellStyle name="Berechnung 2" xfId="52" xr:uid="{00000000-0005-0000-0000-00003F000000}"/>
    <cellStyle name="Calculation" xfId="53" xr:uid="{00000000-0005-0000-0000-000040000000}"/>
    <cellStyle name="Check Cell" xfId="54" xr:uid="{00000000-0005-0000-0000-000041000000}"/>
    <cellStyle name="Eingabe 2" xfId="55" xr:uid="{00000000-0005-0000-0000-000042000000}"/>
    <cellStyle name="Ergebnis 2" xfId="56" xr:uid="{00000000-0005-0000-0000-000043000000}"/>
    <cellStyle name="Erklärender Text 2" xfId="57" xr:uid="{00000000-0005-0000-0000-000044000000}"/>
    <cellStyle name="Explanatory Text" xfId="58" xr:uid="{00000000-0005-0000-0000-000045000000}"/>
    <cellStyle name="Good" xfId="59" xr:uid="{00000000-0005-0000-0000-000046000000}"/>
    <cellStyle name="Gut 2" xfId="60" xr:uid="{00000000-0005-0000-0000-000047000000}"/>
    <cellStyle name="Heading 1" xfId="61" xr:uid="{00000000-0005-0000-0000-000048000000}"/>
    <cellStyle name="Heading 2" xfId="62" xr:uid="{00000000-0005-0000-0000-000049000000}"/>
    <cellStyle name="Heading 3" xfId="63" xr:uid="{00000000-0005-0000-0000-00004A000000}"/>
    <cellStyle name="Heading 4" xfId="64" xr:uid="{00000000-0005-0000-0000-00004B000000}"/>
    <cellStyle name="Hipervínculo" xfId="87" builtinId="8"/>
    <cellStyle name="Input" xfId="65" xr:uid="{00000000-0005-0000-0000-00004C000000}"/>
    <cellStyle name="Linked Cell" xfId="66" xr:uid="{00000000-0005-0000-0000-00004E000000}"/>
    <cellStyle name="Neutral 2" xfId="67" xr:uid="{00000000-0005-0000-0000-00004F000000}"/>
    <cellStyle name="Normal" xfId="0" builtinId="0"/>
    <cellStyle name="Note" xfId="68" xr:uid="{00000000-0005-0000-0000-000050000000}"/>
    <cellStyle name="Note 2" xfId="84" xr:uid="{00000000-0005-0000-0000-000051000000}"/>
    <cellStyle name="Notiz 2" xfId="69" xr:uid="{00000000-0005-0000-0000-000052000000}"/>
    <cellStyle name="Output" xfId="70" xr:uid="{00000000-0005-0000-0000-000053000000}"/>
    <cellStyle name="Prozent 2" xfId="71" xr:uid="{00000000-0005-0000-0000-000054000000}"/>
    <cellStyle name="Prozent 2 2" xfId="101" xr:uid="{00000000-0005-0000-0000-000055000000}"/>
    <cellStyle name="Prozent 3" xfId="85" xr:uid="{00000000-0005-0000-0000-000056000000}"/>
    <cellStyle name="Schlecht 2" xfId="72" xr:uid="{00000000-0005-0000-0000-000057000000}"/>
    <cellStyle name="Standard 2" xfId="1" xr:uid="{00000000-0005-0000-0000-000059000000}"/>
    <cellStyle name="Standard 3" xfId="86" xr:uid="{00000000-0005-0000-0000-00005A000000}"/>
    <cellStyle name="Standard 3 2" xfId="102" xr:uid="{00000000-0005-0000-0000-00005B000000}"/>
    <cellStyle name="Standard 4" xfId="104" xr:uid="{00000000-0005-0000-0000-00005C000000}"/>
    <cellStyle name="Standard 5" xfId="105" xr:uid="{00000000-0005-0000-0000-00005D000000}"/>
    <cellStyle name="Standard_Outline NIMs template 10-09-30" xfId="106" xr:uid="{00000000-0005-0000-0000-00005E000000}"/>
    <cellStyle name="Title" xfId="73" xr:uid="{00000000-0005-0000-0000-00005F000000}"/>
    <cellStyle name="Total" xfId="74" xr:uid="{00000000-0005-0000-0000-000060000000}"/>
    <cellStyle name="Überschrift 1 2" xfId="76" xr:uid="{00000000-0005-0000-0000-000061000000}"/>
    <cellStyle name="Überschrift 2 2" xfId="77" xr:uid="{00000000-0005-0000-0000-000062000000}"/>
    <cellStyle name="Überschrift 3 2" xfId="78" xr:uid="{00000000-0005-0000-0000-000063000000}"/>
    <cellStyle name="Überschrift 4 2" xfId="79" xr:uid="{00000000-0005-0000-0000-000064000000}"/>
    <cellStyle name="Überschrift 5" xfId="75" xr:uid="{00000000-0005-0000-0000-000065000000}"/>
    <cellStyle name="Verknüpfte Zelle 2" xfId="80" xr:uid="{00000000-0005-0000-0000-000066000000}"/>
    <cellStyle name="Warnender Text 2" xfId="81" xr:uid="{00000000-0005-0000-0000-000067000000}"/>
    <cellStyle name="Warning Text" xfId="82" xr:uid="{00000000-0005-0000-0000-000068000000}"/>
    <cellStyle name="Zelle überprüfen 2" xfId="83" xr:uid="{00000000-0005-0000-0000-000069000000}"/>
    <cellStyle name="Обычный_CRF2002 (1)" xfId="103" xr:uid="{00000000-0005-0000-0000-00006A000000}"/>
  </cellStyles>
  <dxfs count="229">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bgColor rgb="FFFF0000"/>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bgColor indexed="10"/>
        </patternFill>
      </fill>
    </dxf>
    <dxf>
      <fill>
        <patternFill>
          <bgColor indexed="10"/>
        </patternFill>
      </fill>
    </dxf>
    <dxf>
      <fill>
        <patternFill patternType="lightUp">
          <bgColor auto="1"/>
        </patternFill>
      </fill>
    </dxf>
    <dxf>
      <fill>
        <patternFill patternType="lightUp">
          <bgColor auto="1"/>
        </patternFill>
      </fill>
    </dxf>
    <dxf>
      <fill>
        <patternFill patternType="lightUp">
          <fgColor auto="1"/>
          <bgColor theme="0"/>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fgColor auto="1"/>
          <bgColor theme="0"/>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fgColor auto="1"/>
          <bgColor theme="0"/>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fgColor auto="1"/>
          <bgColor theme="0"/>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fgColor auto="1"/>
          <bgColor theme="0"/>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fgColor auto="1"/>
          <bgColor theme="0"/>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fgColor auto="1"/>
          <bgColor theme="0"/>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fgColor auto="1"/>
          <bgColor theme="0"/>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fgColor auto="1"/>
          <bgColor theme="0"/>
        </patternFill>
      </fill>
    </dxf>
    <dxf>
      <fill>
        <patternFill patternType="lightUp">
          <bgColor auto="1"/>
        </patternFill>
      </fill>
    </dxf>
    <dxf>
      <fill>
        <patternFill>
          <bgColor rgb="FFFFFFCC"/>
        </patternFill>
      </fill>
    </dxf>
    <dxf>
      <fill>
        <patternFill patternType="lightUp">
          <bgColor auto="1"/>
        </patternFill>
      </fill>
    </dxf>
    <dxf>
      <fill>
        <patternFill>
          <bgColor rgb="FFFFFFCC"/>
        </patternFill>
      </fill>
    </dxf>
    <dxf>
      <fill>
        <patternFill patternType="lightUp">
          <bgColor auto="1"/>
        </patternFill>
      </fill>
    </dxf>
    <dxf>
      <fill>
        <patternFill>
          <bgColor rgb="FFFFFFCC"/>
        </patternFill>
      </fill>
    </dxf>
    <dxf>
      <fill>
        <patternFill patternType="lightUp">
          <bgColor auto="1"/>
        </patternFill>
      </fill>
    </dxf>
    <dxf>
      <fill>
        <patternFill>
          <bgColor rgb="FFFFFFCC"/>
        </patternFill>
      </fill>
    </dxf>
    <dxf>
      <fill>
        <patternFill patternType="lightUp">
          <bgColor auto="1"/>
        </patternFill>
      </fill>
    </dxf>
    <dxf>
      <fill>
        <patternFill>
          <bgColor rgb="FFFFFFCC"/>
        </patternFill>
      </fill>
    </dxf>
    <dxf>
      <fill>
        <patternFill patternType="lightUp">
          <bgColor auto="1"/>
        </patternFill>
      </fill>
    </dxf>
    <dxf>
      <fill>
        <patternFill>
          <bgColor rgb="FFFFFFCC"/>
        </patternFill>
      </fill>
    </dxf>
    <dxf>
      <fill>
        <patternFill patternType="lightUp">
          <bgColor auto="1"/>
        </patternFill>
      </fill>
    </dxf>
    <dxf>
      <fill>
        <patternFill>
          <bgColor rgb="FFFFFFCC"/>
        </patternFill>
      </fill>
    </dxf>
    <dxf>
      <fill>
        <patternFill patternType="lightUp">
          <bgColor auto="1"/>
        </patternFill>
      </fill>
    </dxf>
    <dxf>
      <fill>
        <patternFill>
          <bgColor rgb="FFFFFFCC"/>
        </patternFill>
      </fill>
    </dxf>
    <dxf>
      <fill>
        <patternFill patternType="lightUp">
          <bgColor auto="1"/>
        </patternFill>
      </fill>
    </dxf>
    <dxf>
      <fill>
        <patternFill>
          <bgColor rgb="FFFFFFCC"/>
        </patternFill>
      </fill>
    </dxf>
    <dxf>
      <fill>
        <patternFill patternType="lightUp">
          <bgColor auto="1"/>
        </patternFill>
      </fill>
    </dxf>
    <dxf>
      <fill>
        <patternFill>
          <bgColor rgb="FFFFFFCC"/>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bgColor rgb="FFFF0000"/>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bgColor rgb="FFFF0000"/>
        </patternFill>
      </fill>
    </dxf>
    <dxf>
      <fill>
        <patternFill patternType="lightUp">
          <bgColor auto="1"/>
        </patternFill>
      </fill>
    </dxf>
    <dxf>
      <fill>
        <patternFill patternType="lightUp"/>
      </fill>
    </dxf>
    <dxf>
      <fill>
        <patternFill patternType="lightUp">
          <bgColor auto="1"/>
        </patternFill>
      </fill>
    </dxf>
    <dxf>
      <fill>
        <patternFill patternType="lightUp"/>
      </fill>
    </dxf>
    <dxf>
      <fill>
        <patternFill patternType="lightUp">
          <bgColor auto="1"/>
        </patternFill>
      </fill>
    </dxf>
    <dxf>
      <fill>
        <patternFill patternType="lightUp"/>
      </fill>
    </dxf>
    <dxf>
      <fill>
        <patternFill patternType="lightUp">
          <bgColor auto="1"/>
        </patternFill>
      </fill>
    </dxf>
    <dxf>
      <fill>
        <patternFill patternType="lightUp"/>
      </fill>
    </dxf>
    <dxf>
      <fill>
        <patternFill patternType="lightUp">
          <bgColor auto="1"/>
        </patternFill>
      </fill>
    </dxf>
    <dxf>
      <fill>
        <patternFill patternType="lightUp"/>
      </fill>
    </dxf>
    <dxf>
      <fill>
        <patternFill patternType="lightUp">
          <bgColor auto="1"/>
        </patternFill>
      </fill>
    </dxf>
    <dxf>
      <fill>
        <patternFill patternType="lightUp"/>
      </fill>
    </dxf>
    <dxf>
      <fill>
        <patternFill patternType="lightUp">
          <bgColor auto="1"/>
        </patternFill>
      </fill>
    </dxf>
    <dxf>
      <fill>
        <patternFill patternType="lightUp"/>
      </fill>
    </dxf>
    <dxf>
      <fill>
        <patternFill patternType="lightUp">
          <bgColor auto="1"/>
        </patternFill>
      </fill>
    </dxf>
    <dxf>
      <fill>
        <patternFill patternType="lightUp"/>
      </fill>
    </dxf>
    <dxf>
      <fill>
        <patternFill patternType="lightUp">
          <bgColor auto="1"/>
        </patternFill>
      </fill>
    </dxf>
    <dxf>
      <fill>
        <patternFill patternType="lightUp">
          <bgColor auto="1"/>
        </patternFill>
      </fill>
    </dxf>
    <dxf>
      <fill>
        <patternFill patternType="lightUp"/>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bgColor auto="1"/>
        </patternFill>
      </fill>
    </dxf>
    <dxf>
      <fill>
        <patternFill>
          <bgColor indexed="10"/>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bgColor indexed="10"/>
        </patternFill>
      </fill>
    </dxf>
    <dxf>
      <fill>
        <patternFill>
          <bgColor indexed="10"/>
        </patternFill>
      </fill>
    </dxf>
    <dxf>
      <fill>
        <patternFill>
          <bgColor indexed="13"/>
        </patternFill>
      </fill>
    </dxf>
    <dxf>
      <fill>
        <patternFill patternType="lightUp">
          <fgColor indexed="64"/>
          <bgColor indexed="9"/>
        </patternFill>
      </fill>
    </dxf>
    <dxf>
      <fill>
        <patternFill>
          <bgColor indexed="26"/>
        </patternFill>
      </fill>
    </dxf>
    <dxf>
      <fill>
        <patternFill>
          <bgColor indexed="10"/>
        </patternFill>
      </fill>
    </dxf>
  </dxfs>
  <tableStyles count="0" defaultTableStyle="TableStyleMedium2" defaultPivotStyle="PivotStyleLight16"/>
  <colors>
    <mruColors>
      <color rgb="FFCCFFFF"/>
      <color rgb="FFCCFFCC"/>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E_Fall-backApproach"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_Fall-backApproach"/>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hyperlink" Target="http://eur-lex.europa.eu/en/index.htm" TargetMode="External"/><Relationship Id="rId13" Type="http://schemas.openxmlformats.org/officeDocument/2006/relationships/printerSettings" Target="../printerSettings/printerSettings14.bin"/><Relationship Id="rId3" Type="http://schemas.openxmlformats.org/officeDocument/2006/relationships/hyperlink" Target="https://climate.ec.europa.eu/eu-action/eu-emissions-trading-system-eu-ets_es" TargetMode="External"/><Relationship Id="rId7" Type="http://schemas.openxmlformats.org/officeDocument/2006/relationships/hyperlink" Target="mailto:bzn-asignaci&#243;n@miteco.es" TargetMode="External"/><Relationship Id="rId12" Type="http://schemas.openxmlformats.org/officeDocument/2006/relationships/hyperlink" Target="https://www.miteco.gob.es/es/cambio-climatico/temas/comercio-de-derechos-de-emision/asig-fase-iv-2026-2030.html" TargetMode="External"/><Relationship Id="rId2" Type="http://schemas.openxmlformats.org/officeDocument/2006/relationships/hyperlink" Target="http://eur-lex.europa.eu/en/index.htm" TargetMode="External"/><Relationship Id="rId1" Type="http://schemas.openxmlformats.org/officeDocument/2006/relationships/hyperlink" Target="mailto:bzn-asignaci&#243;n@miteco.es" TargetMode="External"/><Relationship Id="rId6" Type="http://schemas.openxmlformats.org/officeDocument/2006/relationships/hyperlink" Target="https://www.miteco.gob.es/es/cambio-climatico/temas/comercio-de-derechos-de-emision/asig-fase-iv-2026-2030.html" TargetMode="External"/><Relationship Id="rId11" Type="http://schemas.openxmlformats.org/officeDocument/2006/relationships/hyperlink" Target="https://ec.europa.eu/info/law/better-regulation/initiatives/ares-2018-5486983_en" TargetMode="External"/><Relationship Id="rId5" Type="http://schemas.openxmlformats.org/officeDocument/2006/relationships/hyperlink" Target="https://ec.europa.eu/info/law/better-regulation/initiatives/ares-2018-5486983_en" TargetMode="External"/><Relationship Id="rId10" Type="http://schemas.openxmlformats.org/officeDocument/2006/relationships/hyperlink" Target="http://ec.europa.eu/clima/documentation/ets/docs/decision_benchmarking_15_dec_en.pdf." TargetMode="External"/><Relationship Id="rId4" Type="http://schemas.openxmlformats.org/officeDocument/2006/relationships/hyperlink" Target="http://ec.europa.eu/clima/documentation/ets/docs/decision_benchmarking_15_dec_en.pdf." TargetMode="External"/><Relationship Id="rId9" Type="http://schemas.openxmlformats.org/officeDocument/2006/relationships/hyperlink" Target="https://climate.ec.europa.eu/eu-action/eu-emissions-trading-system-eu-ets_es"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clima/documentation/ets/docs/decision_benchmarking_15_dec_en.pdf." TargetMode="External"/><Relationship Id="rId7" Type="http://schemas.openxmlformats.org/officeDocument/2006/relationships/printerSettings" Target="../printerSettings/printerSettings2.bin"/><Relationship Id="rId2" Type="http://schemas.openxmlformats.org/officeDocument/2006/relationships/hyperlink" Target="http://ec.europa.eu/clima/policies/ets/index_en.htm" TargetMode="External"/><Relationship Id="rId1" Type="http://schemas.openxmlformats.org/officeDocument/2006/relationships/hyperlink" Target="http://eur-lex.europa.eu/en/index.htm" TargetMode="External"/><Relationship Id="rId6" Type="http://schemas.openxmlformats.org/officeDocument/2006/relationships/hyperlink" Target="http://data.europa.eu/eli/reg_del/2019/331/oj" TargetMode="External"/><Relationship Id="rId5" Type="http://schemas.openxmlformats.org/officeDocument/2006/relationships/hyperlink" Target="https://ec.europa.eu/info/law/better-regulation/initiatives/ares-2018-5486983_en" TargetMode="External"/><Relationship Id="rId4" Type="http://schemas.openxmlformats.org/officeDocument/2006/relationships/hyperlink" Target="https://eur-lex.europa.eu/eli/dir/2003/87/2023-06-0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pageSetUpPr fitToPage="1"/>
  </sheetPr>
  <dimension ref="A1:L60"/>
  <sheetViews>
    <sheetView tabSelected="1" workbookViewId="0">
      <pane ySplit="3" topLeftCell="A4" activePane="bottomLeft" state="frozen"/>
      <selection pane="bottomLeft" activeCell="B5" sqref="B5"/>
    </sheetView>
  </sheetViews>
  <sheetFormatPr baseColWidth="10" defaultColWidth="9.140625" defaultRowHeight="12.75" x14ac:dyDescent="0.2"/>
  <cols>
    <col min="1" max="3" width="4.7109375" style="71" customWidth="1"/>
    <col min="4" max="12" width="12.7109375" style="71" customWidth="1"/>
    <col min="13" max="16384" width="9.140625" style="71"/>
  </cols>
  <sheetData>
    <row r="1" spans="1:12" ht="13.5" customHeight="1" thickBot="1" x14ac:dyDescent="0.25">
      <c r="A1" s="569" t="s">
        <v>244</v>
      </c>
      <c r="B1" s="303" t="str">
        <f>Translations!$C$2</f>
        <v>Navigation area:</v>
      </c>
      <c r="C1" s="304"/>
      <c r="D1" s="304"/>
      <c r="E1" s="572"/>
      <c r="F1" s="572"/>
      <c r="G1" s="572"/>
      <c r="H1" s="572"/>
      <c r="I1" s="572" t="str">
        <f>Translations!$C$3</f>
        <v>Hoja siguiente</v>
      </c>
      <c r="J1" s="572"/>
      <c r="K1" s="572"/>
      <c r="L1" s="572"/>
    </row>
    <row r="2" spans="1:12" x14ac:dyDescent="0.2">
      <c r="A2" s="570"/>
      <c r="B2" s="573" t="str">
        <f>Translations!$C$4</f>
        <v>Principio de hoja</v>
      </c>
      <c r="C2" s="574"/>
      <c r="D2" s="575"/>
      <c r="E2" s="576"/>
      <c r="F2" s="577"/>
      <c r="G2" s="577"/>
      <c r="H2" s="577"/>
      <c r="I2" s="577"/>
      <c r="J2" s="577"/>
      <c r="K2" s="577"/>
      <c r="L2" s="577"/>
    </row>
    <row r="3" spans="1:12" ht="13.5" thickBot="1" x14ac:dyDescent="0.25">
      <c r="A3" s="571"/>
      <c r="B3" s="578" t="str">
        <f>Translations!$C$5</f>
        <v>Final de hoja</v>
      </c>
      <c r="C3" s="579"/>
      <c r="D3" s="580"/>
      <c r="E3" s="581"/>
      <c r="F3" s="582"/>
      <c r="G3" s="582"/>
      <c r="H3" s="582"/>
      <c r="I3" s="582"/>
      <c r="J3" s="582"/>
      <c r="K3" s="582"/>
      <c r="L3" s="582"/>
    </row>
    <row r="4" spans="1:12" x14ac:dyDescent="0.2">
      <c r="B4" s="72"/>
      <c r="E4" s="72"/>
    </row>
    <row r="5" spans="1:12" ht="35.25" customHeight="1" x14ac:dyDescent="0.4">
      <c r="B5" s="73" t="str">
        <f>Translations!$C$6</f>
        <v xml:space="preserve">PLAN METODOLÓGICO DE SEGUIMIENTO </v>
      </c>
      <c r="E5" s="73"/>
    </row>
    <row r="6" spans="1:12" x14ac:dyDescent="0.2">
      <c r="B6" s="72"/>
      <c r="E6" s="72"/>
    </row>
    <row r="7" spans="1:12" ht="29.25" customHeight="1" x14ac:dyDescent="0.2">
      <c r="A7" s="74"/>
      <c r="B7" s="75" t="str">
        <f>Translations!$C$7</f>
        <v>ÍNDICE</v>
      </c>
      <c r="C7" s="74"/>
      <c r="D7" s="74"/>
      <c r="E7" s="75"/>
      <c r="F7" s="75"/>
      <c r="G7" s="75"/>
      <c r="H7" s="75"/>
      <c r="I7" s="75"/>
      <c r="J7" s="75"/>
      <c r="K7" s="75"/>
      <c r="L7" s="75"/>
    </row>
    <row r="8" spans="1:12" x14ac:dyDescent="0.2">
      <c r="A8" s="76"/>
      <c r="B8" s="438"/>
      <c r="C8" s="564" t="str">
        <f>Translations!$C$8</f>
        <v>ORIENTACIONES Y CONDICIONES</v>
      </c>
      <c r="D8" s="564"/>
      <c r="E8" s="568"/>
      <c r="F8" s="568"/>
      <c r="G8" s="568"/>
      <c r="H8" s="568"/>
      <c r="I8" s="568"/>
      <c r="J8" s="568"/>
      <c r="K8" s="568"/>
      <c r="L8" s="77"/>
    </row>
    <row r="9" spans="1:12" x14ac:dyDescent="0.2">
      <c r="A9" s="76"/>
      <c r="B9" s="391" t="s">
        <v>24</v>
      </c>
      <c r="C9" s="562" t="str">
        <f>A_VersionMMP!D6</f>
        <v>Versiones del plan metodológico de seguimiento</v>
      </c>
      <c r="D9" s="562"/>
      <c r="E9" s="563"/>
      <c r="F9" s="563"/>
      <c r="G9" s="563"/>
      <c r="H9" s="563"/>
      <c r="I9" s="563"/>
      <c r="J9" s="563"/>
      <c r="K9" s="563"/>
      <c r="L9" s="77"/>
    </row>
    <row r="10" spans="1:12" x14ac:dyDescent="0.2">
      <c r="A10" s="76"/>
      <c r="B10" s="79" t="s">
        <v>25</v>
      </c>
      <c r="C10" s="564" t="str">
        <f>A_VersionMMP!D8</f>
        <v>Lista de versiones del plan metodológico de seguimiento</v>
      </c>
      <c r="D10" s="564"/>
      <c r="E10" s="565"/>
      <c r="F10" s="565"/>
      <c r="G10" s="565"/>
      <c r="H10" s="565"/>
      <c r="I10" s="565"/>
      <c r="J10" s="565"/>
      <c r="K10" s="80"/>
    </row>
    <row r="11" spans="1:12" x14ac:dyDescent="0.2">
      <c r="A11" s="76"/>
      <c r="B11" s="391" t="s">
        <v>299</v>
      </c>
      <c r="C11" s="562" t="str">
        <f>B_InstallationData!D6</f>
        <v>DATOS DE LA INSTALACIÓN</v>
      </c>
      <c r="D11" s="562"/>
      <c r="E11" s="563"/>
      <c r="F11" s="563"/>
      <c r="G11" s="563"/>
      <c r="H11" s="563"/>
      <c r="I11" s="563"/>
      <c r="J11" s="563"/>
      <c r="K11" s="563"/>
      <c r="L11" s="77"/>
    </row>
    <row r="12" spans="1:12" x14ac:dyDescent="0.2">
      <c r="A12" s="76"/>
      <c r="B12" s="79" t="s">
        <v>25</v>
      </c>
      <c r="C12" s="564" t="str">
        <f>B_InstallationData!D8</f>
        <v>Identificación de la instalación</v>
      </c>
      <c r="D12" s="564"/>
      <c r="E12" s="565"/>
      <c r="F12" s="565"/>
      <c r="G12" s="565"/>
      <c r="H12" s="565"/>
      <c r="I12" s="565"/>
      <c r="J12" s="565"/>
      <c r="K12" s="80"/>
    </row>
    <row r="13" spans="1:12" x14ac:dyDescent="0.2">
      <c r="A13" s="76"/>
      <c r="B13" s="391" t="s">
        <v>146</v>
      </c>
      <c r="C13" s="562" t="str">
        <f>C_InstallationDescription!D6</f>
        <v>DESCRIPCIÓN DE LA INSTALACIÓN</v>
      </c>
      <c r="D13" s="562"/>
      <c r="E13" s="563"/>
      <c r="F13" s="563"/>
      <c r="G13" s="563"/>
      <c r="H13" s="563"/>
      <c r="I13" s="563"/>
      <c r="J13" s="563"/>
      <c r="K13" s="563"/>
      <c r="L13" s="77"/>
    </row>
    <row r="14" spans="1:12" x14ac:dyDescent="0.2">
      <c r="A14" s="76"/>
      <c r="B14" s="79" t="s">
        <v>25</v>
      </c>
      <c r="C14" s="564" t="str">
        <f>C_InstallationDescription!D8</f>
        <v>Lista de subinstalaciones</v>
      </c>
      <c r="D14" s="564"/>
      <c r="E14" s="565"/>
      <c r="F14" s="565"/>
      <c r="G14" s="565"/>
      <c r="H14" s="565"/>
      <c r="I14" s="565"/>
      <c r="J14" s="565"/>
      <c r="K14" s="80"/>
    </row>
    <row r="15" spans="1:12" x14ac:dyDescent="0.2">
      <c r="A15" s="76"/>
      <c r="B15" s="79" t="s">
        <v>102</v>
      </c>
      <c r="C15" s="564" t="str">
        <f>C_InstallationDescription!D47</f>
        <v>Descripción de la instalación</v>
      </c>
      <c r="D15" s="564"/>
      <c r="E15" s="565"/>
      <c r="F15" s="565"/>
      <c r="G15" s="565"/>
      <c r="H15" s="565"/>
      <c r="I15" s="565"/>
      <c r="J15" s="565"/>
      <c r="K15" s="80"/>
    </row>
    <row r="16" spans="1:12" x14ac:dyDescent="0.2">
      <c r="A16" s="76"/>
      <c r="B16" s="79" t="s">
        <v>245</v>
      </c>
      <c r="C16" s="564" t="str">
        <f>C_InstallationDescription!D70</f>
        <v>Conexiones con otras instalaciones incluidas en el comercio de derechos de emisión de la UE o con entidades no incluidas en este régimen</v>
      </c>
      <c r="D16" s="564"/>
      <c r="E16" s="565"/>
      <c r="F16" s="565"/>
      <c r="G16" s="565"/>
      <c r="H16" s="565"/>
      <c r="I16" s="565"/>
      <c r="J16" s="565"/>
      <c r="K16" s="80"/>
    </row>
    <row r="17" spans="1:12" x14ac:dyDescent="0.2">
      <c r="A17" s="76"/>
      <c r="B17" s="391" t="s">
        <v>165</v>
      </c>
      <c r="C17" s="562" t="str">
        <f>D_MethodsProcedures!D6</f>
        <v>Métodos y procedimientos en la instalación</v>
      </c>
      <c r="D17" s="562"/>
      <c r="E17" s="563"/>
      <c r="F17" s="563"/>
      <c r="G17" s="563"/>
      <c r="H17" s="563"/>
      <c r="I17" s="563"/>
      <c r="J17" s="563"/>
      <c r="K17" s="563"/>
      <c r="L17" s="77"/>
    </row>
    <row r="18" spans="1:12" x14ac:dyDescent="0.2">
      <c r="A18" s="76"/>
      <c r="B18" s="79" t="s">
        <v>25</v>
      </c>
      <c r="C18" s="564" t="str">
        <f>D_MethodsProcedures!D8</f>
        <v>Métodos en la instalación</v>
      </c>
      <c r="D18" s="564"/>
      <c r="E18" s="565"/>
      <c r="F18" s="565"/>
      <c r="G18" s="565"/>
      <c r="H18" s="565"/>
      <c r="I18" s="565"/>
      <c r="J18" s="565"/>
      <c r="K18" s="80"/>
    </row>
    <row r="19" spans="1:12" x14ac:dyDescent="0.2">
      <c r="A19" s="76"/>
      <c r="B19" s="79" t="s">
        <v>102</v>
      </c>
      <c r="C19" s="564" t="str">
        <f>D_MethodsProcedures!D54</f>
        <v>Procedimientos</v>
      </c>
      <c r="D19" s="564"/>
      <c r="E19" s="565"/>
      <c r="F19" s="565"/>
      <c r="G19" s="565"/>
      <c r="H19" s="565"/>
      <c r="I19" s="565"/>
      <c r="J19" s="565"/>
      <c r="K19" s="80"/>
    </row>
    <row r="20" spans="1:12" x14ac:dyDescent="0.2">
      <c r="A20" s="76"/>
      <c r="B20" s="391" t="s">
        <v>159</v>
      </c>
      <c r="C20" s="562" t="str">
        <f>E_EnergyFlows!D6</f>
        <v>Flujos de energía</v>
      </c>
      <c r="D20" s="562"/>
      <c r="E20" s="563"/>
      <c r="F20" s="563"/>
      <c r="G20" s="563"/>
      <c r="H20" s="563"/>
      <c r="I20" s="563"/>
      <c r="J20" s="563"/>
      <c r="K20" s="563"/>
      <c r="L20" s="77"/>
    </row>
    <row r="21" spans="1:12" x14ac:dyDescent="0.2">
      <c r="A21" s="78"/>
      <c r="B21" s="79" t="s">
        <v>25</v>
      </c>
      <c r="C21" s="564" t="str">
        <f>E_EnergyFlows!D25</f>
        <v>Entradas de energía</v>
      </c>
      <c r="D21" s="564"/>
      <c r="E21" s="565"/>
      <c r="F21" s="565"/>
      <c r="G21" s="565"/>
      <c r="H21" s="565"/>
      <c r="I21" s="565"/>
      <c r="J21" s="565"/>
      <c r="K21" s="80"/>
    </row>
    <row r="22" spans="1:12" x14ac:dyDescent="0.2">
      <c r="A22" s="78"/>
      <c r="B22" s="79" t="s">
        <v>102</v>
      </c>
      <c r="C22" s="564" t="str">
        <f>E_EnergyFlows!D59</f>
        <v>Calor medible en la instalación</v>
      </c>
      <c r="D22" s="564"/>
      <c r="E22" s="565"/>
      <c r="F22" s="565"/>
      <c r="G22" s="565"/>
      <c r="H22" s="565"/>
      <c r="I22" s="565"/>
      <c r="J22" s="565"/>
      <c r="K22" s="80"/>
    </row>
    <row r="23" spans="1:12" x14ac:dyDescent="0.2">
      <c r="A23" s="78"/>
      <c r="B23" s="79" t="s">
        <v>245</v>
      </c>
      <c r="C23" s="564" t="str">
        <f>E_EnergyFlows!D93</f>
        <v>Balance de gases residuales en la instalación</v>
      </c>
      <c r="D23" s="564"/>
      <c r="E23" s="565"/>
      <c r="F23" s="565"/>
      <c r="G23" s="565"/>
      <c r="H23" s="565"/>
      <c r="I23" s="565"/>
      <c r="J23" s="565"/>
      <c r="K23" s="80"/>
    </row>
    <row r="24" spans="1:12" x14ac:dyDescent="0.2">
      <c r="A24" s="78"/>
      <c r="B24" s="79" t="s">
        <v>246</v>
      </c>
      <c r="C24" s="564" t="str">
        <f>E_EnergyFlows!D126</f>
        <v>Electricidad en la instalación</v>
      </c>
      <c r="D24" s="564"/>
      <c r="E24" s="565"/>
      <c r="F24" s="565"/>
      <c r="G24" s="565"/>
      <c r="H24" s="565"/>
      <c r="I24" s="565"/>
      <c r="J24" s="565"/>
      <c r="K24" s="80"/>
    </row>
    <row r="25" spans="1:12" x14ac:dyDescent="0.2">
      <c r="A25" s="76"/>
      <c r="B25" s="391" t="s">
        <v>300</v>
      </c>
      <c r="C25" s="562" t="str">
        <f>F_ProductBM!D7</f>
        <v>Hoja «ProductBM» - DATOS DE LA SUBINSTALACIÓN RESPECTO A LAS REFERENCIAS DE PRODUCTO</v>
      </c>
      <c r="D25" s="562"/>
      <c r="E25" s="563"/>
      <c r="F25" s="563"/>
      <c r="G25" s="563"/>
      <c r="H25" s="563"/>
      <c r="I25" s="563"/>
      <c r="J25" s="563"/>
      <c r="K25" s="563"/>
      <c r="L25" s="77"/>
    </row>
    <row r="26" spans="1:12" x14ac:dyDescent="0.2">
      <c r="A26" s="78"/>
      <c r="B26" s="79" t="s">
        <v>25</v>
      </c>
      <c r="C26" s="564" t="str">
        <f>F_ProductBM!D28</f>
        <v>Subinstalaciones con referencia de producto</v>
      </c>
      <c r="D26" s="564"/>
      <c r="E26" s="565"/>
      <c r="F26" s="565"/>
      <c r="G26" s="565"/>
      <c r="H26" s="565"/>
      <c r="I26" s="565"/>
      <c r="J26" s="565"/>
      <c r="K26" s="80"/>
    </row>
    <row r="27" spans="1:12" x14ac:dyDescent="0.2">
      <c r="A27" s="76"/>
      <c r="B27" s="391" t="s">
        <v>301</v>
      </c>
      <c r="C27" s="562" t="str">
        <f>'G_Fall-back'!D7</f>
        <v>Hoja «Fall-back» - DATOS DE LAS SUBINSTALACIONES CON ENFOQUES ALTERNATIVOS</v>
      </c>
      <c r="D27" s="562"/>
      <c r="E27" s="563"/>
      <c r="F27" s="563"/>
      <c r="G27" s="563"/>
      <c r="H27" s="563"/>
      <c r="I27" s="563"/>
      <c r="J27" s="563"/>
      <c r="K27" s="563"/>
      <c r="L27" s="77"/>
    </row>
    <row r="28" spans="1:12" x14ac:dyDescent="0.2">
      <c r="A28" s="78"/>
      <c r="B28" s="79" t="s">
        <v>25</v>
      </c>
      <c r="C28" s="564" t="str">
        <f>'G_Fall-back'!D28</f>
        <v>Subinstalaciones con enfoques alternativos</v>
      </c>
      <c r="D28" s="564"/>
      <c r="E28" s="565"/>
      <c r="F28" s="565"/>
      <c r="G28" s="565"/>
      <c r="H28" s="565"/>
      <c r="I28" s="565"/>
      <c r="J28" s="565"/>
      <c r="K28" s="80"/>
    </row>
    <row r="29" spans="1:12" s="193" customFormat="1" ht="15" x14ac:dyDescent="0.25">
      <c r="A29" s="37"/>
      <c r="B29" s="37" t="s">
        <v>272</v>
      </c>
      <c r="C29" s="562" t="str">
        <f>H_SpecialBM!D7</f>
        <v>Hoja «SpecialBM» - DATOS ESPECÍFICOS PARA DETERMINADAS REFERENCIAS DE PRODUCTO</v>
      </c>
      <c r="D29" s="562"/>
      <c r="E29" s="583"/>
      <c r="F29" s="583"/>
      <c r="G29" s="583"/>
      <c r="H29" s="583"/>
      <c r="I29" s="583"/>
      <c r="J29" s="583"/>
      <c r="K29" s="583"/>
      <c r="L29" s="18"/>
    </row>
    <row r="30" spans="1:12" s="193" customFormat="1" ht="15" x14ac:dyDescent="0.25">
      <c r="A30" s="121"/>
      <c r="B30" s="79" t="s">
        <v>25</v>
      </c>
      <c r="C30" s="564" t="str">
        <f>H_SpecialBM!G3</f>
        <v>CWT (Productos de refinería)</v>
      </c>
      <c r="D30" s="564"/>
      <c r="E30" s="565"/>
      <c r="F30" s="565"/>
      <c r="G30" s="565"/>
      <c r="H30" s="565"/>
      <c r="I30" s="565"/>
      <c r="J30" s="565"/>
      <c r="K30" s="35"/>
    </row>
    <row r="31" spans="1:12" s="193" customFormat="1" ht="15" x14ac:dyDescent="0.25">
      <c r="A31" s="121"/>
      <c r="B31" s="79" t="s">
        <v>102</v>
      </c>
      <c r="C31" s="564" t="str">
        <f>H_SpecialBM!I3</f>
        <v>Cal</v>
      </c>
      <c r="D31" s="564"/>
      <c r="E31" s="565"/>
      <c r="F31" s="565"/>
      <c r="G31" s="565"/>
      <c r="H31" s="565"/>
      <c r="I31" s="565"/>
      <c r="J31" s="565"/>
      <c r="K31" s="35"/>
    </row>
    <row r="32" spans="1:12" s="193" customFormat="1" ht="15" x14ac:dyDescent="0.25">
      <c r="A32" s="121"/>
      <c r="B32" s="79" t="s">
        <v>245</v>
      </c>
      <c r="C32" s="564" t="str">
        <f>H_SpecialBM!K3</f>
        <v>Dolima</v>
      </c>
      <c r="D32" s="564"/>
      <c r="E32" s="565"/>
      <c r="F32" s="565"/>
      <c r="G32" s="565"/>
      <c r="H32" s="565"/>
      <c r="I32" s="565"/>
      <c r="J32" s="565"/>
      <c r="K32" s="35"/>
    </row>
    <row r="33" spans="1:12" s="193" customFormat="1" ht="15" x14ac:dyDescent="0.25">
      <c r="A33" s="121"/>
      <c r="B33" s="79" t="s">
        <v>246</v>
      </c>
      <c r="C33" s="564" t="str">
        <f>H_SpecialBM!M3</f>
        <v>Craqueo a vapor</v>
      </c>
      <c r="D33" s="564"/>
      <c r="E33" s="565"/>
      <c r="F33" s="565"/>
      <c r="G33" s="565"/>
      <c r="H33" s="565"/>
      <c r="I33" s="565"/>
      <c r="J33" s="565"/>
      <c r="K33" s="35"/>
    </row>
    <row r="34" spans="1:12" s="193" customFormat="1" ht="15" x14ac:dyDescent="0.25">
      <c r="A34" s="121"/>
      <c r="B34" s="79" t="s">
        <v>284</v>
      </c>
      <c r="C34" s="564" t="str">
        <f>H_SpecialBM!G4</f>
        <v>CWT (compuestos aromáticos)</v>
      </c>
      <c r="D34" s="564"/>
      <c r="E34" s="565"/>
      <c r="F34" s="565"/>
      <c r="G34" s="565"/>
      <c r="H34" s="565"/>
      <c r="I34" s="565"/>
      <c r="J34" s="565"/>
      <c r="K34" s="35"/>
    </row>
    <row r="35" spans="1:12" s="193" customFormat="1" ht="15" x14ac:dyDescent="0.25">
      <c r="A35" s="121"/>
      <c r="B35" s="79" t="s">
        <v>285</v>
      </c>
      <c r="C35" s="564" t="str">
        <f>H_SpecialBM!I4</f>
        <v>Hidrógeno</v>
      </c>
      <c r="D35" s="564"/>
      <c r="E35" s="565"/>
      <c r="F35" s="565"/>
      <c r="G35" s="565"/>
      <c r="H35" s="565"/>
      <c r="I35" s="565"/>
      <c r="J35" s="565"/>
      <c r="K35" s="35"/>
    </row>
    <row r="36" spans="1:12" s="193" customFormat="1" ht="15" x14ac:dyDescent="0.25">
      <c r="A36" s="121"/>
      <c r="B36" s="79" t="s">
        <v>286</v>
      </c>
      <c r="C36" s="564" t="str">
        <f>H_SpecialBM!K4</f>
        <v>Gas de síntesis</v>
      </c>
      <c r="D36" s="564"/>
      <c r="E36" s="565"/>
      <c r="F36" s="565"/>
      <c r="G36" s="565"/>
      <c r="H36" s="565"/>
      <c r="I36" s="565"/>
      <c r="J36" s="565"/>
      <c r="K36" s="35"/>
    </row>
    <row r="37" spans="1:12" s="193" customFormat="1" ht="15" x14ac:dyDescent="0.25">
      <c r="A37" s="121"/>
      <c r="B37" s="79" t="s">
        <v>287</v>
      </c>
      <c r="C37" s="564" t="str">
        <f>H_SpecialBM!M4</f>
        <v>Óxido de etileno / etilenglicoles</v>
      </c>
      <c r="D37" s="564"/>
      <c r="E37" s="565"/>
      <c r="F37" s="565"/>
      <c r="G37" s="565"/>
      <c r="H37" s="565"/>
      <c r="I37" s="565"/>
      <c r="J37" s="565"/>
      <c r="K37" s="35"/>
    </row>
    <row r="38" spans="1:12" s="193" customFormat="1" ht="15" x14ac:dyDescent="0.25">
      <c r="A38" s="121"/>
      <c r="B38" s="79" t="s">
        <v>289</v>
      </c>
      <c r="C38" s="564" t="str">
        <f>H_SpecialBM!G5</f>
        <v>Cloruro de vinilo monómero (CVM)</v>
      </c>
      <c r="D38" s="564"/>
      <c r="E38" s="565"/>
      <c r="F38" s="565"/>
      <c r="G38" s="565"/>
      <c r="H38" s="565"/>
      <c r="I38" s="565"/>
      <c r="J38" s="565"/>
      <c r="K38" s="35"/>
    </row>
    <row r="39" spans="1:12" s="193" customFormat="1" ht="15" x14ac:dyDescent="0.25">
      <c r="A39" s="37"/>
      <c r="B39" s="37" t="s">
        <v>331</v>
      </c>
      <c r="C39" s="562" t="str">
        <f>I_MSspecific!C5</f>
        <v>Hoja «MSspecific» - DATOS COMPLEMENTARIOS SOLICITADOS POR EL ESTADO MIEMBRO</v>
      </c>
      <c r="D39" s="562"/>
      <c r="E39" s="584"/>
      <c r="F39" s="584"/>
      <c r="G39" s="584"/>
      <c r="H39" s="584"/>
      <c r="I39" s="584"/>
      <c r="J39" s="584"/>
      <c r="K39" s="584"/>
      <c r="L39" s="18"/>
    </row>
    <row r="40" spans="1:12" s="193" customFormat="1" ht="15" x14ac:dyDescent="0.25">
      <c r="A40" s="121"/>
      <c r="B40" s="79" t="s">
        <v>25</v>
      </c>
      <c r="C40" s="564" t="str">
        <f>I_MSspecific!C7</f>
        <v>Según lo determine el Estado miembro</v>
      </c>
      <c r="D40" s="564"/>
      <c r="E40" s="565"/>
      <c r="F40" s="565"/>
      <c r="G40" s="565"/>
      <c r="H40" s="565"/>
      <c r="I40" s="565"/>
      <c r="J40" s="565"/>
      <c r="K40" s="35"/>
    </row>
    <row r="41" spans="1:12" s="193" customFormat="1" ht="15" x14ac:dyDescent="0.25">
      <c r="A41" s="37"/>
      <c r="B41" s="37" t="s">
        <v>332</v>
      </c>
      <c r="C41" s="562" t="str">
        <f>J_Comments!C5</f>
        <v>Hoja «Comments» - OBSERVACIONES E INFORMACIÓN ADICIONAL</v>
      </c>
      <c r="D41" s="562"/>
      <c r="E41" s="584"/>
      <c r="F41" s="584"/>
      <c r="G41" s="584"/>
      <c r="H41" s="584"/>
      <c r="I41" s="584"/>
      <c r="J41" s="584"/>
      <c r="K41" s="584"/>
      <c r="L41" s="18"/>
    </row>
    <row r="42" spans="1:12" s="193" customFormat="1" ht="15" x14ac:dyDescent="0.25">
      <c r="A42" s="121"/>
      <c r="B42" s="79" t="s">
        <v>1149</v>
      </c>
      <c r="C42" s="564" t="str">
        <f>J_Comments!C7</f>
        <v>Documentos de apoyo para el presente plan metodológico de seguimiento</v>
      </c>
      <c r="D42" s="564"/>
      <c r="E42" s="565"/>
      <c r="F42" s="565"/>
      <c r="G42" s="565"/>
      <c r="H42" s="565"/>
      <c r="I42" s="565"/>
      <c r="J42" s="565"/>
      <c r="K42" s="35"/>
    </row>
    <row r="43" spans="1:12" ht="28.5" thickBot="1" x14ac:dyDescent="0.45">
      <c r="B43" s="81"/>
      <c r="E43" s="72"/>
    </row>
    <row r="44" spans="1:12" x14ac:dyDescent="0.2">
      <c r="A44" s="74"/>
      <c r="B44" s="74"/>
      <c r="C44" s="82" t="str">
        <f>Translations!$C$9</f>
        <v>Versión lingüística:</v>
      </c>
      <c r="D44" s="83"/>
      <c r="E44" s="83"/>
      <c r="F44" s="84"/>
      <c r="G44" s="85" t="str">
        <f>VersionDocumentation!B5</f>
        <v>English</v>
      </c>
      <c r="H44" s="85"/>
      <c r="I44" s="85"/>
      <c r="J44" s="86"/>
      <c r="K44" s="74"/>
    </row>
    <row r="45" spans="1:12" ht="13.5" thickBot="1" x14ac:dyDescent="0.25">
      <c r="A45" s="74"/>
      <c r="B45" s="74"/>
      <c r="C45" s="87" t="str">
        <f>Translations!$C$10</f>
        <v>Nombre de referencia del archivo:</v>
      </c>
      <c r="D45" s="88"/>
      <c r="E45" s="88"/>
      <c r="F45" s="89"/>
      <c r="G45" s="90" t="str">
        <f>VersionDocumentation!C3</f>
        <v>MMP P4 template 4_2_COM_en_150424.xls</v>
      </c>
      <c r="H45" s="90"/>
      <c r="I45" s="90"/>
      <c r="J45" s="91"/>
      <c r="K45" s="74"/>
    </row>
    <row r="46" spans="1:12" x14ac:dyDescent="0.2">
      <c r="A46" s="74"/>
      <c r="B46" s="74"/>
      <c r="C46" s="74"/>
      <c r="D46" s="74"/>
      <c r="E46" s="74"/>
      <c r="F46" s="74"/>
      <c r="G46" s="74"/>
      <c r="H46" s="74"/>
      <c r="I46" s="74"/>
      <c r="J46" s="74"/>
      <c r="K46" s="74"/>
    </row>
    <row r="47" spans="1:12" x14ac:dyDescent="0.2">
      <c r="A47" s="74"/>
      <c r="B47" s="74"/>
      <c r="C47" s="74"/>
      <c r="D47" s="74"/>
      <c r="E47" s="74"/>
      <c r="F47" s="74"/>
      <c r="G47" s="74"/>
      <c r="H47" s="74"/>
      <c r="I47" s="74"/>
      <c r="J47" s="74"/>
      <c r="K47" s="74"/>
    </row>
    <row r="48" spans="1:12" ht="13.5" thickBot="1" x14ac:dyDescent="0.25">
      <c r="A48" s="74"/>
      <c r="B48" s="74"/>
      <c r="C48" s="92" t="str">
        <f>Translations!$C$11</f>
        <v>Información sobre el archivo:</v>
      </c>
      <c r="D48" s="92"/>
      <c r="E48" s="92"/>
      <c r="F48" s="74"/>
      <c r="G48" s="74"/>
      <c r="H48" s="74"/>
      <c r="I48" s="74"/>
      <c r="J48" s="74"/>
      <c r="K48" s="74"/>
    </row>
    <row r="49" spans="1:11" x14ac:dyDescent="0.2">
      <c r="A49" s="74"/>
      <c r="B49" s="74"/>
      <c r="C49" s="82" t="str">
        <f>Translations!$C$12</f>
        <v>Nombre de la instalación:</v>
      </c>
      <c r="D49" s="83"/>
      <c r="E49" s="83"/>
      <c r="F49" s="84"/>
      <c r="G49" s="85" t="str">
        <f>IF(ISBLANK(B_InstallationData!I32),"",B_InstallationData!I32)</f>
        <v/>
      </c>
      <c r="H49" s="85"/>
      <c r="I49" s="85"/>
      <c r="J49" s="86"/>
      <c r="K49" s="74"/>
    </row>
    <row r="50" spans="1:11" x14ac:dyDescent="0.2">
      <c r="A50" s="74"/>
      <c r="B50" s="74"/>
      <c r="C50" s="93" t="str">
        <f>Translations!$C$13</f>
        <v>Identificador único de la instalación:</v>
      </c>
      <c r="D50" s="94"/>
      <c r="E50" s="94"/>
      <c r="F50" s="95"/>
      <c r="G50" s="275" t="str">
        <f>IF(ISBLANK(B_InstallationData!I34),"",B_InstallationData!I34)</f>
        <v/>
      </c>
      <c r="H50" s="96"/>
      <c r="I50" s="96"/>
      <c r="J50" s="97"/>
      <c r="K50" s="74"/>
    </row>
    <row r="51" spans="1:11" ht="13.5" thickBot="1" x14ac:dyDescent="0.25">
      <c r="A51" s="74"/>
      <c r="B51" s="74"/>
      <c r="C51" s="98" t="str">
        <f>Translations!$C$14</f>
        <v>Fecha de referencia:</v>
      </c>
      <c r="D51" s="99"/>
      <c r="E51" s="99"/>
      <c r="F51" s="100"/>
      <c r="G51" s="274" t="str">
        <f>IF(SUM(A_VersionMMP!$P$20:$P$39)=0,"",SUM(A_VersionMMP!$P$20:$P$39))</f>
        <v/>
      </c>
      <c r="H51" s="101"/>
      <c r="I51" s="101"/>
      <c r="J51" s="102"/>
      <c r="K51" s="74"/>
    </row>
    <row r="52" spans="1:11" x14ac:dyDescent="0.2">
      <c r="A52" s="74"/>
      <c r="B52" s="74"/>
      <c r="C52" s="74"/>
      <c r="D52" s="74"/>
      <c r="E52" s="74"/>
      <c r="F52" s="74"/>
      <c r="G52" s="74"/>
      <c r="H52" s="74"/>
      <c r="I52" s="74"/>
      <c r="J52" s="74"/>
      <c r="K52" s="74"/>
    </row>
    <row r="53" spans="1:11" ht="32.25" customHeight="1" x14ac:dyDescent="0.2">
      <c r="A53" s="74"/>
      <c r="B53" s="74"/>
      <c r="C53" s="566" t="str">
        <f>Translations!$C$15</f>
        <v>Entregue una copia del PMS en formato Excel (no es necesario firmar el documento si se presenta en sede electrónica):</v>
      </c>
      <c r="D53" s="566"/>
      <c r="E53" s="566"/>
      <c r="F53" s="567"/>
      <c r="G53" s="567"/>
      <c r="H53" s="567"/>
      <c r="I53" s="567"/>
      <c r="J53" s="567"/>
      <c r="K53" s="74"/>
    </row>
    <row r="54" spans="1:11" x14ac:dyDescent="0.2">
      <c r="A54" s="74"/>
      <c r="B54" s="74"/>
      <c r="C54" s="74"/>
      <c r="D54" s="74"/>
      <c r="E54" s="74"/>
      <c r="F54" s="103"/>
      <c r="G54" s="74"/>
      <c r="H54" s="74"/>
      <c r="I54" s="74"/>
      <c r="J54" s="74"/>
      <c r="K54" s="74"/>
    </row>
    <row r="55" spans="1:11" x14ac:dyDescent="0.2">
      <c r="A55" s="74"/>
      <c r="B55" s="74"/>
      <c r="C55" s="74"/>
      <c r="D55" s="74"/>
      <c r="E55" s="74"/>
      <c r="F55" s="74"/>
      <c r="G55" s="74"/>
      <c r="H55" s="74"/>
      <c r="I55" s="74"/>
      <c r="J55" s="74"/>
      <c r="K55" s="74"/>
    </row>
    <row r="56" spans="1:11" x14ac:dyDescent="0.2">
      <c r="A56" s="74"/>
      <c r="B56" s="74"/>
      <c r="C56" s="74"/>
      <c r="D56" s="74"/>
      <c r="E56" s="74"/>
      <c r="F56" s="74"/>
      <c r="G56" s="74"/>
      <c r="H56" s="74"/>
      <c r="I56" s="74"/>
      <c r="J56" s="74"/>
      <c r="K56" s="74"/>
    </row>
    <row r="57" spans="1:11" x14ac:dyDescent="0.2">
      <c r="A57" s="74"/>
      <c r="B57" s="74"/>
      <c r="C57" s="74"/>
      <c r="D57" s="74"/>
      <c r="E57" s="74"/>
      <c r="F57" s="74"/>
      <c r="G57" s="74"/>
      <c r="H57" s="74"/>
      <c r="I57" s="74"/>
      <c r="J57" s="74"/>
      <c r="K57" s="74"/>
    </row>
    <row r="58" spans="1:11" x14ac:dyDescent="0.2">
      <c r="A58" s="74"/>
      <c r="B58" s="74"/>
      <c r="C58" s="104"/>
      <c r="D58" s="104"/>
      <c r="E58" s="104"/>
      <c r="F58" s="74"/>
      <c r="G58" s="104"/>
      <c r="H58" s="74"/>
      <c r="I58" s="74"/>
      <c r="J58" s="74"/>
      <c r="K58" s="74"/>
    </row>
    <row r="59" spans="1:11" ht="25.5" customHeight="1" x14ac:dyDescent="0.2">
      <c r="A59" s="74"/>
      <c r="B59" s="74"/>
      <c r="C59" s="560" t="str">
        <f>Translations!$C$16</f>
        <v>Fecha</v>
      </c>
      <c r="D59" s="560"/>
      <c r="E59" s="560"/>
      <c r="F59" s="103"/>
      <c r="G59" s="560" t="str">
        <f>Translations!$C$17</f>
        <v>Nombre y firma del 
responsable legal</v>
      </c>
      <c r="H59" s="561"/>
      <c r="I59" s="561"/>
      <c r="J59" s="561"/>
      <c r="K59" s="74"/>
    </row>
    <row r="60" spans="1:11" x14ac:dyDescent="0.2">
      <c r="H60" s="105"/>
      <c r="I60" s="105"/>
      <c r="J60" s="105"/>
      <c r="K60" s="105"/>
    </row>
  </sheetData>
  <sheetProtection sheet="1" objects="1" scenarios="1" formatCells="0" formatColumns="0" formatRows="0"/>
  <mergeCells count="53">
    <mergeCell ref="C42:J42"/>
    <mergeCell ref="C34:J34"/>
    <mergeCell ref="C35:J35"/>
    <mergeCell ref="C36:J36"/>
    <mergeCell ref="C37:J37"/>
    <mergeCell ref="C38:J38"/>
    <mergeCell ref="C32:J32"/>
    <mergeCell ref="C33:J33"/>
    <mergeCell ref="C39:K39"/>
    <mergeCell ref="C40:J40"/>
    <mergeCell ref="C41:K41"/>
    <mergeCell ref="C27:K27"/>
    <mergeCell ref="C28:J28"/>
    <mergeCell ref="C29:K29"/>
    <mergeCell ref="C30:J30"/>
    <mergeCell ref="C31:J31"/>
    <mergeCell ref="C22:J22"/>
    <mergeCell ref="C23:J23"/>
    <mergeCell ref="C24:J24"/>
    <mergeCell ref="C25:K25"/>
    <mergeCell ref="C26:J26"/>
    <mergeCell ref="C8:K8"/>
    <mergeCell ref="A1:A3"/>
    <mergeCell ref="E1:F1"/>
    <mergeCell ref="G1:H1"/>
    <mergeCell ref="I1:J1"/>
    <mergeCell ref="K1:L1"/>
    <mergeCell ref="B2:D2"/>
    <mergeCell ref="E2:F2"/>
    <mergeCell ref="G2:H2"/>
    <mergeCell ref="I2:J2"/>
    <mergeCell ref="K2:L2"/>
    <mergeCell ref="B3:D3"/>
    <mergeCell ref="E3:F3"/>
    <mergeCell ref="G3:H3"/>
    <mergeCell ref="I3:J3"/>
    <mergeCell ref="K3:L3"/>
    <mergeCell ref="C59:E59"/>
    <mergeCell ref="G59:J59"/>
    <mergeCell ref="C9:K9"/>
    <mergeCell ref="C10:J10"/>
    <mergeCell ref="C53:J53"/>
    <mergeCell ref="C11:K11"/>
    <mergeCell ref="C12:J12"/>
    <mergeCell ref="C13:K13"/>
    <mergeCell ref="C14:J14"/>
    <mergeCell ref="C15:J15"/>
    <mergeCell ref="C16:J16"/>
    <mergeCell ref="C17:K17"/>
    <mergeCell ref="C18:J18"/>
    <mergeCell ref="C19:J19"/>
    <mergeCell ref="C20:K20"/>
    <mergeCell ref="C21:J21"/>
  </mergeCells>
  <hyperlinks>
    <hyperlink ref="C10" location="JUMP_A_I" display="I" xr:uid="{00000000-0004-0000-0000-000000000000}"/>
    <hyperlink ref="B10" location="JUMP_A_I" display="I" xr:uid="{00000000-0004-0000-0000-000001000000}"/>
    <hyperlink ref="C8:K8" location="JUMP_Guidelines_Home" display="GUIDELINES AND CONDITIONS" xr:uid="{00000000-0004-0000-0000-000002000000}"/>
    <hyperlink ref="B2:C2" location="JUMP_Guidelines_Home" display="Top of sheet" xr:uid="{00000000-0004-0000-0000-000003000000}"/>
    <hyperlink ref="B3:C3" location="JUMP_Guidelines_Bottom" display="End of sheet" xr:uid="{00000000-0004-0000-0000-000004000000}"/>
    <hyperlink ref="I1:J1" location="JUMP_Guidelines_Home" display="Next sheet" xr:uid="{00000000-0004-0000-0000-000005000000}"/>
    <hyperlink ref="B2:D2" location="JUMP_Coverpage_Top" display="Top of sheet" xr:uid="{00000000-0004-0000-0000-000006000000}"/>
    <hyperlink ref="B3:D3" location="JUMP_Coverpage_Bottom" display="End of sheet" xr:uid="{00000000-0004-0000-0000-000007000000}"/>
    <hyperlink ref="C10:J10" location="JUMP_A_I" display="JUMP_A_I" xr:uid="{00000000-0004-0000-0000-000008000000}"/>
    <hyperlink ref="C12" location="JUMP_A_I" display="I" xr:uid="{00000000-0004-0000-0000-000009000000}"/>
    <hyperlink ref="B12" location="JUMP_B_I" display="I" xr:uid="{00000000-0004-0000-0000-00000A000000}"/>
    <hyperlink ref="C12:J12" location="JUMP_B_I" display="JUMP_B_I" xr:uid="{00000000-0004-0000-0000-00000B000000}"/>
    <hyperlink ref="C14" location="JUMP_A_I" display="I" xr:uid="{00000000-0004-0000-0000-00000C000000}"/>
    <hyperlink ref="B14" location="JUMP_C_I" display="I" xr:uid="{00000000-0004-0000-0000-00000D000000}"/>
    <hyperlink ref="C14:J14" location="JUMP_C_I" display="JUMP_C_I" xr:uid="{00000000-0004-0000-0000-00000E000000}"/>
    <hyperlink ref="C15" location="JUMP_A_I" display="I" xr:uid="{00000000-0004-0000-0000-00000F000000}"/>
    <hyperlink ref="B15" location="JUMP_C_II" display="II" xr:uid="{00000000-0004-0000-0000-000010000000}"/>
    <hyperlink ref="C15:J15" location="JUMP_C_II" display="JUMP_C_II" xr:uid="{00000000-0004-0000-0000-000011000000}"/>
    <hyperlink ref="C16" location="JUMP_A_I" display="I" xr:uid="{00000000-0004-0000-0000-000012000000}"/>
    <hyperlink ref="B16" location="JUMP_C_III" display="III" xr:uid="{00000000-0004-0000-0000-000013000000}"/>
    <hyperlink ref="C16:J16" location="JUMP_C_III" display="JUMP_C_III" xr:uid="{00000000-0004-0000-0000-000014000000}"/>
    <hyperlink ref="C18" location="JUMP_A_I" display="I" xr:uid="{00000000-0004-0000-0000-000015000000}"/>
    <hyperlink ref="B18" location="JUMP_C_I" display="I" xr:uid="{00000000-0004-0000-0000-000016000000}"/>
    <hyperlink ref="C18:J18" location="JUMP_D_I" display="JUMP_D_I" xr:uid="{00000000-0004-0000-0000-000017000000}"/>
    <hyperlink ref="C19" location="JUMP_A_I" display="I" xr:uid="{00000000-0004-0000-0000-000018000000}"/>
    <hyperlink ref="B19" location="JUMP_C_I" display="I" xr:uid="{00000000-0004-0000-0000-000019000000}"/>
    <hyperlink ref="C19:J19" location="JUMP_D_II" display="JUMP_D_II" xr:uid="{00000000-0004-0000-0000-00001A000000}"/>
    <hyperlink ref="C21" location="JUMP_A_I" display="I" xr:uid="{00000000-0004-0000-0000-00001B000000}"/>
    <hyperlink ref="B21" location="JUMP_E_Fuel" display="I" xr:uid="{00000000-0004-0000-0000-00001C000000}"/>
    <hyperlink ref="C21:J21" location="JUMP_E_Fuel" display="JUMP_E_Fuel" xr:uid="{00000000-0004-0000-0000-00001D000000}"/>
    <hyperlink ref="C22" location="JUMP_A_I" display="I" xr:uid="{00000000-0004-0000-0000-00001E000000}"/>
    <hyperlink ref="B22" location="JUMP_E_Heat" display="II" xr:uid="{00000000-0004-0000-0000-00001F000000}"/>
    <hyperlink ref="C22:J22" location="JUMP_E_Heat" display="JUMP_E_Heat" xr:uid="{00000000-0004-0000-0000-000020000000}"/>
    <hyperlink ref="C23" location="JUMP_A_I" display="I" xr:uid="{00000000-0004-0000-0000-000021000000}"/>
    <hyperlink ref="B23" location="JUMP_E_WasteGas" display="III" xr:uid="{00000000-0004-0000-0000-000022000000}"/>
    <hyperlink ref="C23:J23" location="JUMP_E_WasteGas" display="JUMP_E_WasteGas" xr:uid="{00000000-0004-0000-0000-000023000000}"/>
    <hyperlink ref="C24" location="JUMP_A_I" display="I" xr:uid="{00000000-0004-0000-0000-000024000000}"/>
    <hyperlink ref="B24" location="JUMP_E_Electricity" display="IV" xr:uid="{00000000-0004-0000-0000-000025000000}"/>
    <hyperlink ref="C24:J24" location="JUMP_E_Electricity" display="JUMP_E_Electricity" xr:uid="{00000000-0004-0000-0000-000026000000}"/>
    <hyperlink ref="C26" location="JUMP_A_I" display="I" xr:uid="{00000000-0004-0000-0000-000027000000}"/>
    <hyperlink ref="B26" location="JUMP_F1" display="I" xr:uid="{00000000-0004-0000-0000-000028000000}"/>
    <hyperlink ref="C26:J26" location="JUMP_F1" display="JUMP_F1" xr:uid="{00000000-0004-0000-0000-000029000000}"/>
    <hyperlink ref="C28" location="JUMP_A_I" display="I" xr:uid="{00000000-0004-0000-0000-00002A000000}"/>
    <hyperlink ref="B28" location="JUMP_G1" display="I" xr:uid="{00000000-0004-0000-0000-00002B000000}"/>
    <hyperlink ref="C28:J28" location="JUMP_G1" display="JUMP_G1" xr:uid="{00000000-0004-0000-0000-00002C000000}"/>
    <hyperlink ref="C30:J30" location="JUMP_H_I" display="I" xr:uid="{00000000-0004-0000-0000-00002D000000}"/>
    <hyperlink ref="C31:J31" location="JUMP_H_II" display="II" xr:uid="{00000000-0004-0000-0000-00002E000000}"/>
    <hyperlink ref="C32:J32" location="JUMP_H_III" display="III" xr:uid="{00000000-0004-0000-0000-00002F000000}"/>
    <hyperlink ref="C33:J33" location="JUMP_H_IV" display="IV" xr:uid="{00000000-0004-0000-0000-000030000000}"/>
    <hyperlink ref="C34:J34" location="JUMP_H_V" display="V" xr:uid="{00000000-0004-0000-0000-000031000000}"/>
    <hyperlink ref="C35:J35" location="JUMP_H_VI" display="VI" xr:uid="{00000000-0004-0000-0000-000032000000}"/>
    <hyperlink ref="C36:J36" location="JUMP_H_VII" display="VII" xr:uid="{00000000-0004-0000-0000-000033000000}"/>
    <hyperlink ref="C37:J37" location="JUMP_H_VIII" display="VIII" xr:uid="{00000000-0004-0000-0000-000034000000}"/>
    <hyperlink ref="C38:J38" location="JUMP_H_IX" display="IX" xr:uid="{00000000-0004-0000-0000-000035000000}"/>
    <hyperlink ref="B30" location="JUMP_H_I" display="I" xr:uid="{00000000-0004-0000-0000-000036000000}"/>
    <hyperlink ref="B31" location="JUMP_H_II" display="II" xr:uid="{00000000-0004-0000-0000-000037000000}"/>
    <hyperlink ref="B32" location="JUMP_H_III" display="III" xr:uid="{00000000-0004-0000-0000-000038000000}"/>
    <hyperlink ref="B33" location="JUMP_H_IV" display="IV" xr:uid="{00000000-0004-0000-0000-000039000000}"/>
    <hyperlink ref="B34" location="JUMP_H_V" display="V" xr:uid="{00000000-0004-0000-0000-00003A000000}"/>
    <hyperlink ref="B35" location="JUMP_H_VI" display="VI" xr:uid="{00000000-0004-0000-0000-00003B000000}"/>
    <hyperlink ref="B36" location="JUMP_H_VII" display="VII" xr:uid="{00000000-0004-0000-0000-00003C000000}"/>
    <hyperlink ref="B37" location="JUMP_H_VIII" display="VIII" xr:uid="{00000000-0004-0000-0000-00003D000000}"/>
    <hyperlink ref="B38" location="JUMP_H_IX" display="IX" xr:uid="{00000000-0004-0000-0000-00003E000000}"/>
    <hyperlink ref="C42:J42" location="JUMP_J_Top" display="JUMP_J_Top" xr:uid="{00000000-0004-0000-0000-00003F000000}"/>
    <hyperlink ref="C40:J40" location="JUMP_I_Top" display="JUMP_I_Top" xr:uid="{00000000-0004-0000-0000-000040000000}"/>
    <hyperlink ref="B40" location="JUMP_I_Top" display="I" xr:uid="{00000000-0004-0000-0000-000041000000}"/>
    <hyperlink ref="B42" location="JUMP_J_Top" display="I" xr:uid="{00000000-0004-0000-0000-000042000000}"/>
  </hyperlinks>
  <pageMargins left="0.78740157480314965" right="0.78740157480314965" top="0.78740157480314965" bottom="0.78740157480314965" header="0.39370078740157483" footer="0.39370078740157483"/>
  <pageSetup paperSize="9" scale="66" orientation="portrait" r:id="rId1"/>
  <headerFooter alignWithMargins="0">
    <oddHeader>&amp;L&amp;F; &amp;A&amp;R&amp;D; &amp;T</oddHeader>
    <oddFooter>&amp;C&amp;P /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tabColor indexed="40"/>
    <pageSetUpPr fitToPage="1"/>
  </sheetPr>
  <dimension ref="A1:T377"/>
  <sheetViews>
    <sheetView topLeftCell="B1" zoomScaleNormal="100" workbookViewId="0">
      <pane ySplit="5" topLeftCell="A7" activePane="bottomLeft" state="frozen"/>
      <selection pane="bottomLeft" activeCell="C7" sqref="C7"/>
    </sheetView>
  </sheetViews>
  <sheetFormatPr baseColWidth="10" defaultRowHeight="12.75" x14ac:dyDescent="0.25"/>
  <cols>
    <col min="1" max="1" width="2.7109375" style="171" hidden="1" customWidth="1"/>
    <col min="2" max="2" width="2.7109375" style="200" customWidth="1"/>
    <col min="3" max="4" width="4.7109375" style="200" customWidth="1"/>
    <col min="5" max="14" width="12.7109375" style="200" customWidth="1"/>
    <col min="15" max="15" width="4.7109375" style="200" customWidth="1"/>
    <col min="16" max="16" width="12.7109375" style="171" hidden="1" customWidth="1"/>
    <col min="17" max="19" width="11.42578125" style="171" hidden="1" customWidth="1"/>
    <col min="20" max="16384" width="11.42578125" style="200"/>
  </cols>
  <sheetData>
    <row r="1" spans="1:20" s="171" customFormat="1" ht="13.5" hidden="1" thickBot="1" x14ac:dyDescent="0.3">
      <c r="A1" s="171" t="s">
        <v>157</v>
      </c>
      <c r="P1" s="171" t="s">
        <v>157</v>
      </c>
      <c r="Q1" s="171" t="s">
        <v>157</v>
      </c>
      <c r="R1" s="171" t="s">
        <v>157</v>
      </c>
      <c r="S1" s="171" t="s">
        <v>157</v>
      </c>
    </row>
    <row r="2" spans="1:20" ht="13.5" thickBot="1" x14ac:dyDescent="0.25">
      <c r="B2" s="1051" t="str">
        <f>Translations!$C$423</f>
        <v>H. 
Special BM</v>
      </c>
      <c r="C2" s="1052"/>
      <c r="D2" s="1053"/>
      <c r="E2" s="299" t="str">
        <f>Translations!$C$2</f>
        <v>Navigation area:</v>
      </c>
      <c r="F2" s="300"/>
      <c r="G2" s="658" t="str">
        <f>Translations!$C$18</f>
        <v>Índice</v>
      </c>
      <c r="H2" s="572"/>
      <c r="I2" s="572" t="str">
        <f>Translations!$C$19</f>
        <v>Hoja anterior</v>
      </c>
      <c r="J2" s="572"/>
      <c r="K2" s="572" t="str">
        <f>Translations!$C$3</f>
        <v>Hoja siguiente</v>
      </c>
      <c r="L2" s="572"/>
      <c r="M2" s="572"/>
      <c r="N2" s="572"/>
      <c r="O2" s="172"/>
      <c r="P2" s="173"/>
      <c r="Q2" s="173"/>
      <c r="R2" s="173"/>
      <c r="S2" s="173"/>
    </row>
    <row r="3" spans="1:20" ht="13.5" thickBot="1" x14ac:dyDescent="0.25">
      <c r="B3" s="1054"/>
      <c r="C3" s="1055"/>
      <c r="D3" s="1056"/>
      <c r="E3" s="572" t="str">
        <f>Translations!$C$4</f>
        <v>Principio de hoja</v>
      </c>
      <c r="F3" s="641"/>
      <c r="G3" s="1060" t="str">
        <f>Translations!$C$424</f>
        <v>CWT (Productos de refinería)</v>
      </c>
      <c r="H3" s="1061"/>
      <c r="I3" s="1061" t="str">
        <f>Translations!$C$425</f>
        <v>Cal</v>
      </c>
      <c r="J3" s="1061"/>
      <c r="K3" s="1061" t="str">
        <f>Translations!$C$426</f>
        <v>Dolima</v>
      </c>
      <c r="L3" s="1061"/>
      <c r="M3" s="1061" t="str">
        <f>Translations!$C$427</f>
        <v>Craqueo a vapor</v>
      </c>
      <c r="N3" s="1061"/>
      <c r="O3" s="172"/>
      <c r="P3" s="173"/>
      <c r="Q3" s="173"/>
      <c r="R3" s="173"/>
      <c r="S3" s="173"/>
    </row>
    <row r="4" spans="1:20" ht="13.5" thickBot="1" x14ac:dyDescent="0.25">
      <c r="B4" s="1057"/>
      <c r="C4" s="1058"/>
      <c r="D4" s="1059"/>
      <c r="E4" s="572" t="str">
        <f>Translations!$C$5</f>
        <v>Final de hoja</v>
      </c>
      <c r="F4" s="572"/>
      <c r="G4" s="1062" t="str">
        <f>Translations!$C$428</f>
        <v>CWT (compuestos aromáticos)</v>
      </c>
      <c r="H4" s="1047"/>
      <c r="I4" s="1047" t="str">
        <f>Translations!$C$429</f>
        <v>Hidrógeno</v>
      </c>
      <c r="J4" s="1047"/>
      <c r="K4" s="1047" t="str">
        <f>Translations!$C$430</f>
        <v>Gas de síntesis</v>
      </c>
      <c r="L4" s="1047"/>
      <c r="M4" s="1047" t="str">
        <f>Translations!$C$431</f>
        <v>Óxido de etileno / etilenglicoles</v>
      </c>
      <c r="N4" s="1047"/>
      <c r="O4" s="172"/>
      <c r="P4" s="173"/>
      <c r="Q4" s="173"/>
      <c r="R4" s="173"/>
      <c r="S4" s="173"/>
    </row>
    <row r="5" spans="1:20" x14ac:dyDescent="0.2">
      <c r="B5" s="301"/>
      <c r="C5" s="301"/>
      <c r="D5" s="301"/>
      <c r="E5" s="302"/>
      <c r="F5" s="302"/>
      <c r="G5" s="1047" t="str">
        <f>Translations!$C$432</f>
        <v>Cloruro de vinilo monómero (CVM)</v>
      </c>
      <c r="H5" s="1047"/>
      <c r="I5" s="1048"/>
      <c r="J5" s="1049"/>
      <c r="K5" s="1049"/>
      <c r="L5" s="1049"/>
      <c r="M5" s="1049"/>
      <c r="N5" s="1049"/>
      <c r="O5" s="172"/>
      <c r="P5" s="173"/>
      <c r="Q5" s="173"/>
      <c r="R5" s="173"/>
      <c r="S5" s="173"/>
    </row>
    <row r="6" spans="1:20" x14ac:dyDescent="0.2">
      <c r="B6" s="175"/>
      <c r="C6" s="176"/>
      <c r="D6" s="175"/>
      <c r="E6" s="175"/>
      <c r="F6" s="177"/>
      <c r="G6" s="177"/>
      <c r="H6" s="177"/>
      <c r="I6" s="175"/>
      <c r="J6" s="175"/>
      <c r="K6" s="175"/>
      <c r="L6" s="175"/>
      <c r="M6" s="172"/>
      <c r="N6" s="172"/>
      <c r="O6" s="172"/>
      <c r="P6" s="173"/>
      <c r="Q6" s="173"/>
      <c r="R6" s="173"/>
      <c r="S6" s="173"/>
    </row>
    <row r="7" spans="1:20" ht="23.25" customHeight="1" x14ac:dyDescent="0.2">
      <c r="B7" s="175"/>
      <c r="C7" s="178" t="s">
        <v>272</v>
      </c>
      <c r="D7" s="1050" t="str">
        <f>Translations!$C$433</f>
        <v>Hoja «SpecialBM» - DATOS ESPECÍFICOS PARA DETERMINADAS REFERENCIAS DE PRODUCTO</v>
      </c>
      <c r="E7" s="1032"/>
      <c r="F7" s="1032"/>
      <c r="G7" s="1032"/>
      <c r="H7" s="1032"/>
      <c r="I7" s="1032"/>
      <c r="J7" s="1032"/>
      <c r="K7" s="1032"/>
      <c r="L7" s="1032"/>
      <c r="M7" s="1032"/>
      <c r="N7" s="1032"/>
      <c r="O7" s="172"/>
      <c r="P7" s="179" t="s">
        <v>273</v>
      </c>
      <c r="Q7" s="179" t="s">
        <v>273</v>
      </c>
      <c r="R7" s="179" t="s">
        <v>273</v>
      </c>
      <c r="S7" s="179" t="s">
        <v>273</v>
      </c>
    </row>
    <row r="8" spans="1:20" x14ac:dyDescent="0.2">
      <c r="B8" s="175"/>
      <c r="C8" s="175"/>
      <c r="D8" s="175"/>
      <c r="E8" s="175"/>
      <c r="F8" s="175"/>
      <c r="G8" s="175"/>
      <c r="H8" s="175"/>
      <c r="I8" s="175"/>
      <c r="J8" s="175"/>
      <c r="K8" s="175"/>
      <c r="L8" s="175"/>
      <c r="M8" s="172"/>
      <c r="N8" s="172"/>
      <c r="O8" s="172"/>
      <c r="P8" s="180" t="s">
        <v>274</v>
      </c>
      <c r="Q8" s="180" t="s">
        <v>274</v>
      </c>
      <c r="R8" s="180" t="s">
        <v>274</v>
      </c>
      <c r="S8" s="180" t="s">
        <v>274</v>
      </c>
    </row>
    <row r="9" spans="1:20" s="243" customFormat="1" ht="16.5" customHeight="1" x14ac:dyDescent="0.2">
      <c r="A9" s="163"/>
      <c r="B9" s="35"/>
      <c r="C9" s="647" t="str">
        <f>Translations!$C$235</f>
        <v>Introducción a la presente hoja</v>
      </c>
      <c r="D9" s="647"/>
      <c r="E9" s="647"/>
      <c r="F9" s="647"/>
      <c r="G9" s="647"/>
      <c r="H9" s="647"/>
      <c r="I9" s="647"/>
      <c r="J9" s="647"/>
      <c r="K9" s="647"/>
      <c r="L9" s="647"/>
      <c r="M9" s="647"/>
      <c r="N9" s="647"/>
      <c r="O9" s="172"/>
      <c r="P9" s="244"/>
      <c r="Q9" s="244"/>
      <c r="R9" s="244"/>
      <c r="S9" s="244"/>
      <c r="T9" s="200"/>
    </row>
    <row r="10" spans="1:20" s="243" customFormat="1" ht="5.0999999999999996" customHeight="1" thickBot="1" x14ac:dyDescent="0.25">
      <c r="A10" s="163"/>
      <c r="B10" s="35"/>
      <c r="C10" s="35"/>
      <c r="D10" s="35"/>
      <c r="E10" s="35"/>
      <c r="F10" s="35"/>
      <c r="G10" s="35"/>
      <c r="H10" s="35"/>
      <c r="I10" s="35"/>
      <c r="J10" s="35"/>
      <c r="K10" s="35"/>
      <c r="L10" s="35"/>
      <c r="M10" s="35"/>
      <c r="N10" s="35"/>
      <c r="O10" s="172"/>
      <c r="P10" s="244"/>
      <c r="Q10" s="244"/>
      <c r="R10" s="244"/>
      <c r="S10" s="244"/>
      <c r="T10" s="200"/>
    </row>
    <row r="11" spans="1:20" s="243" customFormat="1" ht="5.0999999999999996" customHeight="1" x14ac:dyDescent="0.2">
      <c r="A11" s="163"/>
      <c r="B11" s="35"/>
      <c r="C11" s="207"/>
      <c r="D11" s="208"/>
      <c r="E11" s="208"/>
      <c r="F11" s="208"/>
      <c r="G11" s="208"/>
      <c r="H11" s="208"/>
      <c r="I11" s="208"/>
      <c r="J11" s="208"/>
      <c r="K11" s="208"/>
      <c r="L11" s="208"/>
      <c r="M11" s="208"/>
      <c r="N11" s="209"/>
      <c r="O11" s="172"/>
      <c r="P11" s="244"/>
      <c r="Q11" s="244"/>
      <c r="R11" s="244"/>
      <c r="S11" s="244"/>
      <c r="T11" s="200"/>
    </row>
    <row r="12" spans="1:20" s="243" customFormat="1" ht="12.75" customHeight="1" x14ac:dyDescent="0.2">
      <c r="A12" s="163"/>
      <c r="B12" s="35"/>
      <c r="C12" s="210"/>
      <c r="D12" s="856" t="str">
        <f>Translations!$C$236</f>
        <v>Todas las descripciones que se incluyan en las secciones a continuación acerca de los métodos empleados para cuantificar los parámetros objeto de seguimiento y notificación deberán comprender, según corresponda, los aspectos siguientes:</v>
      </c>
      <c r="E12" s="856"/>
      <c r="F12" s="856"/>
      <c r="G12" s="856"/>
      <c r="H12" s="856"/>
      <c r="I12" s="856"/>
      <c r="J12" s="856"/>
      <c r="K12" s="856"/>
      <c r="L12" s="856"/>
      <c r="M12" s="856"/>
      <c r="N12" s="857"/>
      <c r="O12" s="172"/>
      <c r="P12" s="244"/>
      <c r="Q12" s="244"/>
      <c r="R12" s="244"/>
      <c r="S12" s="244"/>
      <c r="T12" s="200"/>
    </row>
    <row r="13" spans="1:20" s="243" customFormat="1" ht="12.75" customHeight="1" x14ac:dyDescent="0.2">
      <c r="A13" s="163"/>
      <c r="B13" s="35"/>
      <c r="C13" s="210"/>
      <c r="D13" s="211" t="s">
        <v>139</v>
      </c>
      <c r="E13" s="858" t="str">
        <f>Translations!$C$237</f>
        <v>Fases de cálculo</v>
      </c>
      <c r="F13" s="858"/>
      <c r="G13" s="858"/>
      <c r="H13" s="858"/>
      <c r="I13" s="858"/>
      <c r="J13" s="858"/>
      <c r="K13" s="858"/>
      <c r="L13" s="858"/>
      <c r="M13" s="858"/>
      <c r="N13" s="859"/>
      <c r="O13" s="172"/>
      <c r="P13" s="244"/>
      <c r="Q13" s="244"/>
      <c r="R13" s="244"/>
      <c r="S13" s="244"/>
      <c r="T13" s="200"/>
    </row>
    <row r="14" spans="1:20" s="243" customFormat="1" ht="12.75" customHeight="1" x14ac:dyDescent="0.2">
      <c r="A14" s="163"/>
      <c r="B14" s="35"/>
      <c r="C14" s="210"/>
      <c r="D14" s="211" t="s">
        <v>139</v>
      </c>
      <c r="E14" s="858" t="str">
        <f>Translations!$C$238</f>
        <v xml:space="preserve">Fuentes de datos </v>
      </c>
      <c r="F14" s="858"/>
      <c r="G14" s="858"/>
      <c r="H14" s="858"/>
      <c r="I14" s="858"/>
      <c r="J14" s="858"/>
      <c r="K14" s="858"/>
      <c r="L14" s="858"/>
      <c r="M14" s="858"/>
      <c r="N14" s="859"/>
      <c r="O14" s="172"/>
      <c r="P14" s="244"/>
      <c r="Q14" s="244"/>
      <c r="R14" s="244"/>
      <c r="S14" s="244"/>
      <c r="T14" s="200"/>
    </row>
    <row r="15" spans="1:20" s="243" customFormat="1" ht="12.75" customHeight="1" x14ac:dyDescent="0.2">
      <c r="A15" s="163"/>
      <c r="B15" s="35"/>
      <c r="C15" s="210"/>
      <c r="D15" s="211" t="s">
        <v>139</v>
      </c>
      <c r="E15" s="858" t="str">
        <f>Translations!$C$239</f>
        <v xml:space="preserve">Fórmulas de cálculo </v>
      </c>
      <c r="F15" s="858"/>
      <c r="G15" s="858"/>
      <c r="H15" s="858"/>
      <c r="I15" s="858"/>
      <c r="J15" s="858"/>
      <c r="K15" s="858"/>
      <c r="L15" s="858"/>
      <c r="M15" s="858"/>
      <c r="N15" s="859"/>
      <c r="O15" s="172"/>
      <c r="P15" s="244"/>
      <c r="Q15" s="244"/>
      <c r="R15" s="244"/>
      <c r="S15" s="244"/>
      <c r="T15" s="200"/>
    </row>
    <row r="16" spans="1:20" s="243" customFormat="1" ht="12.75" customHeight="1" x14ac:dyDescent="0.2">
      <c r="A16" s="163"/>
      <c r="B16" s="35"/>
      <c r="C16" s="210"/>
      <c r="D16" s="211" t="s">
        <v>139</v>
      </c>
      <c r="E16" s="858" t="str">
        <f>Translations!$C$240</f>
        <v xml:space="preserve">Factores de cálculo pertinentes, incluida la unidad de medida </v>
      </c>
      <c r="F16" s="858"/>
      <c r="G16" s="858"/>
      <c r="H16" s="858"/>
      <c r="I16" s="858"/>
      <c r="J16" s="858"/>
      <c r="K16" s="858"/>
      <c r="L16" s="858"/>
      <c r="M16" s="858"/>
      <c r="N16" s="859"/>
      <c r="O16" s="172"/>
      <c r="P16" s="244"/>
      <c r="Q16" s="244"/>
      <c r="R16" s="244"/>
      <c r="S16" s="244"/>
      <c r="T16" s="200"/>
    </row>
    <row r="17" spans="1:20" s="243" customFormat="1" ht="12.75" customHeight="1" x14ac:dyDescent="0.2">
      <c r="A17" s="163"/>
      <c r="B17" s="35"/>
      <c r="C17" s="210"/>
      <c r="D17" s="211" t="s">
        <v>139</v>
      </c>
      <c r="E17" s="858" t="str">
        <f>Translations!$C$241</f>
        <v xml:space="preserve">Controles horizontales y verticales para confirmar los datos </v>
      </c>
      <c r="F17" s="858"/>
      <c r="G17" s="858"/>
      <c r="H17" s="858"/>
      <c r="I17" s="858"/>
      <c r="J17" s="858"/>
      <c r="K17" s="858"/>
      <c r="L17" s="858"/>
      <c r="M17" s="858"/>
      <c r="N17" s="859"/>
      <c r="O17" s="172"/>
      <c r="P17" s="244"/>
      <c r="Q17" s="244"/>
      <c r="R17" s="244"/>
      <c r="S17" s="244"/>
      <c r="T17" s="200"/>
    </row>
    <row r="18" spans="1:20" s="243" customFormat="1" ht="12.75" customHeight="1" x14ac:dyDescent="0.2">
      <c r="A18" s="163"/>
      <c r="B18" s="35"/>
      <c r="C18" s="210"/>
      <c r="D18" s="211" t="s">
        <v>139</v>
      </c>
      <c r="E18" s="858" t="str">
        <f>Translations!$C$242</f>
        <v>Procedimientos que respalden los planes de muestreo</v>
      </c>
      <c r="F18" s="858"/>
      <c r="G18" s="858"/>
      <c r="H18" s="858"/>
      <c r="I18" s="858"/>
      <c r="J18" s="858"/>
      <c r="K18" s="858"/>
      <c r="L18" s="858"/>
      <c r="M18" s="858"/>
      <c r="N18" s="859"/>
      <c r="O18" s="172"/>
      <c r="P18" s="244"/>
      <c r="Q18" s="244"/>
      <c r="R18" s="244"/>
      <c r="S18" s="244"/>
      <c r="T18" s="200"/>
    </row>
    <row r="19" spans="1:20" s="243" customFormat="1" ht="12.75" customHeight="1" x14ac:dyDescent="0.2">
      <c r="A19" s="163"/>
      <c r="B19" s="35"/>
      <c r="C19" s="210"/>
      <c r="D19" s="211" t="s">
        <v>139</v>
      </c>
      <c r="E19" s="858" t="str">
        <f>Translations!$C$243</f>
        <v>Equipo de medición utilizado con referencia al diagrama correspondiente y una descripción de su instalación y mantenimiento</v>
      </c>
      <c r="F19" s="858"/>
      <c r="G19" s="858"/>
      <c r="H19" s="858"/>
      <c r="I19" s="858"/>
      <c r="J19" s="858"/>
      <c r="K19" s="858"/>
      <c r="L19" s="858"/>
      <c r="M19" s="858"/>
      <c r="N19" s="859"/>
      <c r="O19" s="172"/>
      <c r="P19" s="244"/>
      <c r="Q19" s="244"/>
      <c r="R19" s="244"/>
      <c r="S19" s="244"/>
      <c r="T19" s="200"/>
    </row>
    <row r="20" spans="1:20" s="243" customFormat="1" ht="12.75" customHeight="1" x14ac:dyDescent="0.2">
      <c r="A20" s="163"/>
      <c r="B20" s="35"/>
      <c r="C20" s="210"/>
      <c r="D20" s="211" t="s">
        <v>139</v>
      </c>
      <c r="E20" s="858" t="str">
        <f>Translations!$C$244</f>
        <v>Lista de laboratorios responsables de efectuar los procedimientos analíticos</v>
      </c>
      <c r="F20" s="858"/>
      <c r="G20" s="858"/>
      <c r="H20" s="858"/>
      <c r="I20" s="858"/>
      <c r="J20" s="858"/>
      <c r="K20" s="858"/>
      <c r="L20" s="858"/>
      <c r="M20" s="858"/>
      <c r="N20" s="859"/>
      <c r="O20" s="172"/>
      <c r="P20" s="244"/>
      <c r="Q20" s="244"/>
      <c r="R20" s="244"/>
      <c r="S20" s="244"/>
      <c r="T20" s="200"/>
    </row>
    <row r="21" spans="1:20" s="243" customFormat="1" ht="5.0999999999999996" customHeight="1" x14ac:dyDescent="0.2">
      <c r="A21" s="163"/>
      <c r="B21" s="35"/>
      <c r="C21" s="210"/>
      <c r="D21" s="249"/>
      <c r="E21" s="212"/>
      <c r="F21" s="212"/>
      <c r="G21" s="212"/>
      <c r="H21" s="212"/>
      <c r="I21" s="212"/>
      <c r="J21" s="212"/>
      <c r="K21" s="212"/>
      <c r="L21" s="212"/>
      <c r="M21" s="212"/>
      <c r="N21" s="213"/>
      <c r="O21" s="172"/>
      <c r="P21" s="244"/>
      <c r="Q21" s="244"/>
      <c r="R21" s="244"/>
      <c r="S21" s="244"/>
      <c r="T21" s="200"/>
    </row>
    <row r="22" spans="1:20" s="243" customFormat="1" ht="12.75" customHeight="1" x14ac:dyDescent="0.2">
      <c r="A22" s="163"/>
      <c r="B22" s="35"/>
      <c r="C22" s="210"/>
      <c r="D22" s="856" t="str">
        <f>Translations!$C$245</f>
        <v>La descripción deberá incluir el resultado de una evaluación simplificada de la incertidumbre de conformidad con el artículo 7, apartado 2 (cuando sea necesaria dicha evaluación)</v>
      </c>
      <c r="E22" s="856"/>
      <c r="F22" s="856"/>
      <c r="G22" s="856"/>
      <c r="H22" s="856"/>
      <c r="I22" s="856"/>
      <c r="J22" s="856"/>
      <c r="K22" s="856"/>
      <c r="L22" s="856"/>
      <c r="M22" s="856"/>
      <c r="N22" s="857"/>
      <c r="O22" s="172"/>
      <c r="P22" s="244"/>
      <c r="Q22" s="244"/>
      <c r="R22" s="244"/>
      <c r="S22" s="244"/>
      <c r="T22" s="200"/>
    </row>
    <row r="23" spans="1:20" s="243" customFormat="1" ht="12.75" customHeight="1" x14ac:dyDescent="0.2">
      <c r="A23" s="163"/>
      <c r="B23" s="35"/>
      <c r="C23" s="210"/>
      <c r="D23" s="856" t="str">
        <f>Translations!$C$246</f>
        <v>Para cada fórmula de cálculo, el plan deberá incluir un ejemplo con datos reales.</v>
      </c>
      <c r="E23" s="856"/>
      <c r="F23" s="856"/>
      <c r="G23" s="856"/>
      <c r="H23" s="856"/>
      <c r="I23" s="856"/>
      <c r="J23" s="856"/>
      <c r="K23" s="856"/>
      <c r="L23" s="856"/>
      <c r="M23" s="856"/>
      <c r="N23" s="857"/>
      <c r="O23" s="172"/>
      <c r="P23" s="244"/>
      <c r="Q23" s="244"/>
      <c r="R23" s="244"/>
      <c r="S23" s="244"/>
      <c r="T23" s="200"/>
    </row>
    <row r="24" spans="1:20" s="243" customFormat="1" ht="5.0999999999999996" customHeight="1" thickBot="1" x14ac:dyDescent="0.25">
      <c r="A24" s="163"/>
      <c r="B24" s="35"/>
      <c r="C24" s="214"/>
      <c r="D24" s="215"/>
      <c r="E24" s="215"/>
      <c r="F24" s="215"/>
      <c r="G24" s="215"/>
      <c r="H24" s="215"/>
      <c r="I24" s="215"/>
      <c r="J24" s="215"/>
      <c r="K24" s="215"/>
      <c r="L24" s="215"/>
      <c r="M24" s="215"/>
      <c r="N24" s="216"/>
      <c r="O24" s="172"/>
      <c r="P24" s="244"/>
      <c r="Q24" s="244"/>
      <c r="R24" s="244"/>
      <c r="S24" s="244"/>
      <c r="T24" s="200"/>
    </row>
    <row r="25" spans="1:20" s="19" customFormat="1" x14ac:dyDescent="0.2">
      <c r="A25" s="21"/>
      <c r="B25" s="35"/>
      <c r="C25" s="35"/>
      <c r="D25" s="35"/>
      <c r="E25" s="35"/>
      <c r="F25" s="35"/>
      <c r="G25" s="35"/>
      <c r="H25" s="35"/>
      <c r="I25" s="35"/>
      <c r="J25" s="35"/>
      <c r="K25" s="35"/>
      <c r="L25" s="35"/>
      <c r="M25" s="35"/>
      <c r="N25" s="35"/>
      <c r="O25" s="172"/>
      <c r="P25" s="21"/>
      <c r="Q25" s="21"/>
      <c r="R25" s="22"/>
      <c r="S25" s="22"/>
      <c r="T25" s="200"/>
    </row>
    <row r="26" spans="1:20" ht="15.75" x14ac:dyDescent="0.25">
      <c r="B26" s="175"/>
      <c r="C26" s="181" t="s">
        <v>25</v>
      </c>
      <c r="D26" s="1035" t="str">
        <f>Translations!$C$424</f>
        <v>CWT (Productos de refinería)</v>
      </c>
      <c r="E26" s="1035"/>
      <c r="F26" s="1035"/>
      <c r="G26" s="1035"/>
      <c r="H26" s="1035"/>
      <c r="I26" s="1035"/>
      <c r="J26" s="1035"/>
      <c r="K26" s="1035"/>
      <c r="L26" s="1035"/>
      <c r="M26" s="1035"/>
      <c r="N26" s="1035"/>
      <c r="O26" s="172"/>
      <c r="P26" s="173"/>
    </row>
    <row r="27" spans="1:20" ht="5.0999999999999996" customHeight="1" x14ac:dyDescent="0.2">
      <c r="B27" s="175"/>
      <c r="C27" s="175"/>
      <c r="D27" s="175"/>
      <c r="E27" s="175"/>
      <c r="F27" s="175"/>
      <c r="G27" s="175"/>
      <c r="H27" s="175"/>
      <c r="I27" s="175"/>
      <c r="J27" s="175"/>
      <c r="K27" s="175"/>
      <c r="L27" s="175"/>
      <c r="M27" s="172"/>
      <c r="N27" s="172"/>
      <c r="O27" s="172"/>
      <c r="P27" s="173"/>
    </row>
    <row r="28" spans="1:20" ht="15" x14ac:dyDescent="0.25">
      <c r="B28" s="175"/>
      <c r="C28" s="182"/>
      <c r="D28" s="1043" t="str">
        <f>Translations!$C$434</f>
        <v>Herramienta para calcular los niveles históricos de actividad de las subinstalaciones de refino</v>
      </c>
      <c r="E28" s="1032"/>
      <c r="F28" s="1032"/>
      <c r="G28" s="1032"/>
      <c r="H28" s="1032"/>
      <c r="I28" s="1032"/>
      <c r="J28" s="1032"/>
      <c r="K28" s="1032"/>
      <c r="L28" s="1032"/>
      <c r="M28" s="1032"/>
      <c r="N28" s="1032"/>
      <c r="O28" s="172"/>
      <c r="P28" s="173"/>
    </row>
    <row r="29" spans="1:20" ht="5.0999999999999996" customHeight="1" thickBot="1" x14ac:dyDescent="0.25">
      <c r="B29" s="175"/>
      <c r="C29" s="175"/>
      <c r="D29" s="175"/>
      <c r="E29" s="175"/>
      <c r="F29" s="175"/>
      <c r="G29" s="175"/>
      <c r="H29" s="175"/>
      <c r="I29" s="175"/>
      <c r="J29" s="175"/>
      <c r="K29" s="175"/>
      <c r="L29" s="175"/>
      <c r="M29" s="172"/>
      <c r="N29" s="172"/>
      <c r="O29" s="172"/>
      <c r="P29" s="173"/>
    </row>
    <row r="30" spans="1:20" ht="15.75" thickBot="1" x14ac:dyDescent="0.3">
      <c r="B30" s="175"/>
      <c r="C30" s="175"/>
      <c r="D30" s="184" t="s">
        <v>26</v>
      </c>
      <c r="E30" s="1031" t="str">
        <f>Translations!$C$435</f>
        <v>Pertinencia de esta herramienta para su instalación:</v>
      </c>
      <c r="F30" s="1031"/>
      <c r="G30" s="1031"/>
      <c r="H30" s="1031"/>
      <c r="I30" s="1031"/>
      <c r="J30" s="1031"/>
      <c r="K30" s="1036"/>
      <c r="L30" s="1037" t="str">
        <f>IF(CNTR_ExistSubInstEntries,IF(COUNTIF(CNTR_SubInstListNames,INDEX(EUconst_BMlistNames,MATCH(Q30,EUconst_BMlistMainNumberOfBM,0)))&gt;0,EUConst_Relevant,EUConst_NotRelevant),"")</f>
        <v/>
      </c>
      <c r="M30" s="1038"/>
      <c r="N30" s="1039"/>
      <c r="O30" s="172"/>
      <c r="P30" s="185" t="s">
        <v>275</v>
      </c>
      <c r="Q30" s="186">
        <v>1</v>
      </c>
      <c r="S30" s="313" t="b">
        <f>L30=EUConst_NotRelevant</f>
        <v>0</v>
      </c>
    </row>
    <row r="31" spans="1:20" x14ac:dyDescent="0.2">
      <c r="B31" s="175"/>
      <c r="C31" s="175"/>
      <c r="D31" s="183"/>
      <c r="E31" s="1029" t="str">
        <f>Translations!$C$436</f>
        <v>Este mensaje se genera automáticamente a partir de los datos introducidos en la hoja «C_InstallationDescription», sección C.I.</v>
      </c>
      <c r="F31" s="1030"/>
      <c r="G31" s="1030"/>
      <c r="H31" s="1030"/>
      <c r="I31" s="1030"/>
      <c r="J31" s="1030"/>
      <c r="K31" s="1030"/>
      <c r="L31" s="1030"/>
      <c r="M31" s="1030"/>
      <c r="N31" s="1030"/>
      <c r="O31" s="172"/>
    </row>
    <row r="32" spans="1:20" x14ac:dyDescent="0.2">
      <c r="B32" s="175"/>
      <c r="C32" s="175"/>
      <c r="D32" s="175"/>
      <c r="E32" s="1026" t="str">
        <f>IF(L30=EUConst_Relevant,HYPERLINK(Q32,EUconst_MsgBackToSheetF),"")</f>
        <v/>
      </c>
      <c r="F32" s="1027"/>
      <c r="G32" s="1027"/>
      <c r="H32" s="1027"/>
      <c r="I32" s="1027"/>
      <c r="J32" s="1027"/>
      <c r="K32" s="1027"/>
      <c r="L32" s="1027"/>
      <c r="M32" s="1027"/>
      <c r="N32" s="1028"/>
      <c r="O32" s="172"/>
      <c r="P32" s="185" t="s">
        <v>276</v>
      </c>
      <c r="Q32" s="187" t="str">
        <f>IF(ISNUMBER(MATCH(Q30,CNTR_SubInstListBMnumbers,0)),"#JUMP_F"&amp;MATCH(Q30,CNTR_SubInstListBMnumbers,0),"")</f>
        <v/>
      </c>
    </row>
    <row r="33" spans="1:19" ht="5.0999999999999996" customHeight="1" x14ac:dyDescent="0.2">
      <c r="B33" s="175"/>
      <c r="C33" s="175"/>
      <c r="D33" s="175"/>
      <c r="E33" s="175"/>
      <c r="F33" s="175"/>
      <c r="G33" s="175"/>
      <c r="H33" s="175"/>
      <c r="I33" s="175"/>
      <c r="J33" s="175"/>
      <c r="K33" s="175"/>
      <c r="L33" s="175"/>
      <c r="M33" s="172"/>
      <c r="N33" s="172"/>
      <c r="O33" s="172"/>
      <c r="P33" s="173"/>
    </row>
    <row r="34" spans="1:19" x14ac:dyDescent="0.2">
      <c r="B34" s="175"/>
      <c r="C34" s="175"/>
      <c r="D34" s="184" t="s">
        <v>27</v>
      </c>
      <c r="E34" s="1031" t="str">
        <f>Translations!$C$437</f>
        <v>Datos de producción CWT</v>
      </c>
      <c r="F34" s="1032"/>
      <c r="G34" s="1032"/>
      <c r="H34" s="1032"/>
      <c r="I34" s="1032"/>
      <c r="J34" s="1032"/>
      <c r="K34" s="1032"/>
      <c r="L34" s="1032"/>
      <c r="M34" s="1032"/>
      <c r="N34" s="1032"/>
      <c r="O34" s="172"/>
      <c r="P34" s="173"/>
    </row>
    <row r="35" spans="1:19" s="243" customFormat="1" ht="12.75" customHeight="1" x14ac:dyDescent="0.2">
      <c r="A35" s="163"/>
      <c r="B35" s="35"/>
      <c r="C35" s="35"/>
      <c r="D35" s="24"/>
      <c r="E35" s="694" t="str">
        <f>Translations!$C$438</f>
        <v>Seleccione a continuación la fuente de datos utilizada para las cantidades de la alimentación suplementaria con arreglo al anexo VII, sección 4.4, de las FAR.</v>
      </c>
      <c r="F35" s="695"/>
      <c r="G35" s="695"/>
      <c r="H35" s="695"/>
      <c r="I35" s="695"/>
      <c r="J35" s="695"/>
      <c r="K35" s="695"/>
      <c r="L35" s="695"/>
      <c r="M35" s="695"/>
      <c r="N35" s="695"/>
      <c r="O35" s="172"/>
      <c r="P35" s="244"/>
      <c r="Q35" s="244"/>
      <c r="R35" s="244"/>
      <c r="S35" s="244"/>
    </row>
    <row r="36" spans="1:19" s="243" customFormat="1" ht="25.5" customHeight="1" x14ac:dyDescent="0.2">
      <c r="A36" s="163"/>
      <c r="B36" s="35"/>
      <c r="C36" s="35"/>
      <c r="D36" s="24"/>
      <c r="E36" s="694" t="str">
        <f>Translations!$C$253</f>
        <v>Dado que puede haber más de una fuente de datos, el formulario permite indicar hasta tres. Si hubiera aún más fuentes de datos, seleccione las tres principales y explique el resto en la descripción de la metodología.</v>
      </c>
      <c r="F36" s="695"/>
      <c r="G36" s="695"/>
      <c r="H36" s="695"/>
      <c r="I36" s="695"/>
      <c r="J36" s="695"/>
      <c r="K36" s="695"/>
      <c r="L36" s="695"/>
      <c r="M36" s="695"/>
      <c r="N36" s="695"/>
      <c r="O36" s="172"/>
      <c r="P36" s="244"/>
      <c r="Q36" s="244"/>
      <c r="R36" s="244"/>
      <c r="S36" s="244"/>
    </row>
    <row r="37" spans="1:19" x14ac:dyDescent="0.2">
      <c r="B37" s="175"/>
      <c r="C37" s="175"/>
      <c r="D37" s="183"/>
      <c r="E37" s="1034" t="str">
        <f>Translations!$C$439</f>
        <v>Respecto a la definición y los límites de cada función CWT, véase el anexo II, punto 1, de las FAR.</v>
      </c>
      <c r="F37" s="1032"/>
      <c r="G37" s="1032"/>
      <c r="H37" s="1032"/>
      <c r="I37" s="1032"/>
      <c r="J37" s="1032"/>
      <c r="K37" s="1032"/>
      <c r="L37" s="1032"/>
      <c r="M37" s="1032"/>
      <c r="N37" s="1032"/>
      <c r="O37" s="172"/>
      <c r="P37" s="173"/>
    </row>
    <row r="38" spans="1:19" x14ac:dyDescent="0.2">
      <c r="B38" s="175"/>
      <c r="C38" s="175"/>
      <c r="D38" s="183"/>
      <c r="E38" s="1034" t="str">
        <f>Translations!$C$440</f>
        <v>Para la base, se utilizan las abreviaturas siguientes:</v>
      </c>
      <c r="F38" s="1032"/>
      <c r="G38" s="1032"/>
      <c r="H38" s="1032"/>
      <c r="I38" s="1032"/>
      <c r="J38" s="1032"/>
      <c r="K38" s="1032"/>
      <c r="L38" s="1032"/>
      <c r="M38" s="1032"/>
      <c r="N38" s="1032"/>
      <c r="O38" s="172"/>
      <c r="P38" s="173"/>
    </row>
    <row r="39" spans="1:19" x14ac:dyDescent="0.2">
      <c r="B39" s="175"/>
      <c r="C39" s="175"/>
      <c r="D39" s="183"/>
      <c r="E39" s="188" t="s">
        <v>277</v>
      </c>
      <c r="F39" s="1034" t="str">
        <f>Translations!$C$441</f>
        <v>Alimentación fresca neta</v>
      </c>
      <c r="G39" s="1032"/>
      <c r="H39" s="1032"/>
      <c r="I39" s="1032"/>
      <c r="J39" s="1032"/>
      <c r="K39" s="1032"/>
      <c r="L39" s="1032"/>
      <c r="M39" s="1032"/>
      <c r="N39" s="1032"/>
      <c r="O39" s="172"/>
      <c r="P39" s="173"/>
    </row>
    <row r="40" spans="1:19" x14ac:dyDescent="0.2">
      <c r="B40" s="175"/>
      <c r="C40" s="175"/>
      <c r="D40" s="183"/>
      <c r="E40" s="188" t="s">
        <v>278</v>
      </c>
      <c r="F40" s="1034" t="str">
        <f>Translations!$C$442</f>
        <v>Alimentación de reactor (incluye el reciclado)</v>
      </c>
      <c r="G40" s="1032"/>
      <c r="H40" s="1032"/>
      <c r="I40" s="1032"/>
      <c r="J40" s="1032"/>
      <c r="K40" s="1032"/>
      <c r="L40" s="1032"/>
      <c r="M40" s="1032"/>
      <c r="N40" s="1032"/>
      <c r="O40" s="172"/>
      <c r="P40" s="173"/>
    </row>
    <row r="41" spans="1:19" x14ac:dyDescent="0.2">
      <c r="B41" s="175"/>
      <c r="C41" s="175"/>
      <c r="D41" s="183"/>
      <c r="E41" s="188" t="s">
        <v>279</v>
      </c>
      <c r="F41" s="1034" t="str">
        <f>Translations!$C$443</f>
        <v>Alimentación de producto</v>
      </c>
      <c r="G41" s="1032"/>
      <c r="H41" s="1032"/>
      <c r="I41" s="1032"/>
      <c r="J41" s="1032"/>
      <c r="K41" s="1032"/>
      <c r="L41" s="1032"/>
      <c r="M41" s="1032"/>
      <c r="N41" s="1032"/>
      <c r="O41" s="172"/>
      <c r="P41" s="173"/>
    </row>
    <row r="42" spans="1:19" x14ac:dyDescent="0.2">
      <c r="B42" s="175"/>
      <c r="C42" s="175"/>
      <c r="D42" s="183"/>
      <c r="E42" s="188" t="s">
        <v>280</v>
      </c>
      <c r="F42" s="1034" t="str">
        <f>Translations!$C$444</f>
        <v>Producción de gas de síntesis para las unidades POX</v>
      </c>
      <c r="G42" s="1032"/>
      <c r="H42" s="1032"/>
      <c r="I42" s="1032"/>
      <c r="J42" s="1032"/>
      <c r="K42" s="1032"/>
      <c r="L42" s="1032"/>
      <c r="M42" s="1032"/>
      <c r="N42" s="1032"/>
      <c r="O42" s="172"/>
      <c r="P42" s="173"/>
    </row>
    <row r="43" spans="1:19" ht="5.0999999999999996" customHeight="1" x14ac:dyDescent="0.2">
      <c r="B43" s="175"/>
      <c r="C43" s="175"/>
      <c r="D43" s="175"/>
      <c r="E43" s="175"/>
      <c r="F43" s="175"/>
      <c r="G43" s="175"/>
      <c r="H43" s="175"/>
      <c r="I43" s="175"/>
      <c r="J43" s="175"/>
      <c r="K43" s="175"/>
      <c r="L43" s="175"/>
      <c r="M43" s="172"/>
      <c r="N43" s="172"/>
      <c r="O43" s="172"/>
      <c r="P43" s="173"/>
    </row>
    <row r="44" spans="1:19" s="201" customFormat="1" ht="25.5" customHeight="1" x14ac:dyDescent="0.2">
      <c r="A44" s="196"/>
      <c r="B44" s="197"/>
      <c r="C44" s="197"/>
      <c r="D44" s="197"/>
      <c r="E44" s="198" t="str">
        <f>Translations!$C$445</f>
        <v>Función CWT</v>
      </c>
      <c r="F44" s="198"/>
      <c r="G44" s="198" t="str">
        <f>Translations!$C$446</f>
        <v>Base (kt/a)</v>
      </c>
      <c r="H44" s="199" t="str">
        <f>Translations!$C$447</f>
        <v>Factor CWT</v>
      </c>
      <c r="I44" s="844" t="str">
        <f>Translations!$C$254</f>
        <v>Fuente de datos</v>
      </c>
      <c r="J44" s="844"/>
      <c r="K44" s="844" t="str">
        <f>Translations!$C$255</f>
        <v>Otra fuente de datos (si procede)</v>
      </c>
      <c r="L44" s="844"/>
      <c r="M44" s="844" t="str">
        <f>Translations!$C$255</f>
        <v>Otra fuente de datos (si procede)</v>
      </c>
      <c r="N44" s="844"/>
      <c r="O44" s="172"/>
      <c r="P44" s="196"/>
      <c r="Q44" s="196"/>
      <c r="R44" s="196"/>
      <c r="S44" s="196"/>
    </row>
    <row r="45" spans="1:19" ht="39.75" customHeight="1" x14ac:dyDescent="0.2">
      <c r="B45" s="183"/>
      <c r="C45" s="183"/>
      <c r="D45" s="183"/>
      <c r="E45" s="1044" t="str">
        <f>Translations!$C$448</f>
        <v>Destilación atmosférica de crudo</v>
      </c>
      <c r="F45" s="1044"/>
      <c r="G45" s="189" t="s">
        <v>277</v>
      </c>
      <c r="H45" s="190">
        <v>1</v>
      </c>
      <c r="I45" s="852"/>
      <c r="J45" s="853"/>
      <c r="K45" s="854"/>
      <c r="L45" s="855"/>
      <c r="M45" s="854"/>
      <c r="N45" s="871"/>
      <c r="O45" s="172"/>
    </row>
    <row r="46" spans="1:19" ht="13.5" customHeight="1" x14ac:dyDescent="0.2">
      <c r="B46" s="183"/>
      <c r="C46" s="183"/>
      <c r="D46" s="183"/>
      <c r="E46" s="1044" t="str">
        <f>Translations!$C$449</f>
        <v xml:space="preserve">Destilación al vacío </v>
      </c>
      <c r="F46" s="1044"/>
      <c r="G46" s="189" t="s">
        <v>277</v>
      </c>
      <c r="H46" s="190">
        <v>0.85</v>
      </c>
      <c r="I46" s="852"/>
      <c r="J46" s="853"/>
      <c r="K46" s="854"/>
      <c r="L46" s="855"/>
      <c r="M46" s="854"/>
      <c r="N46" s="871"/>
      <c r="O46" s="172"/>
    </row>
    <row r="47" spans="1:19" ht="13.5" customHeight="1" x14ac:dyDescent="0.2">
      <c r="B47" s="183"/>
      <c r="C47" s="183"/>
      <c r="D47" s="183"/>
      <c r="E47" s="1044" t="str">
        <f>Translations!$C$450</f>
        <v xml:space="preserve">Desasfaltado con disolventes </v>
      </c>
      <c r="F47" s="1044"/>
      <c r="G47" s="189" t="s">
        <v>277</v>
      </c>
      <c r="H47" s="190">
        <v>2.4500000000000002</v>
      </c>
      <c r="I47" s="852"/>
      <c r="J47" s="853"/>
      <c r="K47" s="854"/>
      <c r="L47" s="855"/>
      <c r="M47" s="854"/>
      <c r="N47" s="871"/>
      <c r="O47" s="172"/>
    </row>
    <row r="48" spans="1:19" ht="13.5" customHeight="1" x14ac:dyDescent="0.2">
      <c r="B48" s="183"/>
      <c r="C48" s="183"/>
      <c r="D48" s="183"/>
      <c r="E48" s="1044" t="str">
        <f>Translations!$C$451</f>
        <v xml:space="preserve">Reducción de viscosidad </v>
      </c>
      <c r="F48" s="1044"/>
      <c r="G48" s="189" t="s">
        <v>277</v>
      </c>
      <c r="H48" s="190">
        <v>1.4</v>
      </c>
      <c r="I48" s="852"/>
      <c r="J48" s="853"/>
      <c r="K48" s="854"/>
      <c r="L48" s="855"/>
      <c r="M48" s="854"/>
      <c r="N48" s="871"/>
      <c r="O48" s="172"/>
    </row>
    <row r="49" spans="2:15" ht="13.5" customHeight="1" x14ac:dyDescent="0.2">
      <c r="B49" s="183"/>
      <c r="C49" s="183"/>
      <c r="D49" s="183"/>
      <c r="E49" s="1044" t="str">
        <f>Translations!$C$452</f>
        <v>Craqueo térmico</v>
      </c>
      <c r="F49" s="1044"/>
      <c r="G49" s="189" t="s">
        <v>277</v>
      </c>
      <c r="H49" s="190">
        <v>2.7</v>
      </c>
      <c r="I49" s="852"/>
      <c r="J49" s="853"/>
      <c r="K49" s="854"/>
      <c r="L49" s="855"/>
      <c r="M49" s="854"/>
      <c r="N49" s="871"/>
      <c r="O49" s="172"/>
    </row>
    <row r="50" spans="2:15" ht="13.5" customHeight="1" x14ac:dyDescent="0.2">
      <c r="B50" s="183"/>
      <c r="C50" s="183"/>
      <c r="D50" s="183"/>
      <c r="E50" s="1044" t="str">
        <f>Translations!$C$453</f>
        <v xml:space="preserve">Coquización retardada </v>
      </c>
      <c r="F50" s="1044"/>
      <c r="G50" s="189" t="s">
        <v>277</v>
      </c>
      <c r="H50" s="190">
        <v>2.2000000000000002</v>
      </c>
      <c r="I50" s="852"/>
      <c r="J50" s="853"/>
      <c r="K50" s="854"/>
      <c r="L50" s="855"/>
      <c r="M50" s="854"/>
      <c r="N50" s="871"/>
      <c r="O50" s="172"/>
    </row>
    <row r="51" spans="2:15" ht="13.5" customHeight="1" x14ac:dyDescent="0.2">
      <c r="B51" s="183"/>
      <c r="C51" s="183"/>
      <c r="D51" s="183"/>
      <c r="E51" s="1044" t="str">
        <f>Translations!$C$454</f>
        <v xml:space="preserve">Coquización fluida </v>
      </c>
      <c r="F51" s="1044"/>
      <c r="G51" s="189" t="s">
        <v>277</v>
      </c>
      <c r="H51" s="190">
        <v>7.6</v>
      </c>
      <c r="I51" s="852"/>
      <c r="J51" s="853"/>
      <c r="K51" s="854"/>
      <c r="L51" s="855"/>
      <c r="M51" s="854"/>
      <c r="N51" s="871"/>
      <c r="O51" s="172"/>
    </row>
    <row r="52" spans="2:15" ht="13.5" customHeight="1" x14ac:dyDescent="0.2">
      <c r="B52" s="183"/>
      <c r="C52" s="183"/>
      <c r="D52" s="183"/>
      <c r="E52" s="1044" t="str">
        <f>Translations!$C$455</f>
        <v xml:space="preserve">Flexicoquización </v>
      </c>
      <c r="F52" s="1044"/>
      <c r="G52" s="189" t="s">
        <v>277</v>
      </c>
      <c r="H52" s="190">
        <v>16.600000000000001</v>
      </c>
      <c r="I52" s="852"/>
      <c r="J52" s="853"/>
      <c r="K52" s="854"/>
      <c r="L52" s="855"/>
      <c r="M52" s="854"/>
      <c r="N52" s="871"/>
      <c r="O52" s="172"/>
    </row>
    <row r="53" spans="2:15" ht="13.5" customHeight="1" x14ac:dyDescent="0.2">
      <c r="B53" s="183"/>
      <c r="C53" s="183"/>
      <c r="D53" s="183"/>
      <c r="E53" s="1044" t="str">
        <f>Translations!$C$456</f>
        <v xml:space="preserve">Calcinación de coque </v>
      </c>
      <c r="F53" s="1044"/>
      <c r="G53" s="189" t="s">
        <v>279</v>
      </c>
      <c r="H53" s="190">
        <v>12.75</v>
      </c>
      <c r="I53" s="852"/>
      <c r="J53" s="853"/>
      <c r="K53" s="854"/>
      <c r="L53" s="855"/>
      <c r="M53" s="854"/>
      <c r="N53" s="871"/>
      <c r="O53" s="172"/>
    </row>
    <row r="54" spans="2:15" ht="13.5" customHeight="1" x14ac:dyDescent="0.2">
      <c r="B54" s="183"/>
      <c r="C54" s="183"/>
      <c r="D54" s="183"/>
      <c r="E54" s="1044" t="str">
        <f>Translations!$C$457</f>
        <v>Craqueo catalítico fluido</v>
      </c>
      <c r="F54" s="1044"/>
      <c r="G54" s="189" t="s">
        <v>277</v>
      </c>
      <c r="H54" s="190">
        <v>5.5</v>
      </c>
      <c r="I54" s="852"/>
      <c r="J54" s="853"/>
      <c r="K54" s="854"/>
      <c r="L54" s="855"/>
      <c r="M54" s="854"/>
      <c r="N54" s="871"/>
      <c r="O54" s="172"/>
    </row>
    <row r="55" spans="2:15" ht="13.5" customHeight="1" x14ac:dyDescent="0.2">
      <c r="B55" s="183"/>
      <c r="C55" s="183"/>
      <c r="D55" s="183"/>
      <c r="E55" s="1044" t="str">
        <f>Translations!$C$458</f>
        <v xml:space="preserve">Otros craqueos catalíticos </v>
      </c>
      <c r="F55" s="1044"/>
      <c r="G55" s="189" t="s">
        <v>277</v>
      </c>
      <c r="H55" s="190">
        <v>4.0999999999999996</v>
      </c>
      <c r="I55" s="852"/>
      <c r="J55" s="853"/>
      <c r="K55" s="854"/>
      <c r="L55" s="855"/>
      <c r="M55" s="854"/>
      <c r="N55" s="871"/>
      <c r="O55" s="172"/>
    </row>
    <row r="56" spans="2:15" ht="27.75" customHeight="1" x14ac:dyDescent="0.2">
      <c r="B56" s="183"/>
      <c r="C56" s="183"/>
      <c r="D56" s="183"/>
      <c r="E56" s="1044" t="str">
        <f>Translations!$C$459</f>
        <v xml:space="preserve">Hidrocraqueo de destilado/gasóleo </v>
      </c>
      <c r="F56" s="1044"/>
      <c r="G56" s="189" t="s">
        <v>277</v>
      </c>
      <c r="H56" s="190">
        <v>2.85</v>
      </c>
      <c r="I56" s="852"/>
      <c r="J56" s="853"/>
      <c r="K56" s="854"/>
      <c r="L56" s="855"/>
      <c r="M56" s="854"/>
      <c r="N56" s="871"/>
      <c r="O56" s="172"/>
    </row>
    <row r="57" spans="2:15" ht="14.25" customHeight="1" x14ac:dyDescent="0.2">
      <c r="B57" s="183"/>
      <c r="C57" s="183"/>
      <c r="D57" s="183"/>
      <c r="E57" s="1044" t="str">
        <f>Translations!$C$460</f>
        <v xml:space="preserve">Hidrocraqueo residual </v>
      </c>
      <c r="F57" s="1044"/>
      <c r="G57" s="189" t="s">
        <v>277</v>
      </c>
      <c r="H57" s="190">
        <v>3.75</v>
      </c>
      <c r="I57" s="852"/>
      <c r="J57" s="853"/>
      <c r="K57" s="854"/>
      <c r="L57" s="855"/>
      <c r="M57" s="854"/>
      <c r="N57" s="871"/>
      <c r="O57" s="172"/>
    </row>
    <row r="58" spans="2:15" ht="28.5" customHeight="1" x14ac:dyDescent="0.2">
      <c r="B58" s="183"/>
      <c r="C58" s="183"/>
      <c r="D58" s="183"/>
      <c r="E58" s="1044" t="str">
        <f>Translations!$C$461</f>
        <v>Hidrotratamiento de nafta/gasolina</v>
      </c>
      <c r="F58" s="1044"/>
      <c r="G58" s="189" t="s">
        <v>277</v>
      </c>
      <c r="H58" s="190">
        <v>1.1000000000000001</v>
      </c>
      <c r="I58" s="852"/>
      <c r="J58" s="853"/>
      <c r="K58" s="854"/>
      <c r="L58" s="855"/>
      <c r="M58" s="854"/>
      <c r="N58" s="871"/>
      <c r="O58" s="172"/>
    </row>
    <row r="59" spans="2:15" ht="28.5" customHeight="1" x14ac:dyDescent="0.2">
      <c r="B59" s="183"/>
      <c r="C59" s="183"/>
      <c r="D59" s="183"/>
      <c r="E59" s="1044" t="str">
        <f>Translations!$C$462</f>
        <v xml:space="preserve">Hidrotratamiento de queroseno/diésel </v>
      </c>
      <c r="F59" s="1044"/>
      <c r="G59" s="189" t="s">
        <v>277</v>
      </c>
      <c r="H59" s="190">
        <v>0.9</v>
      </c>
      <c r="I59" s="852"/>
      <c r="J59" s="853"/>
      <c r="K59" s="854"/>
      <c r="L59" s="855"/>
      <c r="M59" s="854"/>
      <c r="N59" s="871"/>
      <c r="O59" s="172"/>
    </row>
    <row r="60" spans="2:15" ht="15.75" customHeight="1" x14ac:dyDescent="0.2">
      <c r="B60" s="183"/>
      <c r="C60" s="183"/>
      <c r="D60" s="183"/>
      <c r="E60" s="1044" t="str">
        <f>Translations!$C$463</f>
        <v xml:space="preserve">Hidrotratamiento residual </v>
      </c>
      <c r="F60" s="1044"/>
      <c r="G60" s="189" t="s">
        <v>277</v>
      </c>
      <c r="H60" s="190">
        <v>1.55</v>
      </c>
      <c r="I60" s="852"/>
      <c r="J60" s="853"/>
      <c r="K60" s="854"/>
      <c r="L60" s="855"/>
      <c r="M60" s="854"/>
      <c r="N60" s="871"/>
      <c r="O60" s="172"/>
    </row>
    <row r="61" spans="2:15" ht="27" customHeight="1" x14ac:dyDescent="0.2">
      <c r="B61" s="183"/>
      <c r="C61" s="183"/>
      <c r="D61" s="183"/>
      <c r="E61" s="1044" t="str">
        <f>Translations!$C$464</f>
        <v>Hidrotratamiento de gasóleo de vacío (VGO)</v>
      </c>
      <c r="F61" s="1044"/>
      <c r="G61" s="189" t="s">
        <v>277</v>
      </c>
      <c r="H61" s="190">
        <v>0.9</v>
      </c>
      <c r="I61" s="852"/>
      <c r="J61" s="853"/>
      <c r="K61" s="854"/>
      <c r="L61" s="855"/>
      <c r="M61" s="854"/>
      <c r="N61" s="871"/>
      <c r="O61" s="172"/>
    </row>
    <row r="62" spans="2:15" ht="14.25" customHeight="1" x14ac:dyDescent="0.2">
      <c r="B62" s="183"/>
      <c r="C62" s="183"/>
      <c r="D62" s="183"/>
      <c r="E62" s="1044" t="str">
        <f>Translations!$C$465</f>
        <v xml:space="preserve">Producción de hidrógeno </v>
      </c>
      <c r="F62" s="1044"/>
      <c r="G62" s="189" t="s">
        <v>279</v>
      </c>
      <c r="H62" s="190">
        <v>300</v>
      </c>
      <c r="I62" s="852"/>
      <c r="J62" s="853"/>
      <c r="K62" s="854"/>
      <c r="L62" s="855"/>
      <c r="M62" s="854"/>
      <c r="N62" s="871"/>
      <c r="O62" s="172"/>
    </row>
    <row r="63" spans="2:15" ht="14.25" customHeight="1" x14ac:dyDescent="0.2">
      <c r="B63" s="183"/>
      <c r="C63" s="183"/>
      <c r="D63" s="183"/>
      <c r="E63" s="1044" t="str">
        <f>Translations!$C$466</f>
        <v>Reformado catalítico</v>
      </c>
      <c r="F63" s="1044"/>
      <c r="G63" s="189" t="s">
        <v>277</v>
      </c>
      <c r="H63" s="190">
        <v>4.95</v>
      </c>
      <c r="I63" s="852"/>
      <c r="J63" s="853"/>
      <c r="K63" s="854"/>
      <c r="L63" s="855"/>
      <c r="M63" s="854"/>
      <c r="N63" s="871"/>
      <c r="O63" s="172"/>
    </row>
    <row r="64" spans="2:15" ht="14.25" customHeight="1" x14ac:dyDescent="0.2">
      <c r="B64" s="183"/>
      <c r="C64" s="183"/>
      <c r="D64" s="183"/>
      <c r="E64" s="1044" t="str">
        <f>Translations!$C$467</f>
        <v xml:space="preserve">Alquilación </v>
      </c>
      <c r="F64" s="1044"/>
      <c r="G64" s="189" t="s">
        <v>279</v>
      </c>
      <c r="H64" s="190">
        <v>7.25</v>
      </c>
      <c r="I64" s="852"/>
      <c r="J64" s="853"/>
      <c r="K64" s="854"/>
      <c r="L64" s="855"/>
      <c r="M64" s="854"/>
      <c r="N64" s="871"/>
      <c r="O64" s="172"/>
    </row>
    <row r="65" spans="2:15" ht="14.25" customHeight="1" x14ac:dyDescent="0.2">
      <c r="B65" s="183"/>
      <c r="C65" s="183"/>
      <c r="D65" s="183"/>
      <c r="E65" s="1044" t="str">
        <f>Translations!$C$468</f>
        <v>Isomerización de C4</v>
      </c>
      <c r="F65" s="1044"/>
      <c r="G65" s="189" t="s">
        <v>278</v>
      </c>
      <c r="H65" s="190">
        <v>3.25</v>
      </c>
      <c r="I65" s="852"/>
      <c r="J65" s="853"/>
      <c r="K65" s="854"/>
      <c r="L65" s="855"/>
      <c r="M65" s="854"/>
      <c r="N65" s="871"/>
      <c r="O65" s="172"/>
    </row>
    <row r="66" spans="2:15" ht="14.25" customHeight="1" x14ac:dyDescent="0.2">
      <c r="B66" s="183"/>
      <c r="C66" s="183"/>
      <c r="D66" s="183"/>
      <c r="E66" s="1044" t="str">
        <f>Translations!$C$469</f>
        <v>Isomerización de C5/C6</v>
      </c>
      <c r="F66" s="1044"/>
      <c r="G66" s="189" t="s">
        <v>278</v>
      </c>
      <c r="H66" s="190">
        <v>2.85</v>
      </c>
      <c r="I66" s="852"/>
      <c r="J66" s="853"/>
      <c r="K66" s="854"/>
      <c r="L66" s="855"/>
      <c r="M66" s="854"/>
      <c r="N66" s="871"/>
      <c r="O66" s="172"/>
    </row>
    <row r="67" spans="2:15" ht="26.25" customHeight="1" x14ac:dyDescent="0.2">
      <c r="B67" s="183"/>
      <c r="C67" s="183"/>
      <c r="D67" s="183"/>
      <c r="E67" s="1044" t="str">
        <f>Translations!$C$470</f>
        <v xml:space="preserve">Producción de compuestos oxigenados </v>
      </c>
      <c r="F67" s="1044"/>
      <c r="G67" s="189" t="s">
        <v>279</v>
      </c>
      <c r="H67" s="190">
        <v>5.6</v>
      </c>
      <c r="I67" s="852"/>
      <c r="J67" s="853"/>
      <c r="K67" s="854"/>
      <c r="L67" s="855"/>
      <c r="M67" s="854"/>
      <c r="N67" s="871"/>
      <c r="O67" s="172"/>
    </row>
    <row r="68" spans="2:15" ht="12.75" customHeight="1" x14ac:dyDescent="0.2">
      <c r="B68" s="183"/>
      <c r="C68" s="183"/>
      <c r="D68" s="183"/>
      <c r="E68" s="1044" t="str">
        <f>Translations!$C$471</f>
        <v xml:space="preserve">Producción de propileno </v>
      </c>
      <c r="F68" s="1044"/>
      <c r="G68" s="189" t="s">
        <v>277</v>
      </c>
      <c r="H68" s="190">
        <v>3.45</v>
      </c>
      <c r="I68" s="852"/>
      <c r="J68" s="853"/>
      <c r="K68" s="854"/>
      <c r="L68" s="855"/>
      <c r="M68" s="854"/>
      <c r="N68" s="871"/>
      <c r="O68" s="172"/>
    </row>
    <row r="69" spans="2:15" ht="12.75" customHeight="1" x14ac:dyDescent="0.2">
      <c r="B69" s="183"/>
      <c r="C69" s="183"/>
      <c r="D69" s="183"/>
      <c r="E69" s="1044" t="str">
        <f>Translations!$C$472</f>
        <v>Fabricación de asfalto</v>
      </c>
      <c r="F69" s="1044"/>
      <c r="G69" s="189" t="s">
        <v>279</v>
      </c>
      <c r="H69" s="190">
        <v>2.1</v>
      </c>
      <c r="I69" s="852"/>
      <c r="J69" s="853"/>
      <c r="K69" s="854"/>
      <c r="L69" s="855"/>
      <c r="M69" s="854"/>
      <c r="N69" s="871"/>
      <c r="O69" s="172"/>
    </row>
    <row r="70" spans="2:15" ht="27.75" customHeight="1" x14ac:dyDescent="0.2">
      <c r="B70" s="183"/>
      <c r="C70" s="183"/>
      <c r="D70" s="183"/>
      <c r="E70" s="1044" t="str">
        <f>Translations!$C$473</f>
        <v>Mezcla de asfalto modificado con polímeros</v>
      </c>
      <c r="F70" s="1044"/>
      <c r="G70" s="189" t="s">
        <v>279</v>
      </c>
      <c r="H70" s="190">
        <v>0.55000000000000004</v>
      </c>
      <c r="I70" s="852"/>
      <c r="J70" s="853"/>
      <c r="K70" s="854"/>
      <c r="L70" s="855"/>
      <c r="M70" s="854"/>
      <c r="N70" s="871"/>
      <c r="O70" s="172"/>
    </row>
    <row r="71" spans="2:15" ht="15" customHeight="1" x14ac:dyDescent="0.2">
      <c r="B71" s="183"/>
      <c r="C71" s="183"/>
      <c r="D71" s="183"/>
      <c r="E71" s="1044" t="str">
        <f>Translations!$C$474</f>
        <v>Recuperación de azufre</v>
      </c>
      <c r="F71" s="1044"/>
      <c r="G71" s="189" t="s">
        <v>279</v>
      </c>
      <c r="H71" s="190">
        <v>18.600000000000001</v>
      </c>
      <c r="I71" s="852"/>
      <c r="J71" s="853"/>
      <c r="K71" s="854"/>
      <c r="L71" s="855"/>
      <c r="M71" s="854"/>
      <c r="N71" s="871"/>
      <c r="O71" s="172"/>
    </row>
    <row r="72" spans="2:15" ht="39.75" customHeight="1" x14ac:dyDescent="0.2">
      <c r="B72" s="183"/>
      <c r="C72" s="183"/>
      <c r="D72" s="183"/>
      <c r="E72" s="1044" t="str">
        <f>Translations!$C$475</f>
        <v>Extracción de compuestos aromáticos mediante disolventes (ASE)</v>
      </c>
      <c r="F72" s="1044"/>
      <c r="G72" s="189" t="s">
        <v>277</v>
      </c>
      <c r="H72" s="190">
        <v>5.25</v>
      </c>
      <c r="I72" s="852"/>
      <c r="J72" s="853"/>
      <c r="K72" s="854"/>
      <c r="L72" s="855"/>
      <c r="M72" s="854"/>
      <c r="N72" s="871"/>
      <c r="O72" s="172"/>
    </row>
    <row r="73" spans="2:15" ht="13.5" customHeight="1" x14ac:dyDescent="0.2">
      <c r="B73" s="183"/>
      <c r="C73" s="183"/>
      <c r="D73" s="183"/>
      <c r="E73" s="1044" t="str">
        <f>Translations!$C$476</f>
        <v>Hidrodesalquilación</v>
      </c>
      <c r="F73" s="1044"/>
      <c r="G73" s="189" t="s">
        <v>277</v>
      </c>
      <c r="H73" s="190">
        <v>2.4500000000000002</v>
      </c>
      <c r="I73" s="852"/>
      <c r="J73" s="853"/>
      <c r="K73" s="854"/>
      <c r="L73" s="855"/>
      <c r="M73" s="854"/>
      <c r="N73" s="871"/>
      <c r="O73" s="172"/>
    </row>
    <row r="74" spans="2:15" ht="13.5" customHeight="1" x14ac:dyDescent="0.2">
      <c r="B74" s="183"/>
      <c r="C74" s="183"/>
      <c r="D74" s="183"/>
      <c r="E74" s="1044" t="str">
        <f>Translations!$C$477</f>
        <v>TDP/TDA</v>
      </c>
      <c r="F74" s="1044"/>
      <c r="G74" s="189" t="s">
        <v>277</v>
      </c>
      <c r="H74" s="190">
        <v>1.85</v>
      </c>
      <c r="I74" s="852"/>
      <c r="J74" s="853"/>
      <c r="K74" s="854"/>
      <c r="L74" s="855"/>
      <c r="M74" s="854"/>
      <c r="N74" s="871"/>
      <c r="O74" s="172"/>
    </row>
    <row r="75" spans="2:15" ht="13.5" customHeight="1" x14ac:dyDescent="0.2">
      <c r="B75" s="183"/>
      <c r="C75" s="183"/>
      <c r="D75" s="183"/>
      <c r="E75" s="1044" t="str">
        <f>Translations!$C$478</f>
        <v>Producción de ciclohexano</v>
      </c>
      <c r="F75" s="1044"/>
      <c r="G75" s="189" t="s">
        <v>279</v>
      </c>
      <c r="H75" s="190">
        <v>3</v>
      </c>
      <c r="I75" s="852"/>
      <c r="J75" s="853"/>
      <c r="K75" s="854"/>
      <c r="L75" s="855"/>
      <c r="M75" s="854"/>
      <c r="N75" s="871"/>
      <c r="O75" s="172"/>
    </row>
    <row r="76" spans="2:15" ht="13.5" customHeight="1" x14ac:dyDescent="0.2">
      <c r="B76" s="183"/>
      <c r="C76" s="183"/>
      <c r="D76" s="183"/>
      <c r="E76" s="1044" t="str">
        <f>Translations!$C$479</f>
        <v>Isomerización de xileno</v>
      </c>
      <c r="F76" s="1044"/>
      <c r="G76" s="189" t="s">
        <v>277</v>
      </c>
      <c r="H76" s="190">
        <v>1.85</v>
      </c>
      <c r="I76" s="852"/>
      <c r="J76" s="853"/>
      <c r="K76" s="854"/>
      <c r="L76" s="855"/>
      <c r="M76" s="854"/>
      <c r="N76" s="871"/>
      <c r="O76" s="172"/>
    </row>
    <row r="77" spans="2:15" ht="13.5" customHeight="1" x14ac:dyDescent="0.2">
      <c r="B77" s="183"/>
      <c r="C77" s="183"/>
      <c r="D77" s="183"/>
      <c r="E77" s="1044" t="str">
        <f>Translations!$C$480</f>
        <v>Producción de paraxileno</v>
      </c>
      <c r="F77" s="1044"/>
      <c r="G77" s="189" t="s">
        <v>279</v>
      </c>
      <c r="H77" s="190">
        <v>6.4</v>
      </c>
      <c r="I77" s="852"/>
      <c r="J77" s="853"/>
      <c r="K77" s="854"/>
      <c r="L77" s="855"/>
      <c r="M77" s="854"/>
      <c r="N77" s="871"/>
      <c r="O77" s="172"/>
    </row>
    <row r="78" spans="2:15" ht="13.5" customHeight="1" x14ac:dyDescent="0.2">
      <c r="B78" s="183"/>
      <c r="C78" s="183"/>
      <c r="D78" s="183"/>
      <c r="E78" s="1044" t="str">
        <f>Translations!$C$481</f>
        <v>Producción de metaxileno</v>
      </c>
      <c r="F78" s="1044"/>
      <c r="G78" s="189" t="s">
        <v>279</v>
      </c>
      <c r="H78" s="190">
        <v>11.1</v>
      </c>
      <c r="I78" s="852"/>
      <c r="J78" s="853"/>
      <c r="K78" s="854"/>
      <c r="L78" s="855"/>
      <c r="M78" s="854"/>
      <c r="N78" s="871"/>
      <c r="O78" s="172"/>
    </row>
    <row r="79" spans="2:15" ht="24.75" customHeight="1" x14ac:dyDescent="0.2">
      <c r="B79" s="183"/>
      <c r="C79" s="183"/>
      <c r="D79" s="183"/>
      <c r="E79" s="1044" t="str">
        <f>Translations!$C$482</f>
        <v>Producción de anhídrido ftálico</v>
      </c>
      <c r="F79" s="1044"/>
      <c r="G79" s="189" t="s">
        <v>279</v>
      </c>
      <c r="H79" s="190">
        <v>14.4</v>
      </c>
      <c r="I79" s="852"/>
      <c r="J79" s="853"/>
      <c r="K79" s="854"/>
      <c r="L79" s="855"/>
      <c r="M79" s="854"/>
      <c r="N79" s="871"/>
      <c r="O79" s="172"/>
    </row>
    <row r="80" spans="2:15" ht="24.75" customHeight="1" x14ac:dyDescent="0.2">
      <c r="B80" s="183"/>
      <c r="C80" s="183"/>
      <c r="D80" s="183"/>
      <c r="E80" s="1044" t="str">
        <f>Translations!$C$483</f>
        <v>Producción de anhídrido maleico</v>
      </c>
      <c r="F80" s="1044"/>
      <c r="G80" s="189" t="s">
        <v>279</v>
      </c>
      <c r="H80" s="190">
        <v>20.8</v>
      </c>
      <c r="I80" s="852"/>
      <c r="J80" s="853"/>
      <c r="K80" s="854"/>
      <c r="L80" s="855"/>
      <c r="M80" s="854"/>
      <c r="N80" s="871"/>
      <c r="O80" s="172"/>
    </row>
    <row r="81" spans="2:15" ht="13.5" customHeight="1" x14ac:dyDescent="0.2">
      <c r="B81" s="183"/>
      <c r="C81" s="183"/>
      <c r="D81" s="183"/>
      <c r="E81" s="1044" t="str">
        <f>Translations!$C$484</f>
        <v>Producción de etilbenceno</v>
      </c>
      <c r="F81" s="1044"/>
      <c r="G81" s="189" t="s">
        <v>279</v>
      </c>
      <c r="H81" s="190">
        <v>1.55</v>
      </c>
      <c r="I81" s="852"/>
      <c r="J81" s="853"/>
      <c r="K81" s="854"/>
      <c r="L81" s="855"/>
      <c r="M81" s="854"/>
      <c r="N81" s="871"/>
      <c r="O81" s="172"/>
    </row>
    <row r="82" spans="2:15" ht="13.5" customHeight="1" x14ac:dyDescent="0.2">
      <c r="B82" s="183"/>
      <c r="C82" s="183"/>
      <c r="D82" s="183"/>
      <c r="E82" s="1044" t="str">
        <f>Translations!$C$485</f>
        <v>Producción de cumeno</v>
      </c>
      <c r="F82" s="1044"/>
      <c r="G82" s="189" t="s">
        <v>279</v>
      </c>
      <c r="H82" s="190">
        <v>5</v>
      </c>
      <c r="I82" s="852"/>
      <c r="J82" s="853"/>
      <c r="K82" s="854"/>
      <c r="L82" s="855"/>
      <c r="M82" s="854"/>
      <c r="N82" s="871"/>
      <c r="O82" s="172"/>
    </row>
    <row r="83" spans="2:15" ht="13.5" customHeight="1" x14ac:dyDescent="0.2">
      <c r="B83" s="183"/>
      <c r="C83" s="183"/>
      <c r="D83" s="183"/>
      <c r="E83" s="1044" t="str">
        <f>Translations!$C$486</f>
        <v>Producción de fenol</v>
      </c>
      <c r="F83" s="1044"/>
      <c r="G83" s="189" t="s">
        <v>279</v>
      </c>
      <c r="H83" s="190">
        <v>1.1499999999999999</v>
      </c>
      <c r="I83" s="852"/>
      <c r="J83" s="853"/>
      <c r="K83" s="854"/>
      <c r="L83" s="855"/>
      <c r="M83" s="854"/>
      <c r="N83" s="871"/>
      <c r="O83" s="172"/>
    </row>
    <row r="84" spans="2:15" ht="25.5" customHeight="1" x14ac:dyDescent="0.2">
      <c r="B84" s="183"/>
      <c r="C84" s="183"/>
      <c r="D84" s="183"/>
      <c r="E84" s="1044" t="str">
        <f>Translations!$C$487</f>
        <v>Extracción con disolvente de lubricantes</v>
      </c>
      <c r="F84" s="1044"/>
      <c r="G84" s="189" t="s">
        <v>277</v>
      </c>
      <c r="H84" s="190">
        <v>2.1</v>
      </c>
      <c r="I84" s="852"/>
      <c r="J84" s="853"/>
      <c r="K84" s="854"/>
      <c r="L84" s="855"/>
      <c r="M84" s="854"/>
      <c r="N84" s="871"/>
      <c r="O84" s="172"/>
    </row>
    <row r="85" spans="2:15" ht="25.5" customHeight="1" x14ac:dyDescent="0.2">
      <c r="B85" s="183"/>
      <c r="C85" s="183"/>
      <c r="D85" s="183"/>
      <c r="E85" s="1044" t="str">
        <f>Translations!$C$488</f>
        <v>Desparafinado con disolvente de lubricantes</v>
      </c>
      <c r="F85" s="1044"/>
      <c r="G85" s="189" t="s">
        <v>277</v>
      </c>
      <c r="H85" s="190">
        <v>4.55</v>
      </c>
      <c r="I85" s="852"/>
      <c r="J85" s="853"/>
      <c r="K85" s="854"/>
      <c r="L85" s="855"/>
      <c r="M85" s="854"/>
      <c r="N85" s="871"/>
      <c r="O85" s="172"/>
    </row>
    <row r="86" spans="2:15" ht="25.5" customHeight="1" x14ac:dyDescent="0.2">
      <c r="B86" s="183"/>
      <c r="C86" s="183"/>
      <c r="D86" s="183"/>
      <c r="E86" s="1044" t="str">
        <f>Translations!$C$489</f>
        <v>Isomerización catalítica de ceras</v>
      </c>
      <c r="F86" s="1044"/>
      <c r="G86" s="189" t="s">
        <v>277</v>
      </c>
      <c r="H86" s="190">
        <v>1.6</v>
      </c>
      <c r="I86" s="852"/>
      <c r="J86" s="853"/>
      <c r="K86" s="854"/>
      <c r="L86" s="855"/>
      <c r="M86" s="854"/>
      <c r="N86" s="871"/>
      <c r="O86" s="172"/>
    </row>
    <row r="87" spans="2:15" ht="25.5" customHeight="1" x14ac:dyDescent="0.2">
      <c r="B87" s="183"/>
      <c r="C87" s="183"/>
      <c r="D87" s="183"/>
      <c r="E87" s="1044" t="str">
        <f>Translations!$C$490</f>
        <v xml:space="preserve">Hidrocraqueador de lubricantes </v>
      </c>
      <c r="F87" s="1044"/>
      <c r="G87" s="189" t="s">
        <v>277</v>
      </c>
      <c r="H87" s="190">
        <v>2.5</v>
      </c>
      <c r="I87" s="852"/>
      <c r="J87" s="853"/>
      <c r="K87" s="854"/>
      <c r="L87" s="855"/>
      <c r="M87" s="854"/>
      <c r="N87" s="871"/>
      <c r="O87" s="172"/>
    </row>
    <row r="88" spans="2:15" ht="25.5" customHeight="1" x14ac:dyDescent="0.2">
      <c r="B88" s="183"/>
      <c r="C88" s="183"/>
      <c r="D88" s="183"/>
      <c r="E88" s="1044" t="str">
        <f>Translations!$C$491</f>
        <v xml:space="preserve">Separación de aceite de las ceras </v>
      </c>
      <c r="F88" s="1044"/>
      <c r="G88" s="189" t="s">
        <v>279</v>
      </c>
      <c r="H88" s="190">
        <v>12</v>
      </c>
      <c r="I88" s="852"/>
      <c r="J88" s="853"/>
      <c r="K88" s="854"/>
      <c r="L88" s="855"/>
      <c r="M88" s="854"/>
      <c r="N88" s="871"/>
      <c r="O88" s="172"/>
    </row>
    <row r="89" spans="2:15" ht="25.5" customHeight="1" x14ac:dyDescent="0.2">
      <c r="B89" s="183"/>
      <c r="C89" s="183"/>
      <c r="D89" s="183"/>
      <c r="E89" s="1044" t="str">
        <f>Translations!$C$492</f>
        <v xml:space="preserve">Hidrotratamiento de lubricantes/ceras </v>
      </c>
      <c r="F89" s="1044"/>
      <c r="G89" s="189" t="s">
        <v>277</v>
      </c>
      <c r="H89" s="190">
        <v>1.1499999999999999</v>
      </c>
      <c r="I89" s="852"/>
      <c r="J89" s="853"/>
      <c r="K89" s="854"/>
      <c r="L89" s="855"/>
      <c r="M89" s="854"/>
      <c r="N89" s="871"/>
      <c r="O89" s="172"/>
    </row>
    <row r="90" spans="2:15" ht="25.5" customHeight="1" x14ac:dyDescent="0.2">
      <c r="B90" s="183"/>
      <c r="C90" s="183"/>
      <c r="D90" s="183"/>
      <c r="E90" s="1044" t="str">
        <f>Translations!$C$493</f>
        <v>Hidrotratamiento mediante disolventes</v>
      </c>
      <c r="F90" s="1044"/>
      <c r="G90" s="189" t="s">
        <v>277</v>
      </c>
      <c r="H90" s="190">
        <v>1.25</v>
      </c>
      <c r="I90" s="852"/>
      <c r="J90" s="853"/>
      <c r="K90" s="854"/>
      <c r="L90" s="855"/>
      <c r="M90" s="854"/>
      <c r="N90" s="871"/>
      <c r="O90" s="172"/>
    </row>
    <row r="91" spans="2:15" ht="25.5" customHeight="1" x14ac:dyDescent="0.2">
      <c r="B91" s="183"/>
      <c r="C91" s="183"/>
      <c r="D91" s="183"/>
      <c r="E91" s="1044" t="str">
        <f>Translations!$C$494</f>
        <v>Fraccionamiento mediante disolventes</v>
      </c>
      <c r="F91" s="1044"/>
      <c r="G91" s="189" t="s">
        <v>277</v>
      </c>
      <c r="H91" s="190">
        <v>0.9</v>
      </c>
      <c r="I91" s="852"/>
      <c r="J91" s="853"/>
      <c r="K91" s="854"/>
      <c r="L91" s="855"/>
      <c r="M91" s="854"/>
      <c r="N91" s="871"/>
      <c r="O91" s="172"/>
    </row>
    <row r="92" spans="2:15" ht="25.5" customHeight="1" x14ac:dyDescent="0.2">
      <c r="B92" s="183"/>
      <c r="C92" s="183"/>
      <c r="D92" s="183"/>
      <c r="E92" s="1044" t="str">
        <f>Translations!$C$495</f>
        <v>Tamiz molecular para parafinas C10 +</v>
      </c>
      <c r="F92" s="1044"/>
      <c r="G92" s="189" t="s">
        <v>279</v>
      </c>
      <c r="H92" s="190">
        <v>1.85</v>
      </c>
      <c r="I92" s="852"/>
      <c r="J92" s="853"/>
      <c r="K92" s="854"/>
      <c r="L92" s="855"/>
      <c r="M92" s="854"/>
      <c r="N92" s="871"/>
      <c r="O92" s="172"/>
    </row>
    <row r="93" spans="2:15" ht="39.75" customHeight="1" x14ac:dyDescent="0.2">
      <c r="B93" s="183"/>
      <c r="C93" s="183"/>
      <c r="D93" s="183"/>
      <c r="E93" s="1044" t="str">
        <f>Translations!$C$496</f>
        <v>Oxidación parcial de alimentaciones residuales (POX) para combustible</v>
      </c>
      <c r="F93" s="1044"/>
      <c r="G93" s="189" t="s">
        <v>280</v>
      </c>
      <c r="H93" s="190">
        <v>8.1999999999999993</v>
      </c>
      <c r="I93" s="852"/>
      <c r="J93" s="853"/>
      <c r="K93" s="854"/>
      <c r="L93" s="855"/>
      <c r="M93" s="854"/>
      <c r="N93" s="871"/>
      <c r="O93" s="172"/>
    </row>
    <row r="94" spans="2:15" ht="39.75" customHeight="1" x14ac:dyDescent="0.2">
      <c r="B94" s="183"/>
      <c r="C94" s="183"/>
      <c r="D94" s="183"/>
      <c r="E94" s="1044" t="str">
        <f>Translations!$C$497</f>
        <v>Oxidación parcial de alimentaciones residuales (POX) para el hidrógeno o el metanol</v>
      </c>
      <c r="F94" s="1044"/>
      <c r="G94" s="189" t="s">
        <v>280</v>
      </c>
      <c r="H94" s="190">
        <v>44</v>
      </c>
      <c r="I94" s="852"/>
      <c r="J94" s="853"/>
      <c r="K94" s="854"/>
      <c r="L94" s="855"/>
      <c r="M94" s="854"/>
      <c r="N94" s="871"/>
      <c r="O94" s="172"/>
    </row>
    <row r="95" spans="2:15" ht="15" customHeight="1" x14ac:dyDescent="0.2">
      <c r="B95" s="183"/>
      <c r="C95" s="183"/>
      <c r="D95" s="183"/>
      <c r="E95" s="1044" t="str">
        <f>Translations!$C$498</f>
        <v>Metanol de gas de síntesis</v>
      </c>
      <c r="F95" s="1044"/>
      <c r="G95" s="189" t="s">
        <v>279</v>
      </c>
      <c r="H95" s="190">
        <v>-36.200000000000003</v>
      </c>
      <c r="I95" s="852"/>
      <c r="J95" s="853"/>
      <c r="K95" s="854"/>
      <c r="L95" s="855"/>
      <c r="M95" s="854"/>
      <c r="N95" s="871"/>
      <c r="O95" s="172"/>
    </row>
    <row r="96" spans="2:15" ht="15" customHeight="1" x14ac:dyDescent="0.2">
      <c r="B96" s="183"/>
      <c r="C96" s="183"/>
      <c r="D96" s="183"/>
      <c r="E96" s="1044" t="str">
        <f>Translations!$C$499</f>
        <v>Separación de aire</v>
      </c>
      <c r="F96" s="1044"/>
      <c r="G96" s="189" t="s">
        <v>281</v>
      </c>
      <c r="H96" s="190">
        <v>8.8000000000000007</v>
      </c>
      <c r="I96" s="852"/>
      <c r="J96" s="853"/>
      <c r="K96" s="854"/>
      <c r="L96" s="855"/>
      <c r="M96" s="854"/>
      <c r="N96" s="871"/>
      <c r="O96" s="172"/>
    </row>
    <row r="97" spans="1:19" ht="25.5" customHeight="1" x14ac:dyDescent="0.2">
      <c r="B97" s="183"/>
      <c r="C97" s="183"/>
      <c r="D97" s="183"/>
      <c r="E97" s="1044" t="str">
        <f>Translations!$C$500</f>
        <v>Fraccionamiento de GNL adquirido</v>
      </c>
      <c r="F97" s="1044"/>
      <c r="G97" s="189" t="s">
        <v>277</v>
      </c>
      <c r="H97" s="190">
        <v>1</v>
      </c>
      <c r="I97" s="852"/>
      <c r="J97" s="853"/>
      <c r="K97" s="854"/>
      <c r="L97" s="855"/>
      <c r="M97" s="854"/>
      <c r="N97" s="871"/>
      <c r="O97" s="172"/>
    </row>
    <row r="98" spans="1:19" ht="25.5" customHeight="1" x14ac:dyDescent="0.2">
      <c r="B98" s="183"/>
      <c r="C98" s="183"/>
      <c r="D98" s="183"/>
      <c r="E98" s="1044" t="str">
        <f>Translations!$C$501</f>
        <v>Tratamiento de gases de combustión</v>
      </c>
      <c r="F98" s="1044"/>
      <c r="G98" s="189" t="s">
        <v>282</v>
      </c>
      <c r="H98" s="190">
        <v>0.1</v>
      </c>
      <c r="I98" s="852"/>
      <c r="J98" s="853"/>
      <c r="K98" s="854"/>
      <c r="L98" s="855"/>
      <c r="M98" s="854"/>
      <c r="N98" s="871"/>
      <c r="O98" s="172"/>
    </row>
    <row r="99" spans="1:19" ht="39.75" customHeight="1" x14ac:dyDescent="0.2">
      <c r="B99" s="183"/>
      <c r="C99" s="183"/>
      <c r="D99" s="183"/>
      <c r="E99" s="1044" t="str">
        <f>Translations!$C$502</f>
        <v>Tratamiento y compresión de gases de combustión para ventas</v>
      </c>
      <c r="F99" s="1044"/>
      <c r="G99" s="189" t="s">
        <v>283</v>
      </c>
      <c r="H99" s="190">
        <v>0.15</v>
      </c>
      <c r="I99" s="852"/>
      <c r="J99" s="853"/>
      <c r="K99" s="854"/>
      <c r="L99" s="855"/>
      <c r="M99" s="854"/>
      <c r="N99" s="871"/>
      <c r="O99" s="172"/>
    </row>
    <row r="100" spans="1:19" ht="14.25" customHeight="1" x14ac:dyDescent="0.2">
      <c r="B100" s="183"/>
      <c r="C100" s="183"/>
      <c r="D100" s="183"/>
      <c r="E100" s="1044" t="str">
        <f>Translations!$C$503</f>
        <v>Desalación de agua de mar</v>
      </c>
      <c r="F100" s="1044"/>
      <c r="G100" s="189" t="s">
        <v>279</v>
      </c>
      <c r="H100" s="190">
        <v>1.1499999999999999</v>
      </c>
      <c r="I100" s="852"/>
      <c r="J100" s="853"/>
      <c r="K100" s="854"/>
      <c r="L100" s="855"/>
      <c r="M100" s="854"/>
      <c r="N100" s="871"/>
      <c r="O100" s="172"/>
    </row>
    <row r="101" spans="1:19" ht="5.0999999999999996" customHeight="1" x14ac:dyDescent="0.2">
      <c r="B101" s="175"/>
      <c r="C101" s="175"/>
      <c r="D101" s="175"/>
      <c r="E101" s="175"/>
      <c r="F101" s="175"/>
      <c r="G101" s="175"/>
      <c r="H101" s="175"/>
      <c r="I101" s="175"/>
      <c r="J101" s="175"/>
      <c r="K101" s="175"/>
      <c r="L101" s="175"/>
      <c r="M101" s="172"/>
      <c r="N101" s="172"/>
      <c r="O101" s="172"/>
      <c r="P101" s="173"/>
    </row>
    <row r="102" spans="1:19" s="243" customFormat="1" ht="12.75" customHeight="1" x14ac:dyDescent="0.2">
      <c r="A102" s="163"/>
      <c r="B102" s="35"/>
      <c r="C102" s="35"/>
      <c r="D102" s="184" t="s">
        <v>28</v>
      </c>
      <c r="E102" s="1031" t="str">
        <f>Translations!$C$504</f>
        <v>Descripción complementaria</v>
      </c>
      <c r="F102" s="1032"/>
      <c r="G102" s="1032"/>
      <c r="H102" s="1032"/>
      <c r="I102" s="1032"/>
      <c r="J102" s="1032"/>
      <c r="K102" s="1032"/>
      <c r="L102" s="1032"/>
      <c r="M102" s="1032"/>
      <c r="N102" s="1032"/>
      <c r="O102" s="172"/>
      <c r="P102" s="244"/>
      <c r="Q102" s="244"/>
      <c r="R102" s="244"/>
      <c r="S102" s="244"/>
    </row>
    <row r="103" spans="1:19" s="243" customFormat="1" ht="5.0999999999999996" customHeight="1" x14ac:dyDescent="0.2">
      <c r="A103" s="163"/>
      <c r="B103" s="35"/>
      <c r="C103" s="35"/>
      <c r="D103" s="184"/>
      <c r="E103" s="184"/>
      <c r="F103" s="184"/>
      <c r="G103" s="184"/>
      <c r="H103" s="184"/>
      <c r="I103" s="184"/>
      <c r="J103" s="184"/>
      <c r="K103" s="184"/>
      <c r="L103" s="184"/>
      <c r="M103" s="184"/>
      <c r="N103" s="184"/>
      <c r="O103" s="172"/>
      <c r="P103" s="244"/>
      <c r="Q103" s="244"/>
      <c r="R103" s="244"/>
      <c r="S103" s="244"/>
    </row>
    <row r="104" spans="1:19" s="243" customFormat="1" ht="12.75" customHeight="1" x14ac:dyDescent="0.2">
      <c r="A104" s="163"/>
      <c r="B104" s="35"/>
      <c r="C104" s="35"/>
      <c r="D104" s="24"/>
      <c r="E104" s="1033" t="str">
        <f>IF(L30=EUConst_Relevant,HYPERLINK("#" &amp; Q104,EUConst_MsgDescription),"")</f>
        <v/>
      </c>
      <c r="F104" s="1033"/>
      <c r="G104" s="1033"/>
      <c r="H104" s="1033"/>
      <c r="I104" s="1033"/>
      <c r="J104" s="1033"/>
      <c r="K104" s="1033"/>
      <c r="L104" s="1033"/>
      <c r="M104" s="1033"/>
      <c r="N104" s="1033"/>
      <c r="O104" s="172"/>
      <c r="P104" s="21" t="s">
        <v>170</v>
      </c>
      <c r="Q104" s="370" t="str">
        <f>"#"&amp;ADDRESS(ROW($C$10),COLUMN($C$10))</f>
        <v>#$C$10</v>
      </c>
      <c r="R104" s="244"/>
      <c r="S104" s="244"/>
    </row>
    <row r="105" spans="1:19" s="243" customFormat="1" ht="5.0999999999999996" customHeight="1" x14ac:dyDescent="0.2">
      <c r="A105" s="163"/>
      <c r="B105" s="35"/>
      <c r="C105" s="35"/>
      <c r="D105" s="184"/>
      <c r="E105" s="184"/>
      <c r="F105" s="184"/>
      <c r="G105" s="184"/>
      <c r="H105" s="184"/>
      <c r="I105" s="184"/>
      <c r="J105" s="184"/>
      <c r="K105" s="184"/>
      <c r="L105" s="184"/>
      <c r="M105" s="184"/>
      <c r="N105" s="184"/>
      <c r="O105" s="172"/>
      <c r="P105" s="138"/>
      <c r="Q105" s="244"/>
      <c r="R105" s="244"/>
      <c r="S105" s="244"/>
    </row>
    <row r="106" spans="1:19" s="243" customFormat="1" ht="38.25" customHeight="1" x14ac:dyDescent="0.2">
      <c r="A106" s="163"/>
      <c r="B106" s="35"/>
      <c r="C106" s="35"/>
      <c r="D106" s="23"/>
      <c r="E106" s="924"/>
      <c r="F106" s="925"/>
      <c r="G106" s="925"/>
      <c r="H106" s="925"/>
      <c r="I106" s="925"/>
      <c r="J106" s="925"/>
      <c r="K106" s="925"/>
      <c r="L106" s="925"/>
      <c r="M106" s="925"/>
      <c r="N106" s="926"/>
      <c r="O106" s="172"/>
      <c r="P106" s="244"/>
      <c r="Q106" s="244"/>
      <c r="R106" s="244"/>
      <c r="S106" s="244"/>
    </row>
    <row r="107" spans="1:19" s="243" customFormat="1" ht="5.0999999999999996" customHeight="1" x14ac:dyDescent="0.2">
      <c r="A107" s="163"/>
      <c r="B107" s="35"/>
      <c r="C107" s="35"/>
      <c r="D107" s="24"/>
      <c r="E107" s="35"/>
      <c r="F107" s="35"/>
      <c r="G107" s="35"/>
      <c r="H107" s="35"/>
      <c r="I107" s="35"/>
      <c r="J107" s="35"/>
      <c r="K107" s="35"/>
      <c r="L107" s="35"/>
      <c r="M107" s="35"/>
      <c r="N107" s="35"/>
      <c r="O107" s="172"/>
      <c r="P107" s="244"/>
      <c r="Q107" s="244"/>
      <c r="R107" s="244"/>
      <c r="S107" s="244"/>
    </row>
    <row r="108" spans="1:19" s="243" customFormat="1" ht="12.75" customHeight="1" x14ac:dyDescent="0.2">
      <c r="A108" s="163"/>
      <c r="B108" s="35"/>
      <c r="C108" s="35"/>
      <c r="D108" s="24"/>
      <c r="E108" s="117"/>
      <c r="F108" s="875" t="str">
        <f>Translations!$C$210</f>
        <v>Referencia a archivos externos (si procede)</v>
      </c>
      <c r="G108" s="875"/>
      <c r="H108" s="875"/>
      <c r="I108" s="875"/>
      <c r="J108" s="875"/>
      <c r="K108" s="826"/>
      <c r="L108" s="826"/>
      <c r="M108" s="826"/>
      <c r="N108" s="826"/>
      <c r="O108" s="172"/>
      <c r="P108" s="244"/>
      <c r="Q108" s="244"/>
      <c r="R108" s="244"/>
      <c r="S108" s="244"/>
    </row>
    <row r="109" spans="1:19" s="243" customFormat="1" ht="5.0999999999999996" customHeight="1" thickBot="1" x14ac:dyDescent="0.25">
      <c r="A109" s="163"/>
      <c r="B109" s="35"/>
      <c r="C109" s="35"/>
      <c r="D109" s="24"/>
      <c r="E109" s="35"/>
      <c r="F109" s="35"/>
      <c r="G109" s="35"/>
      <c r="H109" s="35"/>
      <c r="I109" s="35"/>
      <c r="J109" s="35"/>
      <c r="K109" s="35"/>
      <c r="L109" s="35"/>
      <c r="M109" s="35"/>
      <c r="N109" s="35"/>
      <c r="O109" s="172"/>
      <c r="P109" s="244"/>
      <c r="Q109" s="244"/>
      <c r="R109" s="244"/>
      <c r="S109" s="244"/>
    </row>
    <row r="110" spans="1:19" s="243" customFormat="1" ht="54.75" customHeight="1" x14ac:dyDescent="0.2">
      <c r="A110" s="163"/>
      <c r="B110" s="35"/>
      <c r="C110" s="35"/>
      <c r="D110" s="184" t="s">
        <v>29</v>
      </c>
      <c r="E110" s="928" t="str">
        <f>Translations!$C$258</f>
        <v>¿Se ha seguido el orden jerárquico?</v>
      </c>
      <c r="F110" s="928"/>
      <c r="G110" s="928"/>
      <c r="H110" s="1025"/>
      <c r="I110" s="259"/>
      <c r="J110" s="558" t="str">
        <f>Translations!$C$259</f>
        <v xml:space="preserve"> De no ser así, ¿cuál ha sido el motivo?</v>
      </c>
      <c r="K110" s="852"/>
      <c r="L110" s="853"/>
      <c r="M110" s="853"/>
      <c r="N110" s="867"/>
      <c r="O110" s="172"/>
      <c r="P110" s="244"/>
      <c r="Q110" s="244"/>
      <c r="R110" s="244"/>
      <c r="S110" s="250" t="b">
        <f>AND(I110&lt;&gt;"",I110=FALSE)</f>
        <v>0</v>
      </c>
    </row>
    <row r="111" spans="1:19" s="243" customFormat="1" ht="5.0999999999999996" customHeight="1" x14ac:dyDescent="0.2">
      <c r="A111" s="163"/>
      <c r="B111" s="35"/>
      <c r="C111" s="35"/>
      <c r="D111" s="35"/>
      <c r="E111" s="408"/>
      <c r="F111" s="408"/>
      <c r="G111" s="408"/>
      <c r="H111" s="408"/>
      <c r="I111" s="408"/>
      <c r="J111" s="408"/>
      <c r="K111" s="408"/>
      <c r="L111" s="408"/>
      <c r="M111" s="408"/>
      <c r="N111" s="408"/>
      <c r="O111" s="172"/>
      <c r="P111" s="244"/>
      <c r="Q111" s="244"/>
      <c r="R111" s="244"/>
      <c r="S111" s="252"/>
    </row>
    <row r="112" spans="1:19" s="243" customFormat="1" ht="12.75" customHeight="1" x14ac:dyDescent="0.2">
      <c r="A112" s="163"/>
      <c r="B112" s="35"/>
      <c r="C112" s="35"/>
      <c r="D112" s="11"/>
      <c r="E112" s="11"/>
      <c r="F112" s="640" t="str">
        <f>Translations!$C$264</f>
        <v>Más detalles sobre cualquier posible divergencia con respecto a la jerarquía establecida</v>
      </c>
      <c r="G112" s="640"/>
      <c r="H112" s="640"/>
      <c r="I112" s="640"/>
      <c r="J112" s="640"/>
      <c r="K112" s="640"/>
      <c r="L112" s="640"/>
      <c r="M112" s="640"/>
      <c r="N112" s="640"/>
      <c r="O112" s="172"/>
      <c r="P112" s="244"/>
      <c r="Q112" s="244"/>
      <c r="R112" s="244"/>
      <c r="S112" s="252"/>
    </row>
    <row r="113" spans="1:19" s="243" customFormat="1" ht="25.5" customHeight="1" thickBot="1" x14ac:dyDescent="0.25">
      <c r="A113" s="163"/>
      <c r="B113" s="35"/>
      <c r="C113" s="35"/>
      <c r="D113" s="11"/>
      <c r="E113" s="11"/>
      <c r="F113" s="963"/>
      <c r="G113" s="964"/>
      <c r="H113" s="964"/>
      <c r="I113" s="964"/>
      <c r="J113" s="964"/>
      <c r="K113" s="964"/>
      <c r="L113" s="964"/>
      <c r="M113" s="964"/>
      <c r="N113" s="965"/>
      <c r="O113" s="172"/>
      <c r="P113" s="244"/>
      <c r="Q113" s="244"/>
      <c r="R113" s="244"/>
      <c r="S113" s="272" t="b">
        <f>S110</f>
        <v>0</v>
      </c>
    </row>
    <row r="114" spans="1:19" ht="5.0999999999999996" customHeight="1" x14ac:dyDescent="0.2">
      <c r="B114" s="175"/>
      <c r="C114" s="175"/>
      <c r="D114" s="175"/>
      <c r="E114" s="175"/>
      <c r="F114" s="175"/>
      <c r="G114" s="175"/>
      <c r="H114" s="175"/>
      <c r="I114" s="175"/>
      <c r="J114" s="175"/>
      <c r="K114" s="175"/>
      <c r="L114" s="175"/>
      <c r="M114" s="172"/>
      <c r="N114" s="172"/>
      <c r="O114" s="172"/>
      <c r="P114" s="173"/>
    </row>
    <row r="115" spans="1:19" x14ac:dyDescent="0.2">
      <c r="B115" s="175"/>
      <c r="C115" s="175"/>
      <c r="D115" s="175"/>
      <c r="E115" s="1026" t="str">
        <f>IF(L30=EUConst_Relevant,HYPERLINK(Q115,EUconst_MsgBackToSheetF),"")</f>
        <v/>
      </c>
      <c r="F115" s="1027"/>
      <c r="G115" s="1027"/>
      <c r="H115" s="1027"/>
      <c r="I115" s="1027"/>
      <c r="J115" s="1027"/>
      <c r="K115" s="1027"/>
      <c r="L115" s="1027"/>
      <c r="M115" s="1027"/>
      <c r="N115" s="1028"/>
      <c r="O115" s="172"/>
      <c r="P115" s="185" t="s">
        <v>276</v>
      </c>
      <c r="Q115" s="187" t="str">
        <f>Q32</f>
        <v/>
      </c>
    </row>
    <row r="116" spans="1:19" x14ac:dyDescent="0.2">
      <c r="B116" s="183"/>
      <c r="C116" s="183"/>
      <c r="D116" s="183"/>
      <c r="E116" s="183"/>
      <c r="F116" s="183"/>
      <c r="G116" s="183"/>
      <c r="H116" s="183"/>
      <c r="I116" s="183"/>
      <c r="J116" s="183"/>
      <c r="K116" s="183"/>
      <c r="L116" s="183"/>
      <c r="M116" s="183"/>
      <c r="N116" s="183"/>
      <c r="O116" s="172"/>
    </row>
    <row r="117" spans="1:19" ht="15.75" x14ac:dyDescent="0.25">
      <c r="B117" s="175"/>
      <c r="C117" s="181" t="s">
        <v>102</v>
      </c>
      <c r="D117" s="1035" t="str">
        <f>Translations!$C$425</f>
        <v>Cal</v>
      </c>
      <c r="E117" s="1035"/>
      <c r="F117" s="1035"/>
      <c r="G117" s="1035"/>
      <c r="H117" s="1035"/>
      <c r="I117" s="1035"/>
      <c r="J117" s="1035"/>
      <c r="K117" s="1035"/>
      <c r="L117" s="1035"/>
      <c r="M117" s="1035"/>
      <c r="N117" s="1035"/>
      <c r="O117" s="172"/>
      <c r="P117" s="173"/>
    </row>
    <row r="118" spans="1:19" ht="5.0999999999999996" customHeight="1" x14ac:dyDescent="0.2">
      <c r="B118" s="175"/>
      <c r="C118" s="175"/>
      <c r="D118" s="175"/>
      <c r="E118" s="175"/>
      <c r="F118" s="175"/>
      <c r="G118" s="175"/>
      <c r="H118" s="175"/>
      <c r="I118" s="175"/>
      <c r="J118" s="175"/>
      <c r="K118" s="175"/>
      <c r="L118" s="175"/>
      <c r="M118" s="172"/>
      <c r="N118" s="172"/>
      <c r="O118" s="172"/>
      <c r="P118" s="173"/>
    </row>
    <row r="119" spans="1:19" ht="15" x14ac:dyDescent="0.25">
      <c r="B119" s="175"/>
      <c r="C119" s="182"/>
      <c r="D119" s="1043" t="str">
        <f>Translations!$C$505</f>
        <v>Herramienta para calcular los niveles históricos de actividad de las subinstalaciones de cal</v>
      </c>
      <c r="E119" s="1032"/>
      <c r="F119" s="1032"/>
      <c r="G119" s="1032"/>
      <c r="H119" s="1032"/>
      <c r="I119" s="1032"/>
      <c r="J119" s="1032"/>
      <c r="K119" s="1032"/>
      <c r="L119" s="1032"/>
      <c r="M119" s="1032"/>
      <c r="N119" s="1032"/>
      <c r="O119" s="172"/>
      <c r="P119" s="173"/>
    </row>
    <row r="120" spans="1:19" ht="5.0999999999999996" customHeight="1" thickBot="1" x14ac:dyDescent="0.25">
      <c r="B120" s="175"/>
      <c r="C120" s="175"/>
      <c r="D120" s="175"/>
      <c r="E120" s="175"/>
      <c r="F120" s="175"/>
      <c r="G120" s="175"/>
      <c r="H120" s="175"/>
      <c r="I120" s="175"/>
      <c r="J120" s="175"/>
      <c r="K120" s="175"/>
      <c r="L120" s="175"/>
      <c r="M120" s="172"/>
      <c r="N120" s="172"/>
      <c r="O120" s="172"/>
      <c r="P120" s="173"/>
    </row>
    <row r="121" spans="1:19" ht="15.75" thickBot="1" x14ac:dyDescent="0.3">
      <c r="B121" s="175"/>
      <c r="C121" s="175"/>
      <c r="D121" s="184" t="s">
        <v>26</v>
      </c>
      <c r="E121" s="1031" t="str">
        <f>Translations!$C$435</f>
        <v>Pertinencia de esta herramienta para su instalación:</v>
      </c>
      <c r="F121" s="1031"/>
      <c r="G121" s="1031"/>
      <c r="H121" s="1031"/>
      <c r="I121" s="1031"/>
      <c r="J121" s="1031"/>
      <c r="K121" s="1036"/>
      <c r="L121" s="1037" t="str">
        <f>IF(CNTR_ExistSubInstEntries,IF(COUNTIF(CNTR_SubInstListNames,INDEX(EUconst_BMlistNames,MATCH(Q121,EUconst_BMlistMainNumberOfBM,0)))&gt;0,EUConst_Relevant,EUConst_NotRelevant),"")</f>
        <v/>
      </c>
      <c r="M121" s="1038"/>
      <c r="N121" s="1039"/>
      <c r="O121" s="172"/>
      <c r="P121" s="185" t="s">
        <v>275</v>
      </c>
      <c r="Q121" s="186">
        <v>12</v>
      </c>
      <c r="S121" s="313" t="b">
        <f>L121=EUConst_NotRelevant</f>
        <v>0</v>
      </c>
    </row>
    <row r="122" spans="1:19" x14ac:dyDescent="0.2">
      <c r="B122" s="175"/>
      <c r="C122" s="175"/>
      <c r="D122" s="183"/>
      <c r="E122" s="1029" t="str">
        <f>Translations!$C$436</f>
        <v>Este mensaje se genera automáticamente a partir de los datos introducidos en la hoja «C_InstallationDescription», sección C.I.</v>
      </c>
      <c r="F122" s="1030"/>
      <c r="G122" s="1030"/>
      <c r="H122" s="1030"/>
      <c r="I122" s="1030"/>
      <c r="J122" s="1030"/>
      <c r="K122" s="1030"/>
      <c r="L122" s="1030"/>
      <c r="M122" s="1030"/>
      <c r="N122" s="1030"/>
      <c r="O122" s="172"/>
      <c r="P122" s="173"/>
    </row>
    <row r="123" spans="1:19" x14ac:dyDescent="0.2">
      <c r="B123" s="175"/>
      <c r="C123" s="175"/>
      <c r="D123" s="175"/>
      <c r="E123" s="1026" t="str">
        <f>IF(L121=EUConst_Relevant,HYPERLINK(Q123,EUconst_MsgBackToSheetF),"")</f>
        <v/>
      </c>
      <c r="F123" s="1027"/>
      <c r="G123" s="1027"/>
      <c r="H123" s="1027"/>
      <c r="I123" s="1027"/>
      <c r="J123" s="1027"/>
      <c r="K123" s="1027"/>
      <c r="L123" s="1027"/>
      <c r="M123" s="1027"/>
      <c r="N123" s="1028"/>
      <c r="O123" s="172"/>
      <c r="P123" s="185" t="s">
        <v>276</v>
      </c>
      <c r="Q123" s="187" t="str">
        <f>IF(ISNUMBER(MATCH(Q121,CNTR_SubInstListBMnumbers,0)),"#JUMP_F"&amp;MATCH(Q121,CNTR_SubInstListBMnumbers,0),"")</f>
        <v/>
      </c>
    </row>
    <row r="124" spans="1:19" ht="5.0999999999999996" customHeight="1" x14ac:dyDescent="0.2">
      <c r="B124" s="175"/>
      <c r="C124" s="175"/>
      <c r="D124" s="175"/>
      <c r="E124" s="175"/>
      <c r="F124" s="175"/>
      <c r="G124" s="175"/>
      <c r="H124" s="175"/>
      <c r="I124" s="175"/>
      <c r="J124" s="175"/>
      <c r="K124" s="175"/>
      <c r="L124" s="175"/>
      <c r="M124" s="172"/>
      <c r="N124" s="172"/>
      <c r="O124" s="172"/>
      <c r="P124" s="173"/>
    </row>
    <row r="125" spans="1:19" s="243" customFormat="1" ht="12.75" customHeight="1" x14ac:dyDescent="0.2">
      <c r="A125" s="163"/>
      <c r="B125" s="35"/>
      <c r="C125" s="35"/>
      <c r="D125" s="184" t="s">
        <v>27</v>
      </c>
      <c r="E125" s="1031" t="str">
        <f>Translations!$C$249</f>
        <v>Información sobre la metodología empleada</v>
      </c>
      <c r="F125" s="1032"/>
      <c r="G125" s="1032"/>
      <c r="H125" s="1032"/>
      <c r="I125" s="1032"/>
      <c r="J125" s="1032"/>
      <c r="K125" s="1032"/>
      <c r="L125" s="1032"/>
      <c r="M125" s="1032"/>
      <c r="N125" s="1032"/>
      <c r="O125" s="172"/>
      <c r="P125" s="244"/>
      <c r="Q125" s="244"/>
      <c r="R125" s="244"/>
      <c r="S125" s="244"/>
    </row>
    <row r="126" spans="1:19" s="243" customFormat="1" ht="12.75" customHeight="1" x14ac:dyDescent="0.2">
      <c r="A126" s="163"/>
      <c r="B126" s="35"/>
      <c r="C126" s="35"/>
      <c r="D126" s="24"/>
      <c r="E126" s="694" t="str">
        <f>Translations!$C$506</f>
        <v>Seleccione a continuación la fuente de datos utilizada para las propiedades de la cal (contenido de CaO y MgO) con arreglo al anexo VII, sección 4.6, de las FAR.</v>
      </c>
      <c r="F126" s="695"/>
      <c r="G126" s="695"/>
      <c r="H126" s="695"/>
      <c r="I126" s="695"/>
      <c r="J126" s="695"/>
      <c r="K126" s="695"/>
      <c r="L126" s="695"/>
      <c r="M126" s="695"/>
      <c r="N126" s="695"/>
      <c r="O126" s="172"/>
      <c r="P126" s="244"/>
      <c r="Q126" s="244"/>
      <c r="R126" s="244"/>
      <c r="S126" s="244"/>
    </row>
    <row r="127" spans="1:19" s="243" customFormat="1" ht="25.5" customHeight="1" x14ac:dyDescent="0.2">
      <c r="A127" s="163"/>
      <c r="B127" s="35"/>
      <c r="C127" s="35"/>
      <c r="D127" s="24"/>
      <c r="E127" s="694" t="str">
        <f>Translations!$C$253</f>
        <v>Dado que puede haber más de una fuente de datos, el formulario permite indicar hasta tres. Si hubiera aún más fuentes de datos, seleccione las tres principales y explique el resto en la descripción de la metodología.</v>
      </c>
      <c r="F127" s="695"/>
      <c r="G127" s="695"/>
      <c r="H127" s="695"/>
      <c r="I127" s="695"/>
      <c r="J127" s="695"/>
      <c r="K127" s="695"/>
      <c r="L127" s="695"/>
      <c r="M127" s="695"/>
      <c r="N127" s="695"/>
      <c r="O127" s="172"/>
      <c r="P127" s="244"/>
      <c r="Q127" s="244"/>
      <c r="R127" s="244"/>
      <c r="S127" s="244"/>
    </row>
    <row r="128" spans="1:19" s="263" customFormat="1" ht="25.5" customHeight="1" x14ac:dyDescent="0.2">
      <c r="A128" s="262"/>
      <c r="B128" s="118"/>
      <c r="C128" s="35"/>
      <c r="D128" s="119"/>
      <c r="E128" s="120"/>
      <c r="F128" s="120"/>
      <c r="G128" s="120"/>
      <c r="H128" s="120"/>
      <c r="I128" s="844" t="str">
        <f>Translations!$C$254</f>
        <v>Fuente de datos</v>
      </c>
      <c r="J128" s="844"/>
      <c r="K128" s="844" t="str">
        <f>Translations!$C$255</f>
        <v>Otra fuente de datos (si procede)</v>
      </c>
      <c r="L128" s="844"/>
      <c r="M128" s="844" t="str">
        <f>Translations!$C$255</f>
        <v>Otra fuente de datos (si procede)</v>
      </c>
      <c r="N128" s="844"/>
      <c r="O128" s="172"/>
      <c r="P128" s="261"/>
      <c r="Q128" s="261"/>
      <c r="R128" s="261"/>
      <c r="S128" s="261"/>
    </row>
    <row r="129" spans="1:19" s="243" customFormat="1" ht="12.75" customHeight="1" x14ac:dyDescent="0.2">
      <c r="A129" s="163"/>
      <c r="B129" s="35"/>
      <c r="C129" s="35"/>
      <c r="D129" s="24"/>
      <c r="E129" s="117" t="s">
        <v>147</v>
      </c>
      <c r="F129" s="850" t="str">
        <f>Translations!$C$507</f>
        <v>Datos de la composición</v>
      </c>
      <c r="G129" s="850"/>
      <c r="H129" s="851"/>
      <c r="I129" s="852"/>
      <c r="J129" s="853"/>
      <c r="K129" s="854"/>
      <c r="L129" s="855"/>
      <c r="M129" s="854"/>
      <c r="N129" s="871"/>
      <c r="O129" s="172"/>
      <c r="P129" s="244"/>
      <c r="Q129" s="244"/>
      <c r="R129" s="244"/>
      <c r="S129" s="244"/>
    </row>
    <row r="130" spans="1:19" ht="5.0999999999999996" customHeight="1" x14ac:dyDescent="0.2">
      <c r="B130" s="175"/>
      <c r="C130" s="175"/>
      <c r="D130" s="175"/>
      <c r="E130" s="175"/>
      <c r="F130" s="175"/>
      <c r="G130" s="175"/>
      <c r="H130" s="175"/>
      <c r="I130" s="175"/>
      <c r="J130" s="175"/>
      <c r="K130" s="175"/>
      <c r="L130" s="175"/>
      <c r="M130" s="172"/>
      <c r="N130" s="172"/>
      <c r="O130" s="172"/>
      <c r="P130" s="173"/>
    </row>
    <row r="131" spans="1:19" s="243" customFormat="1" ht="12.75" customHeight="1" x14ac:dyDescent="0.2">
      <c r="A131" s="163"/>
      <c r="B131" s="35"/>
      <c r="C131" s="35"/>
      <c r="D131" s="184" t="s">
        <v>28</v>
      </c>
      <c r="E131" s="1031" t="str">
        <f>Translations!$C$504</f>
        <v>Descripción complementaria</v>
      </c>
      <c r="F131" s="1032"/>
      <c r="G131" s="1032"/>
      <c r="H131" s="1032"/>
      <c r="I131" s="1032"/>
      <c r="J131" s="1032"/>
      <c r="K131" s="1032"/>
      <c r="L131" s="1032"/>
      <c r="M131" s="1032"/>
      <c r="N131" s="1032"/>
      <c r="O131" s="172"/>
      <c r="P131" s="244"/>
      <c r="Q131" s="244"/>
      <c r="R131" s="244"/>
      <c r="S131" s="244"/>
    </row>
    <row r="132" spans="1:19" s="243" customFormat="1" ht="5.0999999999999996" customHeight="1" x14ac:dyDescent="0.2">
      <c r="A132" s="163"/>
      <c r="B132" s="35"/>
      <c r="C132" s="35"/>
      <c r="D132" s="184"/>
      <c r="E132" s="184"/>
      <c r="F132" s="184"/>
      <c r="G132" s="184"/>
      <c r="H132" s="184"/>
      <c r="I132" s="184"/>
      <c r="J132" s="184"/>
      <c r="K132" s="184"/>
      <c r="L132" s="184"/>
      <c r="M132" s="184"/>
      <c r="N132" s="184"/>
      <c r="O132" s="172"/>
      <c r="P132" s="244"/>
      <c r="Q132" s="244"/>
      <c r="R132" s="244"/>
      <c r="S132" s="244"/>
    </row>
    <row r="133" spans="1:19" s="243" customFormat="1" ht="12.75" customHeight="1" x14ac:dyDescent="0.2">
      <c r="A133" s="163"/>
      <c r="B133" s="35"/>
      <c r="C133" s="35"/>
      <c r="D133" s="24"/>
      <c r="E133" s="1033" t="str">
        <f>IF(L121=EUConst_Relevant,HYPERLINK("#" &amp; Q133,EUConst_MsgDescription),"")</f>
        <v/>
      </c>
      <c r="F133" s="1033"/>
      <c r="G133" s="1033"/>
      <c r="H133" s="1033"/>
      <c r="I133" s="1033"/>
      <c r="J133" s="1033"/>
      <c r="K133" s="1033"/>
      <c r="L133" s="1033"/>
      <c r="M133" s="1033"/>
      <c r="N133" s="1033"/>
      <c r="O133" s="172"/>
      <c r="P133" s="21" t="s">
        <v>170</v>
      </c>
      <c r="Q133" s="370" t="str">
        <f>"#"&amp;ADDRESS(ROW($C$10),COLUMN($C$10))</f>
        <v>#$C$10</v>
      </c>
      <c r="R133" s="244"/>
      <c r="S133" s="244"/>
    </row>
    <row r="134" spans="1:19" s="243" customFormat="1" ht="5.0999999999999996" customHeight="1" x14ac:dyDescent="0.2">
      <c r="A134" s="163"/>
      <c r="B134" s="35"/>
      <c r="C134" s="35"/>
      <c r="D134" s="184"/>
      <c r="E134" s="184"/>
      <c r="F134" s="184"/>
      <c r="G134" s="184"/>
      <c r="H134" s="184"/>
      <c r="I134" s="184"/>
      <c r="J134" s="184"/>
      <c r="K134" s="184"/>
      <c r="L134" s="184"/>
      <c r="M134" s="184"/>
      <c r="N134" s="184"/>
      <c r="O134" s="172"/>
      <c r="P134" s="138"/>
      <c r="Q134" s="244"/>
      <c r="R134" s="244"/>
      <c r="S134" s="244"/>
    </row>
    <row r="135" spans="1:19" s="243" customFormat="1" ht="38.25" customHeight="1" x14ac:dyDescent="0.2">
      <c r="A135" s="163"/>
      <c r="B135" s="35"/>
      <c r="C135" s="35"/>
      <c r="D135" s="23"/>
      <c r="E135" s="924"/>
      <c r="F135" s="925"/>
      <c r="G135" s="925"/>
      <c r="H135" s="925"/>
      <c r="I135" s="925"/>
      <c r="J135" s="925"/>
      <c r="K135" s="925"/>
      <c r="L135" s="925"/>
      <c r="M135" s="925"/>
      <c r="N135" s="926"/>
      <c r="O135" s="172"/>
      <c r="P135" s="244"/>
      <c r="Q135" s="244"/>
      <c r="R135" s="244"/>
      <c r="S135" s="244"/>
    </row>
    <row r="136" spans="1:19" s="243" customFormat="1" ht="5.0999999999999996" customHeight="1" x14ac:dyDescent="0.2">
      <c r="A136" s="163"/>
      <c r="B136" s="35"/>
      <c r="C136" s="35"/>
      <c r="D136" s="24"/>
      <c r="E136" s="35"/>
      <c r="F136" s="35"/>
      <c r="G136" s="35"/>
      <c r="H136" s="35"/>
      <c r="I136" s="35"/>
      <c r="J136" s="35"/>
      <c r="K136" s="35"/>
      <c r="L136" s="35"/>
      <c r="M136" s="35"/>
      <c r="N136" s="35"/>
      <c r="O136" s="172"/>
      <c r="P136" s="244"/>
      <c r="Q136" s="244"/>
      <c r="R136" s="244"/>
      <c r="S136" s="244"/>
    </row>
    <row r="137" spans="1:19" s="243" customFormat="1" ht="12.75" customHeight="1" x14ac:dyDescent="0.2">
      <c r="A137" s="163"/>
      <c r="B137" s="35"/>
      <c r="C137" s="35"/>
      <c r="D137" s="24"/>
      <c r="E137" s="117"/>
      <c r="F137" s="875" t="str">
        <f>Translations!$C$210</f>
        <v>Referencia a archivos externos (si procede)</v>
      </c>
      <c r="G137" s="875"/>
      <c r="H137" s="875"/>
      <c r="I137" s="875"/>
      <c r="J137" s="875"/>
      <c r="K137" s="826"/>
      <c r="L137" s="826"/>
      <c r="M137" s="826"/>
      <c r="N137" s="826"/>
      <c r="O137" s="172"/>
      <c r="P137" s="244"/>
      <c r="Q137" s="244"/>
      <c r="R137" s="244"/>
      <c r="S137" s="244"/>
    </row>
    <row r="138" spans="1:19" s="243" customFormat="1" ht="5.0999999999999996" customHeight="1" thickBot="1" x14ac:dyDescent="0.25">
      <c r="A138" s="163"/>
      <c r="B138" s="35"/>
      <c r="C138" s="35"/>
      <c r="D138" s="24"/>
      <c r="E138" s="35"/>
      <c r="F138" s="35"/>
      <c r="G138" s="35"/>
      <c r="H138" s="35"/>
      <c r="I138" s="35"/>
      <c r="J138" s="35"/>
      <c r="K138" s="35"/>
      <c r="L138" s="35"/>
      <c r="M138" s="35"/>
      <c r="N138" s="35"/>
      <c r="O138" s="172"/>
      <c r="P138" s="244"/>
      <c r="Q138" s="244"/>
      <c r="R138" s="244"/>
      <c r="S138" s="244"/>
    </row>
    <row r="139" spans="1:19" s="243" customFormat="1" ht="51.75" customHeight="1" x14ac:dyDescent="0.2">
      <c r="A139" s="163"/>
      <c r="B139" s="35"/>
      <c r="C139" s="35"/>
      <c r="D139" s="184" t="s">
        <v>29</v>
      </c>
      <c r="E139" s="928" t="str">
        <f>Translations!$C$258</f>
        <v>¿Se ha seguido el orden jerárquico?</v>
      </c>
      <c r="F139" s="928"/>
      <c r="G139" s="928"/>
      <c r="H139" s="1025"/>
      <c r="I139" s="259"/>
      <c r="J139" s="558" t="str">
        <f>Translations!$C$259</f>
        <v xml:space="preserve"> De no ser así, ¿cuál ha sido el motivo?</v>
      </c>
      <c r="K139" s="852"/>
      <c r="L139" s="853"/>
      <c r="M139" s="853"/>
      <c r="N139" s="867"/>
      <c r="O139" s="172"/>
      <c r="P139" s="244"/>
      <c r="Q139" s="244"/>
      <c r="R139" s="244"/>
      <c r="S139" s="250" t="b">
        <f>AND(I139&lt;&gt;"",I139=FALSE)</f>
        <v>0</v>
      </c>
    </row>
    <row r="140" spans="1:19" s="243" customFormat="1" ht="5.0999999999999996" customHeight="1" x14ac:dyDescent="0.2">
      <c r="A140" s="163"/>
      <c r="B140" s="35"/>
      <c r="C140" s="35"/>
      <c r="D140" s="35"/>
      <c r="E140" s="408"/>
      <c r="F140" s="408"/>
      <c r="G140" s="408"/>
      <c r="H140" s="408"/>
      <c r="I140" s="408"/>
      <c r="J140" s="408"/>
      <c r="K140" s="408"/>
      <c r="L140" s="408"/>
      <c r="M140" s="408"/>
      <c r="N140" s="408"/>
      <c r="O140" s="172"/>
      <c r="P140" s="244"/>
      <c r="Q140" s="244"/>
      <c r="R140" s="244"/>
      <c r="S140" s="252"/>
    </row>
    <row r="141" spans="1:19" s="243" customFormat="1" ht="12.75" customHeight="1" x14ac:dyDescent="0.2">
      <c r="A141" s="163"/>
      <c r="B141" s="35"/>
      <c r="C141" s="35"/>
      <c r="D141" s="11"/>
      <c r="E141" s="11"/>
      <c r="F141" s="640" t="str">
        <f>Translations!$C$264</f>
        <v>Más detalles sobre cualquier posible divergencia con respecto a la jerarquía establecida</v>
      </c>
      <c r="G141" s="640"/>
      <c r="H141" s="640"/>
      <c r="I141" s="640"/>
      <c r="J141" s="640"/>
      <c r="K141" s="640"/>
      <c r="L141" s="640"/>
      <c r="M141" s="640"/>
      <c r="N141" s="640"/>
      <c r="O141" s="172"/>
      <c r="P141" s="244"/>
      <c r="Q141" s="244"/>
      <c r="R141" s="244"/>
      <c r="S141" s="252"/>
    </row>
    <row r="142" spans="1:19" s="243" customFormat="1" ht="25.5" customHeight="1" thickBot="1" x14ac:dyDescent="0.25">
      <c r="A142" s="163"/>
      <c r="B142" s="35"/>
      <c r="C142" s="35"/>
      <c r="D142" s="11"/>
      <c r="E142" s="11"/>
      <c r="F142" s="963"/>
      <c r="G142" s="964"/>
      <c r="H142" s="964"/>
      <c r="I142" s="964"/>
      <c r="J142" s="964"/>
      <c r="K142" s="964"/>
      <c r="L142" s="964"/>
      <c r="M142" s="964"/>
      <c r="N142" s="965"/>
      <c r="O142" s="172"/>
      <c r="P142" s="244"/>
      <c r="Q142" s="244"/>
      <c r="R142" s="244"/>
      <c r="S142" s="272" t="b">
        <f>S139</f>
        <v>0</v>
      </c>
    </row>
    <row r="143" spans="1:19" s="243" customFormat="1" ht="5.0999999999999996" customHeight="1" x14ac:dyDescent="0.2">
      <c r="A143" s="163"/>
      <c r="B143" s="35"/>
      <c r="C143" s="35"/>
      <c r="D143" s="24"/>
      <c r="E143" s="35"/>
      <c r="F143" s="35"/>
      <c r="G143" s="35"/>
      <c r="H143" s="35"/>
      <c r="I143" s="35"/>
      <c r="J143" s="35"/>
      <c r="K143" s="35"/>
      <c r="L143" s="35"/>
      <c r="M143" s="35"/>
      <c r="N143" s="35"/>
      <c r="O143" s="172"/>
      <c r="P143" s="244"/>
      <c r="Q143" s="244"/>
      <c r="R143" s="244"/>
      <c r="S143" s="244"/>
    </row>
    <row r="144" spans="1:19" x14ac:dyDescent="0.2">
      <c r="B144" s="175"/>
      <c r="C144" s="175"/>
      <c r="D144" s="175"/>
      <c r="E144" s="1026" t="str">
        <f>IF(L121=EUConst_Relevant,HYPERLINK(Q144,EUconst_MsgBackToSheetF),"")</f>
        <v/>
      </c>
      <c r="F144" s="1027"/>
      <c r="G144" s="1027"/>
      <c r="H144" s="1027"/>
      <c r="I144" s="1027"/>
      <c r="J144" s="1027"/>
      <c r="K144" s="1027"/>
      <c r="L144" s="1027"/>
      <c r="M144" s="1027"/>
      <c r="N144" s="1028"/>
      <c r="O144" s="172"/>
      <c r="P144" s="185" t="s">
        <v>276</v>
      </c>
      <c r="Q144" s="187" t="str">
        <f>Q123</f>
        <v/>
      </c>
    </row>
    <row r="145" spans="1:19" x14ac:dyDescent="0.2">
      <c r="B145" s="183"/>
      <c r="C145" s="183"/>
      <c r="D145" s="183"/>
      <c r="E145" s="183"/>
      <c r="F145" s="183"/>
      <c r="G145" s="183"/>
      <c r="H145" s="183"/>
      <c r="I145" s="183"/>
      <c r="J145" s="183"/>
      <c r="K145" s="183"/>
      <c r="L145" s="183"/>
      <c r="M145" s="183"/>
      <c r="N145" s="183"/>
      <c r="O145" s="172"/>
    </row>
    <row r="146" spans="1:19" ht="15.75" x14ac:dyDescent="0.25">
      <c r="B146" s="175"/>
      <c r="C146" s="181" t="s">
        <v>245</v>
      </c>
      <c r="D146" s="1035" t="str">
        <f>Translations!$C$426</f>
        <v>Dolima</v>
      </c>
      <c r="E146" s="1035"/>
      <c r="F146" s="1035"/>
      <c r="G146" s="1035"/>
      <c r="H146" s="1035"/>
      <c r="I146" s="1035"/>
      <c r="J146" s="1035"/>
      <c r="K146" s="1035"/>
      <c r="L146" s="1035"/>
      <c r="M146" s="1035"/>
      <c r="N146" s="1035"/>
      <c r="O146" s="172"/>
      <c r="P146" s="173"/>
    </row>
    <row r="147" spans="1:19" ht="5.0999999999999996" customHeight="1" x14ac:dyDescent="0.2">
      <c r="B147" s="175"/>
      <c r="C147" s="175"/>
      <c r="D147" s="175"/>
      <c r="E147" s="175"/>
      <c r="F147" s="175"/>
      <c r="G147" s="175"/>
      <c r="H147" s="175"/>
      <c r="I147" s="175"/>
      <c r="J147" s="175"/>
      <c r="K147" s="175"/>
      <c r="L147" s="175"/>
      <c r="M147" s="172"/>
      <c r="N147" s="172"/>
      <c r="O147" s="172"/>
      <c r="P147" s="173"/>
    </row>
    <row r="148" spans="1:19" ht="15" x14ac:dyDescent="0.25">
      <c r="B148" s="175"/>
      <c r="C148" s="182"/>
      <c r="D148" s="1043" t="str">
        <f>Translations!$C$508</f>
        <v>Herramienta para calcular los valores históricos de actividad de las subinstalaciones de dolima</v>
      </c>
      <c r="E148" s="1032"/>
      <c r="F148" s="1032"/>
      <c r="G148" s="1032"/>
      <c r="H148" s="1032"/>
      <c r="I148" s="1032"/>
      <c r="J148" s="1032"/>
      <c r="K148" s="1032"/>
      <c r="L148" s="1032"/>
      <c r="M148" s="1032"/>
      <c r="N148" s="1032"/>
      <c r="O148" s="172"/>
      <c r="P148" s="173"/>
    </row>
    <row r="149" spans="1:19" ht="5.0999999999999996" customHeight="1" thickBot="1" x14ac:dyDescent="0.25">
      <c r="B149" s="175"/>
      <c r="C149" s="175"/>
      <c r="D149" s="175"/>
      <c r="E149" s="175"/>
      <c r="F149" s="175"/>
      <c r="G149" s="175"/>
      <c r="H149" s="175"/>
      <c r="I149" s="175"/>
      <c r="J149" s="175"/>
      <c r="K149" s="175"/>
      <c r="L149" s="175"/>
      <c r="M149" s="172"/>
      <c r="N149" s="172"/>
      <c r="O149" s="172"/>
      <c r="P149" s="173"/>
    </row>
    <row r="150" spans="1:19" ht="15.75" thickBot="1" x14ac:dyDescent="0.3">
      <c r="B150" s="175"/>
      <c r="C150" s="175"/>
      <c r="D150" s="184" t="s">
        <v>26</v>
      </c>
      <c r="E150" s="1031" t="str">
        <f>Translations!$C$435</f>
        <v>Pertinencia de esta herramienta para su instalación:</v>
      </c>
      <c r="F150" s="1031"/>
      <c r="G150" s="1031"/>
      <c r="H150" s="1031"/>
      <c r="I150" s="1031"/>
      <c r="J150" s="1031"/>
      <c r="K150" s="1036"/>
      <c r="L150" s="1037" t="str">
        <f>IF(CNTR_ExistSubInstEntries,IF(COUNTIF(CNTR_SubInstListNames,INDEX(EUconst_BMlistNames,MATCH(Q150,EUconst_BMlistMainNumberOfBM,0)))&gt;0,EUConst_Relevant,EUConst_NotRelevant),"")</f>
        <v/>
      </c>
      <c r="M150" s="1038"/>
      <c r="N150" s="1039"/>
      <c r="O150" s="172"/>
      <c r="P150" s="185" t="s">
        <v>275</v>
      </c>
      <c r="Q150" s="186">
        <v>13</v>
      </c>
      <c r="S150" s="313" t="b">
        <f>L150=EUConst_NotRelevant</f>
        <v>0</v>
      </c>
    </row>
    <row r="151" spans="1:19" x14ac:dyDescent="0.2">
      <c r="B151" s="175"/>
      <c r="C151" s="175"/>
      <c r="D151" s="183"/>
      <c r="E151" s="1029" t="str">
        <f>Translations!$C$436</f>
        <v>Este mensaje se genera automáticamente a partir de los datos introducidos en la hoja «C_InstallationDescription», sección C.I.</v>
      </c>
      <c r="F151" s="1030"/>
      <c r="G151" s="1030"/>
      <c r="H151" s="1030"/>
      <c r="I151" s="1030"/>
      <c r="J151" s="1030"/>
      <c r="K151" s="1030"/>
      <c r="L151" s="1030"/>
      <c r="M151" s="1030"/>
      <c r="N151" s="1030"/>
      <c r="O151" s="172"/>
      <c r="P151" s="173"/>
    </row>
    <row r="152" spans="1:19" x14ac:dyDescent="0.2">
      <c r="B152" s="175"/>
      <c r="C152" s="175"/>
      <c r="D152" s="175"/>
      <c r="E152" s="1026" t="str">
        <f>IF(L150=EUConst_Relevant,HYPERLINK(Q152,EUconst_MsgBackToSheetF),"")</f>
        <v/>
      </c>
      <c r="F152" s="1027"/>
      <c r="G152" s="1027"/>
      <c r="H152" s="1027"/>
      <c r="I152" s="1027"/>
      <c r="J152" s="1027"/>
      <c r="K152" s="1027"/>
      <c r="L152" s="1027"/>
      <c r="M152" s="1027"/>
      <c r="N152" s="1028"/>
      <c r="O152" s="172"/>
      <c r="P152" s="185" t="s">
        <v>276</v>
      </c>
      <c r="Q152" s="187" t="str">
        <f>IF(ISNUMBER(MATCH(Q150,CNTR_SubInstListBMnumbers,0)),"#JUMP_F"&amp;MATCH(Q150,CNTR_SubInstListBMnumbers,0),"")</f>
        <v/>
      </c>
    </row>
    <row r="153" spans="1:19" ht="5.0999999999999996" customHeight="1" x14ac:dyDescent="0.2">
      <c r="B153" s="175"/>
      <c r="C153" s="175"/>
      <c r="D153" s="175"/>
      <c r="E153" s="175"/>
      <c r="F153" s="175"/>
      <c r="G153" s="175"/>
      <c r="H153" s="175"/>
      <c r="I153" s="175"/>
      <c r="J153" s="175"/>
      <c r="K153" s="175"/>
      <c r="L153" s="175"/>
      <c r="M153" s="172"/>
      <c r="N153" s="172"/>
      <c r="O153" s="172"/>
      <c r="P153" s="173"/>
    </row>
    <row r="154" spans="1:19" s="243" customFormat="1" ht="12.75" customHeight="1" x14ac:dyDescent="0.2">
      <c r="A154" s="163"/>
      <c r="B154" s="35"/>
      <c r="C154" s="35"/>
      <c r="D154" s="184" t="s">
        <v>27</v>
      </c>
      <c r="E154" s="1031" t="str">
        <f>Translations!$C$249</f>
        <v>Información sobre la metodología empleada</v>
      </c>
      <c r="F154" s="1032"/>
      <c r="G154" s="1032"/>
      <c r="H154" s="1032"/>
      <c r="I154" s="1032"/>
      <c r="J154" s="1032"/>
      <c r="K154" s="1032"/>
      <c r="L154" s="1032"/>
      <c r="M154" s="1032"/>
      <c r="N154" s="1032"/>
      <c r="O154" s="172"/>
      <c r="P154" s="244"/>
      <c r="Q154" s="244"/>
      <c r="R154" s="244"/>
      <c r="S154" s="244"/>
    </row>
    <row r="155" spans="1:19" s="243" customFormat="1" ht="12.75" customHeight="1" x14ac:dyDescent="0.2">
      <c r="A155" s="163"/>
      <c r="B155" s="35"/>
      <c r="C155" s="35"/>
      <c r="D155" s="24"/>
      <c r="E155" s="694" t="str">
        <f>Translations!$C$506</f>
        <v>Seleccione a continuación la fuente de datos utilizada para las propiedades de la cal (contenido de CaO y MgO) con arreglo al anexo VII, sección 4.6, de las FAR.</v>
      </c>
      <c r="F155" s="695"/>
      <c r="G155" s="695"/>
      <c r="H155" s="695"/>
      <c r="I155" s="695"/>
      <c r="J155" s="695"/>
      <c r="K155" s="695"/>
      <c r="L155" s="695"/>
      <c r="M155" s="695"/>
      <c r="N155" s="695"/>
      <c r="O155" s="172"/>
      <c r="P155" s="244"/>
      <c r="Q155" s="244"/>
      <c r="R155" s="244"/>
      <c r="S155" s="244"/>
    </row>
    <row r="156" spans="1:19" s="243" customFormat="1" ht="25.5" customHeight="1" x14ac:dyDescent="0.2">
      <c r="A156" s="163"/>
      <c r="B156" s="35"/>
      <c r="C156" s="35"/>
      <c r="D156" s="24"/>
      <c r="E156" s="694" t="str">
        <f>Translations!$C$253</f>
        <v>Dado que puede haber más de una fuente de datos, el formulario permite indicar hasta tres. Si hubiera aún más fuentes de datos, seleccione las tres principales y explique el resto en la descripción de la metodología.</v>
      </c>
      <c r="F156" s="695"/>
      <c r="G156" s="695"/>
      <c r="H156" s="695"/>
      <c r="I156" s="695"/>
      <c r="J156" s="695"/>
      <c r="K156" s="695"/>
      <c r="L156" s="695"/>
      <c r="M156" s="695"/>
      <c r="N156" s="695"/>
      <c r="O156" s="172"/>
      <c r="P156" s="244"/>
      <c r="Q156" s="244"/>
      <c r="R156" s="244"/>
      <c r="S156" s="244"/>
    </row>
    <row r="157" spans="1:19" s="263" customFormat="1" ht="25.5" customHeight="1" x14ac:dyDescent="0.2">
      <c r="A157" s="262"/>
      <c r="B157" s="118"/>
      <c r="C157" s="35"/>
      <c r="D157" s="119"/>
      <c r="E157" s="120"/>
      <c r="F157" s="120"/>
      <c r="G157" s="120"/>
      <c r="H157" s="120"/>
      <c r="I157" s="844" t="str">
        <f>Translations!$C$254</f>
        <v>Fuente de datos</v>
      </c>
      <c r="J157" s="844"/>
      <c r="K157" s="844" t="str">
        <f>Translations!$C$255</f>
        <v>Otra fuente de datos (si procede)</v>
      </c>
      <c r="L157" s="844"/>
      <c r="M157" s="844" t="str">
        <f>Translations!$C$255</f>
        <v>Otra fuente de datos (si procede)</v>
      </c>
      <c r="N157" s="844"/>
      <c r="O157" s="172"/>
      <c r="P157" s="261"/>
      <c r="Q157" s="261"/>
      <c r="R157" s="261"/>
      <c r="S157" s="261"/>
    </row>
    <row r="158" spans="1:19" s="243" customFormat="1" ht="12.75" customHeight="1" x14ac:dyDescent="0.2">
      <c r="A158" s="163"/>
      <c r="B158" s="35"/>
      <c r="C158" s="35"/>
      <c r="D158" s="24"/>
      <c r="E158" s="117"/>
      <c r="F158" s="850" t="str">
        <f>Translations!$C$507</f>
        <v>Datos de la composición</v>
      </c>
      <c r="G158" s="850"/>
      <c r="H158" s="851"/>
      <c r="I158" s="852"/>
      <c r="J158" s="853"/>
      <c r="K158" s="854"/>
      <c r="L158" s="855"/>
      <c r="M158" s="854"/>
      <c r="N158" s="871"/>
      <c r="O158" s="172"/>
      <c r="P158" s="244"/>
      <c r="Q158" s="244"/>
      <c r="R158" s="244"/>
      <c r="S158" s="244"/>
    </row>
    <row r="159" spans="1:19" ht="5.0999999999999996" customHeight="1" x14ac:dyDescent="0.2">
      <c r="B159" s="175"/>
      <c r="C159" s="175"/>
      <c r="D159" s="175"/>
      <c r="E159" s="175"/>
      <c r="F159" s="175"/>
      <c r="G159" s="175"/>
      <c r="H159" s="175"/>
      <c r="I159" s="175"/>
      <c r="J159" s="175"/>
      <c r="K159" s="175"/>
      <c r="L159" s="175"/>
      <c r="M159" s="172"/>
      <c r="N159" s="172"/>
      <c r="O159" s="172"/>
      <c r="P159" s="173"/>
    </row>
    <row r="160" spans="1:19" s="243" customFormat="1" ht="12.75" customHeight="1" x14ac:dyDescent="0.2">
      <c r="A160" s="163"/>
      <c r="B160" s="35"/>
      <c r="C160" s="35"/>
      <c r="D160" s="184" t="s">
        <v>28</v>
      </c>
      <c r="E160" s="1031" t="str">
        <f>Translations!$C$504</f>
        <v>Descripción complementaria</v>
      </c>
      <c r="F160" s="1032"/>
      <c r="G160" s="1032"/>
      <c r="H160" s="1032"/>
      <c r="I160" s="1032"/>
      <c r="J160" s="1032"/>
      <c r="K160" s="1032"/>
      <c r="L160" s="1032"/>
      <c r="M160" s="1032"/>
      <c r="N160" s="1032"/>
      <c r="O160" s="172"/>
      <c r="P160" s="244"/>
      <c r="Q160" s="244"/>
      <c r="R160" s="244"/>
      <c r="S160" s="244"/>
    </row>
    <row r="161" spans="1:19" s="243" customFormat="1" ht="5.0999999999999996" customHeight="1" x14ac:dyDescent="0.2">
      <c r="A161" s="163"/>
      <c r="B161" s="35"/>
      <c r="C161" s="35"/>
      <c r="D161" s="184"/>
      <c r="E161" s="184"/>
      <c r="F161" s="184"/>
      <c r="G161" s="184"/>
      <c r="H161" s="184"/>
      <c r="I161" s="184"/>
      <c r="J161" s="184"/>
      <c r="K161" s="184"/>
      <c r="L161" s="184"/>
      <c r="M161" s="184"/>
      <c r="N161" s="184"/>
      <c r="O161" s="172"/>
      <c r="P161" s="244"/>
      <c r="Q161" s="244"/>
      <c r="R161" s="244"/>
      <c r="S161" s="244"/>
    </row>
    <row r="162" spans="1:19" s="243" customFormat="1" ht="12.75" customHeight="1" x14ac:dyDescent="0.2">
      <c r="A162" s="163"/>
      <c r="B162" s="35"/>
      <c r="C162" s="35"/>
      <c r="D162" s="24"/>
      <c r="E162" s="1033" t="str">
        <f>IF(L150=EUConst_Relevant,HYPERLINK("#" &amp; Q162,EUConst_MsgDescription),"")</f>
        <v/>
      </c>
      <c r="F162" s="1033"/>
      <c r="G162" s="1033"/>
      <c r="H162" s="1033"/>
      <c r="I162" s="1033"/>
      <c r="J162" s="1033"/>
      <c r="K162" s="1033"/>
      <c r="L162" s="1033"/>
      <c r="M162" s="1033"/>
      <c r="N162" s="1033"/>
      <c r="O162" s="172"/>
      <c r="P162" s="21" t="s">
        <v>170</v>
      </c>
      <c r="Q162" s="370" t="str">
        <f>"#"&amp;ADDRESS(ROW($C$10),COLUMN($C$10))</f>
        <v>#$C$10</v>
      </c>
      <c r="R162" s="244"/>
      <c r="S162" s="244"/>
    </row>
    <row r="163" spans="1:19" s="243" customFormat="1" ht="5.0999999999999996" customHeight="1" x14ac:dyDescent="0.2">
      <c r="A163" s="163"/>
      <c r="B163" s="35"/>
      <c r="C163" s="35"/>
      <c r="D163" s="184"/>
      <c r="E163" s="184"/>
      <c r="F163" s="184"/>
      <c r="G163" s="184"/>
      <c r="H163" s="184"/>
      <c r="I163" s="184"/>
      <c r="J163" s="184"/>
      <c r="K163" s="184"/>
      <c r="L163" s="184"/>
      <c r="M163" s="184"/>
      <c r="N163" s="184"/>
      <c r="O163" s="172"/>
      <c r="P163" s="138"/>
      <c r="Q163" s="244"/>
      <c r="R163" s="244"/>
      <c r="S163" s="244"/>
    </row>
    <row r="164" spans="1:19" s="243" customFormat="1" ht="38.25" customHeight="1" x14ac:dyDescent="0.2">
      <c r="A164" s="163"/>
      <c r="B164" s="35"/>
      <c r="C164" s="35"/>
      <c r="D164" s="23"/>
      <c r="E164" s="924"/>
      <c r="F164" s="925"/>
      <c r="G164" s="925"/>
      <c r="H164" s="925"/>
      <c r="I164" s="925"/>
      <c r="J164" s="925"/>
      <c r="K164" s="925"/>
      <c r="L164" s="925"/>
      <c r="M164" s="925"/>
      <c r="N164" s="926"/>
      <c r="O164" s="172"/>
      <c r="P164" s="244"/>
      <c r="Q164" s="244"/>
      <c r="R164" s="244"/>
      <c r="S164" s="244"/>
    </row>
    <row r="165" spans="1:19" s="243" customFormat="1" ht="5.0999999999999996" customHeight="1" x14ac:dyDescent="0.2">
      <c r="A165" s="163"/>
      <c r="B165" s="35"/>
      <c r="C165" s="35"/>
      <c r="D165" s="24"/>
      <c r="E165" s="35"/>
      <c r="F165" s="35"/>
      <c r="G165" s="35"/>
      <c r="H165" s="35"/>
      <c r="I165" s="35"/>
      <c r="J165" s="35"/>
      <c r="K165" s="35"/>
      <c r="L165" s="35"/>
      <c r="M165" s="35"/>
      <c r="N165" s="35"/>
      <c r="O165" s="172"/>
      <c r="P165" s="244"/>
      <c r="Q165" s="244"/>
      <c r="R165" s="244"/>
      <c r="S165" s="244"/>
    </row>
    <row r="166" spans="1:19" s="243" customFormat="1" ht="12.75" customHeight="1" x14ac:dyDescent="0.2">
      <c r="A166" s="163"/>
      <c r="B166" s="35"/>
      <c r="C166" s="35"/>
      <c r="D166" s="24"/>
      <c r="E166" s="117"/>
      <c r="F166" s="875" t="str">
        <f>Translations!$C$210</f>
        <v>Referencia a archivos externos (si procede)</v>
      </c>
      <c r="G166" s="875"/>
      <c r="H166" s="875"/>
      <c r="I166" s="875"/>
      <c r="J166" s="875"/>
      <c r="K166" s="826"/>
      <c r="L166" s="826"/>
      <c r="M166" s="826"/>
      <c r="N166" s="826"/>
      <c r="O166" s="172"/>
      <c r="P166" s="244"/>
      <c r="Q166" s="244"/>
      <c r="R166" s="244"/>
      <c r="S166" s="244"/>
    </row>
    <row r="167" spans="1:19" s="243" customFormat="1" ht="5.0999999999999996" customHeight="1" thickBot="1" x14ac:dyDescent="0.25">
      <c r="A167" s="163"/>
      <c r="B167" s="35"/>
      <c r="C167" s="35"/>
      <c r="D167" s="24"/>
      <c r="E167" s="35"/>
      <c r="F167" s="35"/>
      <c r="G167" s="35"/>
      <c r="H167" s="35"/>
      <c r="I167" s="35"/>
      <c r="J167" s="35"/>
      <c r="K167" s="35"/>
      <c r="L167" s="35"/>
      <c r="M167" s="35"/>
      <c r="N167" s="35"/>
      <c r="O167" s="172"/>
      <c r="P167" s="244"/>
      <c r="Q167" s="244"/>
      <c r="R167" s="244"/>
      <c r="S167" s="244"/>
    </row>
    <row r="168" spans="1:19" s="243" customFormat="1" ht="53.25" customHeight="1" x14ac:dyDescent="0.2">
      <c r="A168" s="163"/>
      <c r="B168" s="35"/>
      <c r="C168" s="35"/>
      <c r="D168" s="184" t="s">
        <v>29</v>
      </c>
      <c r="E168" s="928" t="str">
        <f>Translations!$C$258</f>
        <v>¿Se ha seguido el orden jerárquico?</v>
      </c>
      <c r="F168" s="928"/>
      <c r="G168" s="928"/>
      <c r="H168" s="1025"/>
      <c r="I168" s="259"/>
      <c r="J168" s="558" t="str">
        <f>Translations!$C$259</f>
        <v xml:space="preserve"> De no ser así, ¿cuál ha sido el motivo?</v>
      </c>
      <c r="K168" s="852"/>
      <c r="L168" s="853"/>
      <c r="M168" s="853"/>
      <c r="N168" s="867"/>
      <c r="O168" s="172"/>
      <c r="P168" s="244"/>
      <c r="Q168" s="244"/>
      <c r="R168" s="244"/>
      <c r="S168" s="250" t="b">
        <f>AND(I168&lt;&gt;"",I168=FALSE)</f>
        <v>0</v>
      </c>
    </row>
    <row r="169" spans="1:19" s="243" customFormat="1" ht="5.0999999999999996" customHeight="1" x14ac:dyDescent="0.2">
      <c r="A169" s="163"/>
      <c r="B169" s="35"/>
      <c r="C169" s="35"/>
      <c r="D169" s="35"/>
      <c r="E169" s="408"/>
      <c r="F169" s="408"/>
      <c r="G169" s="408"/>
      <c r="H169" s="408"/>
      <c r="I169" s="408"/>
      <c r="J169" s="408"/>
      <c r="K169" s="408"/>
      <c r="L169" s="408"/>
      <c r="M169" s="408"/>
      <c r="N169" s="408"/>
      <c r="O169" s="172"/>
      <c r="P169" s="244"/>
      <c r="Q169" s="244"/>
      <c r="R169" s="244"/>
      <c r="S169" s="252"/>
    </row>
    <row r="170" spans="1:19" s="243" customFormat="1" ht="12.75" customHeight="1" x14ac:dyDescent="0.2">
      <c r="A170" s="163"/>
      <c r="B170" s="35"/>
      <c r="C170" s="35"/>
      <c r="D170" s="11"/>
      <c r="E170" s="11"/>
      <c r="F170" s="640" t="str">
        <f>Translations!$C$264</f>
        <v>Más detalles sobre cualquier posible divergencia con respecto a la jerarquía establecida</v>
      </c>
      <c r="G170" s="640"/>
      <c r="H170" s="640"/>
      <c r="I170" s="640"/>
      <c r="J170" s="640"/>
      <c r="K170" s="640"/>
      <c r="L170" s="640"/>
      <c r="M170" s="640"/>
      <c r="N170" s="640"/>
      <c r="O170" s="172"/>
      <c r="P170" s="244"/>
      <c r="Q170" s="244"/>
      <c r="R170" s="244"/>
      <c r="S170" s="252"/>
    </row>
    <row r="171" spans="1:19" s="243" customFormat="1" ht="25.5" customHeight="1" thickBot="1" x14ac:dyDescent="0.25">
      <c r="A171" s="163"/>
      <c r="B171" s="35"/>
      <c r="C171" s="35"/>
      <c r="D171" s="11"/>
      <c r="E171" s="11"/>
      <c r="F171" s="963"/>
      <c r="G171" s="964"/>
      <c r="H171" s="964"/>
      <c r="I171" s="964"/>
      <c r="J171" s="964"/>
      <c r="K171" s="964"/>
      <c r="L171" s="964"/>
      <c r="M171" s="964"/>
      <c r="N171" s="965"/>
      <c r="O171" s="172"/>
      <c r="P171" s="244"/>
      <c r="Q171" s="244"/>
      <c r="R171" s="244"/>
      <c r="S171" s="272" t="b">
        <f>S168</f>
        <v>0</v>
      </c>
    </row>
    <row r="172" spans="1:19" ht="5.0999999999999996" customHeight="1" x14ac:dyDescent="0.2">
      <c r="B172" s="175"/>
      <c r="C172" s="175"/>
      <c r="D172" s="175"/>
      <c r="E172" s="175"/>
      <c r="F172" s="175"/>
      <c r="G172" s="175"/>
      <c r="H172" s="175"/>
      <c r="I172" s="175"/>
      <c r="J172" s="175"/>
      <c r="K172" s="175"/>
      <c r="L172" s="175"/>
      <c r="M172" s="172"/>
      <c r="N172" s="172"/>
      <c r="O172" s="172"/>
      <c r="P172" s="173"/>
    </row>
    <row r="173" spans="1:19" x14ac:dyDescent="0.2">
      <c r="B173" s="175"/>
      <c r="C173" s="175"/>
      <c r="D173" s="175"/>
      <c r="E173" s="1026" t="str">
        <f>IF(L150=EUConst_Relevant,HYPERLINK(Q173,EUconst_MsgBackToSheetF),"")</f>
        <v/>
      </c>
      <c r="F173" s="1027"/>
      <c r="G173" s="1027"/>
      <c r="H173" s="1027"/>
      <c r="I173" s="1027"/>
      <c r="J173" s="1027"/>
      <c r="K173" s="1027"/>
      <c r="L173" s="1027"/>
      <c r="M173" s="1027"/>
      <c r="N173" s="1028"/>
      <c r="O173" s="172"/>
      <c r="P173" s="185" t="s">
        <v>276</v>
      </c>
      <c r="Q173" s="187" t="str">
        <f>Q152</f>
        <v/>
      </c>
    </row>
    <row r="174" spans="1:19" x14ac:dyDescent="0.2">
      <c r="B174" s="183"/>
      <c r="C174" s="183"/>
      <c r="D174" s="183"/>
      <c r="E174" s="183"/>
      <c r="F174" s="183"/>
      <c r="G174" s="183"/>
      <c r="H174" s="183"/>
      <c r="I174" s="183"/>
      <c r="J174" s="183"/>
      <c r="K174" s="183"/>
      <c r="L174" s="183"/>
      <c r="M174" s="183"/>
      <c r="N174" s="183"/>
      <c r="O174" s="172"/>
    </row>
    <row r="175" spans="1:19" ht="15.75" x14ac:dyDescent="0.25">
      <c r="B175" s="175"/>
      <c r="C175" s="181" t="s">
        <v>246</v>
      </c>
      <c r="D175" s="1035" t="str">
        <f>Translations!$C$427</f>
        <v>Craqueo a vapor</v>
      </c>
      <c r="E175" s="1035"/>
      <c r="F175" s="1035"/>
      <c r="G175" s="1035"/>
      <c r="H175" s="1035"/>
      <c r="I175" s="1035"/>
      <c r="J175" s="1035"/>
      <c r="K175" s="1035"/>
      <c r="L175" s="1035"/>
      <c r="M175" s="1035"/>
      <c r="N175" s="1035"/>
      <c r="O175" s="172"/>
      <c r="P175" s="173"/>
    </row>
    <row r="176" spans="1:19" ht="5.0999999999999996" customHeight="1" x14ac:dyDescent="0.2">
      <c r="B176" s="175"/>
      <c r="C176" s="175"/>
      <c r="D176" s="175"/>
      <c r="E176" s="175"/>
      <c r="F176" s="175"/>
      <c r="G176" s="175"/>
      <c r="H176" s="175"/>
      <c r="I176" s="175"/>
      <c r="J176" s="175"/>
      <c r="K176" s="175"/>
      <c r="L176" s="175"/>
      <c r="M176" s="172"/>
      <c r="N176" s="172"/>
      <c r="O176" s="172"/>
      <c r="P176" s="173"/>
    </row>
    <row r="177" spans="1:19" ht="15" x14ac:dyDescent="0.25">
      <c r="B177" s="175"/>
      <c r="C177" s="182">
        <v>1</v>
      </c>
      <c r="D177" s="1043" t="str">
        <f>Translations!$C$509</f>
        <v>Herramienta para calcular los valores históricos de actividad de las subinstalaciones de craqueo a vapor</v>
      </c>
      <c r="E177" s="1032"/>
      <c r="F177" s="1032"/>
      <c r="G177" s="1032"/>
      <c r="H177" s="1032"/>
      <c r="I177" s="1032"/>
      <c r="J177" s="1032"/>
      <c r="K177" s="1032"/>
      <c r="L177" s="1032"/>
      <c r="M177" s="1032"/>
      <c r="N177" s="1032"/>
      <c r="O177" s="172"/>
      <c r="P177" s="173"/>
    </row>
    <row r="178" spans="1:19" ht="5.0999999999999996" customHeight="1" thickBot="1" x14ac:dyDescent="0.25">
      <c r="B178" s="175"/>
      <c r="C178" s="175"/>
      <c r="D178" s="175"/>
      <c r="E178" s="175"/>
      <c r="F178" s="175"/>
      <c r="G178" s="175"/>
      <c r="H178" s="175"/>
      <c r="I178" s="175"/>
      <c r="J178" s="175"/>
      <c r="K178" s="175"/>
      <c r="L178" s="175"/>
      <c r="M178" s="172"/>
      <c r="N178" s="172"/>
      <c r="O178" s="172"/>
      <c r="P178" s="173"/>
    </row>
    <row r="179" spans="1:19" ht="15.75" thickBot="1" x14ac:dyDescent="0.3">
      <c r="B179" s="175"/>
      <c r="C179" s="175"/>
      <c r="D179" s="184" t="s">
        <v>26</v>
      </c>
      <c r="E179" s="1031" t="str">
        <f>Translations!$C$435</f>
        <v>Pertinencia de esta herramienta para su instalación:</v>
      </c>
      <c r="F179" s="1031"/>
      <c r="G179" s="1031"/>
      <c r="H179" s="1031"/>
      <c r="I179" s="1031"/>
      <c r="J179" s="1031"/>
      <c r="K179" s="1036"/>
      <c r="L179" s="1037" t="str">
        <f>IF(CNTR_ExistSubInstEntries,IF(COUNTIF(CNTR_SubInstListNames,INDEX(EUconst_BMlistNames,MATCH(Q179,EUconst_BMlistMainNumberOfBM,0)))&gt;0,EUConst_Relevant,EUConst_NotRelevant),"")</f>
        <v/>
      </c>
      <c r="M179" s="1038"/>
      <c r="N179" s="1039"/>
      <c r="O179" s="172"/>
      <c r="P179" s="185" t="s">
        <v>275</v>
      </c>
      <c r="Q179" s="186">
        <v>42</v>
      </c>
      <c r="S179" s="313" t="b">
        <f>L179=EUConst_NotRelevant</f>
        <v>0</v>
      </c>
    </row>
    <row r="180" spans="1:19" x14ac:dyDescent="0.2">
      <c r="B180" s="175"/>
      <c r="C180" s="175"/>
      <c r="D180" s="183"/>
      <c r="E180" s="1029" t="str">
        <f>Translations!$C$436</f>
        <v>Este mensaje se genera automáticamente a partir de los datos introducidos en la hoja «C_InstallationDescription», sección C.I.</v>
      </c>
      <c r="F180" s="1030"/>
      <c r="G180" s="1030"/>
      <c r="H180" s="1030"/>
      <c r="I180" s="1030"/>
      <c r="J180" s="1030"/>
      <c r="K180" s="1030"/>
      <c r="L180" s="1030"/>
      <c r="M180" s="1030"/>
      <c r="N180" s="1030"/>
      <c r="O180" s="172"/>
      <c r="P180" s="173"/>
    </row>
    <row r="181" spans="1:19" x14ac:dyDescent="0.2">
      <c r="B181" s="175"/>
      <c r="C181" s="175"/>
      <c r="D181" s="175"/>
      <c r="E181" s="1026" t="str">
        <f>IF(L179=EUConst_Relevant,HYPERLINK(Q181,EUconst_MsgBackToSheetF),"")</f>
        <v/>
      </c>
      <c r="F181" s="1027"/>
      <c r="G181" s="1027"/>
      <c r="H181" s="1027"/>
      <c r="I181" s="1027"/>
      <c r="J181" s="1027"/>
      <c r="K181" s="1027"/>
      <c r="L181" s="1027"/>
      <c r="M181" s="1027"/>
      <c r="N181" s="1028"/>
      <c r="O181" s="172"/>
      <c r="P181" s="185" t="s">
        <v>276</v>
      </c>
      <c r="Q181" s="187" t="str">
        <f>IF(ISNUMBER(MATCH(Q179,CNTR_SubInstListBMnumbers,0)),"#JUMP_F"&amp;MATCH(Q179,CNTR_SubInstListBMnumbers,0),"")</f>
        <v/>
      </c>
    </row>
    <row r="182" spans="1:19" ht="5.0999999999999996" customHeight="1" x14ac:dyDescent="0.2">
      <c r="B182" s="175"/>
      <c r="C182" s="175"/>
      <c r="D182" s="175"/>
      <c r="E182" s="175"/>
      <c r="F182" s="175"/>
      <c r="G182" s="175"/>
      <c r="H182" s="175"/>
      <c r="I182" s="175"/>
      <c r="J182" s="175"/>
      <c r="K182" s="175"/>
      <c r="L182" s="175"/>
      <c r="M182" s="172"/>
      <c r="N182" s="172"/>
      <c r="O182" s="172"/>
      <c r="P182" s="173"/>
    </row>
    <row r="183" spans="1:19" x14ac:dyDescent="0.2">
      <c r="B183" s="175"/>
      <c r="C183" s="175"/>
      <c r="D183" s="184" t="s">
        <v>27</v>
      </c>
      <c r="E183" s="1031" t="str">
        <f>Translations!$C$510</f>
        <v>Datos de alimentación suplementaria:</v>
      </c>
      <c r="F183" s="1032"/>
      <c r="G183" s="1032"/>
      <c r="H183" s="1032"/>
      <c r="I183" s="1032"/>
      <c r="J183" s="1032"/>
      <c r="K183" s="1032"/>
      <c r="L183" s="1032"/>
      <c r="M183" s="1032"/>
      <c r="N183" s="1032"/>
      <c r="O183" s="172"/>
      <c r="P183" s="173"/>
    </row>
    <row r="184" spans="1:19" s="243" customFormat="1" ht="12.75" customHeight="1" x14ac:dyDescent="0.2">
      <c r="A184" s="163"/>
      <c r="B184" s="35"/>
      <c r="C184" s="35"/>
      <c r="D184" s="24"/>
      <c r="E184" s="694" t="str">
        <f>Translations!$C$438</f>
        <v>Seleccione a continuación la fuente de datos utilizada para las cantidades de la alimentación suplementaria con arreglo al anexo VII, sección 4.4, de las FAR.</v>
      </c>
      <c r="F184" s="695"/>
      <c r="G184" s="695"/>
      <c r="H184" s="695"/>
      <c r="I184" s="695"/>
      <c r="J184" s="695"/>
      <c r="K184" s="695"/>
      <c r="L184" s="695"/>
      <c r="M184" s="695"/>
      <c r="N184" s="695"/>
      <c r="O184" s="172"/>
      <c r="P184" s="244"/>
      <c r="Q184" s="244"/>
      <c r="R184" s="244"/>
      <c r="S184" s="244"/>
    </row>
    <row r="185" spans="1:19" s="243" customFormat="1" ht="25.5" customHeight="1" x14ac:dyDescent="0.2">
      <c r="A185" s="163"/>
      <c r="B185" s="35"/>
      <c r="C185" s="35"/>
      <c r="D185" s="24"/>
      <c r="E185" s="694" t="str">
        <f>Translations!$C$253</f>
        <v>Dado que puede haber más de una fuente de datos, el formulario permite indicar hasta tres. Si hubiera aún más fuentes de datos, seleccione las tres principales y explique el resto en la descripción de la metodología.</v>
      </c>
      <c r="F185" s="695"/>
      <c r="G185" s="695"/>
      <c r="H185" s="695"/>
      <c r="I185" s="695"/>
      <c r="J185" s="695"/>
      <c r="K185" s="695"/>
      <c r="L185" s="695"/>
      <c r="M185" s="695"/>
      <c r="N185" s="695"/>
      <c r="O185" s="172"/>
      <c r="P185" s="244"/>
      <c r="Q185" s="244"/>
      <c r="R185" s="244"/>
      <c r="S185" s="244"/>
    </row>
    <row r="186" spans="1:19" s="263" customFormat="1" ht="25.5" customHeight="1" x14ac:dyDescent="0.2">
      <c r="A186" s="262"/>
      <c r="B186" s="118"/>
      <c r="C186" s="35"/>
      <c r="D186" s="119"/>
      <c r="E186" s="120"/>
      <c r="F186" s="120"/>
      <c r="G186" s="120"/>
      <c r="H186" s="120"/>
      <c r="I186" s="844" t="str">
        <f>Translations!$C$254</f>
        <v>Fuente de datos</v>
      </c>
      <c r="J186" s="844"/>
      <c r="K186" s="844" t="str">
        <f>Translations!$C$255</f>
        <v>Otra fuente de datos (si procede)</v>
      </c>
      <c r="L186" s="844"/>
      <c r="M186" s="844" t="str">
        <f>Translations!$C$255</f>
        <v>Otra fuente de datos (si procede)</v>
      </c>
      <c r="N186" s="844"/>
      <c r="O186" s="172"/>
      <c r="P186" s="261"/>
      <c r="Q186" s="261"/>
      <c r="R186" s="261"/>
      <c r="S186" s="261"/>
    </row>
    <row r="187" spans="1:19" s="243" customFormat="1" ht="12.75" customHeight="1" x14ac:dyDescent="0.2">
      <c r="A187" s="163"/>
      <c r="B187" s="35"/>
      <c r="C187" s="35"/>
      <c r="D187" s="24"/>
      <c r="E187" s="117"/>
      <c r="F187" s="850" t="str">
        <f>Translations!$C$511</f>
        <v>Hidrógeno, etileno y otros HVC</v>
      </c>
      <c r="G187" s="850"/>
      <c r="H187" s="851"/>
      <c r="I187" s="852"/>
      <c r="J187" s="853"/>
      <c r="K187" s="854"/>
      <c r="L187" s="855"/>
      <c r="M187" s="854"/>
      <c r="N187" s="871"/>
      <c r="O187" s="172"/>
      <c r="P187" s="244"/>
      <c r="Q187" s="244"/>
      <c r="R187" s="244"/>
      <c r="S187" s="244"/>
    </row>
    <row r="188" spans="1:19" ht="5.0999999999999996" customHeight="1" x14ac:dyDescent="0.2">
      <c r="B188" s="175"/>
      <c r="C188" s="175"/>
      <c r="D188" s="175"/>
      <c r="E188" s="175"/>
      <c r="F188" s="175"/>
      <c r="G188" s="175"/>
      <c r="H188" s="175"/>
      <c r="I188" s="175"/>
      <c r="J188" s="175"/>
      <c r="K188" s="175"/>
      <c r="L188" s="175"/>
      <c r="M188" s="172"/>
      <c r="N188" s="172"/>
      <c r="O188" s="172"/>
      <c r="P188" s="173"/>
    </row>
    <row r="189" spans="1:19" s="243" customFormat="1" ht="12.75" customHeight="1" x14ac:dyDescent="0.2">
      <c r="A189" s="163"/>
      <c r="B189" s="35"/>
      <c r="C189" s="35"/>
      <c r="D189" s="184" t="s">
        <v>28</v>
      </c>
      <c r="E189" s="1031" t="str">
        <f>Translations!$C$504</f>
        <v>Descripción complementaria</v>
      </c>
      <c r="F189" s="1032"/>
      <c r="G189" s="1032"/>
      <c r="H189" s="1032"/>
      <c r="I189" s="1032"/>
      <c r="J189" s="1032"/>
      <c r="K189" s="1032"/>
      <c r="L189" s="1032"/>
      <c r="M189" s="1032"/>
      <c r="N189" s="1032"/>
      <c r="O189" s="172"/>
      <c r="P189" s="244"/>
      <c r="Q189" s="244"/>
      <c r="R189" s="244"/>
      <c r="S189" s="244"/>
    </row>
    <row r="190" spans="1:19" s="243" customFormat="1" ht="5.0999999999999996" customHeight="1" x14ac:dyDescent="0.2">
      <c r="A190" s="163"/>
      <c r="B190" s="35"/>
      <c r="C190" s="35"/>
      <c r="D190" s="184"/>
      <c r="E190" s="184"/>
      <c r="F190" s="184"/>
      <c r="G190" s="184"/>
      <c r="H190" s="184"/>
      <c r="I190" s="184"/>
      <c r="J190" s="184"/>
      <c r="K190" s="184"/>
      <c r="L190" s="184"/>
      <c r="M190" s="184"/>
      <c r="N190" s="184"/>
      <c r="O190" s="172"/>
      <c r="P190" s="244"/>
      <c r="Q190" s="244"/>
      <c r="R190" s="244"/>
      <c r="S190" s="244"/>
    </row>
    <row r="191" spans="1:19" s="243" customFormat="1" ht="12.75" customHeight="1" x14ac:dyDescent="0.2">
      <c r="A191" s="163"/>
      <c r="B191" s="35"/>
      <c r="C191" s="35"/>
      <c r="D191" s="24"/>
      <c r="E191" s="1033" t="str">
        <f>IF(L179=EUConst_Relevant,HYPERLINK("#" &amp; Q191,EUConst_MsgDescription),"")</f>
        <v/>
      </c>
      <c r="F191" s="1033"/>
      <c r="G191" s="1033"/>
      <c r="H191" s="1033"/>
      <c r="I191" s="1033"/>
      <c r="J191" s="1033"/>
      <c r="K191" s="1033"/>
      <c r="L191" s="1033"/>
      <c r="M191" s="1033"/>
      <c r="N191" s="1033"/>
      <c r="O191" s="172"/>
      <c r="P191" s="21" t="s">
        <v>170</v>
      </c>
      <c r="Q191" s="370" t="str">
        <f>"#"&amp;ADDRESS(ROW($C$10),COLUMN($C$10))</f>
        <v>#$C$10</v>
      </c>
      <c r="R191" s="244"/>
      <c r="S191" s="244"/>
    </row>
    <row r="192" spans="1:19" s="243" customFormat="1" ht="5.0999999999999996" customHeight="1" x14ac:dyDescent="0.2">
      <c r="A192" s="163"/>
      <c r="B192" s="35"/>
      <c r="C192" s="35"/>
      <c r="D192" s="184"/>
      <c r="E192" s="184"/>
      <c r="F192" s="184"/>
      <c r="G192" s="184"/>
      <c r="H192" s="184"/>
      <c r="I192" s="184"/>
      <c r="J192" s="184"/>
      <c r="K192" s="184"/>
      <c r="L192" s="184"/>
      <c r="M192" s="184"/>
      <c r="N192" s="184"/>
      <c r="O192" s="172"/>
      <c r="P192" s="138"/>
      <c r="Q192" s="244"/>
      <c r="R192" s="244"/>
      <c r="S192" s="244"/>
    </row>
    <row r="193" spans="1:19" s="243" customFormat="1" ht="38.25" customHeight="1" x14ac:dyDescent="0.2">
      <c r="A193" s="163"/>
      <c r="B193" s="35"/>
      <c r="C193" s="35"/>
      <c r="D193" s="23"/>
      <c r="E193" s="924"/>
      <c r="F193" s="925"/>
      <c r="G193" s="925"/>
      <c r="H193" s="925"/>
      <c r="I193" s="925"/>
      <c r="J193" s="925"/>
      <c r="K193" s="925"/>
      <c r="L193" s="925"/>
      <c r="M193" s="925"/>
      <c r="N193" s="926"/>
      <c r="O193" s="172"/>
      <c r="P193" s="244"/>
      <c r="Q193" s="244"/>
      <c r="R193" s="244"/>
      <c r="S193" s="244"/>
    </row>
    <row r="194" spans="1:19" s="243" customFormat="1" ht="5.0999999999999996" customHeight="1" x14ac:dyDescent="0.2">
      <c r="A194" s="163"/>
      <c r="B194" s="35"/>
      <c r="C194" s="35"/>
      <c r="D194" s="24"/>
      <c r="E194" s="35"/>
      <c r="F194" s="35"/>
      <c r="G194" s="35"/>
      <c r="H194" s="35"/>
      <c r="I194" s="35"/>
      <c r="J194" s="35"/>
      <c r="K194" s="35"/>
      <c r="L194" s="35"/>
      <c r="M194" s="35"/>
      <c r="N194" s="35"/>
      <c r="O194" s="172"/>
      <c r="P194" s="244"/>
      <c r="Q194" s="244"/>
      <c r="R194" s="244"/>
      <c r="S194" s="244"/>
    </row>
    <row r="195" spans="1:19" s="243" customFormat="1" ht="12.75" customHeight="1" x14ac:dyDescent="0.2">
      <c r="A195" s="163"/>
      <c r="B195" s="35"/>
      <c r="C195" s="35"/>
      <c r="D195" s="24"/>
      <c r="E195" s="117"/>
      <c r="F195" s="875" t="str">
        <f>Translations!$C$210</f>
        <v>Referencia a archivos externos (si procede)</v>
      </c>
      <c r="G195" s="875"/>
      <c r="H195" s="875"/>
      <c r="I195" s="875"/>
      <c r="J195" s="875"/>
      <c r="K195" s="826"/>
      <c r="L195" s="826"/>
      <c r="M195" s="826"/>
      <c r="N195" s="826"/>
      <c r="O195" s="172"/>
      <c r="P195" s="244"/>
      <c r="Q195" s="244"/>
      <c r="R195" s="244"/>
      <c r="S195" s="244"/>
    </row>
    <row r="196" spans="1:19" s="243" customFormat="1" ht="5.0999999999999996" customHeight="1" thickBot="1" x14ac:dyDescent="0.25">
      <c r="A196" s="163"/>
      <c r="B196" s="35"/>
      <c r="C196" s="35"/>
      <c r="D196" s="24"/>
      <c r="E196" s="35"/>
      <c r="F196" s="35"/>
      <c r="G196" s="35"/>
      <c r="H196" s="35"/>
      <c r="I196" s="35"/>
      <c r="J196" s="35"/>
      <c r="K196" s="35"/>
      <c r="L196" s="35"/>
      <c r="M196" s="35"/>
      <c r="N196" s="35"/>
      <c r="O196" s="172"/>
      <c r="P196" s="244"/>
      <c r="Q196" s="244"/>
      <c r="R196" s="244"/>
      <c r="S196" s="244"/>
    </row>
    <row r="197" spans="1:19" s="243" customFormat="1" ht="54.75" customHeight="1" x14ac:dyDescent="0.2">
      <c r="A197" s="163"/>
      <c r="B197" s="35"/>
      <c r="C197" s="35"/>
      <c r="D197" s="184" t="s">
        <v>29</v>
      </c>
      <c r="E197" s="928" t="str">
        <f>Translations!$C$258</f>
        <v>¿Se ha seguido el orden jerárquico?</v>
      </c>
      <c r="F197" s="928"/>
      <c r="G197" s="928"/>
      <c r="H197" s="1025"/>
      <c r="I197" s="259"/>
      <c r="J197" s="558" t="str">
        <f>Translations!$C$259</f>
        <v xml:space="preserve"> De no ser así, ¿cuál ha sido el motivo?</v>
      </c>
      <c r="K197" s="852"/>
      <c r="L197" s="853"/>
      <c r="M197" s="853"/>
      <c r="N197" s="867"/>
      <c r="O197" s="172"/>
      <c r="P197" s="244"/>
      <c r="Q197" s="244"/>
      <c r="R197" s="244"/>
      <c r="S197" s="250" t="b">
        <f>AND(I197&lt;&gt;"",I197=FALSE)</f>
        <v>0</v>
      </c>
    </row>
    <row r="198" spans="1:19" s="243" customFormat="1" ht="5.0999999999999996" customHeight="1" x14ac:dyDescent="0.2">
      <c r="A198" s="163"/>
      <c r="B198" s="35"/>
      <c r="C198" s="35"/>
      <c r="D198" s="35"/>
      <c r="E198" s="408"/>
      <c r="F198" s="408"/>
      <c r="G198" s="408"/>
      <c r="H198" s="408"/>
      <c r="I198" s="408"/>
      <c r="J198" s="408"/>
      <c r="K198" s="408"/>
      <c r="L198" s="408"/>
      <c r="M198" s="408"/>
      <c r="N198" s="408"/>
      <c r="O198" s="172"/>
      <c r="P198" s="244"/>
      <c r="Q198" s="244"/>
      <c r="R198" s="244"/>
      <c r="S198" s="252"/>
    </row>
    <row r="199" spans="1:19" s="243" customFormat="1" ht="12.75" customHeight="1" x14ac:dyDescent="0.2">
      <c r="A199" s="163"/>
      <c r="B199" s="35"/>
      <c r="C199" s="35"/>
      <c r="D199" s="11"/>
      <c r="E199" s="11"/>
      <c r="F199" s="640" t="str">
        <f>Translations!$C$264</f>
        <v>Más detalles sobre cualquier posible divergencia con respecto a la jerarquía establecida</v>
      </c>
      <c r="G199" s="640"/>
      <c r="H199" s="640"/>
      <c r="I199" s="640"/>
      <c r="J199" s="640"/>
      <c r="K199" s="640"/>
      <c r="L199" s="640"/>
      <c r="M199" s="640"/>
      <c r="N199" s="640"/>
      <c r="O199" s="172"/>
      <c r="P199" s="244"/>
      <c r="Q199" s="244"/>
      <c r="R199" s="244"/>
      <c r="S199" s="252"/>
    </row>
    <row r="200" spans="1:19" s="243" customFormat="1" ht="25.5" customHeight="1" thickBot="1" x14ac:dyDescent="0.25">
      <c r="A200" s="163"/>
      <c r="B200" s="35"/>
      <c r="C200" s="35"/>
      <c r="D200" s="11"/>
      <c r="E200" s="11"/>
      <c r="F200" s="963"/>
      <c r="G200" s="964"/>
      <c r="H200" s="964"/>
      <c r="I200" s="964"/>
      <c r="J200" s="964"/>
      <c r="K200" s="964"/>
      <c r="L200" s="964"/>
      <c r="M200" s="964"/>
      <c r="N200" s="965"/>
      <c r="O200" s="172"/>
      <c r="P200" s="244"/>
      <c r="Q200" s="244"/>
      <c r="R200" s="244"/>
      <c r="S200" s="272" t="b">
        <f>S197</f>
        <v>0</v>
      </c>
    </row>
    <row r="201" spans="1:19" ht="5.0999999999999996" customHeight="1" x14ac:dyDescent="0.2">
      <c r="B201" s="175"/>
      <c r="C201" s="175"/>
      <c r="D201" s="175"/>
      <c r="E201" s="175"/>
      <c r="F201" s="175"/>
      <c r="G201" s="175"/>
      <c r="H201" s="175"/>
      <c r="I201" s="175"/>
      <c r="J201" s="175"/>
      <c r="K201" s="175"/>
      <c r="L201" s="175"/>
      <c r="M201" s="172"/>
      <c r="N201" s="172"/>
      <c r="O201" s="172"/>
      <c r="P201" s="173"/>
    </row>
    <row r="202" spans="1:19" x14ac:dyDescent="0.2">
      <c r="B202" s="175"/>
      <c r="C202" s="175"/>
      <c r="D202" s="175"/>
      <c r="E202" s="1026" t="str">
        <f>IF(L179=EUConst_Relevant,HYPERLINK(Q202,EUconst_MsgBackToSheetF),"")</f>
        <v/>
      </c>
      <c r="F202" s="1027"/>
      <c r="G202" s="1027"/>
      <c r="H202" s="1027"/>
      <c r="I202" s="1027"/>
      <c r="J202" s="1027"/>
      <c r="K202" s="1027"/>
      <c r="L202" s="1027"/>
      <c r="M202" s="1027"/>
      <c r="N202" s="1028"/>
      <c r="O202" s="172"/>
      <c r="P202" s="185" t="s">
        <v>276</v>
      </c>
      <c r="Q202" s="187" t="str">
        <f>Q181</f>
        <v/>
      </c>
    </row>
    <row r="203" spans="1:19" x14ac:dyDescent="0.2">
      <c r="B203" s="183"/>
      <c r="C203" s="183"/>
      <c r="D203" s="183"/>
      <c r="E203" s="183"/>
      <c r="F203" s="183"/>
      <c r="G203" s="183"/>
      <c r="H203" s="183"/>
      <c r="I203" s="183"/>
      <c r="J203" s="183"/>
      <c r="K203" s="183"/>
      <c r="L203" s="183"/>
      <c r="M203" s="183"/>
      <c r="N203" s="183"/>
      <c r="O203" s="172"/>
    </row>
    <row r="204" spans="1:19" ht="15.75" x14ac:dyDescent="0.25">
      <c r="B204" s="175"/>
      <c r="C204" s="181" t="s">
        <v>284</v>
      </c>
      <c r="D204" s="1035" t="str">
        <f>Translations!$C$428</f>
        <v>CWT (compuestos aromáticos)</v>
      </c>
      <c r="E204" s="1035"/>
      <c r="F204" s="1035"/>
      <c r="G204" s="1035"/>
      <c r="H204" s="1035"/>
      <c r="I204" s="1035"/>
      <c r="J204" s="1035"/>
      <c r="K204" s="1035"/>
      <c r="L204" s="1035"/>
      <c r="M204" s="1035"/>
      <c r="N204" s="1035"/>
      <c r="O204" s="172"/>
      <c r="P204" s="173"/>
    </row>
    <row r="205" spans="1:19" ht="5.0999999999999996" customHeight="1" x14ac:dyDescent="0.2">
      <c r="B205" s="175"/>
      <c r="C205" s="175"/>
      <c r="D205" s="175"/>
      <c r="E205" s="175"/>
      <c r="F205" s="175"/>
      <c r="G205" s="175"/>
      <c r="H205" s="175"/>
      <c r="I205" s="175"/>
      <c r="J205" s="175"/>
      <c r="K205" s="175"/>
      <c r="L205" s="175"/>
      <c r="M205" s="172"/>
      <c r="N205" s="172"/>
      <c r="O205" s="172"/>
      <c r="P205" s="173"/>
    </row>
    <row r="206" spans="1:19" ht="15" x14ac:dyDescent="0.25">
      <c r="B206" s="175"/>
      <c r="C206" s="182"/>
      <c r="D206" s="1043" t="str">
        <f>Translations!$C$512</f>
        <v>Herramienta para calcular los valores históricos de actividad de las subinstalaciones de compuestos aromáticos</v>
      </c>
      <c r="E206" s="1032"/>
      <c r="F206" s="1032"/>
      <c r="G206" s="1032"/>
      <c r="H206" s="1032"/>
      <c r="I206" s="1032"/>
      <c r="J206" s="1032"/>
      <c r="K206" s="1032"/>
      <c r="L206" s="1032"/>
      <c r="M206" s="1032"/>
      <c r="N206" s="1032"/>
      <c r="O206" s="172"/>
      <c r="P206" s="173"/>
    </row>
    <row r="207" spans="1:19" ht="5.0999999999999996" customHeight="1" thickBot="1" x14ac:dyDescent="0.25">
      <c r="B207" s="175"/>
      <c r="C207" s="175"/>
      <c r="D207" s="175"/>
      <c r="E207" s="175"/>
      <c r="F207" s="175"/>
      <c r="G207" s="175"/>
      <c r="H207" s="175"/>
      <c r="I207" s="175"/>
      <c r="J207" s="175"/>
      <c r="K207" s="175"/>
      <c r="L207" s="175"/>
      <c r="M207" s="172"/>
      <c r="N207" s="172"/>
      <c r="O207" s="172"/>
      <c r="P207" s="173"/>
    </row>
    <row r="208" spans="1:19" ht="15.75" thickBot="1" x14ac:dyDescent="0.3">
      <c r="B208" s="175"/>
      <c r="C208" s="175"/>
      <c r="D208" s="184" t="s">
        <v>26</v>
      </c>
      <c r="E208" s="1031" t="str">
        <f>Translations!$C$435</f>
        <v>Pertinencia de esta herramienta para su instalación:</v>
      </c>
      <c r="F208" s="1031"/>
      <c r="G208" s="1031"/>
      <c r="H208" s="1031"/>
      <c r="I208" s="1031"/>
      <c r="J208" s="1031"/>
      <c r="K208" s="1036"/>
      <c r="L208" s="1037" t="str">
        <f>IF(CNTR_ExistSubInstEntries,IF(COUNTIF(CNTR_SubInstListNames,INDEX(EUconst_BMlistNames,MATCH(Q208,EUconst_BMlistMainNumberOfBM,0)))&gt;0,EUConst_Relevant,EUConst_NotRelevant),"")</f>
        <v/>
      </c>
      <c r="M208" s="1038"/>
      <c r="N208" s="1039"/>
      <c r="O208" s="172"/>
      <c r="P208" s="185" t="s">
        <v>275</v>
      </c>
      <c r="Q208" s="186">
        <v>43</v>
      </c>
      <c r="S208" s="313" t="b">
        <f>L208=EUConst_NotRelevant</f>
        <v>0</v>
      </c>
    </row>
    <row r="209" spans="1:19" x14ac:dyDescent="0.2">
      <c r="B209" s="175"/>
      <c r="C209" s="175"/>
      <c r="D209" s="183"/>
      <c r="E209" s="1029" t="str">
        <f>Translations!$C$436</f>
        <v>Este mensaje se genera automáticamente a partir de los datos introducidos en la hoja «C_InstallationDescription», sección C.I.</v>
      </c>
      <c r="F209" s="1030"/>
      <c r="G209" s="1030"/>
      <c r="H209" s="1030"/>
      <c r="I209" s="1030"/>
      <c r="J209" s="1030"/>
      <c r="K209" s="1030"/>
      <c r="L209" s="1030"/>
      <c r="M209" s="1030"/>
      <c r="N209" s="1030"/>
      <c r="O209" s="172"/>
      <c r="P209" s="173"/>
    </row>
    <row r="210" spans="1:19" x14ac:dyDescent="0.2">
      <c r="B210" s="175"/>
      <c r="C210" s="175"/>
      <c r="D210" s="175"/>
      <c r="E210" s="1026" t="str">
        <f>IF(L208=EUConst_Relevant,HYPERLINK(Q210,EUconst_MsgBackToSheetF),"")</f>
        <v/>
      </c>
      <c r="F210" s="1027"/>
      <c r="G210" s="1027"/>
      <c r="H210" s="1027"/>
      <c r="I210" s="1027"/>
      <c r="J210" s="1027"/>
      <c r="K210" s="1027"/>
      <c r="L210" s="1027"/>
      <c r="M210" s="1027"/>
      <c r="N210" s="1028"/>
      <c r="O210" s="172"/>
      <c r="P210" s="185" t="s">
        <v>276</v>
      </c>
      <c r="Q210" s="187" t="str">
        <f>IF(ISNUMBER(MATCH(Q208,CNTR_SubInstListBMnumbers,0)),"#JUMP_F"&amp;MATCH(Q208,CNTR_SubInstListBMnumbers,0),"")</f>
        <v/>
      </c>
    </row>
    <row r="211" spans="1:19" ht="5.0999999999999996" customHeight="1" x14ac:dyDescent="0.2">
      <c r="B211" s="175"/>
      <c r="C211" s="175"/>
      <c r="D211" s="175"/>
      <c r="E211" s="175"/>
      <c r="F211" s="175"/>
      <c r="G211" s="175"/>
      <c r="H211" s="175"/>
      <c r="I211" s="175"/>
      <c r="J211" s="175"/>
      <c r="K211" s="175"/>
      <c r="L211" s="175"/>
      <c r="M211" s="172"/>
      <c r="N211" s="172"/>
      <c r="O211" s="172"/>
      <c r="P211" s="173"/>
    </row>
    <row r="212" spans="1:19" x14ac:dyDescent="0.2">
      <c r="B212" s="175"/>
      <c r="C212" s="175"/>
      <c r="D212" s="184" t="s">
        <v>27</v>
      </c>
      <c r="E212" s="1031" t="str">
        <f>Translations!$C$437</f>
        <v>Datos de producción CWT</v>
      </c>
      <c r="F212" s="1032"/>
      <c r="G212" s="1032"/>
      <c r="H212" s="1032"/>
      <c r="I212" s="1032"/>
      <c r="J212" s="1032"/>
      <c r="K212" s="1032"/>
      <c r="L212" s="1032"/>
      <c r="M212" s="1032"/>
      <c r="N212" s="1032"/>
      <c r="O212" s="172"/>
      <c r="P212" s="173"/>
    </row>
    <row r="213" spans="1:19" s="243" customFormat="1" ht="12.75" customHeight="1" x14ac:dyDescent="0.2">
      <c r="A213" s="163"/>
      <c r="B213" s="35"/>
      <c r="C213" s="35"/>
      <c r="D213" s="24"/>
      <c r="E213" s="694" t="str">
        <f>Translations!$C$438</f>
        <v>Seleccione a continuación la fuente de datos utilizada para las cantidades de la alimentación suplementaria con arreglo al anexo VII, sección 4.4, de las FAR.</v>
      </c>
      <c r="F213" s="695"/>
      <c r="G213" s="695"/>
      <c r="H213" s="695"/>
      <c r="I213" s="695"/>
      <c r="J213" s="695"/>
      <c r="K213" s="695"/>
      <c r="L213" s="695"/>
      <c r="M213" s="695"/>
      <c r="N213" s="695"/>
      <c r="O213" s="172"/>
      <c r="P213" s="244"/>
      <c r="Q213" s="244"/>
      <c r="R213" s="244"/>
      <c r="S213" s="244"/>
    </row>
    <row r="214" spans="1:19" s="243" customFormat="1" ht="25.5" customHeight="1" x14ac:dyDescent="0.2">
      <c r="A214" s="163"/>
      <c r="B214" s="35"/>
      <c r="C214" s="35"/>
      <c r="D214" s="24"/>
      <c r="E214" s="694" t="str">
        <f>Translations!$C$253</f>
        <v>Dado que puede haber más de una fuente de datos, el formulario permite indicar hasta tres. Si hubiera aún más fuentes de datos, seleccione las tres principales y explique el resto en la descripción de la metodología.</v>
      </c>
      <c r="F214" s="695"/>
      <c r="G214" s="695"/>
      <c r="H214" s="695"/>
      <c r="I214" s="695"/>
      <c r="J214" s="695"/>
      <c r="K214" s="695"/>
      <c r="L214" s="695"/>
      <c r="M214" s="695"/>
      <c r="N214" s="695"/>
      <c r="O214" s="172"/>
      <c r="P214" s="244"/>
      <c r="Q214" s="244"/>
      <c r="R214" s="244"/>
      <c r="S214" s="244"/>
    </row>
    <row r="215" spans="1:19" x14ac:dyDescent="0.2">
      <c r="B215" s="175"/>
      <c r="C215" s="175"/>
      <c r="D215" s="183"/>
      <c r="E215" s="1034" t="str">
        <f>Translations!$C$513</f>
        <v>Respecto a la definición y los límites de cada función CWT, véase el anexo II, punto 2, de las FAR.</v>
      </c>
      <c r="F215" s="1032"/>
      <c r="G215" s="1032"/>
      <c r="H215" s="1032"/>
      <c r="I215" s="1032"/>
      <c r="J215" s="1032"/>
      <c r="K215" s="1032"/>
      <c r="L215" s="1032"/>
      <c r="M215" s="1032"/>
      <c r="N215" s="1032"/>
      <c r="O215" s="172"/>
      <c r="P215" s="173"/>
    </row>
    <row r="216" spans="1:19" x14ac:dyDescent="0.2">
      <c r="B216" s="175"/>
      <c r="C216" s="175"/>
      <c r="D216" s="183"/>
      <c r="E216" s="1034" t="str">
        <f>Translations!$C$440</f>
        <v>Para la base, se utilizan las abreviaturas siguientes:</v>
      </c>
      <c r="F216" s="1032"/>
      <c r="G216" s="1032"/>
      <c r="H216" s="1032"/>
      <c r="I216" s="1032"/>
      <c r="J216" s="1032"/>
      <c r="K216" s="1032"/>
      <c r="L216" s="1032"/>
      <c r="M216" s="1032"/>
      <c r="N216" s="1032"/>
      <c r="O216" s="172"/>
      <c r="P216" s="173"/>
    </row>
    <row r="217" spans="1:19" x14ac:dyDescent="0.2">
      <c r="B217" s="175"/>
      <c r="C217" s="175"/>
      <c r="D217" s="183"/>
      <c r="E217" s="188" t="s">
        <v>277</v>
      </c>
      <c r="F217" s="1034" t="str">
        <f>Translations!$C$441</f>
        <v>Alimentación fresca neta</v>
      </c>
      <c r="G217" s="1032"/>
      <c r="H217" s="1032"/>
      <c r="I217" s="1032"/>
      <c r="J217" s="1032"/>
      <c r="K217" s="1032"/>
      <c r="L217" s="1032"/>
      <c r="M217" s="1032"/>
      <c r="N217" s="1032"/>
      <c r="O217" s="172"/>
      <c r="P217" s="173"/>
    </row>
    <row r="218" spans="1:19" x14ac:dyDescent="0.2">
      <c r="B218" s="175"/>
      <c r="C218" s="175"/>
      <c r="D218" s="183"/>
      <c r="E218" s="188" t="s">
        <v>279</v>
      </c>
      <c r="F218" s="1034" t="str">
        <f>Translations!$C$443</f>
        <v>Alimentación de producto</v>
      </c>
      <c r="G218" s="1032"/>
      <c r="H218" s="1032"/>
      <c r="I218" s="1032"/>
      <c r="J218" s="1032"/>
      <c r="K218" s="1032"/>
      <c r="L218" s="1032"/>
      <c r="M218" s="1032"/>
      <c r="N218" s="1032"/>
      <c r="O218" s="172"/>
      <c r="P218" s="173"/>
    </row>
    <row r="219" spans="1:19" ht="5.0999999999999996" customHeight="1" x14ac:dyDescent="0.2">
      <c r="B219" s="175"/>
      <c r="C219" s="175"/>
      <c r="D219" s="175"/>
      <c r="E219" s="175"/>
      <c r="F219" s="175"/>
      <c r="G219" s="175"/>
      <c r="H219" s="175"/>
      <c r="I219" s="175"/>
      <c r="J219" s="175"/>
      <c r="K219" s="175"/>
      <c r="L219" s="175"/>
      <c r="M219" s="172"/>
      <c r="N219" s="172"/>
      <c r="O219" s="172"/>
      <c r="P219" s="173"/>
    </row>
    <row r="220" spans="1:19" ht="25.5" customHeight="1" x14ac:dyDescent="0.2">
      <c r="B220" s="183"/>
      <c r="C220" s="183"/>
      <c r="D220" s="183"/>
      <c r="E220" s="1042" t="str">
        <f>Translations!$C$445</f>
        <v>Función CWT</v>
      </c>
      <c r="F220" s="1042"/>
      <c r="G220" s="198" t="str">
        <f>Translations!$C$446</f>
        <v>Base (kt/a)</v>
      </c>
      <c r="H220" s="199" t="str">
        <f>Translations!$C$447</f>
        <v>Factor CWT</v>
      </c>
      <c r="I220" s="844" t="str">
        <f>Translations!$C$254</f>
        <v>Fuente de datos</v>
      </c>
      <c r="J220" s="844"/>
      <c r="K220" s="844" t="str">
        <f>Translations!$C$255</f>
        <v>Otra fuente de datos (si procede)</v>
      </c>
      <c r="L220" s="844"/>
      <c r="M220" s="844" t="str">
        <f>Translations!$C$255</f>
        <v>Otra fuente de datos (si procede)</v>
      </c>
      <c r="N220" s="844"/>
      <c r="O220" s="172"/>
    </row>
    <row r="221" spans="1:19" ht="12.75" customHeight="1" x14ac:dyDescent="0.2">
      <c r="B221" s="183"/>
      <c r="C221" s="183"/>
      <c r="D221" s="183"/>
      <c r="E221" s="1044" t="str">
        <f>Translations!$C$514</f>
        <v>Hidrotratamiento de nafta/gasolina</v>
      </c>
      <c r="F221" s="1044"/>
      <c r="G221" s="189" t="s">
        <v>277</v>
      </c>
      <c r="H221" s="190">
        <v>1.1000000000000001</v>
      </c>
      <c r="I221" s="852"/>
      <c r="J221" s="853"/>
      <c r="K221" s="854"/>
      <c r="L221" s="855"/>
      <c r="M221" s="854"/>
      <c r="N221" s="871"/>
      <c r="O221" s="172"/>
    </row>
    <row r="222" spans="1:19" x14ac:dyDescent="0.2">
      <c r="B222" s="183"/>
      <c r="C222" s="183"/>
      <c r="D222" s="183"/>
      <c r="E222" s="1044" t="str">
        <f>Translations!$C$475</f>
        <v>Extracción de compuestos aromáticos mediante disolventes (ASE)</v>
      </c>
      <c r="F222" s="1044"/>
      <c r="G222" s="189" t="s">
        <v>277</v>
      </c>
      <c r="H222" s="190">
        <v>5.25</v>
      </c>
      <c r="I222" s="852"/>
      <c r="J222" s="853"/>
      <c r="K222" s="854"/>
      <c r="L222" s="855"/>
      <c r="M222" s="854"/>
      <c r="N222" s="871"/>
      <c r="O222" s="172"/>
    </row>
    <row r="223" spans="1:19" x14ac:dyDescent="0.2">
      <c r="B223" s="183"/>
      <c r="C223" s="183"/>
      <c r="D223" s="183"/>
      <c r="E223" s="1044" t="str">
        <f>Translations!$C$477</f>
        <v>TDP/TDA</v>
      </c>
      <c r="F223" s="1044"/>
      <c r="G223" s="189" t="s">
        <v>277</v>
      </c>
      <c r="H223" s="190">
        <v>1.85</v>
      </c>
      <c r="I223" s="852"/>
      <c r="J223" s="853"/>
      <c r="K223" s="854"/>
      <c r="L223" s="855"/>
      <c r="M223" s="854"/>
      <c r="N223" s="871"/>
      <c r="O223" s="172"/>
    </row>
    <row r="224" spans="1:19" x14ac:dyDescent="0.2">
      <c r="B224" s="183"/>
      <c r="C224" s="183"/>
      <c r="D224" s="183"/>
      <c r="E224" s="1044" t="str">
        <f>Translations!$C$476</f>
        <v>Hidrodesalquilación</v>
      </c>
      <c r="F224" s="1044"/>
      <c r="G224" s="189" t="s">
        <v>277</v>
      </c>
      <c r="H224" s="190">
        <v>2.4500000000000002</v>
      </c>
      <c r="I224" s="852"/>
      <c r="J224" s="853"/>
      <c r="K224" s="854"/>
      <c r="L224" s="855"/>
      <c r="M224" s="854"/>
      <c r="N224" s="871"/>
      <c r="O224" s="172"/>
    </row>
    <row r="225" spans="1:19" x14ac:dyDescent="0.2">
      <c r="B225" s="183"/>
      <c r="C225" s="183"/>
      <c r="D225" s="183"/>
      <c r="E225" s="1044" t="str">
        <f>Translations!$C$479</f>
        <v>Isomerización de xileno</v>
      </c>
      <c r="F225" s="1044"/>
      <c r="G225" s="189" t="s">
        <v>277</v>
      </c>
      <c r="H225" s="190">
        <v>1.85</v>
      </c>
      <c r="I225" s="852"/>
      <c r="J225" s="853"/>
      <c r="K225" s="854"/>
      <c r="L225" s="855"/>
      <c r="M225" s="854"/>
      <c r="N225" s="871"/>
      <c r="O225" s="172"/>
    </row>
    <row r="226" spans="1:19" x14ac:dyDescent="0.2">
      <c r="B226" s="183"/>
      <c r="C226" s="183"/>
      <c r="D226" s="183"/>
      <c r="E226" s="1044" t="str">
        <f>Translations!$C$480</f>
        <v>Producción de paraxileno</v>
      </c>
      <c r="F226" s="1044"/>
      <c r="G226" s="189" t="s">
        <v>279</v>
      </c>
      <c r="H226" s="190">
        <v>6.4</v>
      </c>
      <c r="I226" s="852"/>
      <c r="J226" s="853"/>
      <c r="K226" s="854"/>
      <c r="L226" s="855"/>
      <c r="M226" s="854"/>
      <c r="N226" s="871"/>
      <c r="O226" s="172"/>
    </row>
    <row r="227" spans="1:19" x14ac:dyDescent="0.2">
      <c r="B227" s="183"/>
      <c r="C227" s="183"/>
      <c r="D227" s="183"/>
      <c r="E227" s="1044" t="str">
        <f>Translations!$C$478</f>
        <v>Producción de ciclohexano</v>
      </c>
      <c r="F227" s="1044"/>
      <c r="G227" s="189" t="s">
        <v>279</v>
      </c>
      <c r="H227" s="190">
        <v>3</v>
      </c>
      <c r="I227" s="852"/>
      <c r="J227" s="853"/>
      <c r="K227" s="854"/>
      <c r="L227" s="855"/>
      <c r="M227" s="854"/>
      <c r="N227" s="871"/>
      <c r="O227" s="172"/>
    </row>
    <row r="228" spans="1:19" x14ac:dyDescent="0.2">
      <c r="B228" s="183"/>
      <c r="C228" s="183"/>
      <c r="D228" s="183"/>
      <c r="E228" s="1044" t="str">
        <f>Translations!$C$485</f>
        <v>Producción de cumeno</v>
      </c>
      <c r="F228" s="1044"/>
      <c r="G228" s="189" t="s">
        <v>279</v>
      </c>
      <c r="H228" s="190">
        <v>5</v>
      </c>
      <c r="I228" s="852"/>
      <c r="J228" s="853"/>
      <c r="K228" s="854"/>
      <c r="L228" s="855"/>
      <c r="M228" s="854"/>
      <c r="N228" s="871"/>
      <c r="O228" s="172"/>
    </row>
    <row r="229" spans="1:19" ht="5.0999999999999996" customHeight="1" x14ac:dyDescent="0.2">
      <c r="B229" s="175"/>
      <c r="C229" s="175"/>
      <c r="D229" s="175"/>
      <c r="E229" s="175"/>
      <c r="F229" s="175"/>
      <c r="G229" s="175"/>
      <c r="H229" s="175"/>
      <c r="I229" s="175"/>
      <c r="J229" s="175"/>
      <c r="K229" s="175"/>
      <c r="L229" s="175"/>
      <c r="M229" s="172"/>
      <c r="N229" s="172"/>
      <c r="O229" s="172"/>
      <c r="P229" s="173"/>
    </row>
    <row r="230" spans="1:19" s="243" customFormat="1" ht="12.75" customHeight="1" x14ac:dyDescent="0.2">
      <c r="A230" s="163"/>
      <c r="B230" s="35"/>
      <c r="C230" s="35"/>
      <c r="D230" s="184" t="s">
        <v>28</v>
      </c>
      <c r="E230" s="1031" t="str">
        <f>Translations!$C$504</f>
        <v>Descripción complementaria</v>
      </c>
      <c r="F230" s="1032"/>
      <c r="G230" s="1032"/>
      <c r="H230" s="1032"/>
      <c r="I230" s="1032"/>
      <c r="J230" s="1032"/>
      <c r="K230" s="1032"/>
      <c r="L230" s="1032"/>
      <c r="M230" s="1032"/>
      <c r="N230" s="1032"/>
      <c r="O230" s="172"/>
      <c r="P230" s="244"/>
      <c r="Q230" s="244"/>
      <c r="R230" s="244"/>
      <c r="S230" s="244"/>
    </row>
    <row r="231" spans="1:19" s="243" customFormat="1" ht="5.0999999999999996" customHeight="1" x14ac:dyDescent="0.2">
      <c r="A231" s="163"/>
      <c r="B231" s="35"/>
      <c r="C231" s="35"/>
      <c r="D231" s="184"/>
      <c r="E231" s="184"/>
      <c r="F231" s="184"/>
      <c r="G231" s="184"/>
      <c r="H231" s="184"/>
      <c r="I231" s="184"/>
      <c r="J231" s="184"/>
      <c r="K231" s="184"/>
      <c r="L231" s="184"/>
      <c r="M231" s="184"/>
      <c r="N231" s="184"/>
      <c r="O231" s="172"/>
      <c r="P231" s="244"/>
      <c r="Q231" s="244"/>
      <c r="R231" s="244"/>
      <c r="S231" s="244"/>
    </row>
    <row r="232" spans="1:19" s="243" customFormat="1" ht="12.75" customHeight="1" x14ac:dyDescent="0.2">
      <c r="A232" s="163"/>
      <c r="B232" s="35"/>
      <c r="C232" s="35"/>
      <c r="D232" s="24"/>
      <c r="E232" s="1033" t="str">
        <f>IF(L208=EUConst_Relevant,HYPERLINK("#" &amp; Q232,EUConst_MsgDescription),"")</f>
        <v/>
      </c>
      <c r="F232" s="1033"/>
      <c r="G232" s="1033"/>
      <c r="H232" s="1033"/>
      <c r="I232" s="1033"/>
      <c r="J232" s="1033"/>
      <c r="K232" s="1033"/>
      <c r="L232" s="1033"/>
      <c r="M232" s="1033"/>
      <c r="N232" s="1033"/>
      <c r="O232" s="172"/>
      <c r="P232" s="21" t="s">
        <v>170</v>
      </c>
      <c r="Q232" s="370" t="str">
        <f>"#"&amp;ADDRESS(ROW($C$10),COLUMN($C$10))</f>
        <v>#$C$10</v>
      </c>
      <c r="R232" s="244"/>
      <c r="S232" s="244"/>
    </row>
    <row r="233" spans="1:19" s="243" customFormat="1" ht="5.0999999999999996" customHeight="1" x14ac:dyDescent="0.2">
      <c r="A233" s="163"/>
      <c r="B233" s="35"/>
      <c r="C233" s="35"/>
      <c r="D233" s="184"/>
      <c r="E233" s="184"/>
      <c r="F233" s="184"/>
      <c r="G233" s="184"/>
      <c r="H233" s="184"/>
      <c r="I233" s="184"/>
      <c r="J233" s="184"/>
      <c r="K233" s="184"/>
      <c r="L233" s="184"/>
      <c r="M233" s="184"/>
      <c r="N233" s="184"/>
      <c r="O233" s="172"/>
      <c r="P233" s="138"/>
      <c r="Q233" s="244"/>
      <c r="R233" s="244"/>
      <c r="S233" s="244"/>
    </row>
    <row r="234" spans="1:19" s="243" customFormat="1" ht="38.25" customHeight="1" x14ac:dyDescent="0.2">
      <c r="A234" s="163"/>
      <c r="B234" s="35"/>
      <c r="C234" s="35"/>
      <c r="D234" s="23"/>
      <c r="E234" s="924"/>
      <c r="F234" s="925"/>
      <c r="G234" s="925"/>
      <c r="H234" s="925"/>
      <c r="I234" s="925"/>
      <c r="J234" s="925"/>
      <c r="K234" s="925"/>
      <c r="L234" s="925"/>
      <c r="M234" s="925"/>
      <c r="N234" s="926"/>
      <c r="O234" s="172"/>
      <c r="P234" s="244"/>
      <c r="Q234" s="244"/>
      <c r="R234" s="244"/>
      <c r="S234" s="244"/>
    </row>
    <row r="235" spans="1:19" s="243" customFormat="1" ht="5.0999999999999996" customHeight="1" x14ac:dyDescent="0.2">
      <c r="A235" s="163"/>
      <c r="B235" s="35"/>
      <c r="C235" s="35"/>
      <c r="D235" s="24"/>
      <c r="E235" s="35"/>
      <c r="F235" s="35"/>
      <c r="G235" s="35"/>
      <c r="H235" s="35"/>
      <c r="I235" s="35"/>
      <c r="J235" s="35"/>
      <c r="K235" s="35"/>
      <c r="L235" s="35"/>
      <c r="M235" s="35"/>
      <c r="N235" s="35"/>
      <c r="O235" s="172"/>
      <c r="P235" s="244"/>
      <c r="Q235" s="244"/>
      <c r="R235" s="244"/>
      <c r="S235" s="244"/>
    </row>
    <row r="236" spans="1:19" s="243" customFormat="1" ht="12.75" customHeight="1" x14ac:dyDescent="0.2">
      <c r="A236" s="163"/>
      <c r="B236" s="35"/>
      <c r="C236" s="35"/>
      <c r="D236" s="24"/>
      <c r="E236" s="117"/>
      <c r="F236" s="875" t="str">
        <f>Translations!$C$210</f>
        <v>Referencia a archivos externos (si procede)</v>
      </c>
      <c r="G236" s="875"/>
      <c r="H236" s="875"/>
      <c r="I236" s="875"/>
      <c r="J236" s="875"/>
      <c r="K236" s="826"/>
      <c r="L236" s="826"/>
      <c r="M236" s="826"/>
      <c r="N236" s="826"/>
      <c r="O236" s="172"/>
      <c r="P236" s="244"/>
      <c r="Q236" s="244"/>
      <c r="R236" s="244"/>
      <c r="S236" s="244"/>
    </row>
    <row r="237" spans="1:19" s="243" customFormat="1" ht="5.0999999999999996" customHeight="1" thickBot="1" x14ac:dyDescent="0.25">
      <c r="A237" s="163"/>
      <c r="B237" s="35"/>
      <c r="C237" s="35"/>
      <c r="D237" s="24"/>
      <c r="E237" s="35"/>
      <c r="F237" s="35"/>
      <c r="G237" s="35"/>
      <c r="H237" s="35"/>
      <c r="I237" s="35"/>
      <c r="J237" s="35"/>
      <c r="K237" s="35"/>
      <c r="L237" s="35"/>
      <c r="M237" s="35"/>
      <c r="N237" s="35"/>
      <c r="O237" s="172"/>
      <c r="P237" s="244"/>
      <c r="Q237" s="244"/>
      <c r="R237" s="244"/>
      <c r="S237" s="244"/>
    </row>
    <row r="238" spans="1:19" s="243" customFormat="1" ht="57" customHeight="1" x14ac:dyDescent="0.2">
      <c r="A238" s="163"/>
      <c r="B238" s="35"/>
      <c r="C238" s="35"/>
      <c r="D238" s="184" t="s">
        <v>29</v>
      </c>
      <c r="E238" s="928" t="str">
        <f>Translations!$C$258</f>
        <v>¿Se ha seguido el orden jerárquico?</v>
      </c>
      <c r="F238" s="928"/>
      <c r="G238" s="928"/>
      <c r="H238" s="1025"/>
      <c r="I238" s="259"/>
      <c r="J238" s="558" t="str">
        <f>Translations!$C$259</f>
        <v xml:space="preserve"> De no ser así, ¿cuál ha sido el motivo?</v>
      </c>
      <c r="K238" s="852"/>
      <c r="L238" s="853"/>
      <c r="M238" s="853"/>
      <c r="N238" s="867"/>
      <c r="O238" s="172"/>
      <c r="P238" s="244"/>
      <c r="Q238" s="244"/>
      <c r="R238" s="244"/>
      <c r="S238" s="250" t="b">
        <f>AND(I238&lt;&gt;"",I238=FALSE)</f>
        <v>0</v>
      </c>
    </row>
    <row r="239" spans="1:19" s="243" customFormat="1" ht="5.0999999999999996" customHeight="1" x14ac:dyDescent="0.2">
      <c r="A239" s="163"/>
      <c r="B239" s="35"/>
      <c r="C239" s="35"/>
      <c r="D239" s="35"/>
      <c r="E239" s="408"/>
      <c r="F239" s="408"/>
      <c r="G239" s="408"/>
      <c r="H239" s="408"/>
      <c r="I239" s="408"/>
      <c r="J239" s="408"/>
      <c r="K239" s="408"/>
      <c r="L239" s="408"/>
      <c r="M239" s="408"/>
      <c r="N239" s="408"/>
      <c r="O239" s="172"/>
      <c r="P239" s="244"/>
      <c r="Q239" s="244"/>
      <c r="R239" s="244"/>
      <c r="S239" s="252"/>
    </row>
    <row r="240" spans="1:19" s="243" customFormat="1" ht="12.75" customHeight="1" x14ac:dyDescent="0.2">
      <c r="A240" s="163"/>
      <c r="B240" s="35"/>
      <c r="C240" s="35"/>
      <c r="D240" s="11"/>
      <c r="E240" s="11"/>
      <c r="F240" s="640" t="str">
        <f>Translations!$C$264</f>
        <v>Más detalles sobre cualquier posible divergencia con respecto a la jerarquía establecida</v>
      </c>
      <c r="G240" s="640"/>
      <c r="H240" s="640"/>
      <c r="I240" s="640"/>
      <c r="J240" s="640"/>
      <c r="K240" s="640"/>
      <c r="L240" s="640"/>
      <c r="M240" s="640"/>
      <c r="N240" s="640"/>
      <c r="O240" s="172"/>
      <c r="P240" s="244"/>
      <c r="Q240" s="244"/>
      <c r="R240" s="244"/>
      <c r="S240" s="252"/>
    </row>
    <row r="241" spans="1:19" s="243" customFormat="1" ht="25.5" customHeight="1" thickBot="1" x14ac:dyDescent="0.25">
      <c r="A241" s="163"/>
      <c r="B241" s="35"/>
      <c r="C241" s="35"/>
      <c r="D241" s="11"/>
      <c r="E241" s="11"/>
      <c r="F241" s="963"/>
      <c r="G241" s="964"/>
      <c r="H241" s="964"/>
      <c r="I241" s="964"/>
      <c r="J241" s="964"/>
      <c r="K241" s="964"/>
      <c r="L241" s="964"/>
      <c r="M241" s="964"/>
      <c r="N241" s="965"/>
      <c r="O241" s="172"/>
      <c r="P241" s="244"/>
      <c r="Q241" s="244"/>
      <c r="R241" s="244"/>
      <c r="S241" s="272" t="b">
        <f>S238</f>
        <v>0</v>
      </c>
    </row>
    <row r="242" spans="1:19" ht="5.0999999999999996" customHeight="1" x14ac:dyDescent="0.2">
      <c r="B242" s="175"/>
      <c r="C242" s="175"/>
      <c r="D242" s="175"/>
      <c r="E242" s="175"/>
      <c r="F242" s="175"/>
      <c r="G242" s="175"/>
      <c r="H242" s="175"/>
      <c r="I242" s="175"/>
      <c r="J242" s="175"/>
      <c r="K242" s="175"/>
      <c r="L242" s="175"/>
      <c r="M242" s="172"/>
      <c r="N242" s="183"/>
      <c r="O242" s="172"/>
      <c r="P242" s="173"/>
    </row>
    <row r="243" spans="1:19" x14ac:dyDescent="0.2">
      <c r="B243" s="175"/>
      <c r="C243" s="175"/>
      <c r="D243" s="175"/>
      <c r="E243" s="1026" t="str">
        <f>IF(L208=EUConst_Relevant,HYPERLINK(Q243,EUconst_MsgBackToSheetF),"")</f>
        <v/>
      </c>
      <c r="F243" s="1027"/>
      <c r="G243" s="1027"/>
      <c r="H243" s="1027"/>
      <c r="I243" s="1027"/>
      <c r="J243" s="1027"/>
      <c r="K243" s="1027"/>
      <c r="L243" s="1027"/>
      <c r="M243" s="1027"/>
      <c r="N243" s="1028"/>
      <c r="O243" s="172"/>
      <c r="P243" s="185" t="s">
        <v>276</v>
      </c>
      <c r="Q243" s="187" t="str">
        <f>Q210</f>
        <v/>
      </c>
    </row>
    <row r="244" spans="1:19" x14ac:dyDescent="0.2">
      <c r="B244" s="183"/>
      <c r="C244" s="183"/>
      <c r="D244" s="183"/>
      <c r="E244" s="183"/>
      <c r="F244" s="183"/>
      <c r="G244" s="183"/>
      <c r="H244" s="183"/>
      <c r="I244" s="183"/>
      <c r="J244" s="183"/>
      <c r="K244" s="183"/>
      <c r="L244" s="183"/>
      <c r="M244" s="183"/>
      <c r="N244" s="183"/>
      <c r="O244" s="172"/>
    </row>
    <row r="245" spans="1:19" ht="15.75" x14ac:dyDescent="0.25">
      <c r="B245" s="175"/>
      <c r="C245" s="181" t="s">
        <v>285</v>
      </c>
      <c r="D245" s="1035" t="str">
        <f>Translations!$C$429</f>
        <v>Hidrógeno</v>
      </c>
      <c r="E245" s="1035"/>
      <c r="F245" s="1035"/>
      <c r="G245" s="1035"/>
      <c r="H245" s="1035"/>
      <c r="I245" s="1035"/>
      <c r="J245" s="1035"/>
      <c r="K245" s="1035"/>
      <c r="L245" s="1035"/>
      <c r="M245" s="1035"/>
      <c r="N245" s="1035"/>
      <c r="O245" s="172"/>
      <c r="P245" s="173"/>
    </row>
    <row r="246" spans="1:19" ht="5.0999999999999996" customHeight="1" x14ac:dyDescent="0.2">
      <c r="B246" s="175"/>
      <c r="C246" s="175"/>
      <c r="D246" s="175"/>
      <c r="E246" s="175"/>
      <c r="F246" s="175"/>
      <c r="G246" s="175"/>
      <c r="H246" s="175"/>
      <c r="I246" s="175"/>
      <c r="J246" s="175"/>
      <c r="K246" s="175"/>
      <c r="L246" s="175"/>
      <c r="M246" s="172"/>
      <c r="N246" s="172"/>
      <c r="O246" s="172"/>
      <c r="P246" s="173"/>
    </row>
    <row r="247" spans="1:19" ht="15" x14ac:dyDescent="0.25">
      <c r="B247" s="175"/>
      <c r="C247" s="182"/>
      <c r="D247" s="1043" t="str">
        <f>Translations!$C$515</f>
        <v>Herramienta para calcular los valores históricos de actividad de las subinstalaciones de hidrógeno</v>
      </c>
      <c r="E247" s="1032"/>
      <c r="F247" s="1032"/>
      <c r="G247" s="1032"/>
      <c r="H247" s="1032"/>
      <c r="I247" s="1032"/>
      <c r="J247" s="1032"/>
      <c r="K247" s="1032"/>
      <c r="L247" s="1032"/>
      <c r="M247" s="1032"/>
      <c r="N247" s="1032"/>
      <c r="O247" s="172"/>
      <c r="P247" s="173"/>
    </row>
    <row r="248" spans="1:19" ht="5.0999999999999996" customHeight="1" thickBot="1" x14ac:dyDescent="0.25">
      <c r="B248" s="175"/>
      <c r="C248" s="175"/>
      <c r="D248" s="175"/>
      <c r="E248" s="175"/>
      <c r="F248" s="175"/>
      <c r="G248" s="175"/>
      <c r="H248" s="175"/>
      <c r="I248" s="175"/>
      <c r="J248" s="175"/>
      <c r="K248" s="175"/>
      <c r="L248" s="175"/>
      <c r="M248" s="172"/>
      <c r="N248" s="172"/>
      <c r="O248" s="172"/>
      <c r="P248" s="173"/>
    </row>
    <row r="249" spans="1:19" ht="15.75" thickBot="1" x14ac:dyDescent="0.3">
      <c r="B249" s="175"/>
      <c r="C249" s="175"/>
      <c r="D249" s="184" t="s">
        <v>26</v>
      </c>
      <c r="E249" s="1031" t="str">
        <f>Translations!$C$435</f>
        <v>Pertinencia de esta herramienta para su instalación:</v>
      </c>
      <c r="F249" s="1031"/>
      <c r="G249" s="1031"/>
      <c r="H249" s="1031"/>
      <c r="I249" s="1031"/>
      <c r="J249" s="1031"/>
      <c r="K249" s="1036"/>
      <c r="L249" s="1037" t="str">
        <f>IF(CNTR_ExistSubInstEntries,IF(COUNTIF(CNTR_SubInstListNames,INDEX(EUconst_BMlistNames,MATCH(Q249,EUconst_BMlistMainNumberOfBM,0)))&gt;0,EUConst_Relevant,EUConst_NotRelevant),"")</f>
        <v/>
      </c>
      <c r="M249" s="1038"/>
      <c r="N249" s="1039"/>
      <c r="O249" s="172"/>
      <c r="P249" s="185" t="s">
        <v>275</v>
      </c>
      <c r="Q249" s="186">
        <v>50</v>
      </c>
      <c r="S249" s="313" t="b">
        <f>L249=EUConst_NotRelevant</f>
        <v>0</v>
      </c>
    </row>
    <row r="250" spans="1:19" x14ac:dyDescent="0.2">
      <c r="B250" s="175"/>
      <c r="C250" s="175"/>
      <c r="D250" s="183"/>
      <c r="E250" s="1029" t="str">
        <f>Translations!$C$436</f>
        <v>Este mensaje se genera automáticamente a partir de los datos introducidos en la hoja «C_InstallationDescription», sección C.I.</v>
      </c>
      <c r="F250" s="1030"/>
      <c r="G250" s="1030"/>
      <c r="H250" s="1030"/>
      <c r="I250" s="1030"/>
      <c r="J250" s="1030"/>
      <c r="K250" s="1030"/>
      <c r="L250" s="1030"/>
      <c r="M250" s="1030"/>
      <c r="N250" s="1030"/>
      <c r="O250" s="172"/>
      <c r="P250" s="173"/>
    </row>
    <row r="251" spans="1:19" x14ac:dyDescent="0.2">
      <c r="B251" s="175"/>
      <c r="C251" s="175"/>
      <c r="D251" s="175"/>
      <c r="E251" s="1026" t="str">
        <f>IF(L249=EUConst_Relevant,HYPERLINK(Q251,EUconst_MsgBackToSheetF),"")</f>
        <v/>
      </c>
      <c r="F251" s="1027"/>
      <c r="G251" s="1027"/>
      <c r="H251" s="1027"/>
      <c r="I251" s="1027"/>
      <c r="J251" s="1027"/>
      <c r="K251" s="1027"/>
      <c r="L251" s="1027"/>
      <c r="M251" s="1027"/>
      <c r="N251" s="1028"/>
      <c r="O251" s="172"/>
      <c r="P251" s="185" t="s">
        <v>276</v>
      </c>
      <c r="Q251" s="187" t="str">
        <f>IF(ISNUMBER(MATCH(Q249,CNTR_SubInstListBMnumbers,0)),"#JUMP_F"&amp;MATCH(Q249,CNTR_SubInstListBMnumbers,0),"")</f>
        <v/>
      </c>
    </row>
    <row r="252" spans="1:19" ht="5.0999999999999996" customHeight="1" x14ac:dyDescent="0.2">
      <c r="B252" s="175"/>
      <c r="C252" s="175"/>
      <c r="D252" s="175"/>
      <c r="E252" s="175"/>
      <c r="F252" s="175"/>
      <c r="G252" s="175"/>
      <c r="H252" s="175"/>
      <c r="I252" s="175"/>
      <c r="J252" s="175"/>
      <c r="K252" s="175"/>
      <c r="L252" s="175"/>
      <c r="M252" s="172"/>
      <c r="N252" s="172"/>
      <c r="O252" s="172"/>
      <c r="P252" s="173"/>
    </row>
    <row r="253" spans="1:19" x14ac:dyDescent="0.2">
      <c r="B253" s="175"/>
      <c r="C253" s="175"/>
      <c r="D253" s="184" t="s">
        <v>27</v>
      </c>
      <c r="E253" s="1031" t="str">
        <f>Translations!$C$516</f>
        <v>Fracción volumétrica de hidrógeno FV (H2)</v>
      </c>
      <c r="F253" s="1032"/>
      <c r="G253" s="1032"/>
      <c r="H253" s="1032"/>
      <c r="I253" s="1032"/>
      <c r="J253" s="1032"/>
      <c r="K253" s="1032"/>
      <c r="L253" s="1032"/>
      <c r="M253" s="1032"/>
      <c r="N253" s="1032"/>
      <c r="O253" s="172"/>
      <c r="P253" s="173"/>
    </row>
    <row r="254" spans="1:19" s="243" customFormat="1" ht="12.75" customHeight="1" x14ac:dyDescent="0.2">
      <c r="A254" s="163"/>
      <c r="B254" s="35"/>
      <c r="C254" s="35"/>
      <c r="D254" s="24"/>
      <c r="E254" s="694" t="str">
        <f>Translations!$C$517</f>
        <v>Seleccione a continuación la fuente de datos utilizada para la fracción volumétrica de hidrógeno con arreglo al anexo VII, sección 4.6, de las FAR.</v>
      </c>
      <c r="F254" s="695"/>
      <c r="G254" s="695"/>
      <c r="H254" s="695"/>
      <c r="I254" s="695"/>
      <c r="J254" s="695"/>
      <c r="K254" s="695"/>
      <c r="L254" s="695"/>
      <c r="M254" s="695"/>
      <c r="N254" s="695"/>
      <c r="O254" s="172"/>
      <c r="P254" s="244"/>
      <c r="Q254" s="244"/>
      <c r="R254" s="244"/>
      <c r="S254" s="244"/>
    </row>
    <row r="255" spans="1:19" s="243" customFormat="1" ht="25.5" customHeight="1" x14ac:dyDescent="0.2">
      <c r="A255" s="163"/>
      <c r="B255" s="35"/>
      <c r="C255" s="35"/>
      <c r="D255" s="24"/>
      <c r="E255" s="694" t="str">
        <f>Translations!$C$253</f>
        <v>Dado que puede haber más de una fuente de datos, el formulario permite indicar hasta tres. Si hubiera aún más fuentes de datos, seleccione las tres principales y explique el resto en la descripción de la metodología.</v>
      </c>
      <c r="F255" s="695"/>
      <c r="G255" s="695"/>
      <c r="H255" s="695"/>
      <c r="I255" s="695"/>
      <c r="J255" s="695"/>
      <c r="K255" s="695"/>
      <c r="L255" s="695"/>
      <c r="M255" s="695"/>
      <c r="N255" s="695"/>
      <c r="O255" s="172"/>
      <c r="P255" s="244"/>
      <c r="Q255" s="244"/>
      <c r="R255" s="244"/>
      <c r="S255" s="244"/>
    </row>
    <row r="256" spans="1:19" s="263" customFormat="1" ht="25.5" customHeight="1" x14ac:dyDescent="0.2">
      <c r="A256" s="262"/>
      <c r="B256" s="118"/>
      <c r="C256" s="35"/>
      <c r="D256" s="119"/>
      <c r="E256" s="120"/>
      <c r="F256" s="120"/>
      <c r="G256" s="120"/>
      <c r="H256" s="120"/>
      <c r="I256" s="844" t="str">
        <f>Translations!$C$254</f>
        <v>Fuente de datos</v>
      </c>
      <c r="J256" s="844"/>
      <c r="K256" s="844" t="str">
        <f>Translations!$C$255</f>
        <v>Otra fuente de datos (si procede)</v>
      </c>
      <c r="L256" s="844"/>
      <c r="M256" s="844" t="str">
        <f>Translations!$C$255</f>
        <v>Otra fuente de datos (si procede)</v>
      </c>
      <c r="N256" s="844"/>
      <c r="O256" s="172"/>
      <c r="P256" s="261"/>
      <c r="Q256" s="261"/>
      <c r="R256" s="261"/>
      <c r="S256" s="261"/>
    </row>
    <row r="257" spans="1:19" s="243" customFormat="1" ht="12.75" customHeight="1" x14ac:dyDescent="0.2">
      <c r="A257" s="163"/>
      <c r="B257" s="35"/>
      <c r="C257" s="35"/>
      <c r="D257" s="24"/>
      <c r="E257" s="117" t="s">
        <v>32</v>
      </c>
      <c r="F257" s="850" t="str">
        <f>Translations!$C$518</f>
        <v>Producción total de hidrógeno</v>
      </c>
      <c r="G257" s="850"/>
      <c r="H257" s="851"/>
      <c r="I257" s="852"/>
      <c r="J257" s="853"/>
      <c r="K257" s="854"/>
      <c r="L257" s="855"/>
      <c r="M257" s="854"/>
      <c r="N257" s="871"/>
      <c r="O257" s="172"/>
      <c r="P257" s="244"/>
      <c r="Q257" s="244"/>
      <c r="R257" s="244"/>
      <c r="S257" s="244"/>
    </row>
    <row r="258" spans="1:19" s="243" customFormat="1" ht="12.75" customHeight="1" x14ac:dyDescent="0.2">
      <c r="A258" s="163"/>
      <c r="B258" s="35"/>
      <c r="C258" s="35"/>
      <c r="D258" s="24"/>
      <c r="E258" s="117" t="s">
        <v>33</v>
      </c>
      <c r="F258" s="850" t="str">
        <f>Translations!$C$519</f>
        <v>Fracción volumétrica de hidrógeno</v>
      </c>
      <c r="G258" s="850"/>
      <c r="H258" s="851"/>
      <c r="I258" s="852"/>
      <c r="J258" s="853"/>
      <c r="K258" s="854"/>
      <c r="L258" s="855"/>
      <c r="M258" s="854"/>
      <c r="N258" s="871"/>
      <c r="O258" s="172"/>
      <c r="P258" s="244"/>
      <c r="Q258" s="244"/>
      <c r="R258" s="244"/>
      <c r="S258" s="244"/>
    </row>
    <row r="259" spans="1:19" s="243" customFormat="1" ht="30.75" customHeight="1" x14ac:dyDescent="0.2">
      <c r="A259" s="163"/>
      <c r="B259" s="35"/>
      <c r="C259" s="35"/>
      <c r="D259" s="24"/>
      <c r="E259" s="117" t="s">
        <v>34</v>
      </c>
      <c r="F259" s="850" t="str">
        <f>Translations!$C$840</f>
        <v>Fracción volumétrica de monóxido de carbono</v>
      </c>
      <c r="G259" s="850"/>
      <c r="H259" s="851"/>
      <c r="I259" s="852"/>
      <c r="J259" s="853"/>
      <c r="K259" s="854"/>
      <c r="L259" s="855"/>
      <c r="M259" s="854"/>
      <c r="N259" s="871"/>
      <c r="O259" s="172"/>
      <c r="P259" s="244"/>
      <c r="Q259" s="244"/>
      <c r="R259" s="244"/>
      <c r="S259" s="244"/>
    </row>
    <row r="260" spans="1:19" s="243" customFormat="1" ht="12.75" customHeight="1" x14ac:dyDescent="0.2">
      <c r="A260" s="163"/>
      <c r="B260" s="35"/>
      <c r="C260" s="35"/>
      <c r="D260" s="24"/>
      <c r="E260" s="117" t="s">
        <v>35</v>
      </c>
      <c r="F260" s="850" t="str">
        <f>Translations!$C$841</f>
        <v>Exportación real de calor neto</v>
      </c>
      <c r="G260" s="850"/>
      <c r="H260" s="851"/>
      <c r="I260" s="852"/>
      <c r="J260" s="853"/>
      <c r="K260" s="854"/>
      <c r="L260" s="855"/>
      <c r="M260" s="854"/>
      <c r="N260" s="871"/>
      <c r="O260" s="172"/>
      <c r="P260" s="244"/>
      <c r="Q260" s="244"/>
      <c r="R260" s="244"/>
      <c r="S260" s="244"/>
    </row>
    <row r="261" spans="1:19" s="243" customFormat="1" ht="27" customHeight="1" x14ac:dyDescent="0.2">
      <c r="A261" s="163"/>
      <c r="B261" s="35"/>
      <c r="C261" s="35"/>
      <c r="D261" s="24"/>
      <c r="E261" s="117" t="s">
        <v>36</v>
      </c>
      <c r="F261" s="850" t="str">
        <f>Translations!$C$842</f>
        <v>Emisiones directas reales (excl. las relacionadas con el calor)</v>
      </c>
      <c r="G261" s="850"/>
      <c r="H261" s="851"/>
      <c r="I261" s="909"/>
      <c r="J261" s="909"/>
      <c r="K261" s="909"/>
      <c r="L261" s="909"/>
      <c r="M261" s="909"/>
      <c r="N261" s="909"/>
      <c r="O261" s="172"/>
      <c r="P261" s="244"/>
      <c r="Q261" s="244"/>
      <c r="R261" s="244"/>
      <c r="S261" s="244"/>
    </row>
    <row r="262" spans="1:19" ht="5.0999999999999996" customHeight="1" x14ac:dyDescent="0.2">
      <c r="B262" s="175"/>
      <c r="C262" s="175"/>
      <c r="D262" s="175"/>
      <c r="E262" s="175"/>
      <c r="F262" s="175"/>
      <c r="G262" s="175"/>
      <c r="H262" s="175"/>
      <c r="I262" s="175"/>
      <c r="J262" s="175"/>
      <c r="K262" s="175"/>
      <c r="L262" s="175"/>
      <c r="M262" s="172"/>
      <c r="N262" s="172"/>
      <c r="O262" s="172"/>
      <c r="P262" s="173"/>
    </row>
    <row r="263" spans="1:19" s="243" customFormat="1" ht="12.75" customHeight="1" x14ac:dyDescent="0.2">
      <c r="A263" s="163"/>
      <c r="B263" s="35"/>
      <c r="C263" s="35"/>
      <c r="D263" s="184" t="s">
        <v>28</v>
      </c>
      <c r="E263" s="1031" t="str">
        <f>Translations!$C$504</f>
        <v>Descripción complementaria</v>
      </c>
      <c r="F263" s="1032"/>
      <c r="G263" s="1032"/>
      <c r="H263" s="1032"/>
      <c r="I263" s="1032"/>
      <c r="J263" s="1032"/>
      <c r="K263" s="1032"/>
      <c r="L263" s="1032"/>
      <c r="M263" s="1032"/>
      <c r="N263" s="1032"/>
      <c r="O263" s="172"/>
      <c r="P263" s="244"/>
      <c r="Q263" s="244"/>
      <c r="R263" s="244"/>
      <c r="S263" s="244"/>
    </row>
    <row r="264" spans="1:19" s="243" customFormat="1" ht="5.0999999999999996" customHeight="1" x14ac:dyDescent="0.2">
      <c r="A264" s="163"/>
      <c r="B264" s="35"/>
      <c r="C264" s="35"/>
      <c r="D264" s="184"/>
      <c r="E264" s="184"/>
      <c r="F264" s="184"/>
      <c r="G264" s="184"/>
      <c r="H264" s="184"/>
      <c r="I264" s="184"/>
      <c r="J264" s="184"/>
      <c r="K264" s="184"/>
      <c r="L264" s="184"/>
      <c r="M264" s="184"/>
      <c r="N264" s="184"/>
      <c r="O264" s="172"/>
      <c r="P264" s="244"/>
      <c r="Q264" s="244"/>
      <c r="R264" s="244"/>
      <c r="S264" s="244"/>
    </row>
    <row r="265" spans="1:19" s="243" customFormat="1" ht="12.75" customHeight="1" x14ac:dyDescent="0.2">
      <c r="A265" s="163"/>
      <c r="B265" s="35"/>
      <c r="C265" s="35"/>
      <c r="D265" s="24"/>
      <c r="E265" s="1033" t="str">
        <f>IF(L249=EUConst_Relevant,HYPERLINK("#" &amp; Q265,EUConst_MsgDescription),"")</f>
        <v/>
      </c>
      <c r="F265" s="1033"/>
      <c r="G265" s="1033"/>
      <c r="H265" s="1033"/>
      <c r="I265" s="1033"/>
      <c r="J265" s="1033"/>
      <c r="K265" s="1033"/>
      <c r="L265" s="1033"/>
      <c r="M265" s="1033"/>
      <c r="N265" s="1033"/>
      <c r="O265" s="172"/>
      <c r="P265" s="21" t="s">
        <v>170</v>
      </c>
      <c r="Q265" s="370" t="str">
        <f>"#"&amp;ADDRESS(ROW($C$10),COLUMN($C$10))</f>
        <v>#$C$10</v>
      </c>
      <c r="R265" s="244"/>
      <c r="S265" s="244"/>
    </row>
    <row r="266" spans="1:19" s="243" customFormat="1" ht="5.0999999999999996" customHeight="1" x14ac:dyDescent="0.2">
      <c r="A266" s="163"/>
      <c r="B266" s="35"/>
      <c r="C266" s="35"/>
      <c r="D266" s="184"/>
      <c r="E266" s="184"/>
      <c r="F266" s="184"/>
      <c r="G266" s="184"/>
      <c r="H266" s="184"/>
      <c r="I266" s="184"/>
      <c r="J266" s="184"/>
      <c r="K266" s="184"/>
      <c r="L266" s="184"/>
      <c r="M266" s="184"/>
      <c r="N266" s="184"/>
      <c r="O266" s="172"/>
      <c r="P266" s="138"/>
      <c r="Q266" s="244"/>
      <c r="R266" s="244"/>
      <c r="S266" s="244"/>
    </row>
    <row r="267" spans="1:19" s="243" customFormat="1" ht="38.25" customHeight="1" x14ac:dyDescent="0.2">
      <c r="A267" s="163"/>
      <c r="B267" s="35"/>
      <c r="C267" s="35"/>
      <c r="D267" s="23"/>
      <c r="E267" s="924"/>
      <c r="F267" s="925"/>
      <c r="G267" s="925"/>
      <c r="H267" s="925"/>
      <c r="I267" s="925"/>
      <c r="J267" s="925"/>
      <c r="K267" s="925"/>
      <c r="L267" s="925"/>
      <c r="M267" s="925"/>
      <c r="N267" s="926"/>
      <c r="O267" s="172"/>
      <c r="P267" s="244"/>
      <c r="Q267" s="244"/>
      <c r="R267" s="244"/>
      <c r="S267" s="244"/>
    </row>
    <row r="268" spans="1:19" s="243" customFormat="1" ht="5.0999999999999996" customHeight="1" x14ac:dyDescent="0.2">
      <c r="A268" s="163"/>
      <c r="B268" s="35"/>
      <c r="C268" s="35"/>
      <c r="D268" s="24"/>
      <c r="E268" s="35"/>
      <c r="F268" s="35"/>
      <c r="G268" s="35"/>
      <c r="H268" s="35"/>
      <c r="I268" s="35"/>
      <c r="J268" s="35"/>
      <c r="K268" s="35"/>
      <c r="L268" s="35"/>
      <c r="M268" s="35"/>
      <c r="N268" s="35"/>
      <c r="O268" s="172"/>
      <c r="P268" s="244"/>
      <c r="Q268" s="244"/>
      <c r="R268" s="244"/>
      <c r="S268" s="244"/>
    </row>
    <row r="269" spans="1:19" s="243" customFormat="1" ht="12.75" customHeight="1" x14ac:dyDescent="0.2">
      <c r="A269" s="163"/>
      <c r="B269" s="35"/>
      <c r="C269" s="35"/>
      <c r="D269" s="24"/>
      <c r="E269" s="117"/>
      <c r="F269" s="875" t="str">
        <f>Translations!$C$210</f>
        <v>Referencia a archivos externos (si procede)</v>
      </c>
      <c r="G269" s="875"/>
      <c r="H269" s="875"/>
      <c r="I269" s="875"/>
      <c r="J269" s="875"/>
      <c r="K269" s="826"/>
      <c r="L269" s="826"/>
      <c r="M269" s="826"/>
      <c r="N269" s="826"/>
      <c r="O269" s="172"/>
      <c r="P269" s="244"/>
      <c r="Q269" s="244"/>
      <c r="R269" s="244"/>
      <c r="S269" s="244"/>
    </row>
    <row r="270" spans="1:19" s="243" customFormat="1" ht="5.0999999999999996" customHeight="1" thickBot="1" x14ac:dyDescent="0.25">
      <c r="A270" s="163"/>
      <c r="B270" s="35"/>
      <c r="C270" s="35"/>
      <c r="D270" s="24"/>
      <c r="E270" s="35"/>
      <c r="F270" s="35"/>
      <c r="G270" s="35"/>
      <c r="H270" s="35"/>
      <c r="I270" s="35"/>
      <c r="J270" s="35"/>
      <c r="K270" s="35"/>
      <c r="L270" s="35"/>
      <c r="M270" s="35"/>
      <c r="N270" s="35"/>
      <c r="O270" s="172"/>
      <c r="P270" s="244"/>
      <c r="Q270" s="244"/>
      <c r="R270" s="244"/>
      <c r="S270" s="244"/>
    </row>
    <row r="271" spans="1:19" s="243" customFormat="1" ht="54" customHeight="1" x14ac:dyDescent="0.2">
      <c r="A271" s="163"/>
      <c r="B271" s="35"/>
      <c r="C271" s="35"/>
      <c r="D271" s="184" t="s">
        <v>29</v>
      </c>
      <c r="E271" s="928" t="str">
        <f>Translations!$C$258</f>
        <v>¿Se ha seguido el orden jerárquico?</v>
      </c>
      <c r="F271" s="928"/>
      <c r="G271" s="928"/>
      <c r="H271" s="1025"/>
      <c r="I271" s="259"/>
      <c r="J271" s="558" t="str">
        <f>Translations!$C$259</f>
        <v xml:space="preserve"> De no ser así, ¿cuál ha sido el motivo?</v>
      </c>
      <c r="K271" s="852"/>
      <c r="L271" s="853"/>
      <c r="M271" s="853"/>
      <c r="N271" s="867"/>
      <c r="O271" s="172"/>
      <c r="P271" s="244"/>
      <c r="Q271" s="244"/>
      <c r="R271" s="244"/>
      <c r="S271" s="250" t="b">
        <f>AND(I271&lt;&gt;"",I271=FALSE)</f>
        <v>0</v>
      </c>
    </row>
    <row r="272" spans="1:19" s="243" customFormat="1" ht="5.0999999999999996" customHeight="1" x14ac:dyDescent="0.2">
      <c r="A272" s="163"/>
      <c r="B272" s="35"/>
      <c r="C272" s="35"/>
      <c r="D272" s="35"/>
      <c r="E272" s="408"/>
      <c r="F272" s="408"/>
      <c r="G272" s="408"/>
      <c r="H272" s="408"/>
      <c r="I272" s="408"/>
      <c r="J272" s="408"/>
      <c r="K272" s="408"/>
      <c r="L272" s="408"/>
      <c r="M272" s="408"/>
      <c r="N272" s="408"/>
      <c r="O272" s="172"/>
      <c r="P272" s="244"/>
      <c r="Q272" s="244"/>
      <c r="R272" s="244"/>
      <c r="S272" s="252"/>
    </row>
    <row r="273" spans="1:19" s="243" customFormat="1" ht="12.75" customHeight="1" x14ac:dyDescent="0.2">
      <c r="A273" s="163"/>
      <c r="B273" s="35"/>
      <c r="C273" s="35"/>
      <c r="D273" s="11"/>
      <c r="E273" s="11"/>
      <c r="F273" s="640" t="str">
        <f>Translations!$C$264</f>
        <v>Más detalles sobre cualquier posible divergencia con respecto a la jerarquía establecida</v>
      </c>
      <c r="G273" s="640"/>
      <c r="H273" s="640"/>
      <c r="I273" s="640"/>
      <c r="J273" s="640"/>
      <c r="K273" s="640"/>
      <c r="L273" s="640"/>
      <c r="M273" s="640"/>
      <c r="N273" s="640"/>
      <c r="O273" s="172"/>
      <c r="P273" s="244"/>
      <c r="Q273" s="244"/>
      <c r="R273" s="244"/>
      <c r="S273" s="252"/>
    </row>
    <row r="274" spans="1:19" s="243" customFormat="1" ht="25.5" customHeight="1" thickBot="1" x14ac:dyDescent="0.25">
      <c r="A274" s="163"/>
      <c r="B274" s="35"/>
      <c r="C274" s="35"/>
      <c r="D274" s="11"/>
      <c r="E274" s="11"/>
      <c r="F274" s="963"/>
      <c r="G274" s="964"/>
      <c r="H274" s="964"/>
      <c r="I274" s="964"/>
      <c r="J274" s="964"/>
      <c r="K274" s="964"/>
      <c r="L274" s="964"/>
      <c r="M274" s="964"/>
      <c r="N274" s="965"/>
      <c r="O274" s="172"/>
      <c r="P274" s="244"/>
      <c r="Q274" s="244"/>
      <c r="R274" s="244"/>
      <c r="S274" s="272" t="b">
        <f>S271</f>
        <v>0</v>
      </c>
    </row>
    <row r="275" spans="1:19" ht="5.0999999999999996" customHeight="1" x14ac:dyDescent="0.2">
      <c r="B275" s="175"/>
      <c r="C275" s="175"/>
      <c r="D275" s="175"/>
      <c r="E275" s="175"/>
      <c r="F275" s="175"/>
      <c r="G275" s="175"/>
      <c r="H275" s="175"/>
      <c r="I275" s="175"/>
      <c r="J275" s="175"/>
      <c r="K275" s="175"/>
      <c r="L275" s="175"/>
      <c r="M275" s="172"/>
      <c r="N275" s="172"/>
      <c r="O275" s="172"/>
      <c r="P275" s="173"/>
    </row>
    <row r="276" spans="1:19" x14ac:dyDescent="0.2">
      <c r="B276" s="175"/>
      <c r="C276" s="175"/>
      <c r="D276" s="175"/>
      <c r="E276" s="1026" t="str">
        <f>IF(L249=EUConst_Relevant,HYPERLINK(Q276,EUconst_MsgBackToSheetF),"")</f>
        <v/>
      </c>
      <c r="F276" s="1027"/>
      <c r="G276" s="1027"/>
      <c r="H276" s="1027"/>
      <c r="I276" s="1027"/>
      <c r="J276" s="1027"/>
      <c r="K276" s="1027"/>
      <c r="L276" s="1027"/>
      <c r="M276" s="1027"/>
      <c r="N276" s="1028"/>
      <c r="O276" s="172"/>
      <c r="P276" s="185" t="s">
        <v>276</v>
      </c>
      <c r="Q276" s="187" t="str">
        <f>Q251</f>
        <v/>
      </c>
    </row>
    <row r="277" spans="1:19" x14ac:dyDescent="0.2">
      <c r="B277" s="183"/>
      <c r="C277" s="183"/>
      <c r="D277" s="183"/>
      <c r="E277" s="183"/>
      <c r="F277" s="183"/>
      <c r="G277" s="183"/>
      <c r="H277" s="183"/>
      <c r="I277" s="183"/>
      <c r="J277" s="183"/>
      <c r="K277" s="183"/>
      <c r="L277" s="183"/>
      <c r="M277" s="183"/>
      <c r="N277" s="183"/>
      <c r="O277" s="172"/>
    </row>
    <row r="278" spans="1:19" ht="15.75" x14ac:dyDescent="0.25">
      <c r="B278" s="175"/>
      <c r="C278" s="181" t="s">
        <v>286</v>
      </c>
      <c r="D278" s="1035" t="str">
        <f>Translations!$C$430</f>
        <v>Gas de síntesis</v>
      </c>
      <c r="E278" s="1035"/>
      <c r="F278" s="1035"/>
      <c r="G278" s="1035"/>
      <c r="H278" s="1035"/>
      <c r="I278" s="1035"/>
      <c r="J278" s="1035"/>
      <c r="K278" s="1035"/>
      <c r="L278" s="1035"/>
      <c r="M278" s="1035"/>
      <c r="N278" s="1035"/>
      <c r="O278" s="172"/>
      <c r="P278" s="173"/>
    </row>
    <row r="279" spans="1:19" ht="5.0999999999999996" customHeight="1" x14ac:dyDescent="0.2">
      <c r="B279" s="175"/>
      <c r="C279" s="175"/>
      <c r="D279" s="175"/>
      <c r="E279" s="175"/>
      <c r="F279" s="175"/>
      <c r="G279" s="175"/>
      <c r="H279" s="175"/>
      <c r="I279" s="175"/>
      <c r="J279" s="175"/>
      <c r="K279" s="175"/>
      <c r="L279" s="175"/>
      <c r="M279" s="172"/>
      <c r="N279" s="172"/>
      <c r="O279" s="172"/>
      <c r="P279" s="173"/>
    </row>
    <row r="280" spans="1:19" ht="15" x14ac:dyDescent="0.25">
      <c r="B280" s="175"/>
      <c r="C280" s="182"/>
      <c r="D280" s="1043" t="str">
        <f>Translations!$C$520</f>
        <v>Herramienta para calcular los valores históricos de actividad de las subinstalaciones de gas de síntesis</v>
      </c>
      <c r="E280" s="1032"/>
      <c r="F280" s="1032"/>
      <c r="G280" s="1032"/>
      <c r="H280" s="1032"/>
      <c r="I280" s="1032"/>
      <c r="J280" s="1032"/>
      <c r="K280" s="1032"/>
      <c r="L280" s="1032"/>
      <c r="M280" s="1032"/>
      <c r="N280" s="1032"/>
      <c r="O280" s="172"/>
      <c r="P280" s="173"/>
    </row>
    <row r="281" spans="1:19" ht="5.0999999999999996" customHeight="1" thickBot="1" x14ac:dyDescent="0.25">
      <c r="B281" s="175"/>
      <c r="C281" s="175"/>
      <c r="D281" s="175"/>
      <c r="E281" s="175"/>
      <c r="F281" s="175"/>
      <c r="G281" s="175"/>
      <c r="H281" s="175"/>
      <c r="I281" s="175"/>
      <c r="J281" s="175"/>
      <c r="K281" s="175"/>
      <c r="L281" s="175"/>
      <c r="M281" s="172"/>
      <c r="N281" s="172"/>
      <c r="O281" s="172"/>
      <c r="P281" s="173"/>
    </row>
    <row r="282" spans="1:19" ht="15.75" thickBot="1" x14ac:dyDescent="0.3">
      <c r="B282" s="175"/>
      <c r="C282" s="175"/>
      <c r="D282" s="184" t="s">
        <v>26</v>
      </c>
      <c r="E282" s="1031" t="str">
        <f>Translations!$C$435</f>
        <v>Pertinencia de esta herramienta para su instalación:</v>
      </c>
      <c r="F282" s="1031"/>
      <c r="G282" s="1031"/>
      <c r="H282" s="1031"/>
      <c r="I282" s="1031"/>
      <c r="J282" s="1031"/>
      <c r="K282" s="1036"/>
      <c r="L282" s="1037" t="str">
        <f>IF(CNTR_ExistSubInstEntries,IF(COUNTIF(CNTR_SubInstListNames,INDEX(EUconst_BMlistNames,MATCH(Q282,EUconst_BMlistMainNumberOfBM,0)))&gt;0,EUConst_Relevant,EUConst_NotRelevant),"")</f>
        <v/>
      </c>
      <c r="M282" s="1038"/>
      <c r="N282" s="1039"/>
      <c r="O282" s="172"/>
      <c r="P282" s="185" t="s">
        <v>275</v>
      </c>
      <c r="Q282" s="186">
        <v>51</v>
      </c>
      <c r="S282" s="313" t="b">
        <f>L282=EUConst_NotRelevant</f>
        <v>0</v>
      </c>
    </row>
    <row r="283" spans="1:19" x14ac:dyDescent="0.2">
      <c r="B283" s="175"/>
      <c r="C283" s="175"/>
      <c r="D283" s="183"/>
      <c r="E283" s="1029" t="str">
        <f>Translations!$C$436</f>
        <v>Este mensaje se genera automáticamente a partir de los datos introducidos en la hoja «C_InstallationDescription», sección C.I.</v>
      </c>
      <c r="F283" s="1030"/>
      <c r="G283" s="1030"/>
      <c r="H283" s="1030"/>
      <c r="I283" s="1030"/>
      <c r="J283" s="1030"/>
      <c r="K283" s="1030"/>
      <c r="L283" s="1030"/>
      <c r="M283" s="1030"/>
      <c r="N283" s="1030"/>
      <c r="O283" s="172"/>
      <c r="P283" s="173"/>
    </row>
    <row r="284" spans="1:19" x14ac:dyDescent="0.2">
      <c r="B284" s="175"/>
      <c r="C284" s="175"/>
      <c r="D284" s="175"/>
      <c r="E284" s="1026" t="str">
        <f>IF(L282=EUConst_Relevant,HYPERLINK(Q284,EUconst_MsgBackToSheetF),"")</f>
        <v/>
      </c>
      <c r="F284" s="1027"/>
      <c r="G284" s="1027"/>
      <c r="H284" s="1027"/>
      <c r="I284" s="1027"/>
      <c r="J284" s="1027"/>
      <c r="K284" s="1027"/>
      <c r="L284" s="1027"/>
      <c r="M284" s="1027"/>
      <c r="N284" s="1028"/>
      <c r="O284" s="172"/>
      <c r="P284" s="185" t="s">
        <v>276</v>
      </c>
      <c r="Q284" s="187" t="str">
        <f>IF(ISNUMBER(MATCH(Q282,CNTR_SubInstListBMnumbers,0)),"#JUMP_F"&amp;MATCH(Q282,CNTR_SubInstListBMnumbers,0),"")</f>
        <v/>
      </c>
    </row>
    <row r="285" spans="1:19" ht="5.0999999999999996" customHeight="1" x14ac:dyDescent="0.2">
      <c r="B285" s="175"/>
      <c r="C285" s="175"/>
      <c r="D285" s="175"/>
      <c r="E285" s="175"/>
      <c r="F285" s="175"/>
      <c r="G285" s="175"/>
      <c r="H285" s="175"/>
      <c r="I285" s="175"/>
      <c r="J285" s="175"/>
      <c r="K285" s="175"/>
      <c r="L285" s="175"/>
      <c r="M285" s="172"/>
      <c r="N285" s="172"/>
      <c r="O285" s="172"/>
      <c r="P285" s="173"/>
    </row>
    <row r="286" spans="1:19" ht="12.75" customHeight="1" x14ac:dyDescent="0.2">
      <c r="B286" s="175"/>
      <c r="C286" s="175"/>
      <c r="D286" s="184" t="s">
        <v>27</v>
      </c>
      <c r="E286" s="1031" t="str">
        <f>Translations!$C$516</f>
        <v>Fracción volumétrica de hidrógeno FV (H2)</v>
      </c>
      <c r="F286" s="1032"/>
      <c r="G286" s="1032"/>
      <c r="H286" s="1032"/>
      <c r="I286" s="1032"/>
      <c r="J286" s="1032"/>
      <c r="K286" s="1032"/>
      <c r="L286" s="1032"/>
      <c r="M286" s="1032"/>
      <c r="N286" s="1032"/>
      <c r="O286" s="172"/>
      <c r="P286" s="173"/>
    </row>
    <row r="287" spans="1:19" s="243" customFormat="1" ht="12.75" customHeight="1" x14ac:dyDescent="0.2">
      <c r="A287" s="163"/>
      <c r="B287" s="35"/>
      <c r="C287" s="35"/>
      <c r="D287" s="24"/>
      <c r="E287" s="694" t="str">
        <f>Translations!$C$517</f>
        <v>Seleccione a continuación la fuente de datos utilizada para la fracción volumétrica de hidrógeno con arreglo al anexo VII, sección 4.6, de las FAR.</v>
      </c>
      <c r="F287" s="695"/>
      <c r="G287" s="695"/>
      <c r="H287" s="695"/>
      <c r="I287" s="695"/>
      <c r="J287" s="695"/>
      <c r="K287" s="695"/>
      <c r="L287" s="695"/>
      <c r="M287" s="695"/>
      <c r="N287" s="695"/>
      <c r="O287" s="172"/>
      <c r="P287" s="244"/>
      <c r="Q287" s="244"/>
      <c r="R287" s="244"/>
      <c r="S287" s="244"/>
    </row>
    <row r="288" spans="1:19" s="243" customFormat="1" ht="25.5" customHeight="1" x14ac:dyDescent="0.2">
      <c r="A288" s="163"/>
      <c r="B288" s="35"/>
      <c r="C288" s="35"/>
      <c r="D288" s="24"/>
      <c r="E288" s="694" t="str">
        <f>Translations!$C$253</f>
        <v>Dado que puede haber más de una fuente de datos, el formulario permite indicar hasta tres. Si hubiera aún más fuentes de datos, seleccione las tres principales y explique el resto en la descripción de la metodología.</v>
      </c>
      <c r="F288" s="695"/>
      <c r="G288" s="695"/>
      <c r="H288" s="695"/>
      <c r="I288" s="695"/>
      <c r="J288" s="695"/>
      <c r="K288" s="695"/>
      <c r="L288" s="695"/>
      <c r="M288" s="695"/>
      <c r="N288" s="695"/>
      <c r="O288" s="172"/>
      <c r="P288" s="244"/>
      <c r="Q288" s="244"/>
      <c r="R288" s="244"/>
      <c r="S288" s="244"/>
    </row>
    <row r="289" spans="1:19" s="263" customFormat="1" ht="25.5" customHeight="1" x14ac:dyDescent="0.2">
      <c r="A289" s="262"/>
      <c r="B289" s="118"/>
      <c r="C289" s="35"/>
      <c r="D289" s="119"/>
      <c r="E289" s="120"/>
      <c r="F289" s="120"/>
      <c r="G289" s="120"/>
      <c r="H289" s="120"/>
      <c r="I289" s="844" t="str">
        <f>Translations!$C$254</f>
        <v>Fuente de datos</v>
      </c>
      <c r="J289" s="844"/>
      <c r="K289" s="844" t="str">
        <f>Translations!$C$255</f>
        <v>Otra fuente de datos (si procede)</v>
      </c>
      <c r="L289" s="844"/>
      <c r="M289" s="844" t="str">
        <f>Translations!$C$255</f>
        <v>Otra fuente de datos (si procede)</v>
      </c>
      <c r="N289" s="844"/>
      <c r="O289" s="172"/>
      <c r="P289" s="261"/>
      <c r="Q289" s="261"/>
      <c r="R289" s="261"/>
      <c r="S289" s="261"/>
    </row>
    <row r="290" spans="1:19" s="243" customFormat="1" ht="12.75" customHeight="1" x14ac:dyDescent="0.2">
      <c r="A290" s="163"/>
      <c r="B290" s="35"/>
      <c r="C290" s="35"/>
      <c r="D290" s="24"/>
      <c r="E290" s="117"/>
      <c r="F290" s="850" t="str">
        <f>Translations!$C$521</f>
        <v>Producción total de gas de síntesis</v>
      </c>
      <c r="G290" s="850"/>
      <c r="H290" s="851"/>
      <c r="I290" s="852"/>
      <c r="J290" s="853"/>
      <c r="K290" s="854"/>
      <c r="L290" s="855"/>
      <c r="M290" s="854"/>
      <c r="N290" s="871"/>
      <c r="O290" s="172"/>
      <c r="P290" s="244"/>
      <c r="Q290" s="244"/>
      <c r="R290" s="244"/>
      <c r="S290" s="244"/>
    </row>
    <row r="291" spans="1:19" s="243" customFormat="1" ht="12.75" customHeight="1" x14ac:dyDescent="0.2">
      <c r="A291" s="163"/>
      <c r="B291" s="35"/>
      <c r="C291" s="35"/>
      <c r="D291" s="24"/>
      <c r="E291" s="117"/>
      <c r="F291" s="850" t="str">
        <f>Translations!$C$507</f>
        <v>Datos de la composición</v>
      </c>
      <c r="G291" s="850"/>
      <c r="H291" s="851"/>
      <c r="I291" s="852"/>
      <c r="J291" s="853"/>
      <c r="K291" s="854"/>
      <c r="L291" s="855"/>
      <c r="M291" s="854"/>
      <c r="N291" s="871"/>
      <c r="O291" s="172"/>
      <c r="P291" s="244"/>
      <c r="Q291" s="244"/>
      <c r="R291" s="244"/>
      <c r="S291" s="244"/>
    </row>
    <row r="292" spans="1:19" ht="5.0999999999999996" customHeight="1" x14ac:dyDescent="0.2">
      <c r="B292" s="175"/>
      <c r="C292" s="175"/>
      <c r="D292" s="175"/>
      <c r="E292" s="175"/>
      <c r="F292" s="175"/>
      <c r="G292" s="175"/>
      <c r="H292" s="175"/>
      <c r="I292" s="175"/>
      <c r="J292" s="175"/>
      <c r="K292" s="175"/>
      <c r="L292" s="175"/>
      <c r="M292" s="172"/>
      <c r="N292" s="172"/>
      <c r="O292" s="172"/>
      <c r="P292" s="173"/>
    </row>
    <row r="293" spans="1:19" s="243" customFormat="1" ht="12.75" customHeight="1" x14ac:dyDescent="0.2">
      <c r="A293" s="163"/>
      <c r="B293" s="35"/>
      <c r="C293" s="35"/>
      <c r="D293" s="184" t="s">
        <v>28</v>
      </c>
      <c r="E293" s="1031" t="str">
        <f>Translations!$C$504</f>
        <v>Descripción complementaria</v>
      </c>
      <c r="F293" s="1032"/>
      <c r="G293" s="1032"/>
      <c r="H293" s="1032"/>
      <c r="I293" s="1032"/>
      <c r="J293" s="1032"/>
      <c r="K293" s="1032"/>
      <c r="L293" s="1032"/>
      <c r="M293" s="1032"/>
      <c r="N293" s="1032"/>
      <c r="O293" s="172"/>
      <c r="P293" s="244"/>
      <c r="Q293" s="244"/>
      <c r="R293" s="244"/>
      <c r="S293" s="244"/>
    </row>
    <row r="294" spans="1:19" s="243" customFormat="1" ht="5.0999999999999996" customHeight="1" x14ac:dyDescent="0.2">
      <c r="A294" s="163"/>
      <c r="B294" s="35"/>
      <c r="C294" s="35"/>
      <c r="D294" s="184"/>
      <c r="E294" s="184"/>
      <c r="F294" s="184"/>
      <c r="G294" s="184"/>
      <c r="H294" s="184"/>
      <c r="I294" s="184"/>
      <c r="J294" s="184"/>
      <c r="K294" s="184"/>
      <c r="L294" s="184"/>
      <c r="M294" s="184"/>
      <c r="N294" s="184"/>
      <c r="O294" s="172"/>
      <c r="P294" s="244"/>
      <c r="Q294" s="244"/>
      <c r="R294" s="244"/>
      <c r="S294" s="244"/>
    </row>
    <row r="295" spans="1:19" s="243" customFormat="1" ht="12.75" customHeight="1" x14ac:dyDescent="0.2">
      <c r="A295" s="163"/>
      <c r="B295" s="35"/>
      <c r="C295" s="35"/>
      <c r="D295" s="24"/>
      <c r="E295" s="1033" t="str">
        <f>IF(L282=EUConst_Relevant,HYPERLINK("#" &amp; Q295,EUConst_MsgDescription),"")</f>
        <v/>
      </c>
      <c r="F295" s="1033"/>
      <c r="G295" s="1033"/>
      <c r="H295" s="1033"/>
      <c r="I295" s="1033"/>
      <c r="J295" s="1033"/>
      <c r="K295" s="1033"/>
      <c r="L295" s="1033"/>
      <c r="M295" s="1033"/>
      <c r="N295" s="1033"/>
      <c r="O295" s="172"/>
      <c r="P295" s="21" t="s">
        <v>170</v>
      </c>
      <c r="Q295" s="370" t="str">
        <f>"#"&amp;ADDRESS(ROW($C$10),COLUMN($C$10))</f>
        <v>#$C$10</v>
      </c>
      <c r="R295" s="244"/>
      <c r="S295" s="244"/>
    </row>
    <row r="296" spans="1:19" s="243" customFormat="1" ht="5.0999999999999996" customHeight="1" x14ac:dyDescent="0.2">
      <c r="A296" s="163"/>
      <c r="B296" s="35"/>
      <c r="C296" s="35"/>
      <c r="D296" s="184"/>
      <c r="E296" s="184"/>
      <c r="F296" s="184"/>
      <c r="G296" s="184"/>
      <c r="H296" s="184"/>
      <c r="I296" s="184"/>
      <c r="J296" s="184"/>
      <c r="K296" s="184"/>
      <c r="L296" s="184"/>
      <c r="M296" s="184"/>
      <c r="N296" s="184"/>
      <c r="O296" s="172"/>
      <c r="P296" s="138"/>
      <c r="Q296" s="244"/>
      <c r="R296" s="244"/>
      <c r="S296" s="244"/>
    </row>
    <row r="297" spans="1:19" s="243" customFormat="1" ht="38.25" customHeight="1" x14ac:dyDescent="0.2">
      <c r="A297" s="163"/>
      <c r="B297" s="35"/>
      <c r="C297" s="35"/>
      <c r="D297" s="23"/>
      <c r="E297" s="924"/>
      <c r="F297" s="925"/>
      <c r="G297" s="925"/>
      <c r="H297" s="925"/>
      <c r="I297" s="925"/>
      <c r="J297" s="925"/>
      <c r="K297" s="925"/>
      <c r="L297" s="925"/>
      <c r="M297" s="925"/>
      <c r="N297" s="926"/>
      <c r="O297" s="172"/>
      <c r="P297" s="244"/>
      <c r="Q297" s="244"/>
      <c r="R297" s="244"/>
      <c r="S297" s="244"/>
    </row>
    <row r="298" spans="1:19" s="243" customFormat="1" ht="5.0999999999999996" customHeight="1" x14ac:dyDescent="0.2">
      <c r="A298" s="163"/>
      <c r="B298" s="35"/>
      <c r="C298" s="35"/>
      <c r="D298" s="24"/>
      <c r="E298" s="35"/>
      <c r="F298" s="35"/>
      <c r="G298" s="35"/>
      <c r="H298" s="35"/>
      <c r="I298" s="35"/>
      <c r="J298" s="35"/>
      <c r="K298" s="35"/>
      <c r="L298" s="35"/>
      <c r="M298" s="35"/>
      <c r="N298" s="35"/>
      <c r="O298" s="172"/>
      <c r="P298" s="244"/>
      <c r="Q298" s="244"/>
      <c r="R298" s="244"/>
      <c r="S298" s="244"/>
    </row>
    <row r="299" spans="1:19" s="243" customFormat="1" ht="12.75" customHeight="1" x14ac:dyDescent="0.2">
      <c r="A299" s="163"/>
      <c r="B299" s="35"/>
      <c r="C299" s="35"/>
      <c r="D299" s="24"/>
      <c r="E299" s="117"/>
      <c r="F299" s="875" t="str">
        <f>Translations!$C$210</f>
        <v>Referencia a archivos externos (si procede)</v>
      </c>
      <c r="G299" s="875"/>
      <c r="H299" s="875"/>
      <c r="I299" s="875"/>
      <c r="J299" s="875"/>
      <c r="K299" s="826"/>
      <c r="L299" s="826"/>
      <c r="M299" s="826"/>
      <c r="N299" s="826"/>
      <c r="O299" s="172"/>
      <c r="P299" s="244"/>
      <c r="Q299" s="244"/>
      <c r="R299" s="244"/>
      <c r="S299" s="244"/>
    </row>
    <row r="300" spans="1:19" s="243" customFormat="1" ht="5.0999999999999996" customHeight="1" thickBot="1" x14ac:dyDescent="0.25">
      <c r="A300" s="163"/>
      <c r="B300" s="35"/>
      <c r="C300" s="35"/>
      <c r="D300" s="24"/>
      <c r="E300" s="35"/>
      <c r="F300" s="35"/>
      <c r="G300" s="35"/>
      <c r="H300" s="35"/>
      <c r="I300" s="35"/>
      <c r="J300" s="35"/>
      <c r="K300" s="35"/>
      <c r="L300" s="35"/>
      <c r="M300" s="35"/>
      <c r="N300" s="35"/>
      <c r="O300" s="172"/>
      <c r="P300" s="244"/>
      <c r="Q300" s="244"/>
      <c r="R300" s="244"/>
      <c r="S300" s="244"/>
    </row>
    <row r="301" spans="1:19" s="243" customFormat="1" ht="48" customHeight="1" x14ac:dyDescent="0.2">
      <c r="A301" s="163"/>
      <c r="B301" s="35"/>
      <c r="C301" s="35"/>
      <c r="D301" s="184" t="s">
        <v>29</v>
      </c>
      <c r="E301" s="928" t="str">
        <f>Translations!$C$258</f>
        <v>¿Se ha seguido el orden jerárquico?</v>
      </c>
      <c r="F301" s="928"/>
      <c r="G301" s="928"/>
      <c r="H301" s="1025"/>
      <c r="I301" s="259"/>
      <c r="J301" s="558" t="str">
        <f>Translations!$C$259</f>
        <v xml:space="preserve"> De no ser así, ¿cuál ha sido el motivo?</v>
      </c>
      <c r="K301" s="852"/>
      <c r="L301" s="853"/>
      <c r="M301" s="853"/>
      <c r="N301" s="867"/>
      <c r="O301" s="172"/>
      <c r="P301" s="244"/>
      <c r="Q301" s="244"/>
      <c r="R301" s="244"/>
      <c r="S301" s="250" t="b">
        <f>AND(I301&lt;&gt;"",I301=FALSE)</f>
        <v>0</v>
      </c>
    </row>
    <row r="302" spans="1:19" s="243" customFormat="1" ht="5.0999999999999996" customHeight="1" x14ac:dyDescent="0.2">
      <c r="A302" s="163"/>
      <c r="B302" s="35"/>
      <c r="C302" s="35"/>
      <c r="D302" s="35"/>
      <c r="E302" s="408"/>
      <c r="F302" s="408"/>
      <c r="G302" s="408"/>
      <c r="H302" s="408"/>
      <c r="I302" s="408"/>
      <c r="J302" s="408"/>
      <c r="K302" s="408"/>
      <c r="L302" s="408"/>
      <c r="M302" s="408"/>
      <c r="N302" s="408"/>
      <c r="O302" s="172"/>
      <c r="P302" s="244"/>
      <c r="Q302" s="244"/>
      <c r="R302" s="244"/>
      <c r="S302" s="252"/>
    </row>
    <row r="303" spans="1:19" s="243" customFormat="1" ht="12.75" customHeight="1" x14ac:dyDescent="0.2">
      <c r="A303" s="163"/>
      <c r="B303" s="35"/>
      <c r="C303" s="35"/>
      <c r="D303" s="11"/>
      <c r="E303" s="11"/>
      <c r="F303" s="640" t="str">
        <f>Translations!$C$264</f>
        <v>Más detalles sobre cualquier posible divergencia con respecto a la jerarquía establecida</v>
      </c>
      <c r="G303" s="640"/>
      <c r="H303" s="640"/>
      <c r="I303" s="640"/>
      <c r="J303" s="640"/>
      <c r="K303" s="640"/>
      <c r="L303" s="640"/>
      <c r="M303" s="640"/>
      <c r="N303" s="640"/>
      <c r="O303" s="172"/>
      <c r="P303" s="244"/>
      <c r="Q303" s="244"/>
      <c r="R303" s="244"/>
      <c r="S303" s="252"/>
    </row>
    <row r="304" spans="1:19" s="243" customFormat="1" ht="25.5" customHeight="1" thickBot="1" x14ac:dyDescent="0.25">
      <c r="A304" s="163"/>
      <c r="B304" s="35"/>
      <c r="C304" s="35"/>
      <c r="D304" s="11"/>
      <c r="E304" s="11"/>
      <c r="F304" s="963"/>
      <c r="G304" s="964"/>
      <c r="H304" s="964"/>
      <c r="I304" s="964"/>
      <c r="J304" s="964"/>
      <c r="K304" s="964"/>
      <c r="L304" s="964"/>
      <c r="M304" s="964"/>
      <c r="N304" s="965"/>
      <c r="O304" s="172"/>
      <c r="P304" s="244"/>
      <c r="Q304" s="244"/>
      <c r="R304" s="244"/>
      <c r="S304" s="272" t="b">
        <f>S301</f>
        <v>0</v>
      </c>
    </row>
    <row r="305" spans="1:19" s="243" customFormat="1" ht="5.0999999999999996" customHeight="1" x14ac:dyDescent="0.2">
      <c r="A305" s="163"/>
      <c r="B305" s="35"/>
      <c r="C305" s="35"/>
      <c r="D305" s="24"/>
      <c r="E305" s="35"/>
      <c r="F305" s="35"/>
      <c r="G305" s="35"/>
      <c r="H305" s="35"/>
      <c r="I305" s="35"/>
      <c r="J305" s="35"/>
      <c r="K305" s="35"/>
      <c r="L305" s="35"/>
      <c r="M305" s="35"/>
      <c r="N305" s="35"/>
      <c r="O305" s="172"/>
      <c r="P305" s="244"/>
      <c r="Q305" s="244"/>
      <c r="R305" s="244"/>
      <c r="S305" s="244"/>
    </row>
    <row r="306" spans="1:19" x14ac:dyDescent="0.2">
      <c r="B306" s="175"/>
      <c r="C306" s="175"/>
      <c r="D306" s="175"/>
      <c r="E306" s="1026" t="str">
        <f>IF(L282=EUConst_Relevant,HYPERLINK(Q306,EUconst_MsgBackToSheetF),"")</f>
        <v/>
      </c>
      <c r="F306" s="1027"/>
      <c r="G306" s="1027"/>
      <c r="H306" s="1027"/>
      <c r="I306" s="1027"/>
      <c r="J306" s="1027"/>
      <c r="K306" s="1027"/>
      <c r="L306" s="1027"/>
      <c r="M306" s="1027"/>
      <c r="N306" s="1028"/>
      <c r="O306" s="172"/>
      <c r="P306" s="185" t="s">
        <v>276</v>
      </c>
      <c r="Q306" s="187" t="str">
        <f>Q284</f>
        <v/>
      </c>
    </row>
    <row r="307" spans="1:19" x14ac:dyDescent="0.2">
      <c r="B307" s="183"/>
      <c r="C307" s="183"/>
      <c r="D307" s="183"/>
      <c r="E307" s="183"/>
      <c r="F307" s="183"/>
      <c r="G307" s="183"/>
      <c r="H307" s="183"/>
      <c r="I307" s="183"/>
      <c r="J307" s="183"/>
      <c r="K307" s="183"/>
      <c r="L307" s="183"/>
      <c r="M307" s="183"/>
      <c r="N307" s="183"/>
      <c r="O307" s="172"/>
    </row>
    <row r="308" spans="1:19" ht="15.75" x14ac:dyDescent="0.25">
      <c r="B308" s="175"/>
      <c r="C308" s="181" t="s">
        <v>287</v>
      </c>
      <c r="D308" s="1035" t="str">
        <f>Translations!$C$431</f>
        <v>Óxido de etileno / etilenglicoles</v>
      </c>
      <c r="E308" s="1035"/>
      <c r="F308" s="1035"/>
      <c r="G308" s="1035"/>
      <c r="H308" s="1035"/>
      <c r="I308" s="1035"/>
      <c r="J308" s="1035"/>
      <c r="K308" s="1035"/>
      <c r="L308" s="1035"/>
      <c r="M308" s="1035"/>
      <c r="N308" s="1035"/>
      <c r="O308" s="172"/>
      <c r="P308" s="173"/>
    </row>
    <row r="309" spans="1:19" ht="5.0999999999999996" customHeight="1" x14ac:dyDescent="0.2">
      <c r="B309" s="175"/>
      <c r="C309" s="175"/>
      <c r="D309" s="175"/>
      <c r="E309" s="175"/>
      <c r="F309" s="175"/>
      <c r="G309" s="175"/>
      <c r="H309" s="175"/>
      <c r="I309" s="175"/>
      <c r="J309" s="175"/>
      <c r="K309" s="175"/>
      <c r="L309" s="175"/>
      <c r="M309" s="172"/>
      <c r="N309" s="172"/>
      <c r="O309" s="172"/>
      <c r="P309" s="173"/>
    </row>
    <row r="310" spans="1:19" ht="15" x14ac:dyDescent="0.25">
      <c r="B310" s="175"/>
      <c r="C310" s="182"/>
      <c r="D310" s="1043" t="str">
        <f>Translations!$C$522</f>
        <v>Herramienta para calcular los valores históricos de actividad de las subinstalaciones de óxido de etileno / etilenglicoles</v>
      </c>
      <c r="E310" s="1032"/>
      <c r="F310" s="1032"/>
      <c r="G310" s="1032"/>
      <c r="H310" s="1032"/>
      <c r="I310" s="1032"/>
      <c r="J310" s="1032"/>
      <c r="K310" s="1032"/>
      <c r="L310" s="1032"/>
      <c r="M310" s="1032"/>
      <c r="N310" s="1032"/>
      <c r="O310" s="172"/>
      <c r="P310" s="173"/>
    </row>
    <row r="311" spans="1:19" ht="5.0999999999999996" customHeight="1" thickBot="1" x14ac:dyDescent="0.25">
      <c r="B311" s="175"/>
      <c r="C311" s="175"/>
      <c r="D311" s="175"/>
      <c r="E311" s="175"/>
      <c r="F311" s="175"/>
      <c r="G311" s="175"/>
      <c r="H311" s="175"/>
      <c r="I311" s="175"/>
      <c r="J311" s="175"/>
      <c r="K311" s="175"/>
      <c r="L311" s="175"/>
      <c r="M311" s="172"/>
      <c r="N311" s="172"/>
      <c r="O311" s="172"/>
      <c r="P311" s="173"/>
    </row>
    <row r="312" spans="1:19" ht="15.75" thickBot="1" x14ac:dyDescent="0.3">
      <c r="B312" s="175"/>
      <c r="C312" s="175"/>
      <c r="D312" s="184" t="s">
        <v>26</v>
      </c>
      <c r="E312" s="1031" t="str">
        <f>Translations!$C$435</f>
        <v>Pertinencia de esta herramienta para su instalación:</v>
      </c>
      <c r="F312" s="1031"/>
      <c r="G312" s="1031"/>
      <c r="H312" s="1031"/>
      <c r="I312" s="1031"/>
      <c r="J312" s="1031"/>
      <c r="K312" s="1036"/>
      <c r="L312" s="1037" t="str">
        <f>IF(CNTR_ExistSubInstEntries,IF(COUNTIF(CNTR_SubInstListNames,INDEX(EUconst_BMlistNames,MATCH(Q312,EUconst_BMlistMainNumberOfBM,0)))&gt;0,EUConst_Relevant,EUConst_NotRelevant),"")</f>
        <v/>
      </c>
      <c r="M312" s="1038"/>
      <c r="N312" s="1039"/>
      <c r="O312" s="172"/>
      <c r="P312" s="185" t="s">
        <v>275</v>
      </c>
      <c r="Q312" s="186">
        <v>46</v>
      </c>
      <c r="S312" s="313" t="b">
        <f>L312=EUConst_NotRelevant</f>
        <v>0</v>
      </c>
    </row>
    <row r="313" spans="1:19" x14ac:dyDescent="0.2">
      <c r="B313" s="175"/>
      <c r="C313" s="175"/>
      <c r="D313" s="183"/>
      <c r="E313" s="1029" t="str">
        <f>Translations!$C$436</f>
        <v>Este mensaje se genera automáticamente a partir de los datos introducidos en la hoja «C_InstallationDescription», sección C.I.</v>
      </c>
      <c r="F313" s="1030"/>
      <c r="G313" s="1030"/>
      <c r="H313" s="1030"/>
      <c r="I313" s="1030"/>
      <c r="J313" s="1030"/>
      <c r="K313" s="1030"/>
      <c r="L313" s="1030"/>
      <c r="M313" s="1030"/>
      <c r="N313" s="1030"/>
      <c r="O313" s="172"/>
      <c r="P313" s="173"/>
    </row>
    <row r="314" spans="1:19" x14ac:dyDescent="0.2">
      <c r="B314" s="175"/>
      <c r="C314" s="175"/>
      <c r="D314" s="175"/>
      <c r="E314" s="1026" t="str">
        <f>IF(L312=EUConst_Relevant,HYPERLINK(Q314,EUconst_MsgBackToSheetF),"")</f>
        <v/>
      </c>
      <c r="F314" s="1027"/>
      <c r="G314" s="1027"/>
      <c r="H314" s="1027"/>
      <c r="I314" s="1027"/>
      <c r="J314" s="1027"/>
      <c r="K314" s="1027"/>
      <c r="L314" s="1027"/>
      <c r="M314" s="1027"/>
      <c r="N314" s="1028"/>
      <c r="O314" s="172"/>
      <c r="P314" s="185" t="s">
        <v>276</v>
      </c>
      <c r="Q314" s="187" t="str">
        <f>IF(ISNUMBER(MATCH(Q312,CNTR_SubInstListBMnumbers,0)),"#JUMP_F"&amp;MATCH(Q312,CNTR_SubInstListBMnumbers,0),"")</f>
        <v/>
      </c>
    </row>
    <row r="315" spans="1:19" ht="5.0999999999999996" customHeight="1" x14ac:dyDescent="0.2">
      <c r="B315" s="175"/>
      <c r="C315" s="175"/>
      <c r="D315" s="175"/>
      <c r="E315" s="175"/>
      <c r="F315" s="175"/>
      <c r="G315" s="175"/>
      <c r="H315" s="175"/>
      <c r="I315" s="175"/>
      <c r="J315" s="175"/>
      <c r="K315" s="175"/>
      <c r="L315" s="175"/>
      <c r="M315" s="172"/>
      <c r="N315" s="172"/>
      <c r="O315" s="172"/>
      <c r="P315" s="173"/>
    </row>
    <row r="316" spans="1:19" x14ac:dyDescent="0.2">
      <c r="B316" s="175"/>
      <c r="C316" s="175"/>
      <c r="D316" s="184" t="s">
        <v>27</v>
      </c>
      <c r="E316" s="1031" t="str">
        <f>Translations!$C$523</f>
        <v>Datos de producción del óxido de etileno / etilenglicoles:</v>
      </c>
      <c r="F316" s="1032"/>
      <c r="G316" s="1032"/>
      <c r="H316" s="1032"/>
      <c r="I316" s="1032"/>
      <c r="J316" s="1032"/>
      <c r="K316" s="1032"/>
      <c r="L316" s="1032"/>
      <c r="M316" s="1032"/>
      <c r="N316" s="1032"/>
      <c r="O316" s="172"/>
      <c r="P316" s="173"/>
    </row>
    <row r="317" spans="1:19" s="243" customFormat="1" ht="12.75" customHeight="1" x14ac:dyDescent="0.2">
      <c r="A317" s="163"/>
      <c r="B317" s="35"/>
      <c r="C317" s="35"/>
      <c r="D317" s="24"/>
      <c r="E317" s="694" t="str">
        <f>Translations!$C$438</f>
        <v>Seleccione a continuación la fuente de datos utilizada para las cantidades de la alimentación suplementaria con arreglo al anexo VII, sección 4.4, de las FAR.</v>
      </c>
      <c r="F317" s="695"/>
      <c r="G317" s="695"/>
      <c r="H317" s="695"/>
      <c r="I317" s="695"/>
      <c r="J317" s="695"/>
      <c r="K317" s="695"/>
      <c r="L317" s="695"/>
      <c r="M317" s="695"/>
      <c r="N317" s="695"/>
      <c r="O317" s="172"/>
      <c r="P317" s="244"/>
      <c r="Q317" s="244"/>
      <c r="R317" s="244"/>
      <c r="S317" s="244"/>
    </row>
    <row r="318" spans="1:19" s="243" customFormat="1" ht="25.5" customHeight="1" x14ac:dyDescent="0.2">
      <c r="A318" s="163"/>
      <c r="B318" s="35"/>
      <c r="C318" s="35"/>
      <c r="D318" s="24"/>
      <c r="E318" s="694" t="str">
        <f>Translations!$C$253</f>
        <v>Dado que puede haber más de una fuente de datos, el formulario permite indicar hasta tres. Si hubiera aún más fuentes de datos, seleccione las tres principales y explique el resto en la descripción de la metodología.</v>
      </c>
      <c r="F318" s="695"/>
      <c r="G318" s="695"/>
      <c r="H318" s="695"/>
      <c r="I318" s="695"/>
      <c r="J318" s="695"/>
      <c r="K318" s="695"/>
      <c r="L318" s="695"/>
      <c r="M318" s="695"/>
      <c r="N318" s="695"/>
      <c r="O318" s="172"/>
      <c r="P318" s="244"/>
      <c r="Q318" s="244"/>
      <c r="R318" s="244"/>
      <c r="S318" s="244"/>
    </row>
    <row r="319" spans="1:19" s="201" customFormat="1" ht="25.5" customHeight="1" x14ac:dyDescent="0.2">
      <c r="A319" s="196"/>
      <c r="B319" s="197"/>
      <c r="C319" s="197"/>
      <c r="D319" s="203"/>
      <c r="E319" s="204"/>
      <c r="F319" s="197"/>
      <c r="G319" s="205"/>
      <c r="H319" s="206" t="s">
        <v>288</v>
      </c>
      <c r="I319" s="844" t="str">
        <f>Translations!$C$254</f>
        <v>Fuente de datos</v>
      </c>
      <c r="J319" s="844"/>
      <c r="K319" s="844" t="str">
        <f>Translations!$C$255</f>
        <v>Otra fuente de datos (si procede)</v>
      </c>
      <c r="L319" s="844"/>
      <c r="M319" s="844" t="str">
        <f>Translations!$C$255</f>
        <v>Otra fuente de datos (si procede)</v>
      </c>
      <c r="N319" s="844"/>
      <c r="O319" s="172"/>
      <c r="P319" s="196"/>
      <c r="Q319" s="196"/>
      <c r="R319" s="196"/>
      <c r="S319" s="196"/>
    </row>
    <row r="320" spans="1:19" ht="12.75" customHeight="1" x14ac:dyDescent="0.2">
      <c r="B320" s="183"/>
      <c r="C320" s="183"/>
      <c r="D320" s="183"/>
      <c r="E320" s="1040" t="str">
        <f>Translations!$C$524</f>
        <v>Óxido de etileno</v>
      </c>
      <c r="F320" s="1040"/>
      <c r="G320" s="1041"/>
      <c r="H320" s="202">
        <v>0.92600000000000005</v>
      </c>
      <c r="I320" s="852"/>
      <c r="J320" s="853"/>
      <c r="K320" s="854"/>
      <c r="L320" s="855"/>
      <c r="M320" s="854"/>
      <c r="N320" s="871"/>
      <c r="O320" s="172"/>
    </row>
    <row r="321" spans="1:19" ht="12.75" customHeight="1" x14ac:dyDescent="0.2">
      <c r="B321" s="183"/>
      <c r="C321" s="183"/>
      <c r="D321" s="183"/>
      <c r="E321" s="1040" t="str">
        <f>Translations!$C$525</f>
        <v>Monoetilenglicol</v>
      </c>
      <c r="F321" s="1040"/>
      <c r="G321" s="1041"/>
      <c r="H321" s="202">
        <v>0.71699999999999997</v>
      </c>
      <c r="I321" s="852"/>
      <c r="J321" s="853"/>
      <c r="K321" s="854"/>
      <c r="L321" s="855"/>
      <c r="M321" s="854"/>
      <c r="N321" s="871"/>
      <c r="O321" s="172"/>
    </row>
    <row r="322" spans="1:19" ht="12.75" customHeight="1" x14ac:dyDescent="0.2">
      <c r="B322" s="183"/>
      <c r="C322" s="183"/>
      <c r="D322" s="183"/>
      <c r="E322" s="1040" t="str">
        <f>Translations!$C$526</f>
        <v>Dietilenglicol</v>
      </c>
      <c r="F322" s="1040"/>
      <c r="G322" s="1041"/>
      <c r="H322" s="202">
        <v>1.1739999999999999</v>
      </c>
      <c r="I322" s="852"/>
      <c r="J322" s="853"/>
      <c r="K322" s="854"/>
      <c r="L322" s="855"/>
      <c r="M322" s="854"/>
      <c r="N322" s="871"/>
      <c r="O322" s="172"/>
    </row>
    <row r="323" spans="1:19" ht="12.75" customHeight="1" x14ac:dyDescent="0.2">
      <c r="B323" s="183"/>
      <c r="C323" s="183"/>
      <c r="D323" s="183"/>
      <c r="E323" s="1040" t="str">
        <f>Translations!$C$527</f>
        <v>Trietilenglicol</v>
      </c>
      <c r="F323" s="1040"/>
      <c r="G323" s="1041"/>
      <c r="H323" s="202">
        <v>1.429</v>
      </c>
      <c r="I323" s="852"/>
      <c r="J323" s="853"/>
      <c r="K323" s="854"/>
      <c r="L323" s="855"/>
      <c r="M323" s="854"/>
      <c r="N323" s="871"/>
      <c r="O323" s="172"/>
    </row>
    <row r="324" spans="1:19" ht="5.0999999999999996" customHeight="1" x14ac:dyDescent="0.2">
      <c r="B324" s="175"/>
      <c r="C324" s="175"/>
      <c r="D324" s="175"/>
      <c r="E324" s="175"/>
      <c r="F324" s="175"/>
      <c r="G324" s="175"/>
      <c r="H324" s="175"/>
      <c r="I324" s="175"/>
      <c r="J324" s="175"/>
      <c r="K324" s="175"/>
      <c r="L324" s="175"/>
      <c r="M324" s="172"/>
      <c r="N324" s="172"/>
      <c r="O324" s="172"/>
      <c r="P324" s="173"/>
    </row>
    <row r="325" spans="1:19" s="243" customFormat="1" ht="12.75" customHeight="1" x14ac:dyDescent="0.2">
      <c r="A325" s="163"/>
      <c r="B325" s="35"/>
      <c r="C325" s="35"/>
      <c r="D325" s="184" t="s">
        <v>28</v>
      </c>
      <c r="E325" s="1031" t="str">
        <f>Translations!$C$504</f>
        <v>Descripción complementaria</v>
      </c>
      <c r="F325" s="1032"/>
      <c r="G325" s="1032"/>
      <c r="H325" s="1032"/>
      <c r="I325" s="1032"/>
      <c r="J325" s="1032"/>
      <c r="K325" s="1032"/>
      <c r="L325" s="1032"/>
      <c r="M325" s="1032"/>
      <c r="N325" s="1032"/>
      <c r="O325" s="172"/>
      <c r="P325" s="244"/>
      <c r="Q325" s="244"/>
      <c r="R325" s="244"/>
      <c r="S325" s="244"/>
    </row>
    <row r="326" spans="1:19" s="243" customFormat="1" ht="5.0999999999999996" customHeight="1" x14ac:dyDescent="0.2">
      <c r="A326" s="163"/>
      <c r="B326" s="35"/>
      <c r="C326" s="35"/>
      <c r="D326" s="184"/>
      <c r="E326" s="184"/>
      <c r="F326" s="184"/>
      <c r="G326" s="184"/>
      <c r="H326" s="184"/>
      <c r="I326" s="184"/>
      <c r="J326" s="184"/>
      <c r="K326" s="184"/>
      <c r="L326" s="184"/>
      <c r="M326" s="184"/>
      <c r="N326" s="184"/>
      <c r="O326" s="172"/>
      <c r="P326" s="244"/>
      <c r="Q326" s="244"/>
      <c r="R326" s="244"/>
      <c r="S326" s="244"/>
    </row>
    <row r="327" spans="1:19" s="243" customFormat="1" ht="12.75" customHeight="1" x14ac:dyDescent="0.2">
      <c r="A327" s="163"/>
      <c r="B327" s="35"/>
      <c r="C327" s="35"/>
      <c r="D327" s="24"/>
      <c r="E327" s="1033" t="str">
        <f>IF(L312=EUConst_Relevant,HYPERLINK("#" &amp; Q327,EUConst_MsgDescription),"")</f>
        <v/>
      </c>
      <c r="F327" s="1033"/>
      <c r="G327" s="1033"/>
      <c r="H327" s="1033"/>
      <c r="I327" s="1033"/>
      <c r="J327" s="1033"/>
      <c r="K327" s="1033"/>
      <c r="L327" s="1033"/>
      <c r="M327" s="1033"/>
      <c r="N327" s="1033"/>
      <c r="O327" s="172"/>
      <c r="P327" s="21" t="s">
        <v>170</v>
      </c>
      <c r="Q327" s="370" t="str">
        <f>"#"&amp;ADDRESS(ROW($C$10),COLUMN($C$10))</f>
        <v>#$C$10</v>
      </c>
      <c r="R327" s="244"/>
      <c r="S327" s="244"/>
    </row>
    <row r="328" spans="1:19" s="243" customFormat="1" ht="5.0999999999999996" customHeight="1" x14ac:dyDescent="0.2">
      <c r="A328" s="163"/>
      <c r="B328" s="35"/>
      <c r="C328" s="35"/>
      <c r="D328" s="184"/>
      <c r="E328" s="184"/>
      <c r="F328" s="184"/>
      <c r="G328" s="184"/>
      <c r="H328" s="184"/>
      <c r="I328" s="184"/>
      <c r="J328" s="184"/>
      <c r="K328" s="184"/>
      <c r="L328" s="184"/>
      <c r="M328" s="184"/>
      <c r="N328" s="184"/>
      <c r="O328" s="172"/>
      <c r="P328" s="138"/>
      <c r="Q328" s="244"/>
      <c r="R328" s="244"/>
      <c r="S328" s="244"/>
    </row>
    <row r="329" spans="1:19" s="243" customFormat="1" ht="38.25" customHeight="1" x14ac:dyDescent="0.2">
      <c r="A329" s="163"/>
      <c r="B329" s="35"/>
      <c r="C329" s="35"/>
      <c r="D329" s="23"/>
      <c r="E329" s="924"/>
      <c r="F329" s="925"/>
      <c r="G329" s="925"/>
      <c r="H329" s="925"/>
      <c r="I329" s="925"/>
      <c r="J329" s="925"/>
      <c r="K329" s="925"/>
      <c r="L329" s="925"/>
      <c r="M329" s="925"/>
      <c r="N329" s="926"/>
      <c r="O329" s="172"/>
      <c r="P329" s="244"/>
      <c r="Q329" s="244"/>
      <c r="R329" s="244"/>
      <c r="S329" s="244"/>
    </row>
    <row r="330" spans="1:19" s="243" customFormat="1" ht="5.0999999999999996" customHeight="1" x14ac:dyDescent="0.2">
      <c r="A330" s="163"/>
      <c r="B330" s="35"/>
      <c r="C330" s="35"/>
      <c r="D330" s="24"/>
      <c r="E330" s="35"/>
      <c r="F330" s="35"/>
      <c r="G330" s="35"/>
      <c r="H330" s="35"/>
      <c r="I330" s="35"/>
      <c r="J330" s="35"/>
      <c r="K330" s="35"/>
      <c r="L330" s="35"/>
      <c r="M330" s="35"/>
      <c r="N330" s="35"/>
      <c r="O330" s="172"/>
      <c r="P330" s="244"/>
      <c r="Q330" s="244"/>
      <c r="R330" s="244"/>
      <c r="S330" s="244"/>
    </row>
    <row r="331" spans="1:19" s="243" customFormat="1" ht="12.75" customHeight="1" x14ac:dyDescent="0.2">
      <c r="A331" s="163"/>
      <c r="B331" s="35"/>
      <c r="C331" s="35"/>
      <c r="D331" s="24"/>
      <c r="E331" s="117"/>
      <c r="F331" s="875" t="str">
        <f>Translations!$C$210</f>
        <v>Referencia a archivos externos (si procede)</v>
      </c>
      <c r="G331" s="875"/>
      <c r="H331" s="875"/>
      <c r="I331" s="875"/>
      <c r="J331" s="875"/>
      <c r="K331" s="826"/>
      <c r="L331" s="826"/>
      <c r="M331" s="826"/>
      <c r="N331" s="826"/>
      <c r="O331" s="172"/>
      <c r="P331" s="244"/>
      <c r="Q331" s="244"/>
      <c r="R331" s="244"/>
      <c r="S331" s="244"/>
    </row>
    <row r="332" spans="1:19" s="243" customFormat="1" ht="5.0999999999999996" customHeight="1" thickBot="1" x14ac:dyDescent="0.25">
      <c r="A332" s="163"/>
      <c r="B332" s="35"/>
      <c r="C332" s="35"/>
      <c r="D332" s="24"/>
      <c r="E332" s="35"/>
      <c r="F332" s="35"/>
      <c r="G332" s="35"/>
      <c r="H332" s="35"/>
      <c r="I332" s="35"/>
      <c r="J332" s="35"/>
      <c r="K332" s="35"/>
      <c r="L332" s="35"/>
      <c r="M332" s="35"/>
      <c r="N332" s="35"/>
      <c r="O332" s="172"/>
      <c r="P332" s="244"/>
      <c r="Q332" s="244"/>
      <c r="R332" s="244"/>
      <c r="S332" s="244"/>
    </row>
    <row r="333" spans="1:19" s="243" customFormat="1" ht="51.75" customHeight="1" x14ac:dyDescent="0.2">
      <c r="A333" s="163"/>
      <c r="B333" s="35"/>
      <c r="C333" s="35"/>
      <c r="D333" s="184" t="s">
        <v>29</v>
      </c>
      <c r="E333" s="928" t="str">
        <f>Translations!$C$258</f>
        <v>¿Se ha seguido el orden jerárquico?</v>
      </c>
      <c r="F333" s="928"/>
      <c r="G333" s="928"/>
      <c r="H333" s="1025"/>
      <c r="I333" s="259"/>
      <c r="J333" s="558" t="str">
        <f>Translations!$C$259</f>
        <v xml:space="preserve"> De no ser así, ¿cuál ha sido el motivo?</v>
      </c>
      <c r="K333" s="852"/>
      <c r="L333" s="853"/>
      <c r="M333" s="853"/>
      <c r="N333" s="867"/>
      <c r="O333" s="172"/>
      <c r="P333" s="244"/>
      <c r="Q333" s="244"/>
      <c r="R333" s="244"/>
      <c r="S333" s="250" t="b">
        <f>AND(I333&lt;&gt;"",I333=FALSE)</f>
        <v>0</v>
      </c>
    </row>
    <row r="334" spans="1:19" s="243" customFormat="1" ht="5.0999999999999996" customHeight="1" x14ac:dyDescent="0.2">
      <c r="A334" s="163"/>
      <c r="B334" s="35"/>
      <c r="C334" s="35"/>
      <c r="D334" s="35"/>
      <c r="E334" s="408"/>
      <c r="F334" s="408"/>
      <c r="G334" s="408"/>
      <c r="H334" s="408"/>
      <c r="I334" s="408"/>
      <c r="J334" s="408"/>
      <c r="K334" s="408"/>
      <c r="L334" s="408"/>
      <c r="M334" s="408"/>
      <c r="N334" s="408"/>
      <c r="O334" s="172"/>
      <c r="P334" s="244"/>
      <c r="Q334" s="244"/>
      <c r="R334" s="244"/>
      <c r="S334" s="252"/>
    </row>
    <row r="335" spans="1:19" s="243" customFormat="1" ht="12.75" customHeight="1" x14ac:dyDescent="0.2">
      <c r="A335" s="163"/>
      <c r="B335" s="35"/>
      <c r="C335" s="35"/>
      <c r="D335" s="11"/>
      <c r="E335" s="11"/>
      <c r="F335" s="640" t="str">
        <f>Translations!$C$264</f>
        <v>Más detalles sobre cualquier posible divergencia con respecto a la jerarquía establecida</v>
      </c>
      <c r="G335" s="640"/>
      <c r="H335" s="640"/>
      <c r="I335" s="640"/>
      <c r="J335" s="640"/>
      <c r="K335" s="640"/>
      <c r="L335" s="640"/>
      <c r="M335" s="640"/>
      <c r="N335" s="640"/>
      <c r="O335" s="172"/>
      <c r="P335" s="244"/>
      <c r="Q335" s="244"/>
      <c r="R335" s="244"/>
      <c r="S335" s="252"/>
    </row>
    <row r="336" spans="1:19" s="243" customFormat="1" ht="25.5" customHeight="1" thickBot="1" x14ac:dyDescent="0.25">
      <c r="A336" s="163"/>
      <c r="B336" s="35"/>
      <c r="C336" s="35"/>
      <c r="D336" s="11"/>
      <c r="E336" s="11"/>
      <c r="F336" s="963"/>
      <c r="G336" s="964"/>
      <c r="H336" s="964"/>
      <c r="I336" s="964"/>
      <c r="J336" s="964"/>
      <c r="K336" s="964"/>
      <c r="L336" s="964"/>
      <c r="M336" s="964"/>
      <c r="N336" s="965"/>
      <c r="O336" s="172"/>
      <c r="P336" s="244"/>
      <c r="Q336" s="244"/>
      <c r="R336" s="244"/>
      <c r="S336" s="272" t="b">
        <f>S333</f>
        <v>0</v>
      </c>
    </row>
    <row r="337" spans="1:19" ht="5.0999999999999996" customHeight="1" x14ac:dyDescent="0.2">
      <c r="B337" s="175"/>
      <c r="C337" s="175"/>
      <c r="D337" s="175"/>
      <c r="E337" s="175"/>
      <c r="F337" s="175"/>
      <c r="G337" s="175"/>
      <c r="H337" s="175"/>
      <c r="I337" s="175"/>
      <c r="J337" s="175"/>
      <c r="K337" s="175"/>
      <c r="L337" s="175"/>
      <c r="M337" s="172"/>
      <c r="N337" s="172"/>
      <c r="O337" s="172"/>
      <c r="P337" s="173"/>
    </row>
    <row r="338" spans="1:19" x14ac:dyDescent="0.2">
      <c r="B338" s="175"/>
      <c r="C338" s="175"/>
      <c r="D338" s="175"/>
      <c r="E338" s="1026" t="str">
        <f>IF(L312=EUConst_Relevant,HYPERLINK(Q338,EUconst_MsgBackToSheetF),"")</f>
        <v/>
      </c>
      <c r="F338" s="1027"/>
      <c r="G338" s="1027"/>
      <c r="H338" s="1027"/>
      <c r="I338" s="1027"/>
      <c r="J338" s="1027"/>
      <c r="K338" s="1027"/>
      <c r="L338" s="1027"/>
      <c r="M338" s="1027"/>
      <c r="N338" s="1028"/>
      <c r="O338" s="172"/>
      <c r="P338" s="185" t="s">
        <v>276</v>
      </c>
      <c r="Q338" s="187" t="str">
        <f>Q314</f>
        <v/>
      </c>
    </row>
    <row r="339" spans="1:19" x14ac:dyDescent="0.2">
      <c r="B339" s="183"/>
      <c r="C339" s="183"/>
      <c r="D339" s="183"/>
      <c r="E339" s="183"/>
      <c r="F339" s="183"/>
      <c r="G339" s="183"/>
      <c r="H339" s="183"/>
      <c r="I339" s="183"/>
      <c r="J339" s="183"/>
      <c r="K339" s="183"/>
      <c r="L339" s="183"/>
      <c r="M339" s="183"/>
      <c r="N339" s="183"/>
      <c r="O339" s="172"/>
    </row>
    <row r="340" spans="1:19" ht="15.75" x14ac:dyDescent="0.25">
      <c r="B340" s="175"/>
      <c r="C340" s="181" t="s">
        <v>289</v>
      </c>
      <c r="D340" s="1035" t="str">
        <f>Translations!$C$432</f>
        <v>Cloruro de vinilo monómero (CVM)</v>
      </c>
      <c r="E340" s="1035"/>
      <c r="F340" s="1035"/>
      <c r="G340" s="1035"/>
      <c r="H340" s="1035"/>
      <c r="I340" s="1035"/>
      <c r="J340" s="1035"/>
      <c r="K340" s="1035"/>
      <c r="L340" s="1035"/>
      <c r="M340" s="1035"/>
      <c r="N340" s="1035"/>
      <c r="O340" s="172"/>
      <c r="P340" s="173"/>
    </row>
    <row r="341" spans="1:19" ht="5.0999999999999996" customHeight="1" x14ac:dyDescent="0.2">
      <c r="B341" s="175"/>
      <c r="C341" s="175"/>
      <c r="D341" s="175"/>
      <c r="E341" s="175"/>
      <c r="F341" s="175"/>
      <c r="G341" s="175"/>
      <c r="H341" s="175"/>
      <c r="I341" s="175"/>
      <c r="J341" s="175"/>
      <c r="K341" s="175"/>
      <c r="L341" s="175"/>
      <c r="M341" s="172"/>
      <c r="N341" s="172"/>
      <c r="O341" s="172"/>
      <c r="P341" s="173"/>
    </row>
    <row r="342" spans="1:19" ht="15" x14ac:dyDescent="0.25">
      <c r="B342" s="175"/>
      <c r="C342" s="182"/>
      <c r="D342" s="1043" t="str">
        <f>Translations!$C$528</f>
        <v>Herramienta del cloruro de vinilo monómero: Asignación preliminar (artículo 31 de las FAR)</v>
      </c>
      <c r="E342" s="1032"/>
      <c r="F342" s="1032"/>
      <c r="G342" s="1032"/>
      <c r="H342" s="1032"/>
      <c r="I342" s="1032"/>
      <c r="J342" s="1032"/>
      <c r="K342" s="1032"/>
      <c r="L342" s="1032"/>
      <c r="M342" s="1032"/>
      <c r="N342" s="1032"/>
      <c r="O342" s="172"/>
      <c r="P342" s="173"/>
    </row>
    <row r="343" spans="1:19" ht="5.0999999999999996" customHeight="1" thickBot="1" x14ac:dyDescent="0.25">
      <c r="B343" s="175"/>
      <c r="C343" s="175"/>
      <c r="D343" s="175"/>
      <c r="E343" s="175"/>
      <c r="F343" s="175"/>
      <c r="G343" s="175"/>
      <c r="H343" s="175"/>
      <c r="I343" s="175"/>
      <c r="J343" s="175"/>
      <c r="K343" s="175"/>
      <c r="L343" s="175"/>
      <c r="M343" s="172"/>
      <c r="N343" s="172"/>
      <c r="O343" s="172"/>
      <c r="P343" s="173"/>
    </row>
    <row r="344" spans="1:19" ht="15.75" thickBot="1" x14ac:dyDescent="0.3">
      <c r="B344" s="175"/>
      <c r="C344" s="175"/>
      <c r="D344" s="184" t="s">
        <v>26</v>
      </c>
      <c r="E344" s="1031" t="str">
        <f>Translations!$C$435</f>
        <v>Pertinencia de esta herramienta para su instalación:</v>
      </c>
      <c r="F344" s="1031"/>
      <c r="G344" s="1031"/>
      <c r="H344" s="1031"/>
      <c r="I344" s="1031"/>
      <c r="J344" s="1031"/>
      <c r="K344" s="1036"/>
      <c r="L344" s="1037" t="str">
        <f>IF(CNTR_ExistSubInstEntries,IF(COUNTIF(CNTR_SubInstListNames,INDEX(EUconst_BMlistNames,MATCH(Q344,EUconst_BMlistMainNumberOfBM,0)))&gt;0,EUConst_Relevant,EUConst_NotRelevant),"")</f>
        <v/>
      </c>
      <c r="M344" s="1038"/>
      <c r="N344" s="1039"/>
      <c r="O344" s="172"/>
      <c r="P344" s="185" t="s">
        <v>275</v>
      </c>
      <c r="Q344" s="186">
        <v>47</v>
      </c>
      <c r="S344" s="313" t="b">
        <f>L344=EUConst_NotRelevant</f>
        <v>0</v>
      </c>
    </row>
    <row r="345" spans="1:19" x14ac:dyDescent="0.2">
      <c r="B345" s="175"/>
      <c r="C345" s="175"/>
      <c r="D345" s="183"/>
      <c r="E345" s="1029" t="str">
        <f>Translations!$C$436</f>
        <v>Este mensaje se genera automáticamente a partir de los datos introducidos en la hoja «C_InstallationDescription», sección C.I.</v>
      </c>
      <c r="F345" s="1030"/>
      <c r="G345" s="1030"/>
      <c r="H345" s="1030"/>
      <c r="I345" s="1030"/>
      <c r="J345" s="1030"/>
      <c r="K345" s="1030"/>
      <c r="L345" s="1030"/>
      <c r="M345" s="1030"/>
      <c r="N345" s="1030"/>
      <c r="O345" s="172"/>
      <c r="P345" s="173"/>
    </row>
    <row r="346" spans="1:19" x14ac:dyDescent="0.2">
      <c r="B346" s="175"/>
      <c r="C346" s="175"/>
      <c r="D346" s="175"/>
      <c r="E346" s="1026" t="str">
        <f>IF(L344=EUConst_Relevant,HYPERLINK(Q346,EUconst_MsgBackToSheetF),"")</f>
        <v/>
      </c>
      <c r="F346" s="1027"/>
      <c r="G346" s="1027"/>
      <c r="H346" s="1027"/>
      <c r="I346" s="1027"/>
      <c r="J346" s="1027"/>
      <c r="K346" s="1027"/>
      <c r="L346" s="1027"/>
      <c r="M346" s="1027"/>
      <c r="N346" s="1028"/>
      <c r="O346" s="172"/>
      <c r="P346" s="185" t="s">
        <v>276</v>
      </c>
      <c r="Q346" s="187" t="str">
        <f>IF(ISNUMBER(MATCH(Q344,CNTR_SubInstListBMnumbers,0)),"#JUMP_F"&amp;MATCH(Q344,CNTR_SubInstListBMnumbers,0),"")</f>
        <v/>
      </c>
    </row>
    <row r="347" spans="1:19" ht="5.0999999999999996" customHeight="1" x14ac:dyDescent="0.2">
      <c r="B347" s="175"/>
      <c r="C347" s="175"/>
      <c r="D347" s="175"/>
      <c r="E347" s="175"/>
      <c r="F347" s="175"/>
      <c r="G347" s="175"/>
      <c r="H347" s="175"/>
      <c r="I347" s="175"/>
      <c r="J347" s="175"/>
      <c r="K347" s="175"/>
      <c r="L347" s="175"/>
      <c r="M347" s="172"/>
      <c r="N347" s="172"/>
      <c r="O347" s="172"/>
      <c r="P347" s="173"/>
    </row>
    <row r="348" spans="1:19" x14ac:dyDescent="0.2">
      <c r="B348" s="183"/>
      <c r="C348" s="183"/>
      <c r="D348" s="184" t="s">
        <v>27</v>
      </c>
      <c r="E348" s="1031" t="str">
        <f>Translations!$C$529</f>
        <v>Consumo de calor de la combustión de H2</v>
      </c>
      <c r="F348" s="1032"/>
      <c r="G348" s="1032"/>
      <c r="H348" s="1032"/>
      <c r="I348" s="1032"/>
      <c r="J348" s="1032"/>
      <c r="K348" s="1032"/>
      <c r="L348" s="1032"/>
      <c r="M348" s="1032"/>
      <c r="N348" s="1032"/>
      <c r="O348" s="172"/>
    </row>
    <row r="349" spans="1:19" s="243" customFormat="1" ht="12.75" customHeight="1" x14ac:dyDescent="0.2">
      <c r="A349" s="163"/>
      <c r="B349" s="35"/>
      <c r="C349" s="35"/>
      <c r="D349" s="24"/>
      <c r="E349" s="694" t="str">
        <f>Translations!$C$288</f>
        <v>Seleccione a continuación la fuente de datos utilizada para los flujos de energía con arreglo al anexo VII, sección 4.5, de las FAR.</v>
      </c>
      <c r="F349" s="695"/>
      <c r="G349" s="695"/>
      <c r="H349" s="695"/>
      <c r="I349" s="695"/>
      <c r="J349" s="695"/>
      <c r="K349" s="695"/>
      <c r="L349" s="695"/>
      <c r="M349" s="695"/>
      <c r="N349" s="695"/>
      <c r="O349" s="172"/>
      <c r="P349" s="244"/>
      <c r="Q349" s="244"/>
      <c r="R349" s="244"/>
      <c r="S349" s="244"/>
    </row>
    <row r="350" spans="1:19" s="243" customFormat="1" ht="25.5" customHeight="1" x14ac:dyDescent="0.2">
      <c r="A350" s="163"/>
      <c r="B350" s="35"/>
      <c r="C350" s="35"/>
      <c r="D350" s="24"/>
      <c r="E350" s="694" t="str">
        <f>Translations!$C$253</f>
        <v>Dado que puede haber más de una fuente de datos, el formulario permite indicar hasta tres. Si hubiera aún más fuentes de datos, seleccione las tres principales y explique el resto en la descripción de la metodología.</v>
      </c>
      <c r="F350" s="695"/>
      <c r="G350" s="695"/>
      <c r="H350" s="695"/>
      <c r="I350" s="695"/>
      <c r="J350" s="695"/>
      <c r="K350" s="695"/>
      <c r="L350" s="695"/>
      <c r="M350" s="695"/>
      <c r="N350" s="695"/>
      <c r="O350" s="172"/>
      <c r="P350" s="244"/>
      <c r="Q350" s="244"/>
      <c r="R350" s="244"/>
      <c r="S350" s="244"/>
    </row>
    <row r="351" spans="1:19" s="243" customFormat="1" ht="25.5" customHeight="1" x14ac:dyDescent="0.2">
      <c r="A351" s="163"/>
      <c r="B351" s="35"/>
      <c r="C351" s="35"/>
      <c r="D351" s="35"/>
      <c r="E351" s="35"/>
      <c r="F351" s="35"/>
      <c r="G351" s="35"/>
      <c r="H351" s="35"/>
      <c r="I351" s="844" t="str">
        <f>Translations!$C$254</f>
        <v>Fuente de datos</v>
      </c>
      <c r="J351" s="844"/>
      <c r="K351" s="844" t="str">
        <f>Translations!$C$255</f>
        <v>Otra fuente de datos (si procede)</v>
      </c>
      <c r="L351" s="844"/>
      <c r="M351" s="844" t="str">
        <f>Translations!$C$255</f>
        <v>Otra fuente de datos (si procede)</v>
      </c>
      <c r="N351" s="844"/>
      <c r="O351" s="172"/>
      <c r="P351" s="244"/>
      <c r="Q351" s="244"/>
      <c r="R351" s="244"/>
      <c r="S351" s="244"/>
    </row>
    <row r="352" spans="1:19" s="243" customFormat="1" ht="12.75" customHeight="1" x14ac:dyDescent="0.2">
      <c r="A352" s="163"/>
      <c r="B352" s="35"/>
      <c r="C352" s="35"/>
      <c r="D352" s="24"/>
      <c r="E352" s="117"/>
      <c r="F352" s="850" t="str">
        <f>Translations!$C$530</f>
        <v>Cuantificación del calor procedente de H2</v>
      </c>
      <c r="G352" s="850"/>
      <c r="H352" s="851"/>
      <c r="I352" s="852"/>
      <c r="J352" s="853"/>
      <c r="K352" s="854"/>
      <c r="L352" s="855"/>
      <c r="M352" s="854"/>
      <c r="N352" s="871"/>
      <c r="O352" s="172"/>
      <c r="P352" s="244"/>
      <c r="Q352" s="244"/>
      <c r="R352" s="244"/>
      <c r="S352" s="244"/>
    </row>
    <row r="353" spans="1:19" ht="5.0999999999999996" customHeight="1" x14ac:dyDescent="0.2">
      <c r="B353" s="175"/>
      <c r="C353" s="175"/>
      <c r="D353" s="175"/>
      <c r="E353" s="175"/>
      <c r="F353" s="175"/>
      <c r="G353" s="175"/>
      <c r="H353" s="175"/>
      <c r="I353" s="175"/>
      <c r="J353" s="175"/>
      <c r="K353" s="175"/>
      <c r="L353" s="175"/>
      <c r="M353" s="172"/>
      <c r="N353" s="172"/>
      <c r="O353" s="172"/>
      <c r="P353" s="173"/>
    </row>
    <row r="354" spans="1:19" s="243" customFormat="1" ht="12.75" customHeight="1" x14ac:dyDescent="0.2">
      <c r="A354" s="163"/>
      <c r="B354" s="35"/>
      <c r="C354" s="35"/>
      <c r="D354" s="184" t="s">
        <v>28</v>
      </c>
      <c r="E354" s="1031" t="str">
        <f>Translations!$C$504</f>
        <v>Descripción complementaria</v>
      </c>
      <c r="F354" s="1032"/>
      <c r="G354" s="1032"/>
      <c r="H354" s="1032"/>
      <c r="I354" s="1032"/>
      <c r="J354" s="1032"/>
      <c r="K354" s="1032"/>
      <c r="L354" s="1032"/>
      <c r="M354" s="1032"/>
      <c r="N354" s="1032"/>
      <c r="O354" s="172"/>
      <c r="P354" s="244"/>
      <c r="Q354" s="244"/>
      <c r="R354" s="244"/>
      <c r="S354" s="244"/>
    </row>
    <row r="355" spans="1:19" s="243" customFormat="1" ht="5.0999999999999996" customHeight="1" x14ac:dyDescent="0.2">
      <c r="A355" s="163"/>
      <c r="B355" s="35"/>
      <c r="C355" s="35"/>
      <c r="D355" s="184"/>
      <c r="E355" s="184"/>
      <c r="F355" s="184"/>
      <c r="G355" s="184"/>
      <c r="H355" s="184"/>
      <c r="I355" s="184"/>
      <c r="J355" s="184"/>
      <c r="K355" s="184"/>
      <c r="L355" s="184"/>
      <c r="M355" s="184"/>
      <c r="N355" s="184"/>
      <c r="O355" s="172"/>
      <c r="P355" s="244"/>
      <c r="Q355" s="244"/>
      <c r="R355" s="244"/>
      <c r="S355" s="244"/>
    </row>
    <row r="356" spans="1:19" s="243" customFormat="1" ht="12.75" customHeight="1" x14ac:dyDescent="0.2">
      <c r="A356" s="163"/>
      <c r="B356" s="35"/>
      <c r="C356" s="35"/>
      <c r="D356" s="24"/>
      <c r="E356" s="1033" t="str">
        <f>IF(L344=EUConst_Relevant,HYPERLINK("#" &amp; Q356,EUConst_MsgDescription),"")</f>
        <v/>
      </c>
      <c r="F356" s="1033"/>
      <c r="G356" s="1033"/>
      <c r="H356" s="1033"/>
      <c r="I356" s="1033"/>
      <c r="J356" s="1033"/>
      <c r="K356" s="1033"/>
      <c r="L356" s="1033"/>
      <c r="M356" s="1033"/>
      <c r="N356" s="1033"/>
      <c r="O356" s="172"/>
      <c r="P356" s="21" t="s">
        <v>170</v>
      </c>
      <c r="Q356" s="370" t="str">
        <f>"#"&amp;ADDRESS(ROW($C$10),COLUMN($C$10))</f>
        <v>#$C$10</v>
      </c>
      <c r="R356" s="244"/>
      <c r="S356" s="244"/>
    </row>
    <row r="357" spans="1:19" s="243" customFormat="1" ht="5.0999999999999996" customHeight="1" x14ac:dyDescent="0.2">
      <c r="A357" s="163"/>
      <c r="B357" s="35"/>
      <c r="C357" s="35"/>
      <c r="D357" s="184"/>
      <c r="E357" s="184"/>
      <c r="F357" s="184"/>
      <c r="G357" s="184"/>
      <c r="H357" s="184"/>
      <c r="I357" s="184"/>
      <c r="J357" s="184"/>
      <c r="K357" s="184"/>
      <c r="L357" s="184"/>
      <c r="M357" s="184"/>
      <c r="N357" s="184"/>
      <c r="O357" s="172"/>
      <c r="P357" s="138"/>
      <c r="Q357" s="244"/>
      <c r="R357" s="244"/>
      <c r="S357" s="244"/>
    </row>
    <row r="358" spans="1:19" s="243" customFormat="1" ht="38.25" customHeight="1" x14ac:dyDescent="0.2">
      <c r="A358" s="163"/>
      <c r="B358" s="35"/>
      <c r="C358" s="35"/>
      <c r="D358" s="23"/>
      <c r="E358" s="924"/>
      <c r="F358" s="925"/>
      <c r="G358" s="925"/>
      <c r="H358" s="925"/>
      <c r="I358" s="925"/>
      <c r="J358" s="925"/>
      <c r="K358" s="925"/>
      <c r="L358" s="925"/>
      <c r="M358" s="925"/>
      <c r="N358" s="926"/>
      <c r="O358" s="172"/>
      <c r="P358" s="244"/>
      <c r="Q358" s="244"/>
      <c r="R358" s="244"/>
      <c r="S358" s="244"/>
    </row>
    <row r="359" spans="1:19" s="243" customFormat="1" ht="5.0999999999999996" customHeight="1" x14ac:dyDescent="0.2">
      <c r="A359" s="163"/>
      <c r="B359" s="35"/>
      <c r="C359" s="35"/>
      <c r="D359" s="24"/>
      <c r="E359" s="35"/>
      <c r="F359" s="35"/>
      <c r="G359" s="35"/>
      <c r="H359" s="35"/>
      <c r="I359" s="35"/>
      <c r="J359" s="35"/>
      <c r="K359" s="35"/>
      <c r="L359" s="35"/>
      <c r="M359" s="35"/>
      <c r="N359" s="35"/>
      <c r="O359" s="172"/>
      <c r="P359" s="244"/>
      <c r="Q359" s="244"/>
      <c r="R359" s="244"/>
      <c r="S359" s="244"/>
    </row>
    <row r="360" spans="1:19" s="243" customFormat="1" ht="12.75" customHeight="1" x14ac:dyDescent="0.2">
      <c r="A360" s="163"/>
      <c r="B360" s="35"/>
      <c r="C360" s="35"/>
      <c r="D360" s="24"/>
      <c r="E360" s="117"/>
      <c r="F360" s="875" t="str">
        <f>Translations!$C$210</f>
        <v>Referencia a archivos externos (si procede)</v>
      </c>
      <c r="G360" s="875"/>
      <c r="H360" s="875"/>
      <c r="I360" s="875"/>
      <c r="J360" s="875"/>
      <c r="K360" s="826"/>
      <c r="L360" s="826"/>
      <c r="M360" s="826"/>
      <c r="N360" s="826"/>
      <c r="O360" s="172"/>
      <c r="P360" s="244"/>
      <c r="Q360" s="244"/>
      <c r="R360" s="244"/>
      <c r="S360" s="244"/>
    </row>
    <row r="361" spans="1:19" s="243" customFormat="1" ht="5.0999999999999996" customHeight="1" thickBot="1" x14ac:dyDescent="0.25">
      <c r="A361" s="163"/>
      <c r="B361" s="35"/>
      <c r="C361" s="35"/>
      <c r="D361" s="24"/>
      <c r="E361" s="35"/>
      <c r="F361" s="35"/>
      <c r="G361" s="35"/>
      <c r="H361" s="35"/>
      <c r="I361" s="35"/>
      <c r="J361" s="35"/>
      <c r="K361" s="35"/>
      <c r="L361" s="35"/>
      <c r="M361" s="35"/>
      <c r="N361" s="35"/>
      <c r="O361" s="172"/>
      <c r="P361" s="244"/>
      <c r="Q361" s="244"/>
      <c r="R361" s="244"/>
      <c r="S361" s="244"/>
    </row>
    <row r="362" spans="1:19" s="243" customFormat="1" ht="63" customHeight="1" x14ac:dyDescent="0.2">
      <c r="A362" s="163"/>
      <c r="B362" s="35"/>
      <c r="C362" s="35"/>
      <c r="D362" s="184" t="s">
        <v>29</v>
      </c>
      <c r="E362" s="928" t="str">
        <f>Translations!$C$258</f>
        <v>¿Se ha seguido el orden jerárquico?</v>
      </c>
      <c r="F362" s="928"/>
      <c r="G362" s="928"/>
      <c r="H362" s="1025"/>
      <c r="I362" s="259"/>
      <c r="J362" s="558" t="str">
        <f>Translations!$C$259</f>
        <v xml:space="preserve"> De no ser así, ¿cuál ha sido el motivo?</v>
      </c>
      <c r="K362" s="852"/>
      <c r="L362" s="853"/>
      <c r="M362" s="853"/>
      <c r="N362" s="867"/>
      <c r="O362" s="172"/>
      <c r="P362" s="244"/>
      <c r="Q362" s="244"/>
      <c r="R362" s="244"/>
      <c r="S362" s="250" t="b">
        <f>AND(I362&lt;&gt;"",I362=FALSE)</f>
        <v>0</v>
      </c>
    </row>
    <row r="363" spans="1:19" s="243" customFormat="1" ht="5.0999999999999996" customHeight="1" x14ac:dyDescent="0.2">
      <c r="A363" s="163"/>
      <c r="B363" s="35"/>
      <c r="C363" s="35"/>
      <c r="D363" s="35"/>
      <c r="E363" s="408"/>
      <c r="F363" s="408"/>
      <c r="G363" s="408"/>
      <c r="H363" s="408"/>
      <c r="I363" s="408"/>
      <c r="J363" s="408"/>
      <c r="K363" s="408"/>
      <c r="L363" s="408"/>
      <c r="M363" s="408"/>
      <c r="N363" s="408"/>
      <c r="O363" s="172"/>
      <c r="P363" s="244"/>
      <c r="Q363" s="244"/>
      <c r="R363" s="244"/>
      <c r="S363" s="252"/>
    </row>
    <row r="364" spans="1:19" s="243" customFormat="1" ht="12.75" customHeight="1" x14ac:dyDescent="0.2">
      <c r="A364" s="163"/>
      <c r="B364" s="35"/>
      <c r="C364" s="35"/>
      <c r="D364" s="11"/>
      <c r="E364" s="11"/>
      <c r="F364" s="640" t="str">
        <f>Translations!$C$264</f>
        <v>Más detalles sobre cualquier posible divergencia con respecto a la jerarquía establecida</v>
      </c>
      <c r="G364" s="640"/>
      <c r="H364" s="640"/>
      <c r="I364" s="640"/>
      <c r="J364" s="640"/>
      <c r="K364" s="640"/>
      <c r="L364" s="640"/>
      <c r="M364" s="640"/>
      <c r="N364" s="640"/>
      <c r="O364" s="172"/>
      <c r="P364" s="244"/>
      <c r="Q364" s="244"/>
      <c r="R364" s="244"/>
      <c r="S364" s="252"/>
    </row>
    <row r="365" spans="1:19" s="243" customFormat="1" ht="25.5" customHeight="1" thickBot="1" x14ac:dyDescent="0.25">
      <c r="A365" s="163"/>
      <c r="B365" s="35"/>
      <c r="C365" s="35"/>
      <c r="D365" s="11"/>
      <c r="E365" s="11"/>
      <c r="F365" s="963"/>
      <c r="G365" s="964"/>
      <c r="H365" s="964"/>
      <c r="I365" s="964"/>
      <c r="J365" s="964"/>
      <c r="K365" s="964"/>
      <c r="L365" s="964"/>
      <c r="M365" s="964"/>
      <c r="N365" s="965"/>
      <c r="O365" s="172"/>
      <c r="P365" s="244"/>
      <c r="Q365" s="244"/>
      <c r="R365" s="244"/>
      <c r="S365" s="272" t="b">
        <f>S362</f>
        <v>0</v>
      </c>
    </row>
    <row r="366" spans="1:19" ht="5.0999999999999996" customHeight="1" x14ac:dyDescent="0.2">
      <c r="B366" s="175"/>
      <c r="C366" s="175"/>
      <c r="D366" s="175"/>
      <c r="E366" s="175"/>
      <c r="F366" s="175"/>
      <c r="G366" s="175"/>
      <c r="H366" s="175"/>
      <c r="I366" s="175"/>
      <c r="J366" s="175"/>
      <c r="K366" s="175"/>
      <c r="L366" s="175"/>
      <c r="M366" s="172"/>
      <c r="N366" s="172"/>
      <c r="O366" s="172"/>
      <c r="P366" s="173"/>
    </row>
    <row r="367" spans="1:19" x14ac:dyDescent="0.2">
      <c r="B367" s="175"/>
      <c r="C367" s="175"/>
      <c r="D367" s="175"/>
      <c r="E367" s="1026" t="str">
        <f>IF(L344=EUConst_Relevant,HYPERLINK(Q367,EUconst_MsgBackToSheetF),"")</f>
        <v/>
      </c>
      <c r="F367" s="1027"/>
      <c r="G367" s="1027"/>
      <c r="H367" s="1027"/>
      <c r="I367" s="1027"/>
      <c r="J367" s="1027"/>
      <c r="K367" s="1027"/>
      <c r="L367" s="1027"/>
      <c r="M367" s="1027"/>
      <c r="N367" s="1028"/>
      <c r="O367" s="172"/>
      <c r="P367" s="185" t="s">
        <v>276</v>
      </c>
      <c r="Q367" s="187" t="str">
        <f>Q346</f>
        <v/>
      </c>
    </row>
    <row r="368" spans="1:19" x14ac:dyDescent="0.2">
      <c r="B368" s="183"/>
      <c r="C368" s="183"/>
      <c r="D368" s="183"/>
      <c r="E368" s="183"/>
      <c r="F368" s="183"/>
      <c r="G368" s="183"/>
      <c r="H368" s="183"/>
      <c r="I368" s="183"/>
      <c r="J368" s="191"/>
      <c r="K368" s="183"/>
      <c r="L368" s="183"/>
      <c r="M368" s="183"/>
      <c r="N368" s="183"/>
      <c r="O368" s="172"/>
      <c r="S368" s="192"/>
    </row>
    <row r="369" spans="1:19" x14ac:dyDescent="0.2">
      <c r="B369" s="183"/>
      <c r="C369" s="183"/>
      <c r="D369" s="183"/>
      <c r="E369" s="183"/>
      <c r="F369" s="183"/>
      <c r="G369" s="183"/>
      <c r="H369" s="183"/>
      <c r="I369" s="183"/>
      <c r="J369" s="183"/>
      <c r="K369" s="183"/>
      <c r="L369" s="183"/>
      <c r="M369" s="183"/>
      <c r="N369" s="183"/>
      <c r="O369" s="172"/>
    </row>
    <row r="370" spans="1:19" x14ac:dyDescent="0.2">
      <c r="B370" s="183"/>
      <c r="C370" s="183"/>
      <c r="D370" s="183"/>
      <c r="E370" s="183"/>
      <c r="F370" s="183"/>
      <c r="G370" s="183"/>
      <c r="H370" s="183"/>
      <c r="I370" s="183"/>
      <c r="J370" s="183"/>
      <c r="K370" s="183"/>
      <c r="L370" s="183"/>
      <c r="M370" s="183"/>
      <c r="N370" s="183"/>
      <c r="O370" s="172"/>
    </row>
    <row r="371" spans="1:19" x14ac:dyDescent="0.2">
      <c r="B371" s="183"/>
      <c r="C371" s="183"/>
      <c r="D371" s="1045" t="str">
        <f>Translations!$C$75</f>
        <v xml:space="preserve">&lt;&lt;&lt; Haga clic aquí para ir a la hoja siguiente&gt;&gt;&gt; </v>
      </c>
      <c r="E371" s="1046"/>
      <c r="F371" s="1046"/>
      <c r="G371" s="1046"/>
      <c r="H371" s="1046"/>
      <c r="I371" s="1046"/>
      <c r="J371" s="1046"/>
      <c r="K371" s="1046"/>
      <c r="L371" s="1046"/>
      <c r="M371" s="1046"/>
      <c r="N371" s="1046"/>
      <c r="O371" s="172"/>
    </row>
    <row r="372" spans="1:19" x14ac:dyDescent="0.2">
      <c r="B372" s="183"/>
      <c r="C372" s="183"/>
      <c r="D372" s="183"/>
      <c r="E372" s="183"/>
      <c r="F372" s="183"/>
      <c r="G372" s="183"/>
      <c r="H372" s="183"/>
      <c r="I372" s="183"/>
      <c r="J372" s="183"/>
      <c r="K372" s="183"/>
      <c r="L372" s="183"/>
      <c r="M372" s="183"/>
      <c r="N372" s="183"/>
      <c r="O372" s="172"/>
    </row>
    <row r="373" spans="1:19" hidden="1" x14ac:dyDescent="0.25">
      <c r="A373" s="171" t="s">
        <v>157</v>
      </c>
      <c r="B373" s="171" t="s">
        <v>168</v>
      </c>
      <c r="C373" s="171" t="s">
        <v>168</v>
      </c>
      <c r="D373" s="171" t="s">
        <v>168</v>
      </c>
      <c r="E373" s="171" t="s">
        <v>168</v>
      </c>
      <c r="F373" s="171" t="s">
        <v>168</v>
      </c>
      <c r="G373" s="171"/>
      <c r="H373" s="171" t="s">
        <v>168</v>
      </c>
      <c r="I373" s="171" t="s">
        <v>168</v>
      </c>
      <c r="J373" s="171" t="s">
        <v>168</v>
      </c>
      <c r="K373" s="171" t="s">
        <v>168</v>
      </c>
      <c r="L373" s="171" t="s">
        <v>168</v>
      </c>
      <c r="M373" s="171" t="s">
        <v>168</v>
      </c>
      <c r="N373" s="171" t="s">
        <v>168</v>
      </c>
      <c r="O373" s="171" t="s">
        <v>168</v>
      </c>
      <c r="P373" s="171" t="s">
        <v>168</v>
      </c>
      <c r="Q373" s="171" t="s">
        <v>168</v>
      </c>
      <c r="R373" s="171" t="s">
        <v>168</v>
      </c>
      <c r="S373" s="171" t="s">
        <v>168</v>
      </c>
    </row>
    <row r="374" spans="1:19" hidden="1" x14ac:dyDescent="0.25">
      <c r="A374" s="171" t="s">
        <v>157</v>
      </c>
      <c r="B374" s="174"/>
      <c r="C374" s="174"/>
      <c r="D374" s="174"/>
      <c r="E374" s="174"/>
      <c r="F374" s="174"/>
      <c r="G374" s="174"/>
      <c r="H374" s="174"/>
      <c r="I374" s="174"/>
      <c r="J374" s="174"/>
      <c r="K374" s="174"/>
      <c r="L374" s="174"/>
      <c r="M374" s="174"/>
      <c r="N374" s="174"/>
      <c r="O374" s="174"/>
    </row>
    <row r="375" spans="1:19" hidden="1" x14ac:dyDescent="0.25">
      <c r="A375" s="171" t="s">
        <v>157</v>
      </c>
      <c r="B375" s="171"/>
      <c r="C375" s="171"/>
      <c r="D375" s="192" t="s">
        <v>290</v>
      </c>
      <c r="E375" s="171"/>
      <c r="F375" s="171"/>
      <c r="G375" s="171"/>
      <c r="H375" s="171"/>
      <c r="I375" s="171"/>
      <c r="J375" s="171"/>
      <c r="K375" s="171"/>
      <c r="L375" s="171"/>
      <c r="M375" s="171"/>
      <c r="N375" s="171"/>
      <c r="O375" s="171"/>
    </row>
    <row r="376" spans="1:19" hidden="1" x14ac:dyDescent="0.25">
      <c r="A376" s="171" t="s">
        <v>157</v>
      </c>
      <c r="D376" s="219"/>
    </row>
    <row r="377" spans="1:19" hidden="1" x14ac:dyDescent="0.25">
      <c r="A377" s="171" t="s">
        <v>157</v>
      </c>
    </row>
  </sheetData>
  <sheetProtection sheet="1" objects="1" scenarios="1" formatCells="0" formatColumns="0" formatRows="0"/>
  <mergeCells count="556">
    <mergeCell ref="E18:N18"/>
    <mergeCell ref="E19:N19"/>
    <mergeCell ref="E20:N20"/>
    <mergeCell ref="D22:N22"/>
    <mergeCell ref="C9:N9"/>
    <mergeCell ref="B2:D4"/>
    <mergeCell ref="G2:H2"/>
    <mergeCell ref="I2:J2"/>
    <mergeCell ref="K2:L2"/>
    <mergeCell ref="M2:N2"/>
    <mergeCell ref="E3:F3"/>
    <mergeCell ref="G3:H3"/>
    <mergeCell ref="I3:J3"/>
    <mergeCell ref="K3:L3"/>
    <mergeCell ref="M3:N3"/>
    <mergeCell ref="E4:F4"/>
    <mergeCell ref="G4:H4"/>
    <mergeCell ref="I4:J4"/>
    <mergeCell ref="K4:L4"/>
    <mergeCell ref="M4:N4"/>
    <mergeCell ref="E37:N37"/>
    <mergeCell ref="E38:N38"/>
    <mergeCell ref="F39:N39"/>
    <mergeCell ref="F40:N40"/>
    <mergeCell ref="F41:N41"/>
    <mergeCell ref="F42:N42"/>
    <mergeCell ref="G5:H5"/>
    <mergeCell ref="I5:J5"/>
    <mergeCell ref="K5:L5"/>
    <mergeCell ref="M5:N5"/>
    <mergeCell ref="E30:K30"/>
    <mergeCell ref="L30:N30"/>
    <mergeCell ref="E31:N31"/>
    <mergeCell ref="E32:N32"/>
    <mergeCell ref="E34:N34"/>
    <mergeCell ref="D7:N7"/>
    <mergeCell ref="D26:N26"/>
    <mergeCell ref="D28:N28"/>
    <mergeCell ref="D12:N12"/>
    <mergeCell ref="E13:N13"/>
    <mergeCell ref="E14:N14"/>
    <mergeCell ref="E15:N15"/>
    <mergeCell ref="E16:N16"/>
    <mergeCell ref="E17:N17"/>
    <mergeCell ref="E45:F45"/>
    <mergeCell ref="E46:F46"/>
    <mergeCell ref="E47:F47"/>
    <mergeCell ref="E48:F48"/>
    <mergeCell ref="E49:F49"/>
    <mergeCell ref="I44:J44"/>
    <mergeCell ref="K44:L44"/>
    <mergeCell ref="M44:N44"/>
    <mergeCell ref="I45:J45"/>
    <mergeCell ref="I48:J48"/>
    <mergeCell ref="K48:L48"/>
    <mergeCell ref="M48:N48"/>
    <mergeCell ref="I49:J49"/>
    <mergeCell ref="K49:L49"/>
    <mergeCell ref="M49:N49"/>
    <mergeCell ref="K45:L45"/>
    <mergeCell ref="M45:N45"/>
    <mergeCell ref="I46:J46"/>
    <mergeCell ref="K46:L46"/>
    <mergeCell ref="M46:N46"/>
    <mergeCell ref="I47:J47"/>
    <mergeCell ref="K47:L47"/>
    <mergeCell ref="M47:N47"/>
    <mergeCell ref="E56:F56"/>
    <mergeCell ref="E57:F57"/>
    <mergeCell ref="E58:F58"/>
    <mergeCell ref="E59:F59"/>
    <mergeCell ref="E60:F60"/>
    <mergeCell ref="E61:F61"/>
    <mergeCell ref="E50:F50"/>
    <mergeCell ref="E51:F51"/>
    <mergeCell ref="E52:F52"/>
    <mergeCell ref="E53:F53"/>
    <mergeCell ref="E54:F54"/>
    <mergeCell ref="E55:F55"/>
    <mergeCell ref="E68:F68"/>
    <mergeCell ref="E69:F69"/>
    <mergeCell ref="E70:F70"/>
    <mergeCell ref="E71:F71"/>
    <mergeCell ref="E72:F72"/>
    <mergeCell ref="E73:F73"/>
    <mergeCell ref="E62:F62"/>
    <mergeCell ref="E63:F63"/>
    <mergeCell ref="E64:F64"/>
    <mergeCell ref="E65:F65"/>
    <mergeCell ref="E66:F66"/>
    <mergeCell ref="E67:F67"/>
    <mergeCell ref="E80:F80"/>
    <mergeCell ref="E81:F81"/>
    <mergeCell ref="E82:F82"/>
    <mergeCell ref="E83:F83"/>
    <mergeCell ref="E84:F84"/>
    <mergeCell ref="E85:F85"/>
    <mergeCell ref="E74:F74"/>
    <mergeCell ref="E75:F75"/>
    <mergeCell ref="E76:F76"/>
    <mergeCell ref="E77:F77"/>
    <mergeCell ref="E78:F78"/>
    <mergeCell ref="E79:F79"/>
    <mergeCell ref="K99:L99"/>
    <mergeCell ref="M99:N99"/>
    <mergeCell ref="I100:J100"/>
    <mergeCell ref="E86:F86"/>
    <mergeCell ref="E87:F87"/>
    <mergeCell ref="E88:F88"/>
    <mergeCell ref="E89:F89"/>
    <mergeCell ref="E90:F90"/>
    <mergeCell ref="E91:F91"/>
    <mergeCell ref="E96:F96"/>
    <mergeCell ref="E97:F97"/>
    <mergeCell ref="I92:J92"/>
    <mergeCell ref="K92:L92"/>
    <mergeCell ref="M92:N92"/>
    <mergeCell ref="I93:J93"/>
    <mergeCell ref="K93:L93"/>
    <mergeCell ref="M93:N93"/>
    <mergeCell ref="I97:J97"/>
    <mergeCell ref="K97:L97"/>
    <mergeCell ref="M97:N97"/>
    <mergeCell ref="E98:F98"/>
    <mergeCell ref="K90:L90"/>
    <mergeCell ref="M90:N90"/>
    <mergeCell ref="I91:J91"/>
    <mergeCell ref="K168:N168"/>
    <mergeCell ref="E121:K121"/>
    <mergeCell ref="L121:N121"/>
    <mergeCell ref="E122:N122"/>
    <mergeCell ref="E123:N123"/>
    <mergeCell ref="E150:K150"/>
    <mergeCell ref="L150:N150"/>
    <mergeCell ref="E151:N151"/>
    <mergeCell ref="E152:N152"/>
    <mergeCell ref="E144:N144"/>
    <mergeCell ref="D146:N146"/>
    <mergeCell ref="D148:N148"/>
    <mergeCell ref="E125:N125"/>
    <mergeCell ref="E126:N126"/>
    <mergeCell ref="E131:N131"/>
    <mergeCell ref="E133:N133"/>
    <mergeCell ref="E135:N135"/>
    <mergeCell ref="F137:J137"/>
    <mergeCell ref="K137:N137"/>
    <mergeCell ref="D206:N206"/>
    <mergeCell ref="E208:K208"/>
    <mergeCell ref="L208:N208"/>
    <mergeCell ref="E234:N234"/>
    <mergeCell ref="E202:N202"/>
    <mergeCell ref="K221:L221"/>
    <mergeCell ref="M221:N221"/>
    <mergeCell ref="I222:J222"/>
    <mergeCell ref="K222:L222"/>
    <mergeCell ref="M222:N222"/>
    <mergeCell ref="I223:J223"/>
    <mergeCell ref="K223:L223"/>
    <mergeCell ref="M223:N223"/>
    <mergeCell ref="E213:N213"/>
    <mergeCell ref="E214:N214"/>
    <mergeCell ref="E221:F221"/>
    <mergeCell ref="E222:F222"/>
    <mergeCell ref="I221:J221"/>
    <mergeCell ref="E223:F223"/>
    <mergeCell ref="E224:F224"/>
    <mergeCell ref="E225:F225"/>
    <mergeCell ref="E226:F226"/>
    <mergeCell ref="E227:F227"/>
    <mergeCell ref="E228:F228"/>
    <mergeCell ref="K225:L225"/>
    <mergeCell ref="M225:N225"/>
    <mergeCell ref="I228:J228"/>
    <mergeCell ref="K228:L228"/>
    <mergeCell ref="M228:N228"/>
    <mergeCell ref="E263:N263"/>
    <mergeCell ref="E267:N267"/>
    <mergeCell ref="F269:J269"/>
    <mergeCell ref="K269:N269"/>
    <mergeCell ref="E243:N243"/>
    <mergeCell ref="D245:N245"/>
    <mergeCell ref="D247:N247"/>
    <mergeCell ref="E249:K249"/>
    <mergeCell ref="L249:N249"/>
    <mergeCell ref="E250:N250"/>
    <mergeCell ref="E251:N251"/>
    <mergeCell ref="E253:N253"/>
    <mergeCell ref="F258:H258"/>
    <mergeCell ref="I258:J258"/>
    <mergeCell ref="K258:L258"/>
    <mergeCell ref="M258:N258"/>
    <mergeCell ref="E254:N254"/>
    <mergeCell ref="E255:N255"/>
    <mergeCell ref="I256:J256"/>
    <mergeCell ref="F259:H259"/>
    <mergeCell ref="F261:H261"/>
    <mergeCell ref="D278:N278"/>
    <mergeCell ref="D280:N280"/>
    <mergeCell ref="E282:K282"/>
    <mergeCell ref="L282:N282"/>
    <mergeCell ref="F260:H260"/>
    <mergeCell ref="I259:J259"/>
    <mergeCell ref="I260:J260"/>
    <mergeCell ref="K259:L259"/>
    <mergeCell ref="K260:L260"/>
    <mergeCell ref="M259:N259"/>
    <mergeCell ref="M260:N260"/>
    <mergeCell ref="I261:N261"/>
    <mergeCell ref="F291:H291"/>
    <mergeCell ref="I291:J291"/>
    <mergeCell ref="K291:L291"/>
    <mergeCell ref="M291:N291"/>
    <mergeCell ref="I319:J319"/>
    <mergeCell ref="K319:L319"/>
    <mergeCell ref="M319:N319"/>
    <mergeCell ref="F303:N303"/>
    <mergeCell ref="F304:N304"/>
    <mergeCell ref="E313:N313"/>
    <mergeCell ref="E314:N314"/>
    <mergeCell ref="E306:N306"/>
    <mergeCell ref="D308:N308"/>
    <mergeCell ref="D310:N310"/>
    <mergeCell ref="K299:N299"/>
    <mergeCell ref="F299:J299"/>
    <mergeCell ref="E295:N295"/>
    <mergeCell ref="E367:N367"/>
    <mergeCell ref="D371:N371"/>
    <mergeCell ref="E346:N346"/>
    <mergeCell ref="E348:N348"/>
    <mergeCell ref="E349:N349"/>
    <mergeCell ref="E344:K344"/>
    <mergeCell ref="L344:N344"/>
    <mergeCell ref="E345:N345"/>
    <mergeCell ref="E338:N338"/>
    <mergeCell ref="D340:N340"/>
    <mergeCell ref="D342:N342"/>
    <mergeCell ref="F364:N364"/>
    <mergeCell ref="F365:N365"/>
    <mergeCell ref="I52:J52"/>
    <mergeCell ref="K52:L52"/>
    <mergeCell ref="M52:N52"/>
    <mergeCell ref="I53:J53"/>
    <mergeCell ref="K53:L53"/>
    <mergeCell ref="M53:N53"/>
    <mergeCell ref="I50:J50"/>
    <mergeCell ref="K50:L50"/>
    <mergeCell ref="M50:N50"/>
    <mergeCell ref="I51:J51"/>
    <mergeCell ref="K51:L51"/>
    <mergeCell ref="M51:N51"/>
    <mergeCell ref="I56:J56"/>
    <mergeCell ref="K56:L56"/>
    <mergeCell ref="M56:N56"/>
    <mergeCell ref="I57:J57"/>
    <mergeCell ref="K57:L57"/>
    <mergeCell ref="M57:N57"/>
    <mergeCell ref="I54:J54"/>
    <mergeCell ref="K54:L54"/>
    <mergeCell ref="M54:N54"/>
    <mergeCell ref="I55:J55"/>
    <mergeCell ref="K55:L55"/>
    <mergeCell ref="M55:N55"/>
    <mergeCell ref="I60:J60"/>
    <mergeCell ref="K60:L60"/>
    <mergeCell ref="M60:N60"/>
    <mergeCell ref="I61:J61"/>
    <mergeCell ref="K61:L61"/>
    <mergeCell ref="M61:N61"/>
    <mergeCell ref="I58:J58"/>
    <mergeCell ref="K58:L58"/>
    <mergeCell ref="M58:N58"/>
    <mergeCell ref="I59:J59"/>
    <mergeCell ref="K59:L59"/>
    <mergeCell ref="M59:N59"/>
    <mergeCell ref="I64:J64"/>
    <mergeCell ref="K64:L64"/>
    <mergeCell ref="M64:N64"/>
    <mergeCell ref="I65:J65"/>
    <mergeCell ref="K65:L65"/>
    <mergeCell ref="M65:N65"/>
    <mergeCell ref="I62:J62"/>
    <mergeCell ref="K62:L62"/>
    <mergeCell ref="M62:N62"/>
    <mergeCell ref="I63:J63"/>
    <mergeCell ref="K63:L63"/>
    <mergeCell ref="M63:N63"/>
    <mergeCell ref="I68:J68"/>
    <mergeCell ref="K68:L68"/>
    <mergeCell ref="M68:N68"/>
    <mergeCell ref="I69:J69"/>
    <mergeCell ref="K69:L69"/>
    <mergeCell ref="M69:N69"/>
    <mergeCell ref="I66:J66"/>
    <mergeCell ref="K66:L66"/>
    <mergeCell ref="M66:N66"/>
    <mergeCell ref="I67:J67"/>
    <mergeCell ref="K67:L67"/>
    <mergeCell ref="M67:N67"/>
    <mergeCell ref="I72:J72"/>
    <mergeCell ref="K72:L72"/>
    <mergeCell ref="M72:N72"/>
    <mergeCell ref="I73:J73"/>
    <mergeCell ref="K73:L73"/>
    <mergeCell ref="M73:N73"/>
    <mergeCell ref="I70:J70"/>
    <mergeCell ref="K70:L70"/>
    <mergeCell ref="M70:N70"/>
    <mergeCell ref="I71:J71"/>
    <mergeCell ref="K71:L71"/>
    <mergeCell ref="M71:N71"/>
    <mergeCell ref="I76:J76"/>
    <mergeCell ref="K76:L76"/>
    <mergeCell ref="M76:N76"/>
    <mergeCell ref="I77:J77"/>
    <mergeCell ref="K77:L77"/>
    <mergeCell ref="M77:N77"/>
    <mergeCell ref="I74:J74"/>
    <mergeCell ref="K74:L74"/>
    <mergeCell ref="M74:N74"/>
    <mergeCell ref="I75:J75"/>
    <mergeCell ref="K75:L75"/>
    <mergeCell ref="M75:N75"/>
    <mergeCell ref="I80:J80"/>
    <mergeCell ref="K80:L80"/>
    <mergeCell ref="M80:N80"/>
    <mergeCell ref="I81:J81"/>
    <mergeCell ref="K81:L81"/>
    <mergeCell ref="M81:N81"/>
    <mergeCell ref="I78:J78"/>
    <mergeCell ref="K78:L78"/>
    <mergeCell ref="M78:N78"/>
    <mergeCell ref="I79:J79"/>
    <mergeCell ref="K79:L79"/>
    <mergeCell ref="M79:N79"/>
    <mergeCell ref="I84:J84"/>
    <mergeCell ref="K84:L84"/>
    <mergeCell ref="M84:N84"/>
    <mergeCell ref="I85:J85"/>
    <mergeCell ref="K85:L85"/>
    <mergeCell ref="M85:N85"/>
    <mergeCell ref="I82:J82"/>
    <mergeCell ref="K82:L82"/>
    <mergeCell ref="M82:N82"/>
    <mergeCell ref="I83:J83"/>
    <mergeCell ref="K83:L83"/>
    <mergeCell ref="M83:N83"/>
    <mergeCell ref="F113:N113"/>
    <mergeCell ref="I88:J88"/>
    <mergeCell ref="K88:L88"/>
    <mergeCell ref="M88:N88"/>
    <mergeCell ref="I89:J89"/>
    <mergeCell ref="K89:L89"/>
    <mergeCell ref="M89:N89"/>
    <mergeCell ref="I86:J86"/>
    <mergeCell ref="K86:L86"/>
    <mergeCell ref="M86:N86"/>
    <mergeCell ref="I87:J87"/>
    <mergeCell ref="K87:L87"/>
    <mergeCell ref="M87:N87"/>
    <mergeCell ref="E99:F99"/>
    <mergeCell ref="E100:F100"/>
    <mergeCell ref="I98:J98"/>
    <mergeCell ref="K98:L98"/>
    <mergeCell ref="M98:N98"/>
    <mergeCell ref="I99:J99"/>
    <mergeCell ref="E92:F92"/>
    <mergeCell ref="E93:F93"/>
    <mergeCell ref="E94:F94"/>
    <mergeCell ref="E95:F95"/>
    <mergeCell ref="I90:J90"/>
    <mergeCell ref="K91:L91"/>
    <mergeCell ref="M91:N91"/>
    <mergeCell ref="I96:J96"/>
    <mergeCell ref="K96:L96"/>
    <mergeCell ref="M96:N96"/>
    <mergeCell ref="I94:J94"/>
    <mergeCell ref="K94:L94"/>
    <mergeCell ref="M94:N94"/>
    <mergeCell ref="I95:J95"/>
    <mergeCell ref="K95:L95"/>
    <mergeCell ref="M95:N95"/>
    <mergeCell ref="F199:N199"/>
    <mergeCell ref="F200:N200"/>
    <mergeCell ref="E183:N183"/>
    <mergeCell ref="K100:L100"/>
    <mergeCell ref="M100:N100"/>
    <mergeCell ref="E102:N102"/>
    <mergeCell ref="E106:N106"/>
    <mergeCell ref="F108:J108"/>
    <mergeCell ref="E115:N115"/>
    <mergeCell ref="D117:N117"/>
    <mergeCell ref="E197:H197"/>
    <mergeCell ref="K197:N197"/>
    <mergeCell ref="E173:N173"/>
    <mergeCell ref="D175:N175"/>
    <mergeCell ref="D177:N177"/>
    <mergeCell ref="F171:N171"/>
    <mergeCell ref="E184:N184"/>
    <mergeCell ref="E164:N164"/>
    <mergeCell ref="F170:N170"/>
    <mergeCell ref="F166:J166"/>
    <mergeCell ref="K166:N166"/>
    <mergeCell ref="E168:H168"/>
    <mergeCell ref="F187:H187"/>
    <mergeCell ref="I187:J187"/>
    <mergeCell ref="K195:N195"/>
    <mergeCell ref="D119:N119"/>
    <mergeCell ref="K108:N108"/>
    <mergeCell ref="E110:H110"/>
    <mergeCell ref="K110:N110"/>
    <mergeCell ref="E127:N127"/>
    <mergeCell ref="F142:N142"/>
    <mergeCell ref="I128:J128"/>
    <mergeCell ref="K128:L128"/>
    <mergeCell ref="M128:N128"/>
    <mergeCell ref="F129:H129"/>
    <mergeCell ref="I129:J129"/>
    <mergeCell ref="K129:L129"/>
    <mergeCell ref="M129:N129"/>
    <mergeCell ref="E139:H139"/>
    <mergeCell ref="K139:N139"/>
    <mergeCell ref="F141:N141"/>
    <mergeCell ref="K187:L187"/>
    <mergeCell ref="M187:N187"/>
    <mergeCell ref="E179:K179"/>
    <mergeCell ref="L179:N179"/>
    <mergeCell ref="E180:N180"/>
    <mergeCell ref="E181:N181"/>
    <mergeCell ref="E185:N185"/>
    <mergeCell ref="E329:N329"/>
    <mergeCell ref="F331:J331"/>
    <mergeCell ref="K331:N331"/>
    <mergeCell ref="M158:N158"/>
    <mergeCell ref="I186:J186"/>
    <mergeCell ref="K186:L186"/>
    <mergeCell ref="M186:N186"/>
    <mergeCell ref="E160:N160"/>
    <mergeCell ref="E155:N155"/>
    <mergeCell ref="E156:N156"/>
    <mergeCell ref="I157:J157"/>
    <mergeCell ref="K157:L157"/>
    <mergeCell ref="M157:N157"/>
    <mergeCell ref="F158:H158"/>
    <mergeCell ref="I158:J158"/>
    <mergeCell ref="F217:N217"/>
    <mergeCell ref="F218:N218"/>
    <mergeCell ref="E220:F220"/>
    <mergeCell ref="I220:J220"/>
    <mergeCell ref="K220:L220"/>
    <mergeCell ref="M220:N220"/>
    <mergeCell ref="E209:N209"/>
    <mergeCell ref="E210:N210"/>
    <mergeCell ref="E212:N212"/>
    <mergeCell ref="E333:H333"/>
    <mergeCell ref="K333:N333"/>
    <mergeCell ref="F335:N335"/>
    <mergeCell ref="F336:N336"/>
    <mergeCell ref="F360:J360"/>
    <mergeCell ref="K360:N360"/>
    <mergeCell ref="E362:H362"/>
    <mergeCell ref="K362:N362"/>
    <mergeCell ref="I351:J351"/>
    <mergeCell ref="K351:L351"/>
    <mergeCell ref="M351:N351"/>
    <mergeCell ref="F352:H352"/>
    <mergeCell ref="I352:J352"/>
    <mergeCell ref="K352:L352"/>
    <mergeCell ref="M352:N352"/>
    <mergeCell ref="E354:N354"/>
    <mergeCell ref="E358:N358"/>
    <mergeCell ref="E350:N350"/>
    <mergeCell ref="E356:N356"/>
    <mergeCell ref="M322:N322"/>
    <mergeCell ref="I323:J323"/>
    <mergeCell ref="K323:L323"/>
    <mergeCell ref="M323:N323"/>
    <mergeCell ref="E320:G320"/>
    <mergeCell ref="E321:G321"/>
    <mergeCell ref="E322:G322"/>
    <mergeCell ref="E323:G323"/>
    <mergeCell ref="K321:L321"/>
    <mergeCell ref="M321:N321"/>
    <mergeCell ref="I322:J322"/>
    <mergeCell ref="K322:L322"/>
    <mergeCell ref="E327:N327"/>
    <mergeCell ref="D23:N23"/>
    <mergeCell ref="E317:N317"/>
    <mergeCell ref="E318:N318"/>
    <mergeCell ref="E288:N288"/>
    <mergeCell ref="I289:J289"/>
    <mergeCell ref="K289:L289"/>
    <mergeCell ref="M289:N289"/>
    <mergeCell ref="E325:N325"/>
    <mergeCell ref="E316:N316"/>
    <mergeCell ref="I320:J320"/>
    <mergeCell ref="K320:L320"/>
    <mergeCell ref="M320:N320"/>
    <mergeCell ref="I321:J321"/>
    <mergeCell ref="E312:K312"/>
    <mergeCell ref="L312:N312"/>
    <mergeCell ref="E301:H301"/>
    <mergeCell ref="K301:N301"/>
    <mergeCell ref="E293:N293"/>
    <mergeCell ref="E297:N297"/>
    <mergeCell ref="E35:N35"/>
    <mergeCell ref="E36:N36"/>
    <mergeCell ref="E230:N230"/>
    <mergeCell ref="F236:J236"/>
    <mergeCell ref="E104:N104"/>
    <mergeCell ref="E162:N162"/>
    <mergeCell ref="E191:N191"/>
    <mergeCell ref="E232:N232"/>
    <mergeCell ref="E265:N265"/>
    <mergeCell ref="I226:J226"/>
    <mergeCell ref="K226:L226"/>
    <mergeCell ref="M226:N226"/>
    <mergeCell ref="I227:J227"/>
    <mergeCell ref="K227:L227"/>
    <mergeCell ref="M227:N227"/>
    <mergeCell ref="I224:J224"/>
    <mergeCell ref="K224:L224"/>
    <mergeCell ref="M224:N224"/>
    <mergeCell ref="I225:J225"/>
    <mergeCell ref="F112:N112"/>
    <mergeCell ref="E154:N154"/>
    <mergeCell ref="K158:L158"/>
    <mergeCell ref="E215:N215"/>
    <mergeCell ref="E216:N216"/>
    <mergeCell ref="D204:N204"/>
    <mergeCell ref="E189:N189"/>
    <mergeCell ref="E193:N193"/>
    <mergeCell ref="F195:J195"/>
    <mergeCell ref="K236:N236"/>
    <mergeCell ref="I257:J257"/>
    <mergeCell ref="K257:L257"/>
    <mergeCell ref="M257:N257"/>
    <mergeCell ref="F241:N241"/>
    <mergeCell ref="E238:H238"/>
    <mergeCell ref="K238:N238"/>
    <mergeCell ref="F240:N240"/>
    <mergeCell ref="F290:H290"/>
    <mergeCell ref="I290:J290"/>
    <mergeCell ref="K290:L290"/>
    <mergeCell ref="M290:N290"/>
    <mergeCell ref="E287:N287"/>
    <mergeCell ref="E276:N276"/>
    <mergeCell ref="E271:H271"/>
    <mergeCell ref="K271:N271"/>
    <mergeCell ref="F273:N273"/>
    <mergeCell ref="F274:N274"/>
    <mergeCell ref="E283:N283"/>
    <mergeCell ref="E284:N284"/>
    <mergeCell ref="E286:N286"/>
    <mergeCell ref="K256:L256"/>
    <mergeCell ref="M256:N256"/>
    <mergeCell ref="F257:H257"/>
  </mergeCells>
  <conditionalFormatting sqref="E267:N267 K269:N269 I271 K271:N271 F274:N274">
    <cfRule type="expression" dxfId="21" priority="18">
      <formula>$S$249</formula>
    </cfRule>
  </conditionalFormatting>
  <conditionalFormatting sqref="E297:N297 K299:N299 I301 K301:N301 F304:N304">
    <cfRule type="expression" dxfId="20" priority="17">
      <formula>$S$282</formula>
    </cfRule>
  </conditionalFormatting>
  <conditionalFormatting sqref="I261">
    <cfRule type="expression" dxfId="19" priority="2">
      <formula>$S$249</formula>
    </cfRule>
  </conditionalFormatting>
  <conditionalFormatting sqref="I45:N100 E106:N106 K108:N108 I110 K110:N110 F113:N113">
    <cfRule type="expression" dxfId="18" priority="23">
      <formula>$S$30</formula>
    </cfRule>
  </conditionalFormatting>
  <conditionalFormatting sqref="I129:N129 E135:N135 K137:N137 I139 K139:N139 F142:N142">
    <cfRule type="expression" dxfId="17" priority="22">
      <formula>$S$121</formula>
    </cfRule>
  </conditionalFormatting>
  <conditionalFormatting sqref="I158:N158 E164:N164 K166:N166 I168 K168:N168 F171:N171">
    <cfRule type="expression" dxfId="16" priority="21">
      <formula>$S$150</formula>
    </cfRule>
  </conditionalFormatting>
  <conditionalFormatting sqref="I187:N187 E193:N193 K195:N195 I197 K197:N197 F200:N200">
    <cfRule type="expression" dxfId="15" priority="20">
      <formula>$S$179</formula>
    </cfRule>
  </conditionalFormatting>
  <conditionalFormatting sqref="I221:N228 E234:N234 K236:N236 I238 K238:N238 F241:N241">
    <cfRule type="expression" dxfId="14" priority="19">
      <formula>$S$208</formula>
    </cfRule>
  </conditionalFormatting>
  <conditionalFormatting sqref="I257:N260">
    <cfRule type="expression" dxfId="13" priority="1">
      <formula>$S$249</formula>
    </cfRule>
  </conditionalFormatting>
  <conditionalFormatting sqref="I290:N291">
    <cfRule type="expression" dxfId="12" priority="12">
      <formula>$S$282</formula>
    </cfRule>
  </conditionalFormatting>
  <conditionalFormatting sqref="I320:N323 E329:N329 K331:N331 I333 K333:N333 F336:N336">
    <cfRule type="expression" dxfId="11" priority="16">
      <formula>$S$312</formula>
    </cfRule>
  </conditionalFormatting>
  <conditionalFormatting sqref="I352:N352 E358:N358 K360:N360 I362 K362:N362 F365:N365">
    <cfRule type="expression" dxfId="10" priority="15">
      <formula>$S$344</formula>
    </cfRule>
  </conditionalFormatting>
  <conditionalFormatting sqref="K110:N110 F113:N113">
    <cfRule type="expression" dxfId="9" priority="32">
      <formula>$S110</formula>
    </cfRule>
  </conditionalFormatting>
  <conditionalFormatting sqref="K139:N139 F142:N142">
    <cfRule type="expression" dxfId="8" priority="31">
      <formula>$S139</formula>
    </cfRule>
  </conditionalFormatting>
  <conditionalFormatting sqref="K168:N168 F171:N171">
    <cfRule type="expression" dxfId="7" priority="30">
      <formula>$S168</formula>
    </cfRule>
  </conditionalFormatting>
  <conditionalFormatting sqref="K197:N197 F200:N200">
    <cfRule type="expression" dxfId="6" priority="29">
      <formula>$S197</formula>
    </cfRule>
  </conditionalFormatting>
  <conditionalFormatting sqref="K238:N238 F241:N241">
    <cfRule type="expression" dxfId="5" priority="28">
      <formula>$S238</formula>
    </cfRule>
  </conditionalFormatting>
  <conditionalFormatting sqref="K271:N271 F274:N274">
    <cfRule type="expression" dxfId="4" priority="27">
      <formula>$S271</formula>
    </cfRule>
  </conditionalFormatting>
  <conditionalFormatting sqref="K301:N301 F304:N304">
    <cfRule type="expression" dxfId="3" priority="26">
      <formula>$S301</formula>
    </cfRule>
  </conditionalFormatting>
  <conditionalFormatting sqref="K333:N333 F336:N336">
    <cfRule type="expression" dxfId="2" priority="25">
      <formula>$S333</formula>
    </cfRule>
  </conditionalFormatting>
  <conditionalFormatting sqref="K362:N362 F365:N365">
    <cfRule type="expression" dxfId="1" priority="24">
      <formula>$S362</formula>
    </cfRule>
  </conditionalFormatting>
  <dataValidations count="5">
    <dataValidation type="list" allowBlank="1" showInputMessage="1" showErrorMessage="1" sqref="I221:N228 I320:N323 I45:N100 I187:N187 I257:N257 I290:N290" xr:uid="{00000000-0002-0000-0900-000000000000}">
      <formula1>Euconst_quantification_fuels</formula1>
    </dataValidation>
    <dataValidation type="list" allowBlank="1" showInputMessage="1" showErrorMessage="1" sqref="I158:N158 I129:N129 I291:N291 I258:N259" xr:uid="{00000000-0002-0000-0900-000001000000}">
      <formula1>Euconst_properties</formula1>
    </dataValidation>
    <dataValidation type="list" allowBlank="1" showInputMessage="1" showErrorMessage="1" sqref="I301 I333 I271 I238 I197 I168 I139 I110 I362" xr:uid="{00000000-0002-0000-0900-000002000000}">
      <formula1>Euconst_TrueFalse</formula1>
    </dataValidation>
    <dataValidation type="list" allowBlank="1" showInputMessage="1" showErrorMessage="1" sqref="K301 K333 K271 K238 K197 K168 K139 K110 K362" xr:uid="{00000000-0002-0000-0900-000003000000}">
      <formula1>Euconst_UncertaintyOrInfeasibleOrUnreasonable</formula1>
    </dataValidation>
    <dataValidation type="list" allowBlank="1" showInputMessage="1" showErrorMessage="1" sqref="I352:N352 I260:N260" xr:uid="{00000000-0002-0000-0900-000004000000}">
      <formula1>Euconst_quantification_energy</formula1>
    </dataValidation>
  </dataValidations>
  <hyperlinks>
    <hyperlink ref="G2:H2" location="JUMP_TOC_Home" display="Table of contents" xr:uid="{00000000-0004-0000-0900-000000000000}"/>
    <hyperlink ref="E3:F3" location="JUMP_H_Top" display="Top of sheet" xr:uid="{00000000-0004-0000-0900-000001000000}"/>
    <hyperlink ref="I2:J2" location="JUMP_G_Top" display="Previous sheet" xr:uid="{00000000-0004-0000-0900-000002000000}"/>
    <hyperlink ref="G3:H3" location="JUMP_H_I" display="JUMP_H_I" xr:uid="{00000000-0004-0000-0900-000003000000}"/>
    <hyperlink ref="I3:J3" location="JUMP_H_II" display="JUMP_H_II" xr:uid="{00000000-0004-0000-0900-000004000000}"/>
    <hyperlink ref="K3:L3" location="JUMP_H_III" display="JUMP_H_III" xr:uid="{00000000-0004-0000-0900-000005000000}"/>
    <hyperlink ref="M3:N3" location="JUMP_H_IV" display="JUMP_H_IV" xr:uid="{00000000-0004-0000-0900-000006000000}"/>
    <hyperlink ref="G4:H4" location="JUMP_H_V" display="JUMP_H_V" xr:uid="{00000000-0004-0000-0900-000007000000}"/>
    <hyperlink ref="I4:J4" location="JUMP_H_VI" display="JUMP_H_VI" xr:uid="{00000000-0004-0000-0900-000008000000}"/>
    <hyperlink ref="K4:L4" location="JUMP_H_VII" display="JUMP_H_VII" xr:uid="{00000000-0004-0000-0900-000009000000}"/>
    <hyperlink ref="M4:N4" location="JUMP_H_VIII" display="JUMP_H_VIII" xr:uid="{00000000-0004-0000-0900-00000A000000}"/>
    <hyperlink ref="G5:H5" location="JUMP_H_IX" display="JUMP_H_IX" xr:uid="{00000000-0004-0000-0900-00000B000000}"/>
    <hyperlink ref="E4:F4" location="JUMP_H_Bottom" display="End of sheet" xr:uid="{00000000-0004-0000-0900-00000C000000}"/>
    <hyperlink ref="D371:N371" location="JUMP_I_Top" display="&lt;&lt;&lt; Click here to proceed to next sheet &gt;&gt;&gt; " xr:uid="{00000000-0004-0000-0900-00000D000000}"/>
    <hyperlink ref="K2:L2" location="JUMP_I_Top" display="Next sheet" xr:uid="{00000000-0004-0000-0900-00000E000000}"/>
  </hyperlinks>
  <pageMargins left="0.78740157480314965" right="0.78740157480314965" top="0.78740157480314965" bottom="0.78740157480314965" header="0.51181102362204722" footer="0.51181102362204722"/>
  <pageSetup paperSize="9" scale="61" fitToHeight="12" orientation="portrait" r:id="rId1"/>
  <headerFooter alignWithMargins="0">
    <oddHeader>&amp;L&amp;F; &amp;A&amp;R&amp;D; &amp;T</oddHeader>
    <oddFooter>&amp;C&amp;P / &amp;N</oddFooter>
  </headerFooter>
  <rowBreaks count="3" manualBreakCount="3">
    <brk id="174" min="1" max="13" man="1"/>
    <brk id="244" min="1" max="13" man="1"/>
    <brk id="368" min="1" max="1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2">
    <pageSetUpPr fitToPage="1"/>
  </sheetPr>
  <dimension ref="A1:O9"/>
  <sheetViews>
    <sheetView workbookViewId="0">
      <pane ySplit="3" topLeftCell="A4" activePane="bottomLeft" state="frozen"/>
      <selection pane="bottomLeft" sqref="A1:C3"/>
    </sheetView>
  </sheetViews>
  <sheetFormatPr baseColWidth="10" defaultRowHeight="15" x14ac:dyDescent="0.25"/>
  <cols>
    <col min="1" max="1" width="2.7109375" style="35" customWidth="1"/>
    <col min="2" max="3" width="4.7109375" style="35" customWidth="1"/>
    <col min="4" max="13" width="12.7109375" style="35" customWidth="1"/>
    <col min="14" max="14" width="4.7109375" style="35" customWidth="1"/>
    <col min="15" max="15" width="11.42578125" style="35"/>
    <col min="16" max="16384" width="11.42578125" style="402"/>
  </cols>
  <sheetData>
    <row r="1" spans="1:15" s="19" customFormat="1" ht="15.75" customHeight="1" thickBot="1" x14ac:dyDescent="0.3">
      <c r="A1" s="1063" t="str">
        <f>Translations!$C$531</f>
        <v>I. 
MS specific</v>
      </c>
      <c r="B1" s="1064"/>
      <c r="C1" s="651"/>
      <c r="D1" s="296" t="str">
        <f>Translations!$C$2</f>
        <v>Navigation area:</v>
      </c>
      <c r="E1" s="392"/>
      <c r="F1" s="658" t="str">
        <f>Translations!$C$18</f>
        <v>Índice</v>
      </c>
      <c r="G1" s="572"/>
      <c r="H1" s="572"/>
      <c r="I1" s="572"/>
      <c r="J1" s="572"/>
      <c r="K1" s="572"/>
      <c r="L1" s="572"/>
      <c r="M1" s="572"/>
      <c r="N1" s="35"/>
      <c r="O1" s="35"/>
    </row>
    <row r="2" spans="1:15" s="19" customFormat="1" ht="15.75" customHeight="1" thickBot="1" x14ac:dyDescent="0.3">
      <c r="A2" s="1065"/>
      <c r="B2" s="1066"/>
      <c r="C2" s="1067"/>
      <c r="D2" s="572" t="str">
        <f>Translations!$C$4</f>
        <v>Principio de hoja</v>
      </c>
      <c r="E2" s="641"/>
      <c r="F2" s="1071"/>
      <c r="G2" s="1071"/>
      <c r="H2" s="1071"/>
      <c r="I2" s="1071"/>
      <c r="J2" s="1071"/>
      <c r="K2" s="1071"/>
      <c r="L2" s="1071"/>
      <c r="M2" s="1071"/>
      <c r="N2" s="35"/>
      <c r="O2" s="35"/>
    </row>
    <row r="3" spans="1:15" s="19" customFormat="1" ht="15.75" customHeight="1" thickBot="1" x14ac:dyDescent="0.3">
      <c r="A3" s="1068"/>
      <c r="B3" s="1069"/>
      <c r="C3" s="1070"/>
      <c r="D3" s="572"/>
      <c r="E3" s="572"/>
      <c r="F3" s="1071"/>
      <c r="G3" s="1071"/>
      <c r="H3" s="1071"/>
      <c r="I3" s="1071"/>
      <c r="J3" s="1071"/>
      <c r="K3" s="1071"/>
      <c r="L3" s="1071"/>
      <c r="M3" s="1071"/>
      <c r="N3" s="35"/>
      <c r="O3" s="35"/>
    </row>
    <row r="4" spans="1:15" s="19" customFormat="1" x14ac:dyDescent="0.25">
      <c r="A4" s="193"/>
      <c r="B4" s="393"/>
      <c r="C4" s="193"/>
      <c r="D4" s="193"/>
      <c r="E4" s="394"/>
      <c r="F4" s="394"/>
      <c r="G4" s="394"/>
      <c r="H4" s="193"/>
      <c r="I4" s="193"/>
      <c r="J4" s="193"/>
      <c r="K4" s="193"/>
      <c r="L4" s="18"/>
      <c r="M4" s="18"/>
      <c r="N4" s="18"/>
      <c r="O4" s="35"/>
    </row>
    <row r="5" spans="1:15" s="19" customFormat="1" ht="23.25" customHeight="1" x14ac:dyDescent="0.25">
      <c r="A5" s="193"/>
      <c r="B5" s="2" t="s">
        <v>331</v>
      </c>
      <c r="C5" s="2" t="str">
        <f>Translations!$C$532</f>
        <v>Hoja «MSspecific» - DATOS COMPLEMENTARIOS SOLICITADOS POR EL ESTADO MIEMBRO</v>
      </c>
      <c r="D5" s="2"/>
      <c r="E5" s="2"/>
      <c r="F5" s="2"/>
      <c r="G5" s="2"/>
      <c r="H5" s="2"/>
      <c r="I5" s="2"/>
      <c r="J5" s="2"/>
      <c r="K5" s="2"/>
      <c r="L5" s="18"/>
      <c r="M5" s="18"/>
      <c r="N5" s="18"/>
      <c r="O5" s="35"/>
    </row>
    <row r="6" spans="1:15" s="19" customFormat="1" x14ac:dyDescent="0.25">
      <c r="A6" s="193"/>
      <c r="B6" s="193"/>
      <c r="C6" s="193"/>
      <c r="D6" s="193"/>
      <c r="E6" s="193"/>
      <c r="F6" s="193"/>
      <c r="G6" s="193"/>
      <c r="H6" s="193"/>
      <c r="I6" s="193"/>
      <c r="J6" s="193"/>
      <c r="K6" s="193"/>
      <c r="L6" s="18"/>
      <c r="M6" s="18"/>
      <c r="N6" s="18"/>
      <c r="O6" s="35"/>
    </row>
    <row r="7" spans="1:15" s="19" customFormat="1" ht="15.75" x14ac:dyDescent="0.25">
      <c r="A7" s="193"/>
      <c r="B7" s="287" t="s">
        <v>25</v>
      </c>
      <c r="C7" s="401" t="str">
        <f>Translations!$C$533</f>
        <v>Según lo determine el Estado miembro</v>
      </c>
      <c r="D7" s="401"/>
      <c r="E7" s="401"/>
      <c r="F7" s="401"/>
      <c r="G7" s="401"/>
      <c r="H7" s="401"/>
      <c r="I7" s="401"/>
      <c r="J7" s="401"/>
      <c r="K7" s="401"/>
      <c r="L7" s="401"/>
      <c r="M7" s="401"/>
      <c r="N7" s="18"/>
      <c r="O7" s="35"/>
    </row>
    <row r="8" spans="1:15" s="19" customFormat="1" ht="5.0999999999999996" customHeight="1" x14ac:dyDescent="0.25">
      <c r="A8" s="193"/>
      <c r="B8" s="193"/>
      <c r="C8" s="193"/>
      <c r="D8" s="193"/>
      <c r="E8" s="193"/>
      <c r="F8" s="193"/>
      <c r="G8" s="193"/>
      <c r="H8" s="193"/>
      <c r="I8" s="193"/>
      <c r="J8" s="193"/>
      <c r="K8" s="193"/>
      <c r="L8" s="18"/>
      <c r="M8" s="18"/>
      <c r="N8" s="18"/>
      <c r="O8" s="35"/>
    </row>
    <row r="9" spans="1:15" s="19" customFormat="1" ht="12.75" x14ac:dyDescent="0.25">
      <c r="A9" s="35"/>
      <c r="B9" s="35"/>
      <c r="C9" s="35"/>
      <c r="D9" s="35"/>
      <c r="E9" s="35"/>
      <c r="F9" s="35"/>
      <c r="G9" s="35"/>
      <c r="H9" s="35"/>
      <c r="I9" s="35"/>
      <c r="J9" s="35"/>
      <c r="K9" s="35"/>
      <c r="L9" s="35"/>
      <c r="M9" s="35"/>
      <c r="N9" s="35"/>
      <c r="O9" s="35"/>
    </row>
  </sheetData>
  <sheetProtection sheet="1" objects="1" scenarios="1" formatCells="0" formatColumns="0" formatRows="0"/>
  <mergeCells count="15">
    <mergeCell ref="A1:C3"/>
    <mergeCell ref="F1:G1"/>
    <mergeCell ref="H1:I1"/>
    <mergeCell ref="J1:K1"/>
    <mergeCell ref="L1:M1"/>
    <mergeCell ref="D2:E2"/>
    <mergeCell ref="F2:G2"/>
    <mergeCell ref="H2:I2"/>
    <mergeCell ref="J2:K2"/>
    <mergeCell ref="L2:M2"/>
    <mergeCell ref="D3:E3"/>
    <mergeCell ref="F3:G3"/>
    <mergeCell ref="H3:I3"/>
    <mergeCell ref="J3:K3"/>
    <mergeCell ref="L3:M3"/>
  </mergeCells>
  <hyperlinks>
    <hyperlink ref="F1:G1" location="JUMP_Coverpage_Top" display="JUMP_Coverpage_Top" xr:uid="{00000000-0004-0000-0A00-000000000000}"/>
    <hyperlink ref="D2:E2" location="JUMP_I_Top" display="JUMP_I_Top" xr:uid="{00000000-0004-0000-0A00-000001000000}"/>
  </hyperlinks>
  <pageMargins left="0.70866141732283472" right="0.70866141732283472" top="0.78740157480314965" bottom="0.78740157480314965" header="0.31496062992125984" footer="0.31496062992125984"/>
  <pageSetup paperSize="9" scale="94" fitToHeight="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3">
    <pageSetUpPr fitToPage="1"/>
  </sheetPr>
  <dimension ref="A1:N69"/>
  <sheetViews>
    <sheetView workbookViewId="0">
      <pane ySplit="3" topLeftCell="A4" activePane="bottomLeft" state="frozen"/>
      <selection pane="bottomLeft" activeCell="O10" sqref="O10"/>
    </sheetView>
  </sheetViews>
  <sheetFormatPr baseColWidth="10" defaultRowHeight="15" x14ac:dyDescent="0.25"/>
  <cols>
    <col min="1" max="1" width="2.7109375" style="400" customWidth="1"/>
    <col min="2" max="3" width="4.7109375" style="400" customWidth="1"/>
    <col min="4" max="13" width="12.7109375" style="400" customWidth="1"/>
  </cols>
  <sheetData>
    <row r="1" spans="1:14" s="35" customFormat="1" ht="15.75" customHeight="1" thickBot="1" x14ac:dyDescent="0.3">
      <c r="A1" s="1063" t="str">
        <f>Translations!$C$534</f>
        <v>J. 
Comments</v>
      </c>
      <c r="B1" s="1064"/>
      <c r="C1" s="651"/>
      <c r="D1" s="296" t="str">
        <f>Translations!$C$2</f>
        <v>Navigation area:</v>
      </c>
      <c r="E1" s="392"/>
      <c r="F1" s="658" t="str">
        <f>Translations!$C$18</f>
        <v>Índice</v>
      </c>
      <c r="G1" s="572"/>
      <c r="H1" s="572"/>
      <c r="I1" s="572"/>
      <c r="J1" s="572"/>
      <c r="K1" s="572"/>
      <c r="L1" s="572"/>
      <c r="M1" s="572"/>
      <c r="N1" s="18"/>
    </row>
    <row r="2" spans="1:14" s="35" customFormat="1" ht="15.75" customHeight="1" thickBot="1" x14ac:dyDescent="0.25">
      <c r="A2" s="1065"/>
      <c r="B2" s="1066"/>
      <c r="C2" s="1067"/>
      <c r="D2" s="572" t="str">
        <f>Translations!$C$4</f>
        <v>Principio de hoja</v>
      </c>
      <c r="E2" s="641"/>
      <c r="F2" s="1071"/>
      <c r="G2" s="1071"/>
      <c r="H2" s="1071"/>
      <c r="I2" s="1071"/>
      <c r="J2" s="1071"/>
      <c r="K2" s="1071"/>
      <c r="L2" s="1071"/>
      <c r="M2" s="1071"/>
      <c r="N2" s="18"/>
    </row>
    <row r="3" spans="1:14" s="35" customFormat="1" ht="15.75" customHeight="1" thickBot="1" x14ac:dyDescent="0.25">
      <c r="A3" s="1068"/>
      <c r="B3" s="1069"/>
      <c r="C3" s="1070"/>
      <c r="D3" s="572"/>
      <c r="E3" s="572"/>
      <c r="F3" s="1071"/>
      <c r="G3" s="1071"/>
      <c r="H3" s="1071"/>
      <c r="I3" s="1071"/>
      <c r="J3" s="1071"/>
      <c r="K3" s="1071"/>
      <c r="L3" s="1071"/>
      <c r="M3" s="1071"/>
      <c r="N3" s="18"/>
    </row>
    <row r="4" spans="1:14" s="35" customFormat="1" x14ac:dyDescent="0.25">
      <c r="A4" s="193"/>
      <c r="B4" s="393"/>
      <c r="C4" s="193"/>
      <c r="D4" s="193"/>
      <c r="E4" s="394"/>
      <c r="F4" s="394"/>
      <c r="G4" s="394"/>
      <c r="H4" s="193"/>
      <c r="I4" s="193"/>
      <c r="J4" s="193"/>
      <c r="K4" s="193"/>
      <c r="L4" s="18"/>
      <c r="M4" s="18"/>
      <c r="N4" s="18"/>
    </row>
    <row r="5" spans="1:14" s="35" customFormat="1" ht="23.25" customHeight="1" x14ac:dyDescent="0.25">
      <c r="A5" s="193"/>
      <c r="B5" s="2" t="s">
        <v>332</v>
      </c>
      <c r="C5" s="646" t="str">
        <f>Translations!$C$535</f>
        <v>Hoja «Comments» - OBSERVACIONES E INFORMACIÓN ADICIONAL</v>
      </c>
      <c r="D5" s="748"/>
      <c r="E5" s="748"/>
      <c r="F5" s="748"/>
      <c r="G5" s="748"/>
      <c r="H5" s="748"/>
      <c r="I5" s="748"/>
      <c r="J5" s="748"/>
      <c r="K5" s="748"/>
      <c r="L5" s="748"/>
      <c r="M5" s="748"/>
      <c r="N5" s="18"/>
    </row>
    <row r="6" spans="1:14" s="35" customFormat="1" x14ac:dyDescent="0.25">
      <c r="A6" s="193"/>
      <c r="B6" s="193"/>
      <c r="C6" s="193"/>
      <c r="D6" s="193"/>
      <c r="E6" s="193"/>
      <c r="F6" s="193"/>
      <c r="G6" s="193"/>
      <c r="H6" s="193"/>
      <c r="I6" s="193"/>
      <c r="J6" s="193"/>
      <c r="K6" s="193"/>
      <c r="L6" s="18"/>
      <c r="M6" s="18"/>
      <c r="N6" s="18"/>
    </row>
    <row r="7" spans="1:14" s="35" customFormat="1" ht="15.75" customHeight="1" x14ac:dyDescent="0.25">
      <c r="A7" s="193"/>
      <c r="B7" s="287" t="s">
        <v>25</v>
      </c>
      <c r="C7" s="1076" t="str">
        <f>Translations!$C$536</f>
        <v>Documentos de apoyo para el presente plan metodológico de seguimiento</v>
      </c>
      <c r="D7" s="1076"/>
      <c r="E7" s="1076"/>
      <c r="F7" s="1076"/>
      <c r="G7" s="1076"/>
      <c r="H7" s="1076"/>
      <c r="I7" s="1076"/>
      <c r="J7" s="1076"/>
      <c r="K7" s="1076"/>
      <c r="L7" s="1076"/>
      <c r="M7" s="1076"/>
      <c r="N7" s="18"/>
    </row>
    <row r="8" spans="1:14" s="35" customFormat="1" ht="5.0999999999999996" customHeight="1" x14ac:dyDescent="0.25">
      <c r="A8" s="193"/>
      <c r="B8" s="193"/>
      <c r="C8" s="193"/>
      <c r="D8" s="193"/>
      <c r="E8" s="193"/>
      <c r="F8" s="193"/>
      <c r="G8" s="193"/>
      <c r="H8" s="193"/>
      <c r="I8" s="193"/>
      <c r="J8" s="193"/>
      <c r="K8" s="193"/>
      <c r="L8" s="18"/>
      <c r="M8" s="18"/>
      <c r="N8" s="18"/>
    </row>
    <row r="9" spans="1:14" s="35" customFormat="1" ht="15" customHeight="1" x14ac:dyDescent="0.25">
      <c r="A9" s="193"/>
      <c r="B9" s="395"/>
      <c r="C9" s="1077" t="str">
        <f>Translations!$C$537</f>
        <v>Indique aquí todos los documentos pertinentes que se presentan junto con el PMS</v>
      </c>
      <c r="D9" s="748"/>
      <c r="E9" s="748"/>
      <c r="F9" s="748"/>
      <c r="G9" s="748"/>
      <c r="H9" s="748"/>
      <c r="I9" s="748"/>
      <c r="J9" s="748"/>
      <c r="K9" s="748"/>
      <c r="L9" s="748"/>
      <c r="M9" s="748"/>
      <c r="N9" s="18"/>
    </row>
    <row r="10" spans="1:14" s="35" customFormat="1" ht="15" customHeight="1" x14ac:dyDescent="0.25">
      <c r="C10" s="839" t="str">
        <f>Translations!$C$538</f>
        <v>Indique a continuación el nombre o nombres de los archivos (si están en formato electrónico) o el número o números de referencia de los documentos (si están en formato papel):</v>
      </c>
      <c r="D10" s="748"/>
      <c r="E10" s="748"/>
      <c r="F10" s="748"/>
      <c r="G10" s="748"/>
      <c r="H10" s="748"/>
      <c r="I10" s="748"/>
      <c r="J10" s="748"/>
      <c r="K10" s="748"/>
      <c r="L10" s="748"/>
      <c r="M10" s="748"/>
    </row>
    <row r="11" spans="1:14" s="35" customFormat="1" ht="5.0999999999999996" customHeight="1" x14ac:dyDescent="0.25">
      <c r="A11" s="193"/>
      <c r="B11" s="193"/>
      <c r="C11" s="193"/>
      <c r="D11" s="193"/>
      <c r="E11" s="193"/>
      <c r="F11" s="193"/>
      <c r="G11" s="193"/>
      <c r="H11" s="193"/>
      <c r="I11" s="193"/>
      <c r="J11" s="193"/>
      <c r="K11" s="193"/>
      <c r="L11" s="18"/>
      <c r="M11" s="18"/>
      <c r="N11" s="18"/>
    </row>
    <row r="12" spans="1:14" s="35" customFormat="1" ht="12.75" x14ac:dyDescent="0.25">
      <c r="D12" s="396" t="str">
        <f>Translations!$C$539</f>
        <v>Nombre del archivo / Referencia</v>
      </c>
      <c r="E12" s="397"/>
      <c r="F12" s="396" t="str">
        <f>Translations!$C$540</f>
        <v>Descripción del documento</v>
      </c>
      <c r="G12" s="396"/>
      <c r="H12" s="396"/>
      <c r="I12" s="396"/>
      <c r="J12" s="396"/>
      <c r="K12" s="396"/>
      <c r="L12" s="398"/>
      <c r="M12" s="398"/>
    </row>
    <row r="13" spans="1:14" s="35" customFormat="1" x14ac:dyDescent="0.25">
      <c r="D13" s="1072"/>
      <c r="E13" s="1073"/>
      <c r="F13" s="1074"/>
      <c r="G13" s="1075"/>
      <c r="H13" s="1075"/>
      <c r="I13" s="1075"/>
      <c r="J13" s="1075"/>
      <c r="K13" s="1075"/>
      <c r="L13" s="1075"/>
      <c r="M13" s="1075"/>
    </row>
    <row r="14" spans="1:14" s="35" customFormat="1" x14ac:dyDescent="0.25">
      <c r="D14" s="1078"/>
      <c r="E14" s="1079"/>
      <c r="F14" s="1080"/>
      <c r="G14" s="1081"/>
      <c r="H14" s="1081"/>
      <c r="I14" s="1081"/>
      <c r="J14" s="1081"/>
      <c r="K14" s="1081"/>
      <c r="L14" s="1081"/>
      <c r="M14" s="1081"/>
    </row>
    <row r="15" spans="1:14" s="35" customFormat="1" x14ac:dyDescent="0.25">
      <c r="D15" s="1078"/>
      <c r="E15" s="1079"/>
      <c r="F15" s="1080"/>
      <c r="G15" s="1081"/>
      <c r="H15" s="1081"/>
      <c r="I15" s="1081"/>
      <c r="J15" s="1081"/>
      <c r="K15" s="1081"/>
      <c r="L15" s="1081"/>
      <c r="M15" s="1081"/>
    </row>
    <row r="16" spans="1:14" s="35" customFormat="1" x14ac:dyDescent="0.25">
      <c r="D16" s="1078"/>
      <c r="E16" s="1079"/>
      <c r="F16" s="1080"/>
      <c r="G16" s="1081"/>
      <c r="H16" s="1081"/>
      <c r="I16" s="1081"/>
      <c r="J16" s="1081"/>
      <c r="K16" s="1081"/>
      <c r="L16" s="1081"/>
      <c r="M16" s="1081"/>
    </row>
    <row r="17" spans="1:14" s="35" customFormat="1" x14ac:dyDescent="0.25">
      <c r="D17" s="1078"/>
      <c r="E17" s="1079"/>
      <c r="F17" s="1080"/>
      <c r="G17" s="1081"/>
      <c r="H17" s="1081"/>
      <c r="I17" s="1081"/>
      <c r="J17" s="1081"/>
      <c r="K17" s="1081"/>
      <c r="L17" s="1081"/>
      <c r="M17" s="1081"/>
    </row>
    <row r="18" spans="1:14" s="35" customFormat="1" x14ac:dyDescent="0.25">
      <c r="D18" s="1078"/>
      <c r="E18" s="1079"/>
      <c r="F18" s="1080"/>
      <c r="G18" s="1081"/>
      <c r="H18" s="1081"/>
      <c r="I18" s="1081"/>
      <c r="J18" s="1081"/>
      <c r="K18" s="1081"/>
      <c r="L18" s="1081"/>
      <c r="M18" s="1081"/>
    </row>
    <row r="19" spans="1:14" s="35" customFormat="1" x14ac:dyDescent="0.25">
      <c r="D19" s="1078"/>
      <c r="E19" s="1079"/>
      <c r="F19" s="1080"/>
      <c r="G19" s="1081"/>
      <c r="H19" s="1081"/>
      <c r="I19" s="1081"/>
      <c r="J19" s="1081"/>
      <c r="K19" s="1081"/>
      <c r="L19" s="1081"/>
      <c r="M19" s="1081"/>
    </row>
    <row r="20" spans="1:14" s="35" customFormat="1" x14ac:dyDescent="0.25">
      <c r="D20" s="1078"/>
      <c r="E20" s="1079"/>
      <c r="F20" s="1080"/>
      <c r="G20" s="1081"/>
      <c r="H20" s="1081"/>
      <c r="I20" s="1081"/>
      <c r="J20" s="1081"/>
      <c r="K20" s="1081"/>
      <c r="L20" s="1081"/>
      <c r="M20" s="1081"/>
    </row>
    <row r="21" spans="1:14" s="35" customFormat="1" x14ac:dyDescent="0.25">
      <c r="D21" s="1083"/>
      <c r="E21" s="1084"/>
      <c r="F21" s="1085"/>
      <c r="G21" s="1086"/>
      <c r="H21" s="1086"/>
      <c r="I21" s="1086"/>
      <c r="J21" s="1086"/>
      <c r="K21" s="1086"/>
      <c r="L21" s="1086"/>
      <c r="M21" s="1086"/>
    </row>
    <row r="22" spans="1:14" s="35" customFormat="1" ht="12.75" x14ac:dyDescent="0.25"/>
    <row r="23" spans="1:14" s="35" customFormat="1" ht="15.75" customHeight="1" x14ac:dyDescent="0.25">
      <c r="A23" s="193"/>
      <c r="B23" s="287" t="s">
        <v>102</v>
      </c>
      <c r="C23" s="1076" t="str">
        <f>Translations!$C$541</f>
        <v>Espacio libre para cualquier tipo de información complementaria</v>
      </c>
      <c r="D23" s="1076"/>
      <c r="E23" s="1076"/>
      <c r="F23" s="1076"/>
      <c r="G23" s="1076"/>
      <c r="H23" s="1076"/>
      <c r="I23" s="1076"/>
      <c r="J23" s="1076"/>
      <c r="K23" s="1076"/>
      <c r="L23" s="1076"/>
      <c r="M23" s="1076"/>
      <c r="N23" s="18"/>
    </row>
    <row r="24" spans="1:14" s="35" customFormat="1" ht="5.0999999999999996" customHeight="1" x14ac:dyDescent="0.25">
      <c r="A24" s="193"/>
      <c r="B24" s="193"/>
      <c r="C24" s="193"/>
      <c r="D24" s="193"/>
      <c r="E24" s="193"/>
      <c r="F24" s="193"/>
      <c r="G24" s="193"/>
      <c r="H24" s="193"/>
      <c r="I24" s="193"/>
      <c r="J24" s="193"/>
      <c r="K24" s="193"/>
      <c r="L24" s="18"/>
      <c r="M24" s="18"/>
      <c r="N24" s="18"/>
    </row>
    <row r="25" spans="1:14" s="35" customFormat="1" ht="30" customHeight="1" x14ac:dyDescent="0.25">
      <c r="A25" s="193"/>
      <c r="B25" s="399"/>
      <c r="C25" s="1082" t="str">
        <f>Translations!$C$542</f>
        <v>En este espacio puede incluir toda la información que no procedía introducir en otras hojas y que considere importante para la autoridad competente</v>
      </c>
      <c r="D25" s="1082"/>
      <c r="E25" s="1082"/>
      <c r="F25" s="1082"/>
      <c r="G25" s="1082"/>
      <c r="H25" s="1082"/>
      <c r="I25" s="1082"/>
      <c r="J25" s="1082"/>
      <c r="K25" s="1082"/>
      <c r="L25" s="1082"/>
      <c r="M25" s="1082"/>
      <c r="N25" s="18"/>
    </row>
    <row r="26" spans="1:14" s="400" customFormat="1" ht="12.75" x14ac:dyDescent="0.25">
      <c r="A26" s="434"/>
      <c r="B26" s="434"/>
      <c r="C26" s="434"/>
      <c r="D26" s="434"/>
      <c r="E26" s="434"/>
      <c r="F26" s="434"/>
      <c r="G26" s="434"/>
      <c r="H26" s="434"/>
      <c r="I26" s="434"/>
      <c r="J26" s="434"/>
      <c r="K26" s="434"/>
      <c r="L26" s="434"/>
      <c r="M26" s="434"/>
      <c r="N26" s="434"/>
    </row>
    <row r="27" spans="1:14" s="400" customFormat="1" ht="12.75" x14ac:dyDescent="0.25">
      <c r="A27" s="434"/>
      <c r="B27" s="434"/>
      <c r="C27" s="434"/>
      <c r="D27" s="434"/>
      <c r="E27" s="434"/>
      <c r="F27" s="434"/>
      <c r="G27" s="434"/>
      <c r="H27" s="434"/>
      <c r="I27" s="434"/>
      <c r="J27" s="434"/>
      <c r="K27" s="434"/>
      <c r="L27" s="434"/>
      <c r="M27" s="434"/>
      <c r="N27" s="434"/>
    </row>
    <row r="28" spans="1:14" s="400" customFormat="1" ht="12.75" x14ac:dyDescent="0.25">
      <c r="A28" s="434"/>
      <c r="B28" s="434"/>
      <c r="C28" s="434"/>
      <c r="D28" s="434"/>
      <c r="E28" s="434"/>
      <c r="F28" s="434"/>
      <c r="G28" s="434"/>
      <c r="H28" s="434"/>
      <c r="I28" s="434"/>
      <c r="J28" s="434"/>
      <c r="K28" s="434"/>
      <c r="L28" s="434"/>
      <c r="M28" s="434"/>
      <c r="N28" s="434"/>
    </row>
    <row r="29" spans="1:14" s="400" customFormat="1" ht="12.75" x14ac:dyDescent="0.25">
      <c r="A29" s="434"/>
      <c r="B29" s="434"/>
      <c r="C29" s="434"/>
      <c r="D29" s="434"/>
      <c r="E29" s="434"/>
      <c r="F29" s="434"/>
      <c r="G29" s="434"/>
      <c r="H29" s="434"/>
      <c r="I29" s="434"/>
      <c r="J29" s="434"/>
      <c r="K29" s="434"/>
      <c r="L29" s="434"/>
      <c r="M29" s="434"/>
      <c r="N29" s="434"/>
    </row>
    <row r="30" spans="1:14" s="400" customFormat="1" ht="12.75" x14ac:dyDescent="0.25">
      <c r="A30" s="434"/>
      <c r="B30" s="434"/>
      <c r="C30" s="434"/>
      <c r="D30" s="434"/>
      <c r="E30" s="434"/>
      <c r="F30" s="434"/>
      <c r="G30" s="434"/>
      <c r="H30" s="434"/>
      <c r="I30" s="434"/>
      <c r="J30" s="434"/>
      <c r="K30" s="434"/>
      <c r="L30" s="434"/>
      <c r="M30" s="434"/>
      <c r="N30" s="434"/>
    </row>
    <row r="31" spans="1:14" s="400" customFormat="1" ht="12.75" x14ac:dyDescent="0.25">
      <c r="A31" s="434"/>
      <c r="B31" s="434"/>
      <c r="C31" s="434"/>
      <c r="D31" s="434"/>
      <c r="E31" s="434"/>
      <c r="F31" s="434"/>
      <c r="G31" s="434"/>
      <c r="H31" s="434"/>
      <c r="I31" s="434"/>
      <c r="J31" s="434"/>
      <c r="K31" s="434"/>
      <c r="L31" s="434"/>
      <c r="M31" s="434"/>
      <c r="N31" s="434"/>
    </row>
    <row r="32" spans="1:14" s="400" customFormat="1" ht="12.75" x14ac:dyDescent="0.25">
      <c r="A32" s="434"/>
      <c r="B32" s="434"/>
      <c r="C32" s="434"/>
      <c r="D32" s="434"/>
      <c r="E32" s="434"/>
      <c r="F32" s="434"/>
      <c r="G32" s="434"/>
      <c r="H32" s="434"/>
      <c r="I32" s="434"/>
      <c r="J32" s="434"/>
      <c r="K32" s="434"/>
      <c r="L32" s="434"/>
      <c r="M32" s="434"/>
      <c r="N32" s="434"/>
    </row>
    <row r="33" spans="1:14" s="400" customFormat="1" ht="12.75" x14ac:dyDescent="0.25">
      <c r="A33" s="434"/>
      <c r="B33" s="434"/>
      <c r="C33" s="434"/>
      <c r="D33" s="434"/>
      <c r="E33" s="434"/>
      <c r="F33" s="434"/>
      <c r="G33" s="434"/>
      <c r="H33" s="434"/>
      <c r="I33" s="434"/>
      <c r="J33" s="434"/>
      <c r="K33" s="434"/>
      <c r="L33" s="434"/>
      <c r="M33" s="434"/>
      <c r="N33" s="434"/>
    </row>
    <row r="34" spans="1:14" s="400" customFormat="1" ht="12.75" x14ac:dyDescent="0.25">
      <c r="A34" s="434"/>
      <c r="B34" s="434"/>
      <c r="C34" s="434"/>
      <c r="D34" s="434"/>
      <c r="E34" s="434"/>
      <c r="F34" s="434"/>
      <c r="G34" s="434"/>
      <c r="H34" s="434"/>
      <c r="I34" s="434"/>
      <c r="J34" s="434"/>
      <c r="K34" s="434"/>
      <c r="L34" s="434"/>
      <c r="M34" s="434"/>
      <c r="N34" s="434"/>
    </row>
    <row r="35" spans="1:14" s="400" customFormat="1" ht="12.75" x14ac:dyDescent="0.25">
      <c r="A35" s="434"/>
      <c r="B35" s="434"/>
      <c r="C35" s="434"/>
      <c r="D35" s="434"/>
      <c r="E35" s="434"/>
      <c r="F35" s="434"/>
      <c r="G35" s="434"/>
      <c r="H35" s="434"/>
      <c r="I35" s="434"/>
      <c r="J35" s="434"/>
      <c r="K35" s="434"/>
      <c r="L35" s="434"/>
      <c r="M35" s="434"/>
      <c r="N35" s="434"/>
    </row>
    <row r="36" spans="1:14" s="400" customFormat="1" ht="12.75" x14ac:dyDescent="0.25">
      <c r="A36" s="434"/>
      <c r="B36" s="434"/>
      <c r="C36" s="434"/>
      <c r="D36" s="434"/>
      <c r="E36" s="434"/>
      <c r="F36" s="434"/>
      <c r="G36" s="434"/>
      <c r="H36" s="434"/>
      <c r="I36" s="434"/>
      <c r="J36" s="434"/>
      <c r="K36" s="434"/>
      <c r="L36" s="434"/>
      <c r="M36" s="434"/>
      <c r="N36" s="434"/>
    </row>
    <row r="37" spans="1:14" s="400" customFormat="1" ht="12.75" x14ac:dyDescent="0.25">
      <c r="A37" s="434"/>
      <c r="B37" s="434"/>
      <c r="C37" s="434"/>
      <c r="D37" s="434"/>
      <c r="E37" s="434"/>
      <c r="F37" s="434"/>
      <c r="G37" s="434"/>
      <c r="H37" s="434"/>
      <c r="I37" s="434"/>
      <c r="J37" s="434"/>
      <c r="K37" s="434"/>
      <c r="L37" s="434"/>
      <c r="M37" s="434"/>
      <c r="N37" s="434"/>
    </row>
    <row r="38" spans="1:14" s="400" customFormat="1" ht="12.75" x14ac:dyDescent="0.25">
      <c r="A38" s="434"/>
      <c r="B38" s="434"/>
      <c r="C38" s="434"/>
      <c r="D38" s="434"/>
      <c r="E38" s="434"/>
      <c r="F38" s="434"/>
      <c r="G38" s="434"/>
      <c r="H38" s="434"/>
      <c r="I38" s="434"/>
      <c r="J38" s="434"/>
      <c r="K38" s="434"/>
      <c r="L38" s="434"/>
      <c r="M38" s="434"/>
      <c r="N38" s="434"/>
    </row>
    <row r="39" spans="1:14" s="400" customFormat="1" ht="12.75" x14ac:dyDescent="0.25">
      <c r="A39" s="434"/>
      <c r="B39" s="434"/>
      <c r="C39" s="434"/>
      <c r="D39" s="434"/>
      <c r="E39" s="434"/>
      <c r="F39" s="434"/>
      <c r="G39" s="434"/>
      <c r="H39" s="434"/>
      <c r="I39" s="434"/>
      <c r="J39" s="434"/>
      <c r="K39" s="434"/>
      <c r="L39" s="434"/>
      <c r="M39" s="434"/>
      <c r="N39" s="434"/>
    </row>
    <row r="40" spans="1:14" s="400" customFormat="1" ht="12.75" x14ac:dyDescent="0.25">
      <c r="A40" s="434"/>
      <c r="B40" s="434"/>
      <c r="C40" s="434"/>
      <c r="D40" s="434"/>
      <c r="E40" s="434"/>
      <c r="F40" s="434"/>
      <c r="G40" s="434"/>
      <c r="H40" s="434"/>
      <c r="I40" s="434"/>
      <c r="J40" s="434"/>
      <c r="K40" s="434"/>
      <c r="L40" s="434"/>
      <c r="M40" s="434"/>
      <c r="N40" s="434"/>
    </row>
    <row r="41" spans="1:14" s="400" customFormat="1" ht="12.75" x14ac:dyDescent="0.25">
      <c r="A41" s="434"/>
      <c r="B41" s="434"/>
      <c r="C41" s="434"/>
      <c r="D41" s="434"/>
      <c r="E41" s="434"/>
      <c r="F41" s="434"/>
      <c r="G41" s="434"/>
      <c r="H41" s="434"/>
      <c r="I41" s="434"/>
      <c r="J41" s="434"/>
      <c r="K41" s="434"/>
      <c r="L41" s="434"/>
      <c r="M41" s="434"/>
      <c r="N41" s="434"/>
    </row>
    <row r="42" spans="1:14" s="400" customFormat="1" ht="12.75" x14ac:dyDescent="0.25">
      <c r="A42" s="434"/>
      <c r="B42" s="434"/>
      <c r="C42" s="434"/>
      <c r="D42" s="434"/>
      <c r="E42" s="434"/>
      <c r="F42" s="434"/>
      <c r="G42" s="434"/>
      <c r="H42" s="434"/>
      <c r="I42" s="434"/>
      <c r="J42" s="434"/>
      <c r="K42" s="434"/>
      <c r="L42" s="434"/>
      <c r="M42" s="434"/>
      <c r="N42" s="434"/>
    </row>
    <row r="43" spans="1:14" s="400" customFormat="1" ht="12.75" x14ac:dyDescent="0.25">
      <c r="A43" s="434"/>
      <c r="B43" s="434"/>
      <c r="C43" s="434"/>
      <c r="D43" s="434"/>
      <c r="E43" s="434"/>
      <c r="F43" s="434"/>
      <c r="G43" s="434"/>
      <c r="H43" s="434"/>
      <c r="I43" s="434"/>
      <c r="J43" s="434"/>
      <c r="K43" s="434"/>
      <c r="L43" s="434"/>
      <c r="M43" s="434"/>
      <c r="N43" s="434"/>
    </row>
    <row r="44" spans="1:14" s="400" customFormat="1" ht="12.75" x14ac:dyDescent="0.25">
      <c r="A44" s="434"/>
      <c r="B44" s="434"/>
      <c r="C44" s="434"/>
      <c r="D44" s="434"/>
      <c r="E44" s="434"/>
      <c r="F44" s="434"/>
      <c r="G44" s="434"/>
      <c r="H44" s="434"/>
      <c r="I44" s="434"/>
      <c r="J44" s="434"/>
      <c r="K44" s="434"/>
      <c r="L44" s="434"/>
      <c r="M44" s="434"/>
      <c r="N44" s="434"/>
    </row>
    <row r="45" spans="1:14" s="400" customFormat="1" ht="12.75" x14ac:dyDescent="0.25">
      <c r="A45" s="434"/>
      <c r="B45" s="434"/>
      <c r="C45" s="434"/>
      <c r="D45" s="434"/>
      <c r="E45" s="434"/>
      <c r="F45" s="434"/>
      <c r="G45" s="434"/>
      <c r="H45" s="434"/>
      <c r="I45" s="434"/>
      <c r="J45" s="434"/>
      <c r="K45" s="434"/>
      <c r="L45" s="434"/>
      <c r="M45" s="434"/>
      <c r="N45" s="434"/>
    </row>
    <row r="46" spans="1:14" s="400" customFormat="1" ht="12.75" x14ac:dyDescent="0.25">
      <c r="A46" s="434"/>
      <c r="B46" s="434"/>
      <c r="C46" s="434"/>
      <c r="D46" s="434"/>
      <c r="E46" s="434"/>
      <c r="F46" s="434"/>
      <c r="G46" s="434"/>
      <c r="H46" s="434"/>
      <c r="I46" s="434"/>
      <c r="J46" s="434"/>
      <c r="K46" s="434"/>
      <c r="L46" s="434"/>
      <c r="M46" s="434"/>
      <c r="N46" s="434"/>
    </row>
    <row r="47" spans="1:14" s="400" customFormat="1" ht="12.75" x14ac:dyDescent="0.25">
      <c r="A47" s="434"/>
      <c r="B47" s="434"/>
      <c r="C47" s="434"/>
      <c r="D47" s="434"/>
      <c r="E47" s="434"/>
      <c r="F47" s="434"/>
      <c r="G47" s="434"/>
      <c r="H47" s="434"/>
      <c r="I47" s="434"/>
      <c r="J47" s="434"/>
      <c r="K47" s="434"/>
      <c r="L47" s="434"/>
      <c r="M47" s="434"/>
      <c r="N47" s="434"/>
    </row>
    <row r="48" spans="1:14" s="400" customFormat="1" ht="12.75" x14ac:dyDescent="0.25">
      <c r="A48" s="434"/>
      <c r="B48" s="434"/>
      <c r="C48" s="434"/>
      <c r="D48" s="434"/>
      <c r="E48" s="434"/>
      <c r="F48" s="434"/>
      <c r="G48" s="434"/>
      <c r="H48" s="434"/>
      <c r="I48" s="434"/>
      <c r="J48" s="434"/>
      <c r="K48" s="434"/>
      <c r="L48" s="434"/>
      <c r="M48" s="434"/>
      <c r="N48" s="434"/>
    </row>
    <row r="49" spans="1:14" s="400" customFormat="1" ht="12.75" x14ac:dyDescent="0.25">
      <c r="A49" s="434"/>
      <c r="B49" s="434"/>
      <c r="C49" s="434"/>
      <c r="D49" s="434"/>
      <c r="E49" s="434"/>
      <c r="F49" s="434"/>
      <c r="G49" s="434"/>
      <c r="H49" s="434"/>
      <c r="I49" s="434"/>
      <c r="J49" s="434"/>
      <c r="K49" s="434"/>
      <c r="L49" s="434"/>
      <c r="M49" s="434"/>
      <c r="N49" s="434"/>
    </row>
    <row r="50" spans="1:14" s="400" customFormat="1" ht="12.75" x14ac:dyDescent="0.25">
      <c r="A50" s="434"/>
      <c r="B50" s="434"/>
      <c r="C50" s="434"/>
      <c r="D50" s="434"/>
      <c r="E50" s="434"/>
      <c r="F50" s="434"/>
      <c r="G50" s="434"/>
      <c r="H50" s="434"/>
      <c r="I50" s="434"/>
      <c r="J50" s="434"/>
      <c r="K50" s="434"/>
      <c r="L50" s="434"/>
      <c r="M50" s="434"/>
      <c r="N50" s="434"/>
    </row>
    <row r="51" spans="1:14" s="400" customFormat="1" ht="12.75" x14ac:dyDescent="0.25">
      <c r="A51" s="434"/>
      <c r="B51" s="434"/>
      <c r="C51" s="434"/>
      <c r="D51" s="434"/>
      <c r="E51" s="434"/>
      <c r="F51" s="434"/>
      <c r="G51" s="434"/>
      <c r="H51" s="434"/>
      <c r="I51" s="434"/>
      <c r="J51" s="434"/>
      <c r="K51" s="434"/>
      <c r="L51" s="434"/>
      <c r="M51" s="434"/>
      <c r="N51" s="434"/>
    </row>
    <row r="52" spans="1:14" s="400" customFormat="1" ht="12.75" x14ac:dyDescent="0.25">
      <c r="A52" s="434"/>
      <c r="B52" s="434"/>
      <c r="C52" s="434"/>
      <c r="D52" s="434"/>
      <c r="E52" s="434"/>
      <c r="F52" s="434"/>
      <c r="G52" s="434"/>
      <c r="H52" s="434"/>
      <c r="I52" s="434"/>
      <c r="J52" s="434"/>
      <c r="K52" s="434"/>
      <c r="L52" s="434"/>
      <c r="M52" s="434"/>
      <c r="N52" s="434"/>
    </row>
    <row r="53" spans="1:14" s="400" customFormat="1" ht="12.75" x14ac:dyDescent="0.25">
      <c r="A53" s="434"/>
      <c r="B53" s="434"/>
      <c r="C53" s="434"/>
      <c r="D53" s="434"/>
      <c r="E53" s="434"/>
      <c r="F53" s="434"/>
      <c r="G53" s="434"/>
      <c r="H53" s="434"/>
      <c r="I53" s="434"/>
      <c r="J53" s="434"/>
      <c r="K53" s="434"/>
      <c r="L53" s="434"/>
      <c r="M53" s="434"/>
      <c r="N53" s="434"/>
    </row>
    <row r="54" spans="1:14" s="400" customFormat="1" ht="12.75" x14ac:dyDescent="0.25">
      <c r="A54" s="434"/>
      <c r="B54" s="434"/>
      <c r="C54" s="434"/>
      <c r="D54" s="434"/>
      <c r="E54" s="434"/>
      <c r="F54" s="434"/>
      <c r="G54" s="434"/>
      <c r="H54" s="434"/>
      <c r="I54" s="434"/>
      <c r="J54" s="434"/>
      <c r="K54" s="434"/>
      <c r="L54" s="434"/>
      <c r="M54" s="434"/>
      <c r="N54" s="434"/>
    </row>
    <row r="55" spans="1:14" s="400" customFormat="1" ht="12.75" x14ac:dyDescent="0.25">
      <c r="A55" s="434"/>
      <c r="B55" s="434"/>
      <c r="C55" s="434"/>
      <c r="D55" s="434"/>
      <c r="E55" s="434"/>
      <c r="F55" s="434"/>
      <c r="G55" s="434"/>
      <c r="H55" s="434"/>
      <c r="I55" s="434"/>
      <c r="J55" s="434"/>
      <c r="K55" s="434"/>
      <c r="L55" s="434"/>
      <c r="M55" s="434"/>
      <c r="N55" s="434"/>
    </row>
    <row r="56" spans="1:14" s="400" customFormat="1" ht="12.75" x14ac:dyDescent="0.25">
      <c r="A56" s="434"/>
      <c r="B56" s="434"/>
      <c r="C56" s="434"/>
      <c r="D56" s="434"/>
      <c r="E56" s="434"/>
      <c r="F56" s="434"/>
      <c r="G56" s="434"/>
      <c r="H56" s="434"/>
      <c r="I56" s="434"/>
      <c r="J56" s="434"/>
      <c r="K56" s="434"/>
      <c r="L56" s="434"/>
      <c r="M56" s="434"/>
      <c r="N56" s="434"/>
    </row>
    <row r="57" spans="1:14" s="400" customFormat="1" ht="12.75" x14ac:dyDescent="0.25">
      <c r="A57" s="434"/>
      <c r="B57" s="434"/>
      <c r="C57" s="434"/>
      <c r="D57" s="434"/>
      <c r="E57" s="434"/>
      <c r="F57" s="434"/>
      <c r="G57" s="434"/>
      <c r="H57" s="434"/>
      <c r="I57" s="434"/>
      <c r="J57" s="434"/>
      <c r="K57" s="434"/>
      <c r="L57" s="434"/>
      <c r="M57" s="434"/>
      <c r="N57" s="434"/>
    </row>
    <row r="58" spans="1:14" s="400" customFormat="1" ht="12.75" x14ac:dyDescent="0.25">
      <c r="A58" s="434"/>
      <c r="B58" s="434"/>
      <c r="C58" s="434"/>
      <c r="D58" s="434"/>
      <c r="E58" s="434"/>
      <c r="F58" s="434"/>
      <c r="G58" s="434"/>
      <c r="H58" s="434"/>
      <c r="I58" s="434"/>
      <c r="J58" s="434"/>
      <c r="K58" s="434"/>
      <c r="L58" s="434"/>
      <c r="M58" s="434"/>
      <c r="N58" s="434"/>
    </row>
    <row r="59" spans="1:14" s="400" customFormat="1" ht="12.75" x14ac:dyDescent="0.25">
      <c r="A59" s="434"/>
      <c r="B59" s="434"/>
      <c r="C59" s="434"/>
      <c r="D59" s="434"/>
      <c r="E59" s="434"/>
      <c r="F59" s="434"/>
      <c r="G59" s="434"/>
      <c r="H59" s="434"/>
      <c r="I59" s="434"/>
      <c r="J59" s="434"/>
      <c r="K59" s="434"/>
      <c r="L59" s="434"/>
      <c r="M59" s="434"/>
      <c r="N59" s="434"/>
    </row>
    <row r="60" spans="1:14" s="400" customFormat="1" ht="12.75" x14ac:dyDescent="0.25">
      <c r="A60" s="434"/>
      <c r="B60" s="434"/>
      <c r="C60" s="434"/>
      <c r="D60" s="434"/>
      <c r="E60" s="434"/>
      <c r="F60" s="434"/>
      <c r="G60" s="434"/>
      <c r="H60" s="434"/>
      <c r="I60" s="434"/>
      <c r="J60" s="434"/>
      <c r="K60" s="434"/>
      <c r="L60" s="434"/>
      <c r="M60" s="434"/>
      <c r="N60" s="434"/>
    </row>
    <row r="61" spans="1:14" s="400" customFormat="1" ht="12.75" x14ac:dyDescent="0.25">
      <c r="A61" s="434"/>
      <c r="B61" s="434"/>
      <c r="C61" s="434"/>
      <c r="D61" s="434"/>
      <c r="E61" s="434"/>
      <c r="F61" s="434"/>
      <c r="G61" s="434"/>
      <c r="H61" s="434"/>
      <c r="I61" s="434"/>
      <c r="J61" s="434"/>
      <c r="K61" s="434"/>
      <c r="L61" s="434"/>
      <c r="M61" s="434"/>
      <c r="N61" s="434"/>
    </row>
    <row r="62" spans="1:14" s="400" customFormat="1" ht="12.75" x14ac:dyDescent="0.25">
      <c r="A62" s="434"/>
      <c r="B62" s="434"/>
      <c r="C62" s="434"/>
      <c r="D62" s="434"/>
      <c r="E62" s="434"/>
      <c r="F62" s="434"/>
      <c r="G62" s="434"/>
      <c r="H62" s="434"/>
      <c r="I62" s="434"/>
      <c r="J62" s="434"/>
      <c r="K62" s="434"/>
      <c r="L62" s="434"/>
      <c r="M62" s="434"/>
      <c r="N62" s="434"/>
    </row>
    <row r="63" spans="1:14" s="400" customFormat="1" ht="12.75" x14ac:dyDescent="0.25">
      <c r="A63" s="434"/>
      <c r="B63" s="434"/>
      <c r="C63" s="434"/>
      <c r="D63" s="434"/>
      <c r="E63" s="434"/>
      <c r="F63" s="434"/>
      <c r="G63" s="434"/>
      <c r="H63" s="434"/>
      <c r="I63" s="434"/>
      <c r="J63" s="434"/>
      <c r="K63" s="434"/>
      <c r="L63" s="434"/>
      <c r="M63" s="434"/>
      <c r="N63" s="434"/>
    </row>
    <row r="64" spans="1:14" s="400" customFormat="1" ht="12.75" x14ac:dyDescent="0.25">
      <c r="A64" s="434"/>
      <c r="B64" s="434"/>
      <c r="C64" s="434"/>
      <c r="D64" s="434"/>
      <c r="E64" s="434"/>
      <c r="F64" s="434"/>
      <c r="G64" s="434"/>
      <c r="H64" s="434"/>
      <c r="I64" s="434"/>
      <c r="J64" s="434"/>
      <c r="K64" s="434"/>
      <c r="L64" s="434"/>
      <c r="M64" s="434"/>
      <c r="N64" s="434"/>
    </row>
    <row r="65" spans="1:14" s="400" customFormat="1" ht="12.75" x14ac:dyDescent="0.25">
      <c r="A65" s="434"/>
      <c r="B65" s="434"/>
      <c r="C65" s="434"/>
      <c r="D65" s="434"/>
      <c r="E65" s="434"/>
      <c r="F65" s="434"/>
      <c r="G65" s="434"/>
      <c r="H65" s="434"/>
      <c r="I65" s="434"/>
      <c r="J65" s="434"/>
      <c r="K65" s="434"/>
      <c r="L65" s="434"/>
      <c r="M65" s="434"/>
      <c r="N65" s="434"/>
    </row>
    <row r="66" spans="1:14" s="400" customFormat="1" ht="12.75" x14ac:dyDescent="0.25">
      <c r="A66" s="434"/>
      <c r="B66" s="434"/>
      <c r="C66" s="434"/>
      <c r="D66" s="434"/>
      <c r="E66" s="434"/>
      <c r="F66" s="434"/>
      <c r="G66" s="434"/>
      <c r="H66" s="434"/>
      <c r="I66" s="434"/>
      <c r="J66" s="434"/>
      <c r="K66" s="434"/>
      <c r="L66" s="434"/>
      <c r="M66" s="434"/>
      <c r="N66" s="434"/>
    </row>
    <row r="67" spans="1:14" s="400" customFormat="1" ht="12.75" x14ac:dyDescent="0.25">
      <c r="A67" s="434"/>
      <c r="B67" s="434"/>
      <c r="C67" s="434"/>
      <c r="D67" s="434"/>
      <c r="E67" s="434"/>
      <c r="F67" s="434"/>
      <c r="G67" s="434"/>
      <c r="H67" s="434"/>
      <c r="I67" s="434"/>
      <c r="J67" s="434"/>
      <c r="K67" s="434"/>
      <c r="L67" s="434"/>
      <c r="M67" s="434"/>
      <c r="N67" s="434"/>
    </row>
    <row r="68" spans="1:14" s="400" customFormat="1" ht="12.75" x14ac:dyDescent="0.25">
      <c r="A68" s="434"/>
      <c r="B68" s="434"/>
      <c r="C68" s="434"/>
      <c r="D68" s="434"/>
      <c r="E68" s="434"/>
      <c r="F68" s="434"/>
      <c r="G68" s="434"/>
      <c r="H68" s="434"/>
      <c r="I68" s="434"/>
      <c r="J68" s="434"/>
      <c r="K68" s="434"/>
      <c r="L68" s="434"/>
      <c r="M68" s="434"/>
      <c r="N68" s="434"/>
    </row>
    <row r="69" spans="1:14" s="400" customFormat="1" ht="12.75" x14ac:dyDescent="0.25">
      <c r="A69" s="434"/>
      <c r="B69" s="434"/>
      <c r="C69" s="434"/>
      <c r="D69" s="434"/>
      <c r="E69" s="434"/>
      <c r="F69" s="434"/>
      <c r="G69" s="434"/>
      <c r="H69" s="434"/>
      <c r="I69" s="434"/>
      <c r="J69" s="434"/>
      <c r="K69" s="434"/>
      <c r="L69" s="434"/>
      <c r="M69" s="434"/>
      <c r="N69" s="434"/>
    </row>
  </sheetData>
  <sheetProtection sheet="1" objects="1" scenarios="1" formatCells="0" formatColumns="0" formatRows="0"/>
  <mergeCells count="39">
    <mergeCell ref="C25:M25"/>
    <mergeCell ref="D17:E17"/>
    <mergeCell ref="F17:M17"/>
    <mergeCell ref="D18:E18"/>
    <mergeCell ref="F18:M18"/>
    <mergeCell ref="D19:E19"/>
    <mergeCell ref="F19:M19"/>
    <mergeCell ref="D20:E20"/>
    <mergeCell ref="F20:M20"/>
    <mergeCell ref="D21:E21"/>
    <mergeCell ref="F21:M21"/>
    <mergeCell ref="C23:M23"/>
    <mergeCell ref="D14:E14"/>
    <mergeCell ref="F14:M14"/>
    <mergeCell ref="D15:E15"/>
    <mergeCell ref="F15:M15"/>
    <mergeCell ref="D16:E16"/>
    <mergeCell ref="F16:M16"/>
    <mergeCell ref="C10:M10"/>
    <mergeCell ref="D13:E13"/>
    <mergeCell ref="F13:M13"/>
    <mergeCell ref="C7:M7"/>
    <mergeCell ref="C9:M9"/>
    <mergeCell ref="C5:M5"/>
    <mergeCell ref="A1:C3"/>
    <mergeCell ref="F1:G1"/>
    <mergeCell ref="H1:I1"/>
    <mergeCell ref="J1:K1"/>
    <mergeCell ref="L1:M1"/>
    <mergeCell ref="D2:E2"/>
    <mergeCell ref="F2:G2"/>
    <mergeCell ref="H2:I2"/>
    <mergeCell ref="J2:K2"/>
    <mergeCell ref="L2:M2"/>
    <mergeCell ref="D3:E3"/>
    <mergeCell ref="F3:G3"/>
    <mergeCell ref="H3:I3"/>
    <mergeCell ref="J3:K3"/>
    <mergeCell ref="L3:M3"/>
  </mergeCells>
  <hyperlinks>
    <hyperlink ref="F1:G1" location="JUMP_Coverpage_Top" display="JUMP_Coverpage_Top" xr:uid="{00000000-0004-0000-0B00-000000000000}"/>
    <hyperlink ref="D2:E2" location="JUMP_J_Top" display="Top of sheet" xr:uid="{00000000-0004-0000-0B00-000001000000}"/>
  </hyperlinks>
  <pageMargins left="0.70866141732283472" right="0.70866141732283472" top="0.78740157480314965" bottom="0.78740157480314965" header="0.31496062992125984" footer="0.31496062992125984"/>
  <pageSetup paperSize="9" scale="63" fitToHeight="3" orientation="portrait" horizontalDpi="4294967292"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6">
    <tabColor rgb="FF0000FF"/>
  </sheetPr>
  <dimension ref="A1:AF200"/>
  <sheetViews>
    <sheetView topLeftCell="A166" zoomScaleNormal="100" workbookViewId="0">
      <selection activeCell="J183" sqref="J183"/>
    </sheetView>
  </sheetViews>
  <sheetFormatPr baseColWidth="10" defaultRowHeight="12.75" x14ac:dyDescent="0.2"/>
  <cols>
    <col min="1" max="1" width="30.7109375" style="340" customWidth="1"/>
    <col min="2" max="16384" width="11.42578125" style="340"/>
  </cols>
  <sheetData>
    <row r="1" spans="1:32" x14ac:dyDescent="0.2">
      <c r="A1" s="1" t="str">
        <f>Translations!$C$543</f>
        <v>Nombre</v>
      </c>
      <c r="B1" s="1" t="str">
        <f>Translations!$C$544</f>
        <v>Constante</v>
      </c>
      <c r="C1" s="1" t="str">
        <f>Translations!$C$545</f>
        <v>Otras constantes</v>
      </c>
      <c r="D1" s="339"/>
      <c r="E1" s="339"/>
      <c r="F1" s="339"/>
      <c r="G1" s="339"/>
      <c r="H1" s="339"/>
    </row>
    <row r="2" spans="1:32" x14ac:dyDescent="0.2">
      <c r="A2" s="340" t="s">
        <v>100</v>
      </c>
      <c r="B2" s="244" t="b">
        <v>1</v>
      </c>
      <c r="C2" s="244" t="b">
        <v>0</v>
      </c>
    </row>
    <row r="3" spans="1:32" x14ac:dyDescent="0.2">
      <c r="A3" s="340" t="s">
        <v>107</v>
      </c>
      <c r="B3" s="244" t="b">
        <v>1</v>
      </c>
      <c r="C3" s="244" t="b">
        <v>0</v>
      </c>
      <c r="D3" s="244" t="str">
        <f>Translations!$C$546</f>
        <v>n. a.</v>
      </c>
    </row>
    <row r="4" spans="1:32" x14ac:dyDescent="0.2">
      <c r="A4" s="340" t="s">
        <v>103</v>
      </c>
      <c r="B4" s="268">
        <v>45292</v>
      </c>
      <c r="C4" s="268">
        <v>46022</v>
      </c>
    </row>
    <row r="5" spans="1:32" x14ac:dyDescent="0.2">
      <c r="A5" s="340" t="s">
        <v>108</v>
      </c>
      <c r="B5" s="244" t="str">
        <f>Translations!$C$546</f>
        <v>n. a.</v>
      </c>
    </row>
    <row r="6" spans="1:32" x14ac:dyDescent="0.2">
      <c r="A6" s="340" t="s">
        <v>140</v>
      </c>
      <c r="B6" s="244" t="str">
        <f>Translations!$C$547</f>
        <v>Presentado al verificador</v>
      </c>
      <c r="C6" s="244" t="str">
        <f>Translations!$C$548</f>
        <v>Evaluado por el verificador</v>
      </c>
      <c r="D6" s="244" t="str">
        <f>Translations!$C$549</f>
        <v>Presentado a la autoridad competente</v>
      </c>
      <c r="E6" s="244" t="str">
        <f>Translations!$C$550</f>
        <v>Devuelto con observaciones</v>
      </c>
      <c r="F6" s="244" t="str">
        <f>Translations!$C$551</f>
        <v>Aprobado por la autoridad competente</v>
      </c>
      <c r="G6" s="244" t="str">
        <f>Translations!$C$552</f>
        <v>Borrador de trabajo</v>
      </c>
    </row>
    <row r="7" spans="1:32" x14ac:dyDescent="0.2">
      <c r="A7" s="340" t="s">
        <v>329</v>
      </c>
      <c r="B7" s="244" t="str">
        <f>Translations!$C$553</f>
        <v>El titular de esta instalación confirma que la autoridad competente y la Comisión Europea pueden hacer uso del presente documento.</v>
      </c>
    </row>
    <row r="8" spans="1:32" x14ac:dyDescent="0.2">
      <c r="A8" s="340" t="s">
        <v>38</v>
      </c>
      <c r="B8" s="244" t="str">
        <f>Translations!$C$554</f>
        <v>Austria</v>
      </c>
      <c r="C8" s="244" t="str">
        <f>Translations!$C$555</f>
        <v>Bélgica</v>
      </c>
      <c r="D8" s="244" t="str">
        <f>Translations!$C$556</f>
        <v>Bulgaria</v>
      </c>
      <c r="E8" s="244" t="str">
        <f>Translations!$C$557</f>
        <v>Chipre</v>
      </c>
      <c r="F8" s="38" t="str">
        <f>Translations!$C$558</f>
        <v>Croacia</v>
      </c>
      <c r="G8" s="244" t="str">
        <f>Translations!$C$559</f>
        <v>República Checa</v>
      </c>
      <c r="H8" s="244" t="str">
        <f>Translations!$C$560</f>
        <v>Dinamarca</v>
      </c>
      <c r="I8" s="244" t="str">
        <f>Translations!$C$561</f>
        <v>Estonia</v>
      </c>
      <c r="J8" s="244" t="str">
        <f>Translations!$C$562</f>
        <v>Finlandia</v>
      </c>
      <c r="K8" s="244" t="str">
        <f>Translations!$C$563</f>
        <v>Francia</v>
      </c>
      <c r="L8" s="244" t="str">
        <f>Translations!$C$564</f>
        <v>Alemania</v>
      </c>
      <c r="M8" s="244" t="str">
        <f>Translations!$C$565</f>
        <v>Grecia</v>
      </c>
      <c r="N8" s="244" t="str">
        <f>Translations!$C$566</f>
        <v>Hungría</v>
      </c>
      <c r="O8" s="244" t="str">
        <f>Translations!$C$567</f>
        <v>Islandia</v>
      </c>
      <c r="P8" s="244" t="str">
        <f>Translations!$C$568</f>
        <v>Irlanda</v>
      </c>
      <c r="Q8" s="244" t="str">
        <f>Translations!$C$569</f>
        <v>Italia</v>
      </c>
      <c r="R8" s="244" t="str">
        <f>Translations!$C$570</f>
        <v>Letonia</v>
      </c>
      <c r="S8" s="244" t="str">
        <f>Translations!$C$571</f>
        <v>Liechtenstein</v>
      </c>
      <c r="T8" s="244" t="str">
        <f>Translations!$C$572</f>
        <v>Lituania</v>
      </c>
      <c r="U8" s="244" t="str">
        <f>Translations!$C$573</f>
        <v>Luxemburgo</v>
      </c>
      <c r="V8" s="244" t="str">
        <f>Translations!$C$574</f>
        <v>Malta</v>
      </c>
      <c r="W8" s="244" t="str">
        <f>Translations!$C$575</f>
        <v>Países Bajos</v>
      </c>
      <c r="X8" s="244" t="str">
        <f>Translations!$C$576</f>
        <v>Noruega</v>
      </c>
      <c r="Y8" s="244" t="str">
        <f>Translations!$C$577</f>
        <v>Polonia</v>
      </c>
      <c r="Z8" s="244" t="str">
        <f>Translations!$C$578</f>
        <v>Portugal</v>
      </c>
      <c r="AA8" s="244" t="str">
        <f>Translations!$C$579</f>
        <v>Rumanía</v>
      </c>
      <c r="AB8" s="244" t="str">
        <f>Translations!$C$580</f>
        <v>Eslovaquia</v>
      </c>
      <c r="AC8" s="244" t="str">
        <f>Translations!$C$581</f>
        <v>Eslovenia</v>
      </c>
      <c r="AD8" s="244" t="str">
        <f>Translations!$C$582</f>
        <v>España</v>
      </c>
      <c r="AE8" s="244" t="str">
        <f>Translations!$C$583</f>
        <v>Suecia</v>
      </c>
      <c r="AF8" s="244" t="str">
        <f>Translations!$C$584</f>
        <v>Reino Unido</v>
      </c>
    </row>
    <row r="9" spans="1:32" x14ac:dyDescent="0.2">
      <c r="A9" s="340" t="s">
        <v>69</v>
      </c>
      <c r="B9" s="244" t="s">
        <v>70</v>
      </c>
      <c r="C9" s="244" t="s">
        <v>71</v>
      </c>
      <c r="D9" s="244" t="s">
        <v>72</v>
      </c>
      <c r="E9" s="244" t="s">
        <v>73</v>
      </c>
      <c r="F9" s="38" t="s">
        <v>186</v>
      </c>
      <c r="G9" s="244" t="s">
        <v>74</v>
      </c>
      <c r="H9" s="244" t="s">
        <v>75</v>
      </c>
      <c r="I9" s="244" t="s">
        <v>76</v>
      </c>
      <c r="J9" s="244" t="s">
        <v>77</v>
      </c>
      <c r="K9" s="244" t="s">
        <v>78</v>
      </c>
      <c r="L9" s="244" t="s">
        <v>79</v>
      </c>
      <c r="M9" s="244" t="s">
        <v>80</v>
      </c>
      <c r="N9" s="244" t="s">
        <v>81</v>
      </c>
      <c r="O9" s="244" t="s">
        <v>82</v>
      </c>
      <c r="P9" s="244" t="s">
        <v>83</v>
      </c>
      <c r="Q9" s="244" t="s">
        <v>84</v>
      </c>
      <c r="R9" s="244" t="s">
        <v>85</v>
      </c>
      <c r="S9" s="244" t="s">
        <v>86</v>
      </c>
      <c r="T9" s="244" t="s">
        <v>87</v>
      </c>
      <c r="U9" s="244" t="s">
        <v>88</v>
      </c>
      <c r="V9" s="244" t="s">
        <v>89</v>
      </c>
      <c r="W9" s="244" t="s">
        <v>90</v>
      </c>
      <c r="X9" s="244" t="s">
        <v>91</v>
      </c>
      <c r="Y9" s="244" t="s">
        <v>92</v>
      </c>
      <c r="Z9" s="244" t="s">
        <v>93</v>
      </c>
      <c r="AA9" s="244" t="s">
        <v>94</v>
      </c>
      <c r="AB9" s="244" t="s">
        <v>95</v>
      </c>
      <c r="AC9" s="244" t="s">
        <v>96</v>
      </c>
      <c r="AD9" s="244" t="s">
        <v>97</v>
      </c>
      <c r="AE9" s="244" t="s">
        <v>98</v>
      </c>
      <c r="AF9" s="244" t="s">
        <v>99</v>
      </c>
    </row>
    <row r="10" spans="1:32" x14ac:dyDescent="0.2">
      <c r="A10" s="340" t="s">
        <v>325</v>
      </c>
      <c r="B10" s="21" t="s">
        <v>70</v>
      </c>
      <c r="C10" s="21" t="s">
        <v>71</v>
      </c>
      <c r="D10" s="21" t="s">
        <v>72</v>
      </c>
      <c r="E10" s="21" t="s">
        <v>73</v>
      </c>
      <c r="F10" s="21" t="s">
        <v>186</v>
      </c>
      <c r="G10" s="21" t="s">
        <v>74</v>
      </c>
      <c r="H10" s="21" t="s">
        <v>75</v>
      </c>
      <c r="I10" s="21" t="s">
        <v>76</v>
      </c>
      <c r="J10" s="21" t="s">
        <v>77</v>
      </c>
      <c r="K10" s="21" t="s">
        <v>78</v>
      </c>
      <c r="L10" s="21" t="s">
        <v>79</v>
      </c>
      <c r="M10" s="21" t="s">
        <v>326</v>
      </c>
      <c r="N10" s="21" t="s">
        <v>81</v>
      </c>
      <c r="O10" s="21" t="s">
        <v>82</v>
      </c>
      <c r="P10" s="21" t="s">
        <v>83</v>
      </c>
      <c r="Q10" s="21" t="s">
        <v>84</v>
      </c>
      <c r="R10" s="21" t="s">
        <v>85</v>
      </c>
      <c r="S10" s="21" t="s">
        <v>86</v>
      </c>
      <c r="T10" s="21" t="s">
        <v>87</v>
      </c>
      <c r="U10" s="21" t="s">
        <v>88</v>
      </c>
      <c r="V10" s="21" t="s">
        <v>89</v>
      </c>
      <c r="W10" s="21" t="s">
        <v>90</v>
      </c>
      <c r="X10" s="21" t="s">
        <v>91</v>
      </c>
      <c r="Y10" s="21" t="s">
        <v>92</v>
      </c>
      <c r="Z10" s="21" t="s">
        <v>93</v>
      </c>
      <c r="AA10" s="21" t="s">
        <v>94</v>
      </c>
      <c r="AB10" s="21" t="s">
        <v>95</v>
      </c>
      <c r="AC10" s="21" t="s">
        <v>96</v>
      </c>
      <c r="AD10" s="21" t="s">
        <v>97</v>
      </c>
      <c r="AE10" s="21" t="s">
        <v>98</v>
      </c>
      <c r="AF10" s="21" t="s">
        <v>327</v>
      </c>
    </row>
    <row r="11" spans="1:32" x14ac:dyDescent="0.2">
      <c r="A11" s="5" t="s">
        <v>109</v>
      </c>
      <c r="B11" s="158" t="str">
        <f>Translations!$C$585</f>
        <v>Combustible</v>
      </c>
    </row>
    <row r="12" spans="1:32" x14ac:dyDescent="0.2">
      <c r="A12" s="5" t="s">
        <v>110</v>
      </c>
      <c r="B12" s="158" t="str">
        <f>Translations!$C$586</f>
        <v>Referencia</v>
      </c>
    </row>
    <row r="13" spans="1:32" x14ac:dyDescent="0.2">
      <c r="A13" s="5" t="s">
        <v>111</v>
      </c>
      <c r="B13" s="158" t="str">
        <f>Translations!$C$587</f>
        <v>Emisiones transferidas o almacenadas</v>
      </c>
    </row>
    <row r="14" spans="1:32" x14ac:dyDescent="0.2">
      <c r="A14" s="5" t="s">
        <v>112</v>
      </c>
      <c r="B14" s="158" t="str">
        <f>Translations!$C$588</f>
        <v>Subinstalación con referencia de producto</v>
      </c>
    </row>
    <row r="15" spans="1:32" x14ac:dyDescent="0.2">
      <c r="A15" s="5" t="s">
        <v>113</v>
      </c>
      <c r="B15" s="158" t="str">
        <f>Translations!$C$589</f>
        <v>Subinstalación con enfoques alternativos</v>
      </c>
    </row>
    <row r="16" spans="1:32" x14ac:dyDescent="0.2">
      <c r="A16" s="5" t="s">
        <v>114</v>
      </c>
      <c r="B16" s="158" t="str">
        <f>Translations!$C$590</f>
        <v>año</v>
      </c>
    </row>
    <row r="17" spans="1:7" x14ac:dyDescent="0.2">
      <c r="A17" s="5" t="s">
        <v>115</v>
      </c>
      <c r="B17" s="158" t="str">
        <f>Translations!$C$591</f>
        <v>toneladas</v>
      </c>
    </row>
    <row r="18" spans="1:7" x14ac:dyDescent="0.2">
      <c r="A18" s="5" t="s">
        <v>116</v>
      </c>
      <c r="B18" s="158" t="s">
        <v>117</v>
      </c>
    </row>
    <row r="19" spans="1:7" x14ac:dyDescent="0.2">
      <c r="A19" s="5" t="s">
        <v>118</v>
      </c>
      <c r="B19" s="158" t="s">
        <v>119</v>
      </c>
    </row>
    <row r="20" spans="1:7" x14ac:dyDescent="0.2">
      <c r="A20" s="5" t="s">
        <v>120</v>
      </c>
      <c r="B20" s="158" t="s">
        <v>121</v>
      </c>
    </row>
    <row r="21" spans="1:7" x14ac:dyDescent="0.2">
      <c r="A21" s="5" t="s">
        <v>122</v>
      </c>
      <c r="B21" s="158" t="s">
        <v>123</v>
      </c>
    </row>
    <row r="22" spans="1:7" x14ac:dyDescent="0.2">
      <c r="A22" s="5" t="s">
        <v>124</v>
      </c>
      <c r="B22" s="158" t="s">
        <v>125</v>
      </c>
    </row>
    <row r="23" spans="1:7" x14ac:dyDescent="0.2">
      <c r="A23" s="5" t="s">
        <v>126</v>
      </c>
      <c r="B23" s="158" t="str">
        <f>Translations!$C$592</f>
        <v>TJ/año</v>
      </c>
    </row>
    <row r="24" spans="1:7" x14ac:dyDescent="0.2">
      <c r="A24" s="5" t="s">
        <v>127</v>
      </c>
      <c r="B24" s="158" t="s">
        <v>128</v>
      </c>
    </row>
    <row r="25" spans="1:7" x14ac:dyDescent="0.2">
      <c r="A25" s="5" t="s">
        <v>129</v>
      </c>
      <c r="B25" s="158" t="str">
        <f>Translations!$C$593</f>
        <v>MWh/año</v>
      </c>
    </row>
    <row r="26" spans="1:7" x14ac:dyDescent="0.2">
      <c r="A26" s="5" t="s">
        <v>130</v>
      </c>
      <c r="B26" s="158" t="s">
        <v>131</v>
      </c>
    </row>
    <row r="27" spans="1:7" x14ac:dyDescent="0.2">
      <c r="A27" s="5" t="s">
        <v>132</v>
      </c>
      <c r="B27" s="158" t="str">
        <f>Translations!$C$594</f>
        <v>t/año</v>
      </c>
    </row>
    <row r="28" spans="1:7" x14ac:dyDescent="0.2">
      <c r="A28" s="5" t="s">
        <v>137</v>
      </c>
      <c r="B28" s="158" t="s">
        <v>135</v>
      </c>
      <c r="C28" s="244" t="s">
        <v>136</v>
      </c>
    </row>
    <row r="29" spans="1:7" x14ac:dyDescent="0.2">
      <c r="A29" s="5" t="s">
        <v>138</v>
      </c>
      <c r="B29" s="158" t="str">
        <f>Translations!$C$595</f>
        <v>toneladas diarias</v>
      </c>
      <c r="C29" s="244" t="str">
        <f>Translations!$C$596</f>
        <v>MWt</v>
      </c>
    </row>
    <row r="30" spans="1:7" x14ac:dyDescent="0.2">
      <c r="A30" s="5" t="s">
        <v>141</v>
      </c>
      <c r="B30" s="158" t="str">
        <f>Translations!$C$597</f>
        <v>Importación</v>
      </c>
      <c r="C30" s="244" t="str">
        <f>Translations!$C$598</f>
        <v>Exportación</v>
      </c>
    </row>
    <row r="31" spans="1:7" x14ac:dyDescent="0.2">
      <c r="A31" s="5" t="s">
        <v>142</v>
      </c>
      <c r="B31" s="158" t="str">
        <f>Translations!$C$170</f>
        <v>Calor medible</v>
      </c>
      <c r="C31" s="244" t="str">
        <f>Translations!$C$232</f>
        <v>Gases residuales</v>
      </c>
      <c r="D31" s="244" t="str">
        <f>Translations!$C$599</f>
        <v>Productos intermedios</v>
      </c>
      <c r="E31" s="244" t="str">
        <f>Translations!$C$600</f>
        <v>CUC</v>
      </c>
      <c r="F31" s="244" t="str">
        <f>Translations!$C$601</f>
        <v>CAC</v>
      </c>
      <c r="G31" s="244" t="str">
        <f>Translations!$C$602</f>
        <v>Calor de la producción de ácido nítrico</v>
      </c>
    </row>
    <row r="32" spans="1:7" x14ac:dyDescent="0.2">
      <c r="A32" s="5" t="s">
        <v>160</v>
      </c>
      <c r="B32" s="158" t="str">
        <f>Translations!$C$603</f>
        <v>Evaluación de la incertidumbre</v>
      </c>
      <c r="C32" s="158" t="str">
        <f>Translations!$C$604</f>
        <v>Técnicamente inviable</v>
      </c>
      <c r="D32" s="244" t="str">
        <f>Translations!$C$605</f>
        <v xml:space="preserve">Costes excesivos </v>
      </c>
    </row>
    <row r="33" spans="1:6" x14ac:dyDescent="0.2">
      <c r="A33" s="340" t="s">
        <v>169</v>
      </c>
      <c r="B33" s="21" t="str">
        <f>Translations!$C$606</f>
        <v>Falta una actividad [A.I.4.a)].</v>
      </c>
    </row>
    <row r="34" spans="1:6" x14ac:dyDescent="0.2">
      <c r="A34" s="340" t="s">
        <v>333</v>
      </c>
      <c r="B34" s="21" t="str">
        <f>Translations!$C$607</f>
        <v>Haga clic aquí para volver a la hoja «F_ProductBM»</v>
      </c>
    </row>
    <row r="35" spans="1:6" x14ac:dyDescent="0.2">
      <c r="A35" s="340" t="s">
        <v>254</v>
      </c>
      <c r="B35" s="244" t="str">
        <f>Translations!$C$608</f>
        <v>pertinente</v>
      </c>
    </row>
    <row r="36" spans="1:6" x14ac:dyDescent="0.2">
      <c r="A36" s="340" t="s">
        <v>255</v>
      </c>
      <c r="B36" s="244" t="str">
        <f>Translations!$C$609</f>
        <v>no pertinente</v>
      </c>
    </row>
    <row r="37" spans="1:6" x14ac:dyDescent="0.2">
      <c r="A37" s="340" t="s">
        <v>330</v>
      </c>
      <c r="B37" s="21" t="str">
        <f>Translations!$C$610</f>
        <v>Rellene esta sección.</v>
      </c>
    </row>
    <row r="38" spans="1:6" x14ac:dyDescent="0.2">
      <c r="A38" s="340" t="s">
        <v>293</v>
      </c>
      <c r="B38" s="244" t="str">
        <f>Translations!$C$611</f>
        <v>Al inicio de la hoja figura la lista de los aspectos que debe comprender la descripción.</v>
      </c>
    </row>
    <row r="39" spans="1:6" x14ac:dyDescent="0.2">
      <c r="A39" s="340" t="s">
        <v>321</v>
      </c>
      <c r="B39" s="21" t="str">
        <f>Translations!$C$612</f>
        <v>Pase a los puntos siguientes.</v>
      </c>
    </row>
    <row r="40" spans="1:6" x14ac:dyDescent="0.2">
      <c r="A40" s="340" t="s">
        <v>324</v>
      </c>
      <c r="B40" s="21" t="str">
        <f>Translations!$C$613</f>
        <v xml:space="preserve">Al principio de esta herramienta encontrará instrucciones detalladas sobre los datos que debe introducir. </v>
      </c>
    </row>
    <row r="41" spans="1:6" x14ac:dyDescent="0.2">
      <c r="A41" s="5" t="s">
        <v>328</v>
      </c>
      <c r="B41" s="158" t="str">
        <f>Translations!$C$614</f>
        <v>Pase a la siguiente subinstalación.</v>
      </c>
    </row>
    <row r="42" spans="1:6" x14ac:dyDescent="0.2">
      <c r="A42" s="340" t="s">
        <v>294</v>
      </c>
      <c r="B42" s="341" t="str">
        <f>Translations!$C$615</f>
        <v>Instalación incluida en RCDE UE</v>
      </c>
      <c r="C42" s="244" t="str">
        <f>Translations!$C$843</f>
        <v>Instalación de incineración de residuos municipales</v>
      </c>
      <c r="D42" s="341" t="str">
        <f>Translations!$C$616</f>
        <v>Instalación no incluida en RCDE UE</v>
      </c>
      <c r="E42" s="341" t="str">
        <f>Translations!$C$617</f>
        <v>Instalación productora de ácido nítrico</v>
      </c>
      <c r="F42" s="341" t="str">
        <f>Translations!$C$618</f>
        <v>Red de distribución de calor</v>
      </c>
    </row>
    <row r="43" spans="1:6" x14ac:dyDescent="0.2">
      <c r="A43" s="340" t="s">
        <v>295</v>
      </c>
      <c r="B43" s="341" t="str">
        <f>Translations!$C$170</f>
        <v>Calor medible</v>
      </c>
      <c r="C43" s="341" t="str">
        <f>Translations!$C$171</f>
        <v>Gases residuales</v>
      </c>
      <c r="D43" s="22" t="str">
        <f>Translations!$C$619</f>
        <v>CO2 transferido</v>
      </c>
      <c r="E43" s="341" t="str">
        <f>Translations!$C$599</f>
        <v>Productos intermedios</v>
      </c>
    </row>
    <row r="44" spans="1:6" x14ac:dyDescent="0.2">
      <c r="A44" s="340" t="s">
        <v>296</v>
      </c>
      <c r="B44" s="341" t="str">
        <f>Translations!$C$620</f>
        <v>Calor</v>
      </c>
      <c r="C44" s="341" t="str">
        <f>Translations!$C$171</f>
        <v>Gases residuales</v>
      </c>
      <c r="D44" s="341" t="s">
        <v>136</v>
      </c>
    </row>
    <row r="45" spans="1:6" x14ac:dyDescent="0.2">
      <c r="A45" s="340" t="s">
        <v>297</v>
      </c>
      <c r="B45" s="21" t="str">
        <f>Translations!$C$597</f>
        <v>Importación</v>
      </c>
      <c r="C45" s="21" t="str">
        <f>Translations!$C$598</f>
        <v>Exportación</v>
      </c>
    </row>
    <row r="48" spans="1:6" x14ac:dyDescent="0.2">
      <c r="A48" s="340" t="s">
        <v>144</v>
      </c>
    </row>
    <row r="49" spans="1:9" s="10" customFormat="1" x14ac:dyDescent="0.2">
      <c r="A49" s="10" t="str">
        <f>Translations!$C$621</f>
        <v>Lista de actividades</v>
      </c>
    </row>
    <row r="50" spans="1:9" x14ac:dyDescent="0.2">
      <c r="A50" s="340" t="str">
        <f>Translations!$C$622</f>
        <v>N.º de actividad</v>
      </c>
      <c r="B50" s="340" t="str">
        <f>Translations!$C$623</f>
        <v>Actividad (anexo I de la Directiva RCDE UE)</v>
      </c>
      <c r="I50" s="340" t="s">
        <v>1136</v>
      </c>
    </row>
    <row r="51" spans="1:9" ht="15" x14ac:dyDescent="0.25">
      <c r="A51" s="340">
        <v>1</v>
      </c>
      <c r="B51" s="412" t="str">
        <f>IF(LEN(I51)&gt;250,LEFT(I51,250),I51)</f>
        <v>Combustión en instalaciones con una potencia térmica nominal total superior a 20 MW (excepto en las instalaciones de incineración de residuos peligrosos o urbanos)</v>
      </c>
      <c r="I51" s="244" t="str">
        <f>Translations!C624</f>
        <v>Combustión en instalaciones con una potencia térmica nominal total superior a 20 MW (excepto en las instalaciones de incineración de residuos peligrosos o urbanos)</v>
      </c>
    </row>
    <row r="52" spans="1:9" ht="15" x14ac:dyDescent="0.25">
      <c r="A52" s="340">
        <v>2</v>
      </c>
      <c r="B52" s="412" t="str">
        <f t="shared" ref="B52:B78" si="0">IF(LEN(I52)&gt;250,LEFT(I52,250),I52)</f>
        <v xml:space="preserve">Refinación de petróleo </v>
      </c>
      <c r="I52" s="244" t="str">
        <f>Translations!C625</f>
        <v xml:space="preserve">Refinación de petróleo </v>
      </c>
    </row>
    <row r="53" spans="1:9" ht="15" x14ac:dyDescent="0.25">
      <c r="A53" s="340">
        <v>3</v>
      </c>
      <c r="B53" s="412" t="str">
        <f t="shared" si="0"/>
        <v xml:space="preserve">Producción de coque </v>
      </c>
      <c r="I53" s="244" t="str">
        <f>Translations!C626</f>
        <v xml:space="preserve">Producción de coque </v>
      </c>
    </row>
    <row r="54" spans="1:9" ht="15" x14ac:dyDescent="0.25">
      <c r="A54" s="340">
        <v>4</v>
      </c>
      <c r="B54" s="412" t="str">
        <f t="shared" si="0"/>
        <v xml:space="preserve">Calcinación y sinterización, incluida la peletización, de minerales metálicos, incluido el mineral sulfuroso </v>
      </c>
      <c r="I54" s="244" t="str">
        <f>Translations!C627</f>
        <v xml:space="preserve">Calcinación y sinterización, incluida la peletización, de minerales metálicos, incluido el mineral sulfuroso </v>
      </c>
    </row>
    <row r="55" spans="1:9" ht="15" x14ac:dyDescent="0.25">
      <c r="A55" s="340">
        <v>5</v>
      </c>
      <c r="B55" s="412" t="str">
        <f t="shared" si="0"/>
        <v>Producción de arrabio o de acero (fusión primaria o secundaria), incluidas las correspondientes instalaciones de colada continua de una capacidad de más de 2,5 toneladas por hora.</v>
      </c>
      <c r="I55" s="244" t="str">
        <f>Translations!C628</f>
        <v>Producción de arrabio o de acero (fusión primaria o secundaria), incluidas las correspondientes instalaciones de colada continua de una capacidad de más de 2,5 toneladas por hora.</v>
      </c>
    </row>
    <row r="56" spans="1:9" ht="15" x14ac:dyDescent="0.25">
      <c r="A56" s="340">
        <v>6</v>
      </c>
      <c r="B56" s="412" t="str">
        <f t="shared" si="0"/>
        <v>Producción o transformación de metales férreos (como ferroaleaciones) cuando se explotan unidades de combustión con una potencia térmica nominal total superior a 20 MW. La transformación incluye, entre otros elementos, laminadores, recalentadores, ho</v>
      </c>
      <c r="I56" s="244" t="str">
        <f>Translations!C629</f>
        <v>Producción o transformación de metales férreos (como ferroaleaciones) cuando se explotan unidades de combustión con una potencia térmica nominal total superior a 20 MW. La transformación incluye, entre otros elementos, laminadores, recalentadores, hornos de recocido, forjas, fundición, y unidades de recubrimiento y decapado</v>
      </c>
    </row>
    <row r="57" spans="1:9" ht="15" x14ac:dyDescent="0.25">
      <c r="A57" s="340">
        <v>7</v>
      </c>
      <c r="B57" s="412" t="str">
        <f t="shared" si="0"/>
        <v xml:space="preserve">Producción de aluminio primario </v>
      </c>
      <c r="I57" s="244" t="str">
        <f>Translations!C630</f>
        <v xml:space="preserve">Producción de aluminio primario </v>
      </c>
    </row>
    <row r="58" spans="1:9" ht="15" x14ac:dyDescent="0.25">
      <c r="A58" s="340">
        <v>8</v>
      </c>
      <c r="B58" s="412" t="str">
        <f t="shared" si="0"/>
        <v>Producción de aluminio secundario cuando se explotan unidades de combustión con una potencia térmica nominal total superior a 20 MW</v>
      </c>
      <c r="I58" s="244" t="str">
        <f>Translations!C631</f>
        <v>Producción de aluminio secundario cuando se explotan unidades de combustión con una potencia térmica nominal total superior a 20 MW</v>
      </c>
    </row>
    <row r="59" spans="1:9" ht="15" x14ac:dyDescent="0.25">
      <c r="A59" s="340">
        <v>9</v>
      </c>
      <c r="B59" s="412" t="str">
        <f t="shared" si="0"/>
        <v>Producción o transformación de metales no férreos , incluida la producción de aleaciones, el refinado, el moldeado en fundición, etc., cuando se explotan unidades de combustión con una potencia térmica nominal total (incluidos los combustibles utiliz</v>
      </c>
      <c r="I59" s="244" t="str">
        <f>Translations!C632</f>
        <v>Producción o transformación de metales no férreos , incluida la producción de aleaciones, el refinado, el moldeado en fundición, etc., cuando se explotan unidades de combustión con una potencia térmica nominal total (incluidos los combustibles utilizados como agentes reductores) superior a 20 MW</v>
      </c>
    </row>
    <row r="60" spans="1:9" ht="15" x14ac:dyDescent="0.25">
      <c r="A60" s="340">
        <v>10</v>
      </c>
      <c r="B60" s="412" t="str">
        <f t="shared" si="0"/>
        <v>Fabricación de cemento sin pulverizar («clinker») en hornos rotatorios con una capacidad de producción superior a 500 toneladas diarias o en hornos de otro tipo con una capacidad de producción superior a 50 toneladas por día</v>
      </c>
      <c r="I60" s="244" t="str">
        <f>Translations!C633</f>
        <v>Fabricación de cemento sin pulverizar («clinker») en hornos rotatorios con una capacidad de producción superior a 500 toneladas diarias o en hornos de otro tipo con una capacidad de producción superior a 50 toneladas por día</v>
      </c>
    </row>
    <row r="61" spans="1:9" ht="15" x14ac:dyDescent="0.25">
      <c r="A61" s="340">
        <v>11</v>
      </c>
      <c r="B61" s="412" t="str">
        <f t="shared" si="0"/>
        <v xml:space="preserve">Producción de cal o calcinación de dolomita o magnesita en hornos rotatorios o en hornos de otro tipo con una capacidad de producción superior a 50 toneladas diarias. </v>
      </c>
      <c r="I61" s="244" t="str">
        <f>Translations!C634</f>
        <v xml:space="preserve">Producción de cal o calcinación de dolomita o magnesita en hornos rotatorios o en hornos de otro tipo con una capacidad de producción superior a 50 toneladas diarias. </v>
      </c>
    </row>
    <row r="62" spans="1:9" ht="15" x14ac:dyDescent="0.25">
      <c r="A62" s="340">
        <v>12</v>
      </c>
      <c r="B62" s="412" t="str">
        <f t="shared" si="0"/>
        <v xml:space="preserve">Fabricación de vidrio incluida la fibra de vidrio, con una capacidad de fusión superior a 20 toneladas diarias. </v>
      </c>
      <c r="I62" s="244" t="str">
        <f>Translations!C635</f>
        <v xml:space="preserve">Fabricación de vidrio incluida la fibra de vidrio, con una capacidad de fusión superior a 20 toneladas diarias. </v>
      </c>
    </row>
    <row r="63" spans="1:9" ht="15" x14ac:dyDescent="0.25">
      <c r="A63" s="340">
        <v>13</v>
      </c>
      <c r="B63" s="412" t="str">
        <f t="shared" si="0"/>
        <v>Fabricación de productos cerámicos mediante horneado, en particular de tejas, ladrillos, ladrillos refractarios, azulejos, gres cerámico o porcelanas, con una capacidad de producción superior a 75 toneladas por día</v>
      </c>
      <c r="I63" s="244" t="str">
        <f>Translations!C636</f>
        <v>Fabricación de productos cerámicos mediante horneado, en particular de tejas, ladrillos, ladrillos refractarios, azulejos, gres cerámico o porcelanas, con una capacidad de producción superior a 75 toneladas por día</v>
      </c>
    </row>
    <row r="64" spans="1:9" ht="15" x14ac:dyDescent="0.25">
      <c r="A64" s="340">
        <v>14</v>
      </c>
      <c r="B64" s="412" t="str">
        <f t="shared" si="0"/>
        <v>Fabricación de material aislante de lana mineral utilizando cristal, roca o escoria, con una capacidad de fusión superior a 20 toneladas por día</v>
      </c>
      <c r="I64" s="244" t="str">
        <f>Translations!C637</f>
        <v>Fabricación de material aislante de lana mineral utilizando cristal, roca o escoria, con una capacidad de fusión superior a 20 toneladas por día</v>
      </c>
    </row>
    <row r="65" spans="1:9" ht="15" x14ac:dyDescent="0.25">
      <c r="A65" s="340">
        <v>15</v>
      </c>
      <c r="B65" s="412" t="str">
        <f t="shared" si="0"/>
        <v>Secado o calcinación de yeso o producción de placas de yeso laminado y otros productos de yeso, cuando se explotan unidades de combustión con una potencia total térmica nominal superior a 20 MW</v>
      </c>
      <c r="I65" s="244" t="str">
        <f>Translations!C638</f>
        <v>Secado o calcinación de yeso o producción de placas de yeso laminado y otros productos de yeso, cuando se explotan unidades de combustión con una potencia total térmica nominal superior a 20 MW</v>
      </c>
    </row>
    <row r="66" spans="1:9" ht="15" x14ac:dyDescent="0.25">
      <c r="A66" s="340">
        <v>16</v>
      </c>
      <c r="B66" s="412" t="str">
        <f t="shared" si="0"/>
        <v>Fabricación de pasta de papel a partir de madera o de otras materias fibrosas</v>
      </c>
      <c r="I66" s="244" t="str">
        <f>Translations!C639</f>
        <v>Fabricación de pasta de papel a partir de madera o de otras materias fibrosas</v>
      </c>
    </row>
    <row r="67" spans="1:9" ht="15" x14ac:dyDescent="0.25">
      <c r="A67" s="340">
        <v>17</v>
      </c>
      <c r="B67" s="412" t="str">
        <f t="shared" si="0"/>
        <v>Fabricación de papel o cartón con una capacidad de producción de más de 20 toneladas diarias</v>
      </c>
      <c r="I67" s="244" t="str">
        <f>Translations!C640</f>
        <v>Fabricación de papel o cartón con una capacidad de producción de más de 20 toneladas diarias</v>
      </c>
    </row>
    <row r="68" spans="1:9" ht="15" x14ac:dyDescent="0.25">
      <c r="A68" s="340">
        <v>18</v>
      </c>
      <c r="B68" s="412" t="str">
        <f t="shared" si="0"/>
        <v xml:space="preserve">Producción de negro de humo, incluida la carbonización de sustancias orgánicas como aceites, alquitranes y residuos de craqueo y destilación, cuanto se exploten unidades de combustión con una potencia térmica nominal total superior a 20 MW. </v>
      </c>
      <c r="I68" s="244" t="str">
        <f>Translations!C641</f>
        <v xml:space="preserve">Producción de negro de humo, incluida la carbonización de sustancias orgánicas como aceites, alquitranes y residuos de craqueo y destilación, cuanto se exploten unidades de combustión con una potencia térmica nominal total superior a 20 MW. </v>
      </c>
    </row>
    <row r="69" spans="1:9" ht="15" x14ac:dyDescent="0.25">
      <c r="A69" s="340">
        <v>19</v>
      </c>
      <c r="B69" s="412" t="str">
        <f t="shared" si="0"/>
        <v xml:space="preserve">Producción de ácido nítrico </v>
      </c>
      <c r="I69" s="244" t="str">
        <f>Translations!C642</f>
        <v xml:space="preserve">Producción de ácido nítrico </v>
      </c>
    </row>
    <row r="70" spans="1:9" ht="15" x14ac:dyDescent="0.25">
      <c r="A70" s="340">
        <v>20</v>
      </c>
      <c r="B70" s="412" t="str">
        <f t="shared" si="0"/>
        <v xml:space="preserve">Producción de ácido adípico </v>
      </c>
      <c r="I70" s="244" t="str">
        <f>Translations!C643</f>
        <v xml:space="preserve">Producción de ácido adípico </v>
      </c>
    </row>
    <row r="71" spans="1:9" ht="15" x14ac:dyDescent="0.25">
      <c r="A71" s="340">
        <v>21</v>
      </c>
      <c r="B71" s="412" t="str">
        <f t="shared" si="0"/>
        <v>Producción de glioxal y de ácido glioxílico</v>
      </c>
      <c r="I71" s="244" t="str">
        <f>Translations!C644</f>
        <v>Producción de glioxal y de ácido glioxílico</v>
      </c>
    </row>
    <row r="72" spans="1:9" ht="15" x14ac:dyDescent="0.25">
      <c r="A72" s="340">
        <v>22</v>
      </c>
      <c r="B72" s="412" t="str">
        <f t="shared" si="0"/>
        <v xml:space="preserve">Producción de amoniaco </v>
      </c>
      <c r="I72" s="244" t="str">
        <f>Translations!C645</f>
        <v xml:space="preserve">Producción de amoniaco </v>
      </c>
    </row>
    <row r="73" spans="1:9" ht="15" x14ac:dyDescent="0.25">
      <c r="A73" s="340">
        <v>23</v>
      </c>
      <c r="B73" s="412" t="str">
        <f t="shared" si="0"/>
        <v>Fabricación de productos químicos orgánicos en bruto mediante craqueo, reformado, oxidación parcial o total, o mediante procesos similares, con una capacidad de producción superior a 100 toneladas por día</v>
      </c>
      <c r="I73" s="244" t="str">
        <f>Translations!C646</f>
        <v>Fabricación de productos químicos orgánicos en bruto mediante craqueo, reformado, oxidación parcial o total, o mediante procesos similares, con una capacidad de producción superior a 100 toneladas por día</v>
      </c>
    </row>
    <row r="74" spans="1:9" ht="15" x14ac:dyDescent="0.25">
      <c r="A74" s="340">
        <v>24</v>
      </c>
      <c r="B74" s="412" t="str">
        <f t="shared" si="0"/>
        <v>Producción de hidrógeno (H 2 ) y gas de síntesis mediante reformado u oxidación parcial, con una capacidad de producción superior a 25 toneladas por día</v>
      </c>
      <c r="I74" s="244" t="str">
        <f>Translations!C647</f>
        <v>Producción de hidrógeno (H 2 ) y gas de síntesis mediante reformado u oxidación parcial, con una capacidad de producción superior a 25 toneladas por día</v>
      </c>
    </row>
    <row r="75" spans="1:9" ht="15" x14ac:dyDescent="0.25">
      <c r="A75" s="340">
        <v>25</v>
      </c>
      <c r="B75" s="412" t="str">
        <f t="shared" si="0"/>
        <v xml:space="preserve">Producción de carbonato de sodio (Na2CO3) y bicarbonato de sodio (NaHCO3) </v>
      </c>
      <c r="I75" s="244" t="str">
        <f>Translations!C648</f>
        <v xml:space="preserve">Producción de carbonato de sodio (Na2CO3) y bicarbonato de sodio (NaHCO3) </v>
      </c>
    </row>
    <row r="76" spans="1:9" ht="15" x14ac:dyDescent="0.25">
      <c r="A76" s="340">
        <v>26</v>
      </c>
      <c r="B76" s="412" t="str">
        <f t="shared" si="0"/>
        <v>Captura de gases de efecto invernadero de las instalaciones cubiertas por la presente Directiva con fines de transporte y almacenamiento geológico en un emplazamiento de almacenamiento autorizado de conformidad con la Directiva 2009/31/CE</v>
      </c>
      <c r="I76" s="244" t="str">
        <f>Translations!C649</f>
        <v>Captura de gases de efecto invernadero de las instalaciones cubiertas por la presente Directiva con fines de transporte y almacenamiento geológico en un emplazamiento de almacenamiento autorizado de conformidad con la Directiva 2009/31/CE</v>
      </c>
    </row>
    <row r="77" spans="1:9" ht="15" x14ac:dyDescent="0.25">
      <c r="A77" s="340">
        <v>27</v>
      </c>
      <c r="B77" s="412" t="str">
        <f t="shared" si="0"/>
        <v>Transporte de gases de efecto invernadero a través de gasoductos con fines de almacenamiento geológico en un emplazamiento de almacenamiento autorizado de conformidad con la Directiva 2009/31/CE</v>
      </c>
      <c r="I77" s="244" t="str">
        <f>Translations!C650</f>
        <v>Transporte de gases de efecto invernadero a través de gasoductos con fines de almacenamiento geológico en un emplazamiento de almacenamiento autorizado de conformidad con la Directiva 2009/31/CE</v>
      </c>
    </row>
    <row r="78" spans="1:9" ht="15" x14ac:dyDescent="0.25">
      <c r="A78" s="340">
        <v>28</v>
      </c>
      <c r="B78" s="412" t="str">
        <f t="shared" si="0"/>
        <v>Almacenamiento geológico de gases de efecto invernadero en un emplazamiento de almacenamiento autorizado de conformidad con la Directiva 2009/31/CE</v>
      </c>
      <c r="I78" s="244" t="str">
        <f>Translations!C651</f>
        <v>Almacenamiento geológico de gases de efecto invernadero en un emplazamiento de almacenamiento autorizado de conformidad con la Directiva 2009/31/CE</v>
      </c>
    </row>
    <row r="82" spans="1:2" x14ac:dyDescent="0.2">
      <c r="A82" s="340" t="s">
        <v>145</v>
      </c>
    </row>
    <row r="83" spans="1:2" s="10" customFormat="1" x14ac:dyDescent="0.2">
      <c r="A83" s="10" t="s">
        <v>143</v>
      </c>
    </row>
    <row r="84" spans="1:2" x14ac:dyDescent="0.2">
      <c r="A84" s="340" t="str">
        <f>Translations!$C$653</f>
        <v>N.º de tipo</v>
      </c>
      <c r="B84" s="340" t="str">
        <f>Translations!$C$654</f>
        <v>Tipo de flujo fuente</v>
      </c>
    </row>
    <row r="85" spans="1:2" x14ac:dyDescent="0.2">
      <c r="B85" s="340" t="str">
        <f>Translations!$C$655</f>
        <v>Combustión: Combustibles comerciales estándar</v>
      </c>
    </row>
    <row r="86" spans="1:2" x14ac:dyDescent="0.2">
      <c r="B86" s="340" t="str">
        <f>Translations!$C$656</f>
        <v>Combustión: Otros combustibles líquidos y gaseosos</v>
      </c>
    </row>
    <row r="87" spans="1:2" x14ac:dyDescent="0.2">
      <c r="B87" s="340" t="str">
        <f>Translations!$C$657</f>
        <v>Combustión: Combustibles sólidos</v>
      </c>
    </row>
    <row r="88" spans="1:2" x14ac:dyDescent="0.2">
      <c r="B88" s="340" t="str">
        <f>Translations!$C$658</f>
        <v>Combustión: Combustión en antorcha</v>
      </c>
    </row>
    <row r="89" spans="1:2" x14ac:dyDescent="0.2">
      <c r="B89" s="340" t="str">
        <f>Translations!$C$659</f>
        <v>Combustión: Lavado de gases: carbonatos (método A)</v>
      </c>
    </row>
    <row r="90" spans="1:2" x14ac:dyDescent="0.2">
      <c r="B90" s="340" t="str">
        <f>Translations!$C$660</f>
        <v>Combustión: Lavado de gases: yeso (método B)</v>
      </c>
    </row>
    <row r="91" spans="1:2" x14ac:dyDescent="0.2">
      <c r="B91" s="340" t="str">
        <f>Translations!$C$661</f>
        <v>Refinería de petróleo: Regeneración de unidades de craqueo catalítico</v>
      </c>
    </row>
    <row r="92" spans="1:2" x14ac:dyDescent="0.2">
      <c r="B92" s="340" t="str">
        <f>Translations!$C$662</f>
        <v>Refinería de petróleo: Producción de hidrógeno</v>
      </c>
    </row>
    <row r="93" spans="1:2" x14ac:dyDescent="0.2">
      <c r="B93" s="340" t="str">
        <f>Translations!$C$663</f>
        <v>Producción de coque: Método de balance de masas</v>
      </c>
    </row>
    <row r="94" spans="1:2" x14ac:dyDescent="0.2">
      <c r="B94" s="340" t="str">
        <f>Translations!$C$664</f>
        <v>Calcinación y sinterización de minerales metálicos: Insumo de carbonato</v>
      </c>
    </row>
    <row r="95" spans="1:2" x14ac:dyDescent="0.2">
      <c r="B95" s="340" t="str">
        <f>Translations!$C$665</f>
        <v>Calcinación y sinterización de minerales metálicos: Método de balance de masas</v>
      </c>
    </row>
    <row r="96" spans="1:2" x14ac:dyDescent="0.2">
      <c r="B96" s="340" t="str">
        <f>Translations!$C$666</f>
        <v>Producción de hierro y acero: Combustible empleado como insumo de un proceso</v>
      </c>
    </row>
    <row r="97" spans="2:2" x14ac:dyDescent="0.2">
      <c r="B97" s="340" t="str">
        <f>Translations!$C$667</f>
        <v>Producción de hierro y acero: Método de balance de masas</v>
      </c>
    </row>
    <row r="98" spans="2:2" x14ac:dyDescent="0.2">
      <c r="B98" s="340" t="str">
        <f>Translations!$C$668</f>
        <v>Fabricación de cemento sin pulverizar (clínker): Basado en los materiales de entrada en el horno (método A)</v>
      </c>
    </row>
    <row r="99" spans="2:2" x14ac:dyDescent="0.2">
      <c r="B99" s="340" t="str">
        <f>Translations!$C$669</f>
        <v>Fabricación de cemento  sin pulverizar (clínker): Producción de clínker (método B)</v>
      </c>
    </row>
    <row r="100" spans="2:2" x14ac:dyDescent="0.2">
      <c r="B100" s="340" t="str">
        <f>Translations!$C$670</f>
        <v>Fabricación de cemento sin pulverizar (clínker): Polvo del horno de cemento (CKD)</v>
      </c>
    </row>
    <row r="101" spans="2:2" x14ac:dyDescent="0.2">
      <c r="B101" s="340" t="str">
        <f>Translations!$C$671</f>
        <v>Fabricación de cemento sin pulverizar (clínker): Insumo de Carbono no carbonatado</v>
      </c>
    </row>
    <row r="102" spans="2:2" x14ac:dyDescent="0.2">
      <c r="B102" s="340" t="str">
        <f>Translations!$C$672</f>
        <v>Producción de cal y calcinación de dolomita y magnesita: Carbonatos (método A)</v>
      </c>
    </row>
    <row r="103" spans="2:2" x14ac:dyDescent="0.2">
      <c r="B103" s="340" t="str">
        <f>Translations!$C$673</f>
        <v>Producción de cal y calcinación de dolomita y magnesita: Óxido alcalinotérreo (método B)</v>
      </c>
    </row>
    <row r="104" spans="2:2" x14ac:dyDescent="0.2">
      <c r="B104" s="340" t="str">
        <f>Translations!$C$674</f>
        <v>Producción de cal y calcinación de dolomita/magnesita: Polvo del horno (método B)</v>
      </c>
    </row>
    <row r="105" spans="2:2" x14ac:dyDescent="0.2">
      <c r="B105" s="340" t="str">
        <f>Translations!$C$675</f>
        <v xml:space="preserve">Fabricación de vidrio y lana mineral: Insumo de carbonatos </v>
      </c>
    </row>
    <row r="106" spans="2:2" x14ac:dyDescent="0.2">
      <c r="B106" s="340" t="str">
        <f>Translations!$C$676</f>
        <v>Fabricación de productos cerámicos: Insumos de carbono (método A)</v>
      </c>
    </row>
    <row r="107" spans="2:2" x14ac:dyDescent="0.2">
      <c r="B107" s="340" t="str">
        <f>Translations!$C$677</f>
        <v>Fabricación de productos cerámicos: Óxido alcalino (método B)</v>
      </c>
    </row>
    <row r="108" spans="2:2" x14ac:dyDescent="0.2">
      <c r="B108" s="340" t="str">
        <f>Translations!$C$678</f>
        <v>Fabricación de productos cerámicos: Lavado de gases</v>
      </c>
    </row>
    <row r="109" spans="2:2" x14ac:dyDescent="0.2">
      <c r="B109" s="340" t="str">
        <f>Translations!$C$679</f>
        <v>Producción de pasta de papel y de papel: Sustancias químicas compensatorias</v>
      </c>
    </row>
    <row r="110" spans="2:2" x14ac:dyDescent="0.2">
      <c r="B110" s="340" t="str">
        <f>Translations!$C$680</f>
        <v>Producción de negro de humo: Método de balance de masas</v>
      </c>
    </row>
    <row r="111" spans="2:2" x14ac:dyDescent="0.2">
      <c r="B111" s="340" t="str">
        <f>Translations!$C$681</f>
        <v>Producción de amoniaco: Combustible como insumo de proceso</v>
      </c>
    </row>
    <row r="112" spans="2:2" x14ac:dyDescent="0.2">
      <c r="B112" s="340" t="str">
        <f>Translations!$C$682</f>
        <v>Producción de hidrógeno y gas de síntesis: Combustible como insumo de proceso</v>
      </c>
    </row>
    <row r="113" spans="1:15" x14ac:dyDescent="0.2">
      <c r="B113" s="340" t="str">
        <f>Translations!$C$683</f>
        <v>Producción de hidrógeno y gas de síntesis: Método de balance de masas</v>
      </c>
    </row>
    <row r="114" spans="1:15" x14ac:dyDescent="0.2">
      <c r="B114" s="340" t="str">
        <f>Translations!$C$684</f>
        <v>Producción de productos químicos orgánicos en bruto: Método de balance de masas</v>
      </c>
    </row>
    <row r="115" spans="1:15" x14ac:dyDescent="0.2">
      <c r="B115" s="340" t="str">
        <f>Translations!$C$685</f>
        <v>Producción o transformación de metales férreos y no férreos, incluido el aluminio secundario: Emisiones de proceso</v>
      </c>
    </row>
    <row r="116" spans="1:15" x14ac:dyDescent="0.2">
      <c r="B116" s="340" t="str">
        <f>Translations!$C$686</f>
        <v>Producción o transformación de metales férreos y no férreos, incluido el aluminio secundario: Método de balance de masas</v>
      </c>
    </row>
    <row r="117" spans="1:15" x14ac:dyDescent="0.2">
      <c r="B117" s="340" t="str">
        <f>Translations!$C$687</f>
        <v>Producción de aluminio primario: Método de balance de masas para las emisiones de CO2</v>
      </c>
    </row>
    <row r="118" spans="1:15" x14ac:dyDescent="0.2">
      <c r="B118" s="340" t="str">
        <f>Translations!$C$688</f>
        <v>Producción de aluminio primario: Emisiones de PFC (método de la pendiente)</v>
      </c>
    </row>
    <row r="119" spans="1:15" x14ac:dyDescent="0.2">
      <c r="B119" s="340" t="str">
        <f>Translations!$C$689</f>
        <v>Producción de aluminio primario: Emisiones de PFC (método de la sobretensión)</v>
      </c>
    </row>
    <row r="121" spans="1:15" s="10" customFormat="1" x14ac:dyDescent="0.2">
      <c r="A121" s="10" t="str">
        <f>Translations!$C$690</f>
        <v>Lista de referencias</v>
      </c>
    </row>
    <row r="122" spans="1:15" ht="25.5" x14ac:dyDescent="0.2">
      <c r="A122" s="273" t="s">
        <v>0</v>
      </c>
      <c r="B122" s="273" t="s">
        <v>1</v>
      </c>
      <c r="C122" s="422" t="s">
        <v>1139</v>
      </c>
      <c r="D122" s="273" t="s">
        <v>2</v>
      </c>
      <c r="E122" s="273" t="s">
        <v>3</v>
      </c>
      <c r="F122" s="273" t="s">
        <v>4</v>
      </c>
      <c r="G122" s="273" t="s">
        <v>5</v>
      </c>
      <c r="H122" s="273" t="s">
        <v>6</v>
      </c>
      <c r="I122" s="273" t="s">
        <v>1138</v>
      </c>
      <c r="J122" s="273" t="s">
        <v>8</v>
      </c>
      <c r="K122" s="273" t="s">
        <v>9</v>
      </c>
      <c r="L122" s="273" t="s">
        <v>10</v>
      </c>
      <c r="O122" s="340" t="s">
        <v>1136</v>
      </c>
    </row>
    <row r="123" spans="1:15" ht="15" x14ac:dyDescent="0.25">
      <c r="A123" s="412" t="str">
        <f>IF(LEN(O123)&gt;250,LEFT(O123,250),O123)</f>
        <v>Refino de aceites, minerales y no minerales</v>
      </c>
      <c r="B123" s="273">
        <v>2</v>
      </c>
      <c r="C123" s="273">
        <v>1</v>
      </c>
      <c r="D123" s="273">
        <f>C123+0.1*IF(I123,2,1)</f>
        <v>1.1000000000000001</v>
      </c>
      <c r="E123" s="342" t="str">
        <f t="shared" ref="E123:E175" si="1">CONCATENATE(TEXT(B123,"00"),".",TEXT(D123,"00,0"))</f>
        <v>02.01,1</v>
      </c>
      <c r="F123" s="273" t="str">
        <f>Translations!$C$699</f>
        <v>Productos de refinería</v>
      </c>
      <c r="G123" s="273" t="str">
        <f>Translations!$C$700</f>
        <v>CWT</v>
      </c>
      <c r="H123" s="273" t="b">
        <v>1</v>
      </c>
      <c r="I123" s="273" t="b">
        <v>0</v>
      </c>
      <c r="J123" s="273" t="b">
        <v>1</v>
      </c>
      <c r="K123" s="273" t="str">
        <f>Translations!$C$701</f>
        <v>Utilice la herramienta del CWT de la hoja «SpecialBM» para calcular la actividad histórica.</v>
      </c>
      <c r="L123" s="273" t="s">
        <v>12</v>
      </c>
      <c r="O123" s="273" t="str">
        <f>Translations!$C$844</f>
        <v>Refino de aceites, minerales y no minerales</v>
      </c>
    </row>
    <row r="124" spans="1:15" x14ac:dyDescent="0.2">
      <c r="A124" s="273" t="str">
        <f t="shared" ref="A124:A175" si="2">IF(LEN(O124)&gt;250,LEFT(O124,250),O124)</f>
        <v xml:space="preserve">Producción de coque </v>
      </c>
      <c r="B124" s="273">
        <v>3</v>
      </c>
      <c r="C124" s="273">
        <f t="shared" ref="C124:C129" si="3">C123+1</f>
        <v>2</v>
      </c>
      <c r="D124" s="273">
        <f t="shared" ref="D124:D175" si="4">C124+0.1*IF(I124,2,1)</f>
        <v>2.1</v>
      </c>
      <c r="E124" s="342" t="str">
        <f t="shared" si="1"/>
        <v>03.02,1</v>
      </c>
      <c r="F124" s="273" t="str">
        <f>Translations!$C$702</f>
        <v>Coque</v>
      </c>
      <c r="G124" s="273" t="str">
        <f>Translations!$C$591</f>
        <v>toneladas</v>
      </c>
      <c r="H124" s="273" t="b">
        <v>1</v>
      </c>
      <c r="I124" s="273" t="b">
        <v>0</v>
      </c>
      <c r="J124" s="273" t="b">
        <v>0</v>
      </c>
      <c r="K124" s="273" t="str">
        <f>""</f>
        <v/>
      </c>
      <c r="L124" s="273"/>
      <c r="O124" s="273" t="str">
        <f>Translations!$C$626</f>
        <v xml:space="preserve">Producción de coque </v>
      </c>
    </row>
    <row r="125" spans="1:15" x14ac:dyDescent="0.2">
      <c r="A125" s="273" t="str">
        <f t="shared" si="2"/>
        <v xml:space="preserve">Calcinación y sinterización, incluida la peletización, de minerales metálicos, incluido el mineral sulfuroso </v>
      </c>
      <c r="B125" s="273">
        <v>4</v>
      </c>
      <c r="C125" s="273">
        <f t="shared" si="3"/>
        <v>3</v>
      </c>
      <c r="D125" s="273">
        <f t="shared" si="4"/>
        <v>3.2</v>
      </c>
      <c r="E125" s="342" t="str">
        <f t="shared" si="1"/>
        <v>04.03,2</v>
      </c>
      <c r="F125" s="273" t="str">
        <f>Translations!$C$845</f>
        <v>Mineral de hierro aglomerado</v>
      </c>
      <c r="G125" s="273" t="str">
        <f>Translations!$C$591</f>
        <v>toneladas</v>
      </c>
      <c r="H125" s="273" t="b">
        <v>1</v>
      </c>
      <c r="I125" s="273" t="b">
        <v>1</v>
      </c>
      <c r="J125" s="273" t="b">
        <v>0</v>
      </c>
      <c r="K125" s="273" t="str">
        <f>""</f>
        <v/>
      </c>
      <c r="L125" s="273"/>
      <c r="O125" s="273" t="str">
        <f>Translations!$C$627</f>
        <v xml:space="preserve">Calcinación y sinterización, incluida la peletización, de minerales metálicos, incluido el mineral sulfuroso </v>
      </c>
    </row>
    <row r="126" spans="1:15" x14ac:dyDescent="0.2">
      <c r="A126" s="273" t="str">
        <f t="shared" si="2"/>
        <v>Producción de hierro o acero (fusión primaria o secundaria), incluida la colada continua, con una capacidad superior a 2,5 toneladas por hora</v>
      </c>
      <c r="B126" s="273">
        <v>5</v>
      </c>
      <c r="C126" s="273">
        <f t="shared" si="3"/>
        <v>4</v>
      </c>
      <c r="D126" s="273">
        <f t="shared" si="4"/>
        <v>4.2</v>
      </c>
      <c r="E126" s="342" t="str">
        <f t="shared" si="1"/>
        <v>05.04,2</v>
      </c>
      <c r="F126" s="273" t="str">
        <f>Translations!$C$704</f>
        <v>Metal caliente</v>
      </c>
      <c r="G126" s="273" t="str">
        <f>Translations!$C$591</f>
        <v>toneladas</v>
      </c>
      <c r="H126" s="273" t="b">
        <v>1</v>
      </c>
      <c r="I126" s="273" t="b">
        <v>1</v>
      </c>
      <c r="J126" s="273" t="b">
        <v>0</v>
      </c>
      <c r="K126" s="273" t="str">
        <f>""</f>
        <v/>
      </c>
      <c r="L126" s="273"/>
      <c r="O126" s="273" t="str">
        <f>Translations!$C$846</f>
        <v>Producción de hierro o acero (fusión primaria o secundaria), incluida la colada continua, con una capacidad superior a 2,5 toneladas por hora</v>
      </c>
    </row>
    <row r="127" spans="1:15" x14ac:dyDescent="0.2">
      <c r="A127" s="273" t="str">
        <f t="shared" si="2"/>
        <v>Producción de hierro o acero (fusión primaria o secundaria), incluida la colada continua, con una capacidad superior a 2,5 toneladas por hora</v>
      </c>
      <c r="B127" s="273">
        <v>5</v>
      </c>
      <c r="C127" s="273">
        <f t="shared" si="3"/>
        <v>5</v>
      </c>
      <c r="D127" s="273">
        <f t="shared" si="4"/>
        <v>5.2</v>
      </c>
      <c r="E127" s="342" t="str">
        <f t="shared" si="1"/>
        <v>05.05,2</v>
      </c>
      <c r="F127" s="273" t="str">
        <f>Translations!$C$705</f>
        <v>Acero al carbono EAF</v>
      </c>
      <c r="G127" s="273" t="str">
        <f>Translations!$C$591</f>
        <v>toneladas</v>
      </c>
      <c r="H127" s="273" t="b">
        <v>1</v>
      </c>
      <c r="I127" s="273" t="b">
        <v>1</v>
      </c>
      <c r="J127" s="273" t="b">
        <v>1</v>
      </c>
      <c r="K127" s="273" t="str">
        <f>""</f>
        <v/>
      </c>
      <c r="L127" s="273"/>
      <c r="O127" s="273" t="str">
        <f>Translations!$C$846</f>
        <v>Producción de hierro o acero (fusión primaria o secundaria), incluida la colada continua, con una capacidad superior a 2,5 toneladas por hora</v>
      </c>
    </row>
    <row r="128" spans="1:15" x14ac:dyDescent="0.2">
      <c r="A128" s="273" t="str">
        <f t="shared" si="2"/>
        <v>Producción de hierro o acero (fusión primaria o secundaria), incluida la colada continua, con una capacidad superior a 2,5 toneladas por hora</v>
      </c>
      <c r="B128" s="273">
        <v>5</v>
      </c>
      <c r="C128" s="273">
        <f t="shared" si="3"/>
        <v>6</v>
      </c>
      <c r="D128" s="273">
        <f t="shared" si="4"/>
        <v>6.2</v>
      </c>
      <c r="E128" s="342" t="str">
        <f t="shared" si="1"/>
        <v>05.06,2</v>
      </c>
      <c r="F128" s="273" t="str">
        <f>Translations!$C$706</f>
        <v>Acero fino EAF</v>
      </c>
      <c r="G128" s="273" t="str">
        <f>Translations!$C$591</f>
        <v>toneladas</v>
      </c>
      <c r="H128" s="273" t="b">
        <v>1</v>
      </c>
      <c r="I128" s="273" t="b">
        <v>1</v>
      </c>
      <c r="J128" s="273" t="b">
        <v>1</v>
      </c>
      <c r="K128" s="273" t="str">
        <f>""</f>
        <v/>
      </c>
      <c r="L128" s="273"/>
      <c r="O128" s="273" t="str">
        <f>Translations!$C$846</f>
        <v>Producción de hierro o acero (fusión primaria o secundaria), incluida la colada continua, con una capacidad superior a 2,5 toneladas por hora</v>
      </c>
    </row>
    <row r="129" spans="1:15" x14ac:dyDescent="0.2">
      <c r="A129" s="273" t="str">
        <f t="shared" si="2"/>
        <v>Producción o transformación de metales férreos (como ferroaleaciones) cuando se explotan unidades de combustión con una potencia térmica nominal total superior a 20 MW. La transformación incluye, entre otros elementos, laminadores, recalentadores, ho</v>
      </c>
      <c r="B129" s="273">
        <v>6</v>
      </c>
      <c r="C129" s="273">
        <f t="shared" si="3"/>
        <v>7</v>
      </c>
      <c r="D129" s="273">
        <f t="shared" si="4"/>
        <v>7.2</v>
      </c>
      <c r="E129" s="342" t="str">
        <f t="shared" si="1"/>
        <v>06.07,2</v>
      </c>
      <c r="F129" s="273" t="str">
        <f>Translations!$C$847</f>
        <v>Fundición de hierro, CBAM</v>
      </c>
      <c r="G129" s="273" t="str">
        <f>Translations!$C$591</f>
        <v>toneladas</v>
      </c>
      <c r="H129" s="273" t="b">
        <v>1</v>
      </c>
      <c r="I129" s="273" t="b">
        <v>1</v>
      </c>
      <c r="J129" s="273" t="b">
        <v>1</v>
      </c>
      <c r="K129" s="273" t="str">
        <f>""</f>
        <v/>
      </c>
      <c r="L129" s="273"/>
      <c r="O129" s="273" t="str">
        <f>Translations!$C$629</f>
        <v>Producción o transformación de metales férreos (como ferroaleaciones) cuando se explotan unidades de combustión con una potencia térmica nominal total superior a 20 MW. La transformación incluye, entre otros elementos, laminadores, recalentadores, hornos de recocido, forjas, fundición, y unidades de recubrimiento y decapado</v>
      </c>
    </row>
    <row r="130" spans="1:15" x14ac:dyDescent="0.2">
      <c r="A130" s="273" t="str">
        <f t="shared" si="2"/>
        <v>Producción o transformación de metales férreos (como ferroaleaciones) cuando se explotan unidades de combustión con una potencia térmica nominal total superior a 20 MW. La transformación incluye, entre otros elementos, laminadores, recalentadores, ho</v>
      </c>
      <c r="B130" s="273">
        <v>6</v>
      </c>
      <c r="C130" s="273">
        <v>7</v>
      </c>
      <c r="D130" s="273">
        <f t="shared" si="4"/>
        <v>7.1</v>
      </c>
      <c r="E130" s="342" t="str">
        <f t="shared" si="1"/>
        <v>06.07,1</v>
      </c>
      <c r="F130" s="273" t="str">
        <f>Translations!$C$848</f>
        <v>Fundición de hierro, non-CBAM</v>
      </c>
      <c r="G130" s="273" t="str">
        <f>Translations!$C$591</f>
        <v>toneladas</v>
      </c>
      <c r="H130" s="273" t="b">
        <v>1</v>
      </c>
      <c r="I130" s="273" t="b">
        <v>0</v>
      </c>
      <c r="J130" s="273" t="b">
        <v>1</v>
      </c>
      <c r="K130" s="273" t="str">
        <f>""</f>
        <v/>
      </c>
      <c r="L130" s="273"/>
      <c r="O130" s="273" t="str">
        <f>Translations!$C$629</f>
        <v>Producción o transformación de metales férreos (como ferroaleaciones) cuando se explotan unidades de combustión con una potencia térmica nominal total superior a 20 MW. La transformación incluye, entre otros elementos, laminadores, recalentadores, hornos de recocido, forjas, fundición, y unidades de recubrimiento y decapado</v>
      </c>
    </row>
    <row r="131" spans="1:15" x14ac:dyDescent="0.2">
      <c r="A131" s="273" t="str">
        <f t="shared" si="2"/>
        <v>Producción de aluminio primario o alúmina</v>
      </c>
      <c r="B131" s="273">
        <v>7</v>
      </c>
      <c r="C131" s="273">
        <f>C129+1</f>
        <v>8</v>
      </c>
      <c r="D131" s="273">
        <f t="shared" si="4"/>
        <v>8.1</v>
      </c>
      <c r="E131" s="342" t="str">
        <f t="shared" si="1"/>
        <v>07.08,1</v>
      </c>
      <c r="F131" s="273" t="str">
        <f>Translations!$C$708</f>
        <v>Ánodos precocidos</v>
      </c>
      <c r="G131" s="273" t="str">
        <f>Translations!$C$591</f>
        <v>toneladas</v>
      </c>
      <c r="H131" s="273" t="b">
        <v>1</v>
      </c>
      <c r="I131" s="273" t="b">
        <v>0</v>
      </c>
      <c r="J131" s="273" t="b">
        <v>0</v>
      </c>
      <c r="K131" s="273" t="str">
        <f>""</f>
        <v/>
      </c>
      <c r="L131" s="273"/>
      <c r="O131" s="273" t="str">
        <f>Translations!$C$849</f>
        <v>Producción de aluminio primario o alúmina</v>
      </c>
    </row>
    <row r="132" spans="1:15" x14ac:dyDescent="0.2">
      <c r="A132" s="273" t="str">
        <f t="shared" si="2"/>
        <v>Producción de aluminio primario o alúmina</v>
      </c>
      <c r="B132" s="273">
        <v>7</v>
      </c>
      <c r="C132" s="273">
        <f t="shared" ref="C132:C175" si="5">C131+1</f>
        <v>9</v>
      </c>
      <c r="D132" s="273">
        <f t="shared" si="4"/>
        <v>9.1999999999999993</v>
      </c>
      <c r="E132" s="342" t="str">
        <f t="shared" si="1"/>
        <v>07.09,2</v>
      </c>
      <c r="F132" s="273" t="str">
        <f>Translations!$C$709</f>
        <v>Aluminio [primario]</v>
      </c>
      <c r="G132" s="273" t="str">
        <f>Translations!$C$591</f>
        <v>toneladas</v>
      </c>
      <c r="H132" s="273" t="b">
        <v>1</v>
      </c>
      <c r="I132" s="273" t="b">
        <v>1</v>
      </c>
      <c r="J132" s="273" t="b">
        <v>0</v>
      </c>
      <c r="K132" s="273" t="str">
        <f>""</f>
        <v/>
      </c>
      <c r="L132" s="273"/>
      <c r="O132" s="273" t="str">
        <f>Translations!$C$849</f>
        <v>Producción de aluminio primario o alúmina</v>
      </c>
    </row>
    <row r="133" spans="1:15" x14ac:dyDescent="0.2">
      <c r="A133" s="273" t="str">
        <f t="shared" si="2"/>
        <v>Fabricación de cemento sin pulverizar («clinker») en hornos rotatorios con una capacidad de producción superior a 500 toneladas diarias o en hornos de otro tipo con una capacidad de producción superior a 50 toneladas por día</v>
      </c>
      <c r="B133" s="273">
        <v>10</v>
      </c>
      <c r="C133" s="273">
        <f t="shared" si="5"/>
        <v>10</v>
      </c>
      <c r="D133" s="273">
        <f t="shared" si="4"/>
        <v>10.199999999999999</v>
      </c>
      <c r="E133" s="342" t="str">
        <f t="shared" si="1"/>
        <v>10.10,2</v>
      </c>
      <c r="F133" s="273" t="str">
        <f>Translations!$C$710</f>
        <v>Cemento sin pulverizar (clínker) gris</v>
      </c>
      <c r="G133" s="273" t="str">
        <f>Translations!$C$591</f>
        <v>toneladas</v>
      </c>
      <c r="H133" s="273" t="b">
        <v>1</v>
      </c>
      <c r="I133" s="273" t="b">
        <v>1</v>
      </c>
      <c r="J133" s="273" t="b">
        <v>0</v>
      </c>
      <c r="K133" s="273" t="str">
        <f>""</f>
        <v/>
      </c>
      <c r="L133" s="273"/>
      <c r="O133" s="273" t="str">
        <f>Translations!$C$633</f>
        <v>Fabricación de cemento sin pulverizar («clinker») en hornos rotatorios con una capacidad de producción superior a 500 toneladas diarias o en hornos de otro tipo con una capacidad de producción superior a 50 toneladas por día</v>
      </c>
    </row>
    <row r="134" spans="1:15" x14ac:dyDescent="0.2">
      <c r="A134" s="273" t="str">
        <f t="shared" si="2"/>
        <v>Fabricación de cemento sin pulverizar («clinker») en hornos rotatorios con una capacidad de producción superior a 500 toneladas diarias o en hornos de otro tipo con una capacidad de producción superior a 50 toneladas por día</v>
      </c>
      <c r="B134" s="273">
        <v>10</v>
      </c>
      <c r="C134" s="273">
        <f t="shared" si="5"/>
        <v>11</v>
      </c>
      <c r="D134" s="273">
        <f t="shared" si="4"/>
        <v>11.2</v>
      </c>
      <c r="E134" s="342" t="str">
        <f t="shared" si="1"/>
        <v>10.11,2</v>
      </c>
      <c r="F134" s="273" t="str">
        <f>Translations!$C$711</f>
        <v>Cemento sin pulverizar (clínker) blanco</v>
      </c>
      <c r="G134" s="273" t="str">
        <f>Translations!$C$591</f>
        <v>toneladas</v>
      </c>
      <c r="H134" s="273" t="b">
        <v>1</v>
      </c>
      <c r="I134" s="273" t="b">
        <v>1</v>
      </c>
      <c r="J134" s="273" t="b">
        <v>0</v>
      </c>
      <c r="K134" s="273" t="str">
        <f>""</f>
        <v/>
      </c>
      <c r="L134" s="273"/>
      <c r="O134" s="273" t="str">
        <f>Translations!$C$633</f>
        <v>Fabricación de cemento sin pulverizar («clinker») en hornos rotatorios con una capacidad de producción superior a 500 toneladas diarias o en hornos de otro tipo con una capacidad de producción superior a 50 toneladas por día</v>
      </c>
    </row>
    <row r="135" spans="1:15" x14ac:dyDescent="0.2">
      <c r="A135" s="273" t="str">
        <f t="shared" si="2"/>
        <v xml:space="preserve">Producción de cal o calcinación de dolomita o magnesita en hornos rotatorios o en hornos de otro tipo con una capacidad de producción superior a 50 toneladas diarias. </v>
      </c>
      <c r="B135" s="273">
        <v>11</v>
      </c>
      <c r="C135" s="273">
        <f t="shared" si="5"/>
        <v>12</v>
      </c>
      <c r="D135" s="273">
        <f t="shared" si="4"/>
        <v>12.1</v>
      </c>
      <c r="E135" s="342" t="str">
        <f t="shared" si="1"/>
        <v>11.12,1</v>
      </c>
      <c r="F135" s="273" t="str">
        <f>Translations!$C$425</f>
        <v>Cal</v>
      </c>
      <c r="G135" s="273" t="str">
        <f>Translations!$C$591</f>
        <v>toneladas</v>
      </c>
      <c r="H135" s="273" t="b">
        <v>1</v>
      </c>
      <c r="I135" s="273" t="b">
        <v>0</v>
      </c>
      <c r="J135" s="273" t="b">
        <v>0</v>
      </c>
      <c r="K135" s="273" t="str">
        <f>Translations!$C$712</f>
        <v>Utilice la herramienta de la cal de la hoja «SpecialBM» para calcular los niveles históricos de actividad.</v>
      </c>
      <c r="L135" s="273" t="s">
        <v>13</v>
      </c>
      <c r="O135" s="273" t="str">
        <f>Translations!$C$634</f>
        <v xml:space="preserve">Producción de cal o calcinación de dolomita o magnesita en hornos rotatorios o en hornos de otro tipo con una capacidad de producción superior a 50 toneladas diarias. </v>
      </c>
    </row>
    <row r="136" spans="1:15" x14ac:dyDescent="0.2">
      <c r="A136" s="273" t="str">
        <f t="shared" si="2"/>
        <v xml:space="preserve">Producción de cal o calcinación de dolomita o magnesita en hornos rotatorios o en hornos de otro tipo con una capacidad de producción superior a 50 toneladas diarias. </v>
      </c>
      <c r="B136" s="273">
        <v>11</v>
      </c>
      <c r="C136" s="273">
        <f t="shared" si="5"/>
        <v>13</v>
      </c>
      <c r="D136" s="273">
        <f t="shared" si="4"/>
        <v>13.1</v>
      </c>
      <c r="E136" s="342" t="str">
        <f t="shared" si="1"/>
        <v>11.13,1</v>
      </c>
      <c r="F136" s="273" t="str">
        <f>Translations!$C$426</f>
        <v>Dolima</v>
      </c>
      <c r="G136" s="273" t="str">
        <f>Translations!$C$591</f>
        <v>toneladas</v>
      </c>
      <c r="H136" s="273" t="b">
        <v>1</v>
      </c>
      <c r="I136" s="273" t="b">
        <v>0</v>
      </c>
      <c r="J136" s="273" t="b">
        <v>0</v>
      </c>
      <c r="K136" s="273" t="str">
        <f>Translations!$C$713</f>
        <v>Utilice la herramienta de la dolima de la hoja «SpecialBM» para calcular los niveles históricos de actividad.</v>
      </c>
      <c r="L136" s="273" t="s">
        <v>14</v>
      </c>
      <c r="O136" s="273" t="str">
        <f>Translations!$C$634</f>
        <v xml:space="preserve">Producción de cal o calcinación de dolomita o magnesita en hornos rotatorios o en hornos de otro tipo con una capacidad de producción superior a 50 toneladas diarias. </v>
      </c>
    </row>
    <row r="137" spans="1:15" x14ac:dyDescent="0.2">
      <c r="A137" s="273" t="str">
        <f t="shared" si="2"/>
        <v xml:space="preserve">Producción de cal o calcinación de dolomita o magnesita en hornos rotatorios o en hornos de otro tipo con una capacidad de producción superior a 50 toneladas diarias. </v>
      </c>
      <c r="B137" s="273">
        <v>11</v>
      </c>
      <c r="C137" s="273">
        <f t="shared" si="5"/>
        <v>14</v>
      </c>
      <c r="D137" s="273">
        <f t="shared" si="4"/>
        <v>14.1</v>
      </c>
      <c r="E137" s="342" t="str">
        <f t="shared" si="1"/>
        <v>11.14,1</v>
      </c>
      <c r="F137" s="273" t="str">
        <f>Translations!$C$714</f>
        <v>Dolima sinterizada</v>
      </c>
      <c r="G137" s="273" t="str">
        <f>Translations!$C$591</f>
        <v>toneladas</v>
      </c>
      <c r="H137" s="273" t="b">
        <v>1</v>
      </c>
      <c r="I137" s="273" t="b">
        <v>0</v>
      </c>
      <c r="J137" s="273" t="b">
        <v>0</v>
      </c>
      <c r="K137" s="273" t="str">
        <f>""</f>
        <v/>
      </c>
      <c r="L137" s="273"/>
      <c r="O137" s="273" t="str">
        <f>Translations!$C$634</f>
        <v xml:space="preserve">Producción de cal o calcinación de dolomita o magnesita en hornos rotatorios o en hornos de otro tipo con una capacidad de producción superior a 50 toneladas diarias. </v>
      </c>
    </row>
    <row r="138" spans="1:15" x14ac:dyDescent="0.2">
      <c r="A138" s="273" t="str">
        <f t="shared" si="2"/>
        <v xml:space="preserve">Fabricación de vidrio incluida la fibra de vidrio, con una capacidad de fusión superior a 20 toneladas diarias. </v>
      </c>
      <c r="B138" s="273">
        <v>12</v>
      </c>
      <c r="C138" s="273">
        <f t="shared" si="5"/>
        <v>15</v>
      </c>
      <c r="D138" s="273">
        <f t="shared" si="4"/>
        <v>15.1</v>
      </c>
      <c r="E138" s="342" t="str">
        <f t="shared" si="1"/>
        <v>12.15,1</v>
      </c>
      <c r="F138" s="273" t="str">
        <f>Translations!$C$715</f>
        <v>Vidrio flotado</v>
      </c>
      <c r="G138" s="273" t="str">
        <f>Translations!$C$591</f>
        <v>toneladas</v>
      </c>
      <c r="H138" s="273" t="b">
        <v>1</v>
      </c>
      <c r="I138" s="273" t="b">
        <v>0</v>
      </c>
      <c r="J138" s="273" t="b">
        <v>0</v>
      </c>
      <c r="K138" s="273" t="str">
        <f>""</f>
        <v/>
      </c>
      <c r="L138" s="273"/>
      <c r="O138" s="273" t="str">
        <f>Translations!$C$635</f>
        <v xml:space="preserve">Fabricación de vidrio incluida la fibra de vidrio, con una capacidad de fusión superior a 20 toneladas diarias. </v>
      </c>
    </row>
    <row r="139" spans="1:15" x14ac:dyDescent="0.2">
      <c r="A139" s="273" t="str">
        <f t="shared" si="2"/>
        <v xml:space="preserve">Fabricación de vidrio incluida la fibra de vidrio, con una capacidad de fusión superior a 20 toneladas diarias. </v>
      </c>
      <c r="B139" s="273">
        <v>12</v>
      </c>
      <c r="C139" s="273">
        <f t="shared" si="5"/>
        <v>16</v>
      </c>
      <c r="D139" s="273">
        <f t="shared" si="4"/>
        <v>16.100000000000001</v>
      </c>
      <c r="E139" s="342" t="str">
        <f t="shared" si="1"/>
        <v>12.16,1</v>
      </c>
      <c r="F139" s="273" t="str">
        <f>Translations!$C$716</f>
        <v>Botellas y tarros de vidrio sin colorear</v>
      </c>
      <c r="G139" s="273" t="str">
        <f>Translations!$C$591</f>
        <v>toneladas</v>
      </c>
      <c r="H139" s="273" t="b">
        <v>1</v>
      </c>
      <c r="I139" s="273" t="b">
        <v>0</v>
      </c>
      <c r="J139" s="273" t="b">
        <v>0</v>
      </c>
      <c r="K139" s="273" t="str">
        <f>""</f>
        <v/>
      </c>
      <c r="L139" s="273"/>
      <c r="O139" s="273" t="str">
        <f>Translations!$C$635</f>
        <v xml:space="preserve">Fabricación de vidrio incluida la fibra de vidrio, con una capacidad de fusión superior a 20 toneladas diarias. </v>
      </c>
    </row>
    <row r="140" spans="1:15" x14ac:dyDescent="0.2">
      <c r="A140" s="273" t="str">
        <f t="shared" si="2"/>
        <v xml:space="preserve">Fabricación de vidrio incluida la fibra de vidrio, con una capacidad de fusión superior a 20 toneladas diarias. </v>
      </c>
      <c r="B140" s="273">
        <v>12</v>
      </c>
      <c r="C140" s="273">
        <f t="shared" si="5"/>
        <v>17</v>
      </c>
      <c r="D140" s="273">
        <f t="shared" si="4"/>
        <v>17.100000000000001</v>
      </c>
      <c r="E140" s="342" t="str">
        <f t="shared" si="1"/>
        <v>12.17,1</v>
      </c>
      <c r="F140" s="273" t="str">
        <f>Translations!$C$717</f>
        <v>Botellas y tarros de vidrio coloreado</v>
      </c>
      <c r="G140" s="273" t="str">
        <f>Translations!$C$591</f>
        <v>toneladas</v>
      </c>
      <c r="H140" s="273" t="b">
        <v>1</v>
      </c>
      <c r="I140" s="273" t="b">
        <v>0</v>
      </c>
      <c r="J140" s="273" t="b">
        <v>0</v>
      </c>
      <c r="K140" s="273" t="str">
        <f>""</f>
        <v/>
      </c>
      <c r="L140" s="273"/>
      <c r="O140" s="273" t="str">
        <f>Translations!$C$635</f>
        <v xml:space="preserve">Fabricación de vidrio incluida la fibra de vidrio, con una capacidad de fusión superior a 20 toneladas diarias. </v>
      </c>
    </row>
    <row r="141" spans="1:15" x14ac:dyDescent="0.2">
      <c r="A141" s="273" t="str">
        <f t="shared" si="2"/>
        <v xml:space="preserve">Fabricación de vidrio incluida la fibra de vidrio, con una capacidad de fusión superior a 20 toneladas diarias. </v>
      </c>
      <c r="B141" s="273">
        <v>12</v>
      </c>
      <c r="C141" s="273">
        <f t="shared" si="5"/>
        <v>18</v>
      </c>
      <c r="D141" s="273">
        <f t="shared" si="4"/>
        <v>18.100000000000001</v>
      </c>
      <c r="E141" s="342" t="str">
        <f t="shared" si="1"/>
        <v>12.18,1</v>
      </c>
      <c r="F141" s="273" t="str">
        <f>Translations!$C$718</f>
        <v>Productos de fibra de vidrio de filamento continuo</v>
      </c>
      <c r="G141" s="273" t="str">
        <f>Translations!$C$591</f>
        <v>toneladas</v>
      </c>
      <c r="H141" s="273" t="b">
        <v>1</v>
      </c>
      <c r="I141" s="273" t="b">
        <v>0</v>
      </c>
      <c r="J141" s="273" t="b">
        <v>0</v>
      </c>
      <c r="K141" s="273" t="str">
        <f>""</f>
        <v/>
      </c>
      <c r="L141" s="273"/>
      <c r="O141" s="273" t="str">
        <f>Translations!$C$635</f>
        <v xml:space="preserve">Fabricación de vidrio incluida la fibra de vidrio, con una capacidad de fusión superior a 20 toneladas diarias. </v>
      </c>
    </row>
    <row r="142" spans="1:15" x14ac:dyDescent="0.2">
      <c r="A142" s="273" t="str">
        <f t="shared" si="2"/>
        <v>Fabricación de productos cerámicos mediante horneado, en particular de tejas, ladrillos, ladrillos refractarios, azulejos, gres cerámico o porcelanas, con una capacidad de producción superior a 75 toneladas por día</v>
      </c>
      <c r="B142" s="273">
        <v>13</v>
      </c>
      <c r="C142" s="273">
        <f t="shared" si="5"/>
        <v>19</v>
      </c>
      <c r="D142" s="273">
        <f t="shared" si="4"/>
        <v>19.100000000000001</v>
      </c>
      <c r="E142" s="342" t="str">
        <f t="shared" si="1"/>
        <v>13.19,1</v>
      </c>
      <c r="F142" s="273" t="str">
        <f>Translations!$C$719</f>
        <v>Ladrillos cara vista</v>
      </c>
      <c r="G142" s="273" t="str">
        <f>Translations!$C$591</f>
        <v>toneladas</v>
      </c>
      <c r="H142" s="273" t="b">
        <v>1</v>
      </c>
      <c r="I142" s="273" t="b">
        <v>0</v>
      </c>
      <c r="J142" s="273" t="b">
        <v>0</v>
      </c>
      <c r="K142" s="273" t="str">
        <f>""</f>
        <v/>
      </c>
      <c r="L142" s="273"/>
      <c r="O142" s="273" t="str">
        <f>Translations!$C$636</f>
        <v>Fabricación de productos cerámicos mediante horneado, en particular de tejas, ladrillos, ladrillos refractarios, azulejos, gres cerámico o porcelanas, con una capacidad de producción superior a 75 toneladas por día</v>
      </c>
    </row>
    <row r="143" spans="1:15" x14ac:dyDescent="0.2">
      <c r="A143" s="273" t="str">
        <f t="shared" si="2"/>
        <v>Fabricación de productos cerámicos mediante horneado, en particular de tejas, ladrillos, ladrillos refractarios, azulejos, gres cerámico o porcelanas, con una capacidad de producción superior a 75 toneladas por día</v>
      </c>
      <c r="B143" s="273">
        <v>13</v>
      </c>
      <c r="C143" s="273">
        <f t="shared" si="5"/>
        <v>20</v>
      </c>
      <c r="D143" s="273">
        <f t="shared" si="4"/>
        <v>20.100000000000001</v>
      </c>
      <c r="E143" s="342" t="str">
        <f t="shared" si="1"/>
        <v>13.20,1</v>
      </c>
      <c r="F143" s="273" t="str">
        <f>Translations!$C$720</f>
        <v>Ladrillos de pavimentación</v>
      </c>
      <c r="G143" s="273" t="str">
        <f>Translations!$C$591</f>
        <v>toneladas</v>
      </c>
      <c r="H143" s="273" t="b">
        <v>1</v>
      </c>
      <c r="I143" s="273" t="b">
        <v>0</v>
      </c>
      <c r="J143" s="273" t="b">
        <v>0</v>
      </c>
      <c r="K143" s="273" t="str">
        <f>""</f>
        <v/>
      </c>
      <c r="L143" s="273"/>
      <c r="O143" s="273" t="str">
        <f>Translations!$C$636</f>
        <v>Fabricación de productos cerámicos mediante horneado, en particular de tejas, ladrillos, ladrillos refractarios, azulejos, gres cerámico o porcelanas, con una capacidad de producción superior a 75 toneladas por día</v>
      </c>
    </row>
    <row r="144" spans="1:15" x14ac:dyDescent="0.2">
      <c r="A144" s="273" t="str">
        <f t="shared" si="2"/>
        <v>Fabricación de productos cerámicos mediante horneado, en particular de tejas, ladrillos, ladrillos refractarios, azulejos, gres cerámico o porcelanas, con una capacidad de producción superior a 75 toneladas por día</v>
      </c>
      <c r="B144" s="273">
        <v>13</v>
      </c>
      <c r="C144" s="273">
        <f t="shared" si="5"/>
        <v>21</v>
      </c>
      <c r="D144" s="273">
        <f t="shared" si="4"/>
        <v>21.1</v>
      </c>
      <c r="E144" s="342" t="str">
        <f t="shared" si="1"/>
        <v>13.21,1</v>
      </c>
      <c r="F144" s="273" t="str">
        <f>Translations!$C$721</f>
        <v>Tejas</v>
      </c>
      <c r="G144" s="273" t="str">
        <f>Translations!$C$591</f>
        <v>toneladas</v>
      </c>
      <c r="H144" s="273" t="b">
        <v>1</v>
      </c>
      <c r="I144" s="273" t="b">
        <v>0</v>
      </c>
      <c r="J144" s="273" t="b">
        <v>0</v>
      </c>
      <c r="K144" s="273" t="str">
        <f>""</f>
        <v/>
      </c>
      <c r="L144" s="273"/>
      <c r="O144" s="273" t="str">
        <f>Translations!$C$636</f>
        <v>Fabricación de productos cerámicos mediante horneado, en particular de tejas, ladrillos, ladrillos refractarios, azulejos, gres cerámico o porcelanas, con una capacidad de producción superior a 75 toneladas por día</v>
      </c>
    </row>
    <row r="145" spans="1:15" x14ac:dyDescent="0.2">
      <c r="A145" s="273" t="str">
        <f t="shared" si="2"/>
        <v>Fabricación de productos cerámicos mediante horneado, en particular de tejas, ladrillos, ladrillos refractarios, azulejos, gres cerámico o porcelanas, con una capacidad de producción superior a 75 toneladas por día</v>
      </c>
      <c r="B145" s="273">
        <v>13</v>
      </c>
      <c r="C145" s="273">
        <f t="shared" si="5"/>
        <v>22</v>
      </c>
      <c r="D145" s="273">
        <f t="shared" si="4"/>
        <v>22.1</v>
      </c>
      <c r="E145" s="342" t="str">
        <f t="shared" si="1"/>
        <v>13.22,1</v>
      </c>
      <c r="F145" s="273" t="str">
        <f>Translations!$C$722</f>
        <v>Polvo secado por vaporización</v>
      </c>
      <c r="G145" s="273" t="str">
        <f>Translations!$C$591</f>
        <v>toneladas</v>
      </c>
      <c r="H145" s="273" t="b">
        <v>1</v>
      </c>
      <c r="I145" s="273" t="b">
        <v>0</v>
      </c>
      <c r="J145" s="273" t="b">
        <v>0</v>
      </c>
      <c r="K145" s="273" t="str">
        <f>""</f>
        <v/>
      </c>
      <c r="L145" s="273"/>
      <c r="O145" s="273" t="str">
        <f>Translations!$C$636</f>
        <v>Fabricación de productos cerámicos mediante horneado, en particular de tejas, ladrillos, ladrillos refractarios, azulejos, gres cerámico o porcelanas, con una capacidad de producción superior a 75 toneladas por día</v>
      </c>
    </row>
    <row r="146" spans="1:15" x14ac:dyDescent="0.2">
      <c r="A146" s="273" t="str">
        <f t="shared" si="2"/>
        <v>Fabricación de material aislante de lana mineral utilizando cristal, roca o escoria, con una capacidad de fusión superior a 20 toneladas por día</v>
      </c>
      <c r="B146" s="273">
        <v>14</v>
      </c>
      <c r="C146" s="273">
        <f t="shared" si="5"/>
        <v>23</v>
      </c>
      <c r="D146" s="273">
        <f t="shared" si="4"/>
        <v>23.1</v>
      </c>
      <c r="E146" s="342" t="str">
        <f t="shared" si="1"/>
        <v>14.23,1</v>
      </c>
      <c r="F146" s="273" t="str">
        <f>Translations!$C$723</f>
        <v>Lana mineral</v>
      </c>
      <c r="G146" s="273" t="str">
        <f>Translations!$C$591</f>
        <v>toneladas</v>
      </c>
      <c r="H146" s="273" t="b">
        <v>1</v>
      </c>
      <c r="I146" s="273" t="b">
        <v>0</v>
      </c>
      <c r="J146" s="273" t="b">
        <v>1</v>
      </c>
      <c r="K146" s="273" t="str">
        <f>""</f>
        <v/>
      </c>
      <c r="L146" s="273"/>
      <c r="O146" s="273" t="str">
        <f>Translations!$C$637</f>
        <v>Fabricación de material aislante de lana mineral utilizando cristal, roca o escoria, con una capacidad de fusión superior a 20 toneladas por día</v>
      </c>
    </row>
    <row r="147" spans="1:15" x14ac:dyDescent="0.2">
      <c r="A147" s="273" t="str">
        <f t="shared" si="2"/>
        <v>Secado o calcinación de yeso o producción de placas de yeso y otros productos de yeso, con una capacidad de producción de yeso calcinado o yeso secundario seco superior a un total de 20 toneladas diarias</v>
      </c>
      <c r="B147" s="273">
        <v>15</v>
      </c>
      <c r="C147" s="273">
        <f t="shared" si="5"/>
        <v>24</v>
      </c>
      <c r="D147" s="273">
        <f t="shared" si="4"/>
        <v>24.1</v>
      </c>
      <c r="E147" s="342" t="str">
        <f t="shared" si="1"/>
        <v>15.24,1</v>
      </c>
      <c r="F147" s="273" t="str">
        <f>Translations!$C$724</f>
        <v>Yeso</v>
      </c>
      <c r="G147" s="273" t="str">
        <f>Translations!$C$591</f>
        <v>toneladas</v>
      </c>
      <c r="H147" s="273" t="b">
        <v>1</v>
      </c>
      <c r="I147" s="273" t="b">
        <v>0</v>
      </c>
      <c r="J147" s="273" t="b">
        <v>0</v>
      </c>
      <c r="K147" s="273" t="str">
        <f>""</f>
        <v/>
      </c>
      <c r="L147" s="273"/>
      <c r="O147" s="273" t="str">
        <f>Translations!$C$850</f>
        <v>Secado o calcinación de yeso o producción de placas de yeso y otros productos de yeso, con una capacidad de producción de yeso calcinado o yeso secundario seco superior a un total de 20 toneladas diarias</v>
      </c>
    </row>
    <row r="148" spans="1:15" x14ac:dyDescent="0.2">
      <c r="A148" s="273" t="str">
        <f t="shared" si="2"/>
        <v>Secado o calcinación de yeso o producción de placas de yeso y otros productos de yeso, con una capacidad de producción de yeso calcinado o yeso secundario seco superior a un total de 20 toneladas diarias</v>
      </c>
      <c r="B148" s="273">
        <v>15</v>
      </c>
      <c r="C148" s="273">
        <f t="shared" si="5"/>
        <v>25</v>
      </c>
      <c r="D148" s="273">
        <f t="shared" si="4"/>
        <v>25.1</v>
      </c>
      <c r="E148" s="342" t="str">
        <f t="shared" si="1"/>
        <v>15.25,1</v>
      </c>
      <c r="F148" s="273" t="str">
        <f>Translations!$C$725</f>
        <v>Yeso secundario secado</v>
      </c>
      <c r="G148" s="273" t="str">
        <f>Translations!$C$591</f>
        <v>toneladas</v>
      </c>
      <c r="H148" s="273" t="b">
        <v>1</v>
      </c>
      <c r="I148" s="273" t="b">
        <v>0</v>
      </c>
      <c r="J148" s="273" t="b">
        <v>0</v>
      </c>
      <c r="K148" s="273" t="str">
        <f>""</f>
        <v/>
      </c>
      <c r="L148" s="273"/>
      <c r="O148" s="273" t="str">
        <f>Translations!$C$850</f>
        <v>Secado o calcinación de yeso o producción de placas de yeso y otros productos de yeso, con una capacidad de producción de yeso calcinado o yeso secundario seco superior a un total de 20 toneladas diarias</v>
      </c>
    </row>
    <row r="149" spans="1:15" x14ac:dyDescent="0.2">
      <c r="A149" s="273" t="str">
        <f t="shared" si="2"/>
        <v>Secado o calcinación de yeso o producción de placas de yeso y otros productos de yeso, con una capacidad de producción de yeso calcinado o yeso secundario seco superior a un total de 20 toneladas diarias</v>
      </c>
      <c r="B149" s="273">
        <v>15</v>
      </c>
      <c r="C149" s="273">
        <f t="shared" si="5"/>
        <v>26</v>
      </c>
      <c r="D149" s="273">
        <f t="shared" si="4"/>
        <v>26.1</v>
      </c>
      <c r="E149" s="342" t="str">
        <f t="shared" si="1"/>
        <v>15.26,1</v>
      </c>
      <c r="F149" s="273" t="str">
        <f>Translations!$C$726</f>
        <v>Planchas de yeso</v>
      </c>
      <c r="G149" s="273" t="str">
        <f>Translations!$C$591</f>
        <v>toneladas</v>
      </c>
      <c r="H149" s="273" t="b">
        <v>0</v>
      </c>
      <c r="I149" s="273" t="b">
        <v>0</v>
      </c>
      <c r="J149" s="273" t="b">
        <v>1</v>
      </c>
      <c r="K149" s="273" t="str">
        <f>""</f>
        <v/>
      </c>
      <c r="L149" s="273"/>
      <c r="O149" s="273" t="str">
        <f>Translations!$C$850</f>
        <v>Secado o calcinación de yeso o producción de placas de yeso y otros productos de yeso, con una capacidad de producción de yeso calcinado o yeso secundario seco superior a un total de 20 toneladas diarias</v>
      </c>
    </row>
    <row r="150" spans="1:15" x14ac:dyDescent="0.2">
      <c r="A150" s="273" t="str">
        <f t="shared" si="2"/>
        <v>Fabricación de pasta de papel a partir de madera o de otras materias fibrosas</v>
      </c>
      <c r="B150" s="273">
        <v>16</v>
      </c>
      <c r="C150" s="273">
        <f t="shared" si="5"/>
        <v>27</v>
      </c>
      <c r="D150" s="273">
        <f t="shared" si="4"/>
        <v>27.1</v>
      </c>
      <c r="E150" s="342" t="str">
        <f t="shared" si="1"/>
        <v>16.27,1</v>
      </c>
      <c r="F150" s="273" t="str">
        <f>Translations!$C$727</f>
        <v>Pasta kraft de fibra corta</v>
      </c>
      <c r="G150" s="273" t="s">
        <v>15</v>
      </c>
      <c r="H150" s="273" t="b">
        <v>1</v>
      </c>
      <c r="I150" s="273" t="b">
        <v>0</v>
      </c>
      <c r="J150" s="273" t="b">
        <v>0</v>
      </c>
      <c r="K150" s="273" t="str">
        <f>Translations!$C$728</f>
        <v>Tenga en cuenta que se aplican reglas de asignación específicas a la producción integrada de papel y pasta de papel (artículo 10, apartado 7, de las CIM).</v>
      </c>
      <c r="L150" s="273"/>
      <c r="O150" s="273" t="str">
        <f>Translations!$C$639</f>
        <v>Fabricación de pasta de papel a partir de madera o de otras materias fibrosas</v>
      </c>
    </row>
    <row r="151" spans="1:15" x14ac:dyDescent="0.2">
      <c r="A151" s="273" t="str">
        <f t="shared" si="2"/>
        <v>Fabricación de pasta de papel a partir de madera o de otras materias fibrosas</v>
      </c>
      <c r="B151" s="273">
        <v>16</v>
      </c>
      <c r="C151" s="273">
        <f t="shared" si="5"/>
        <v>28</v>
      </c>
      <c r="D151" s="273">
        <f t="shared" si="4"/>
        <v>28.1</v>
      </c>
      <c r="E151" s="342" t="str">
        <f t="shared" si="1"/>
        <v>16.28,1</v>
      </c>
      <c r="F151" s="273" t="str">
        <f>Translations!$C$729</f>
        <v>Pasta kraft de fibra larga</v>
      </c>
      <c r="G151" s="273" t="s">
        <v>15</v>
      </c>
      <c r="H151" s="273" t="b">
        <v>1</v>
      </c>
      <c r="I151" s="273" t="b">
        <v>0</v>
      </c>
      <c r="J151" s="273" t="b">
        <v>0</v>
      </c>
      <c r="K151" s="273" t="str">
        <f>Translations!$C$728</f>
        <v>Tenga en cuenta que se aplican reglas de asignación específicas a la producción integrada de papel y pasta de papel (artículo 10, apartado 7, de las CIM).</v>
      </c>
      <c r="L151" s="273"/>
      <c r="O151" s="273" t="str">
        <f>Translations!$C$639</f>
        <v>Fabricación de pasta de papel a partir de madera o de otras materias fibrosas</v>
      </c>
    </row>
    <row r="152" spans="1:15" x14ac:dyDescent="0.2">
      <c r="A152" s="273" t="str">
        <f t="shared" si="2"/>
        <v>Fabricación de pasta de papel a partir de madera o de otras materias fibrosas</v>
      </c>
      <c r="B152" s="273">
        <v>16</v>
      </c>
      <c r="C152" s="273">
        <f t="shared" si="5"/>
        <v>29</v>
      </c>
      <c r="D152" s="273">
        <f t="shared" si="4"/>
        <v>29.1</v>
      </c>
      <c r="E152" s="342" t="str">
        <f t="shared" si="1"/>
        <v>16.29,1</v>
      </c>
      <c r="F152" s="273" t="str">
        <f>Translations!$C$730</f>
        <v>Pasta al sulfito, pasta termomecánica y mecánica</v>
      </c>
      <c r="G152" s="273" t="s">
        <v>15</v>
      </c>
      <c r="H152" s="273" t="b">
        <v>1</v>
      </c>
      <c r="I152" s="273" t="b">
        <v>0</v>
      </c>
      <c r="J152" s="273" t="b">
        <v>0</v>
      </c>
      <c r="K152" s="273" t="str">
        <f>Translations!$C$728</f>
        <v>Tenga en cuenta que se aplican reglas de asignación específicas a la producción integrada de papel y pasta de papel (artículo 10, apartado 7, de las CIM).</v>
      </c>
      <c r="L152" s="273"/>
      <c r="O152" s="273" t="str">
        <f>Translations!$C$639</f>
        <v>Fabricación de pasta de papel a partir de madera o de otras materias fibrosas</v>
      </c>
    </row>
    <row r="153" spans="1:15" x14ac:dyDescent="0.2">
      <c r="A153" s="273" t="str">
        <f t="shared" si="2"/>
        <v>Fabricación de pasta de papel a partir de madera o de otras materias fibrosas</v>
      </c>
      <c r="B153" s="273">
        <v>16</v>
      </c>
      <c r="C153" s="273">
        <f t="shared" si="5"/>
        <v>30</v>
      </c>
      <c r="D153" s="273">
        <f t="shared" si="4"/>
        <v>30.1</v>
      </c>
      <c r="E153" s="342" t="str">
        <f t="shared" si="1"/>
        <v>16.30,1</v>
      </c>
      <c r="F153" s="273" t="str">
        <f>Translations!$C$731</f>
        <v>Pasta de papel recuperado</v>
      </c>
      <c r="G153" s="273" t="s">
        <v>15</v>
      </c>
      <c r="H153" s="273" t="b">
        <v>1</v>
      </c>
      <c r="I153" s="273" t="b">
        <v>0</v>
      </c>
      <c r="J153" s="273" t="b">
        <v>0</v>
      </c>
      <c r="K153" s="273" t="str">
        <f>""</f>
        <v/>
      </c>
      <c r="L153" s="273"/>
      <c r="O153" s="273" t="str">
        <f>Translations!$C$639</f>
        <v>Fabricación de pasta de papel a partir de madera o de otras materias fibrosas</v>
      </c>
    </row>
    <row r="154" spans="1:15" x14ac:dyDescent="0.2">
      <c r="A154" s="273" t="str">
        <f t="shared" si="2"/>
        <v>Fabricación de papel o cartón con una capacidad de producción de más de 20 toneladas diarias</v>
      </c>
      <c r="B154" s="273">
        <v>17</v>
      </c>
      <c r="C154" s="273">
        <f t="shared" si="5"/>
        <v>31</v>
      </c>
      <c r="D154" s="273">
        <f t="shared" si="4"/>
        <v>31.1</v>
      </c>
      <c r="E154" s="342" t="str">
        <f t="shared" si="1"/>
        <v>17.31,1</v>
      </c>
      <c r="F154" s="273" t="str">
        <f>Translations!$C$732</f>
        <v>Papel prensa</v>
      </c>
      <c r="G154" s="273" t="s">
        <v>15</v>
      </c>
      <c r="H154" s="273" t="b">
        <v>1</v>
      </c>
      <c r="I154" s="273" t="b">
        <v>0</v>
      </c>
      <c r="J154" s="273" t="b">
        <v>0</v>
      </c>
      <c r="K154" s="273" t="str">
        <f>""</f>
        <v/>
      </c>
      <c r="L154" s="273"/>
      <c r="O154" s="273" t="str">
        <f>Translations!$C$640</f>
        <v>Fabricación de papel o cartón con una capacidad de producción de más de 20 toneladas diarias</v>
      </c>
    </row>
    <row r="155" spans="1:15" x14ac:dyDescent="0.2">
      <c r="A155" s="273" t="str">
        <f t="shared" si="2"/>
        <v>Fabricación de papel o cartón con una capacidad de producción de más de 20 toneladas diarias</v>
      </c>
      <c r="B155" s="273">
        <v>17</v>
      </c>
      <c r="C155" s="273">
        <f t="shared" si="5"/>
        <v>32</v>
      </c>
      <c r="D155" s="273">
        <f t="shared" si="4"/>
        <v>32.1</v>
      </c>
      <c r="E155" s="342" t="str">
        <f t="shared" si="1"/>
        <v>17.32,1</v>
      </c>
      <c r="F155" s="273" t="str">
        <f>Translations!$C$733</f>
        <v>Papel fino sin estucar ni recubrir</v>
      </c>
      <c r="G155" s="273" t="s">
        <v>15</v>
      </c>
      <c r="H155" s="273" t="b">
        <v>1</v>
      </c>
      <c r="I155" s="273" t="b">
        <v>0</v>
      </c>
      <c r="J155" s="273" t="b">
        <v>0</v>
      </c>
      <c r="K155" s="273" t="str">
        <f>""</f>
        <v/>
      </c>
      <c r="L155" s="273"/>
      <c r="O155" s="273" t="str">
        <f>Translations!$C$640</f>
        <v>Fabricación de papel o cartón con una capacidad de producción de más de 20 toneladas diarias</v>
      </c>
    </row>
    <row r="156" spans="1:15" x14ac:dyDescent="0.2">
      <c r="A156" s="273" t="str">
        <f t="shared" si="2"/>
        <v>Fabricación de papel o cartón con una capacidad de producción de más de 20 toneladas diarias</v>
      </c>
      <c r="B156" s="273">
        <v>17</v>
      </c>
      <c r="C156" s="273">
        <f t="shared" si="5"/>
        <v>33</v>
      </c>
      <c r="D156" s="273">
        <f t="shared" si="4"/>
        <v>33.1</v>
      </c>
      <c r="E156" s="342" t="str">
        <f t="shared" si="1"/>
        <v>17.33,1</v>
      </c>
      <c r="F156" s="273" t="str">
        <f>Translations!$C$734</f>
        <v>Papel fino estucado</v>
      </c>
      <c r="G156" s="273" t="s">
        <v>15</v>
      </c>
      <c r="H156" s="273" t="b">
        <v>1</v>
      </c>
      <c r="I156" s="273" t="b">
        <v>0</v>
      </c>
      <c r="J156" s="273" t="b">
        <v>0</v>
      </c>
      <c r="K156" s="273" t="str">
        <f>""</f>
        <v/>
      </c>
      <c r="L156" s="273"/>
      <c r="O156" s="273" t="str">
        <f>Translations!$C$640</f>
        <v>Fabricación de papel o cartón con una capacidad de producción de más de 20 toneladas diarias</v>
      </c>
    </row>
    <row r="157" spans="1:15" x14ac:dyDescent="0.2">
      <c r="A157" s="273" t="str">
        <f t="shared" si="2"/>
        <v>Fabricación de papel o cartón con una capacidad de producción de más de 20 toneladas diarias</v>
      </c>
      <c r="B157" s="273">
        <v>17</v>
      </c>
      <c r="C157" s="273">
        <f t="shared" si="5"/>
        <v>34</v>
      </c>
      <c r="D157" s="273">
        <f t="shared" si="4"/>
        <v>34.1</v>
      </c>
      <c r="E157" s="342" t="str">
        <f t="shared" si="1"/>
        <v>17.34,1</v>
      </c>
      <c r="F157" s="273" t="str">
        <f>Translations!$C$735</f>
        <v>Papel tisú</v>
      </c>
      <c r="G157" s="273" t="str">
        <f>Translations!$C$591</f>
        <v>toneladas</v>
      </c>
      <c r="H157" s="273" t="b">
        <v>1</v>
      </c>
      <c r="I157" s="273" t="b">
        <v>0</v>
      </c>
      <c r="J157" s="273" t="b">
        <v>0</v>
      </c>
      <c r="K157" s="273" t="str">
        <f>""</f>
        <v/>
      </c>
      <c r="L157" s="273"/>
      <c r="O157" s="273" t="str">
        <f>Translations!$C$640</f>
        <v>Fabricación de papel o cartón con una capacidad de producción de más de 20 toneladas diarias</v>
      </c>
    </row>
    <row r="158" spans="1:15" x14ac:dyDescent="0.2">
      <c r="A158" s="273" t="str">
        <f t="shared" si="2"/>
        <v>Fabricación de papel o cartón con una capacidad de producción de más de 20 toneladas diarias</v>
      </c>
      <c r="B158" s="273">
        <v>17</v>
      </c>
      <c r="C158" s="273">
        <f t="shared" si="5"/>
        <v>35</v>
      </c>
      <c r="D158" s="273">
        <f t="shared" si="4"/>
        <v>35.1</v>
      </c>
      <c r="E158" s="342" t="str">
        <f t="shared" si="1"/>
        <v>17.35,1</v>
      </c>
      <c r="F158" s="273" t="str">
        <f>Translations!$C$736</f>
        <v>Testliner y papel ondulado</v>
      </c>
      <c r="G158" s="273" t="s">
        <v>15</v>
      </c>
      <c r="H158" s="273" t="b">
        <v>1</v>
      </c>
      <c r="I158" s="273" t="b">
        <v>0</v>
      </c>
      <c r="J158" s="273" t="b">
        <v>0</v>
      </c>
      <c r="K158" s="273" t="str">
        <f>""</f>
        <v/>
      </c>
      <c r="L158" s="273"/>
      <c r="O158" s="273" t="str">
        <f>Translations!$C$640</f>
        <v>Fabricación de papel o cartón con una capacidad de producción de más de 20 toneladas diarias</v>
      </c>
    </row>
    <row r="159" spans="1:15" x14ac:dyDescent="0.2">
      <c r="A159" s="273" t="str">
        <f t="shared" si="2"/>
        <v>Fabricación de papel o cartón con una capacidad de producción de más de 20 toneladas diarias</v>
      </c>
      <c r="B159" s="273">
        <v>17</v>
      </c>
      <c r="C159" s="273">
        <f t="shared" si="5"/>
        <v>36</v>
      </c>
      <c r="D159" s="273">
        <f t="shared" si="4"/>
        <v>36.1</v>
      </c>
      <c r="E159" s="342" t="str">
        <f t="shared" si="1"/>
        <v>17.36,1</v>
      </c>
      <c r="F159" s="273" t="str">
        <f>Translations!$C$737</f>
        <v>Cartón sin estucar ni recubrir</v>
      </c>
      <c r="G159" s="273" t="s">
        <v>15</v>
      </c>
      <c r="H159" s="273" t="b">
        <v>1</v>
      </c>
      <c r="I159" s="273" t="b">
        <v>0</v>
      </c>
      <c r="J159" s="273" t="b">
        <v>0</v>
      </c>
      <c r="K159" s="273" t="str">
        <f>""</f>
        <v/>
      </c>
      <c r="L159" s="273"/>
      <c r="O159" s="273" t="str">
        <f>Translations!$C$640</f>
        <v>Fabricación de papel o cartón con una capacidad de producción de más de 20 toneladas diarias</v>
      </c>
    </row>
    <row r="160" spans="1:15" x14ac:dyDescent="0.2">
      <c r="A160" s="273" t="str">
        <f t="shared" si="2"/>
        <v>Fabricación de papel o cartón con una capacidad de producción de más de 20 toneladas diarias</v>
      </c>
      <c r="B160" s="273">
        <v>17</v>
      </c>
      <c r="C160" s="273">
        <f t="shared" si="5"/>
        <v>37</v>
      </c>
      <c r="D160" s="273">
        <f t="shared" si="4"/>
        <v>37.1</v>
      </c>
      <c r="E160" s="342" t="str">
        <f t="shared" si="1"/>
        <v>17.37,1</v>
      </c>
      <c r="F160" s="273" t="str">
        <f>Translations!$C$738</f>
        <v>Cartón estucado</v>
      </c>
      <c r="G160" s="273" t="s">
        <v>15</v>
      </c>
      <c r="H160" s="273" t="b">
        <v>1</v>
      </c>
      <c r="I160" s="273" t="b">
        <v>0</v>
      </c>
      <c r="J160" s="273" t="b">
        <v>0</v>
      </c>
      <c r="K160" s="273" t="str">
        <f>""</f>
        <v/>
      </c>
      <c r="L160" s="273"/>
      <c r="O160" s="273" t="str">
        <f>Translations!$C$640</f>
        <v>Fabricación de papel o cartón con una capacidad de producción de más de 20 toneladas diarias</v>
      </c>
    </row>
    <row r="161" spans="1:15" x14ac:dyDescent="0.2">
      <c r="A161" s="273" t="str">
        <f t="shared" si="2"/>
        <v>Producción de negro de humo mediante la carbonización de sustancias orgánicas como aceites, alquitranes y residuos de craqueo y destilación, con una capacidad de producción superior a 50 toneladas diarias</v>
      </c>
      <c r="B161" s="273">
        <v>18</v>
      </c>
      <c r="C161" s="273">
        <f t="shared" si="5"/>
        <v>38</v>
      </c>
      <c r="D161" s="273">
        <f t="shared" si="4"/>
        <v>38.1</v>
      </c>
      <c r="E161" s="342" t="str">
        <f t="shared" si="1"/>
        <v>18.38,1</v>
      </c>
      <c r="F161" s="273" t="str">
        <f>Translations!$C$739</f>
        <v>Negro de carbón</v>
      </c>
      <c r="G161" s="273" t="str">
        <f>Translations!$C$591</f>
        <v>toneladas</v>
      </c>
      <c r="H161" s="273" t="b">
        <v>1</v>
      </c>
      <c r="I161" s="273" t="b">
        <v>0</v>
      </c>
      <c r="J161" s="273" t="b">
        <v>1</v>
      </c>
      <c r="K161" s="273" t="str">
        <f>""</f>
        <v/>
      </c>
      <c r="L161" s="273"/>
      <c r="O161" s="273" t="str">
        <f>Translations!$C$851</f>
        <v>Producción de negro de humo mediante la carbonización de sustancias orgánicas como aceites, alquitranes y residuos de craqueo y destilación, con una capacidad de producción superior a 50 toneladas diarias</v>
      </c>
    </row>
    <row r="162" spans="1:15" x14ac:dyDescent="0.2">
      <c r="A162" s="273" t="str">
        <f t="shared" si="2"/>
        <v xml:space="preserve">Producción de ácido nítrico </v>
      </c>
      <c r="B162" s="273">
        <v>19</v>
      </c>
      <c r="C162" s="273">
        <f t="shared" si="5"/>
        <v>39</v>
      </c>
      <c r="D162" s="273">
        <f t="shared" si="4"/>
        <v>39.200000000000003</v>
      </c>
      <c r="E162" s="342" t="str">
        <f t="shared" si="1"/>
        <v>19.39,2</v>
      </c>
      <c r="F162" s="273" t="str">
        <f>Translations!$C$740</f>
        <v>Ácido nítrico</v>
      </c>
      <c r="G162" s="273" t="str">
        <f>Translations!$C$591</f>
        <v>toneladas</v>
      </c>
      <c r="H162" s="273" t="b">
        <v>1</v>
      </c>
      <c r="I162" s="273" t="b">
        <v>1</v>
      </c>
      <c r="J162" s="273" t="b">
        <v>0</v>
      </c>
      <c r="K162" s="273" t="str">
        <f>Translations!$C$741</f>
        <v>El calor medible suministrado a otras subinstalaciones debe considerarse calor procedente de fuentes no cubiertas por RCDE UE.</v>
      </c>
      <c r="L162" s="273"/>
      <c r="O162" s="273" t="str">
        <f>Translations!$C$642</f>
        <v xml:space="preserve">Producción de ácido nítrico </v>
      </c>
    </row>
    <row r="163" spans="1:15" x14ac:dyDescent="0.2">
      <c r="A163" s="273" t="str">
        <f t="shared" si="2"/>
        <v xml:space="preserve">Producción de ácido adípico </v>
      </c>
      <c r="B163" s="273">
        <v>20</v>
      </c>
      <c r="C163" s="273">
        <f t="shared" si="5"/>
        <v>40</v>
      </c>
      <c r="D163" s="273">
        <f t="shared" si="4"/>
        <v>40.1</v>
      </c>
      <c r="E163" s="342" t="str">
        <f t="shared" si="1"/>
        <v>20.40,1</v>
      </c>
      <c r="F163" s="273" t="str">
        <f>Translations!$C$742</f>
        <v>Ácido adípico</v>
      </c>
      <c r="G163" s="273" t="str">
        <f>Translations!$C$591</f>
        <v>toneladas</v>
      </c>
      <c r="H163" s="273" t="b">
        <v>1</v>
      </c>
      <c r="I163" s="273" t="b">
        <v>0</v>
      </c>
      <c r="J163" s="273" t="b">
        <v>0</v>
      </c>
      <c r="K163" s="273" t="str">
        <f>""</f>
        <v/>
      </c>
      <c r="L163" s="273"/>
      <c r="O163" s="273" t="str">
        <f>Translations!$C$643</f>
        <v xml:space="preserve">Producción de ácido adípico </v>
      </c>
    </row>
    <row r="164" spans="1:15" x14ac:dyDescent="0.2">
      <c r="A164" s="273" t="str">
        <f t="shared" si="2"/>
        <v xml:space="preserve">Producción de amoniaco </v>
      </c>
      <c r="B164" s="273">
        <v>22</v>
      </c>
      <c r="C164" s="273">
        <f t="shared" si="5"/>
        <v>41</v>
      </c>
      <c r="D164" s="273">
        <f t="shared" si="4"/>
        <v>41.2</v>
      </c>
      <c r="E164" s="342" t="str">
        <f t="shared" si="1"/>
        <v>22.41,2</v>
      </c>
      <c r="F164" s="273" t="str">
        <f>Translations!$C$743</f>
        <v>Amoniaco</v>
      </c>
      <c r="G164" s="273" t="str">
        <f>Translations!$C$591</f>
        <v>toneladas</v>
      </c>
      <c r="H164" s="273" t="b">
        <v>1</v>
      </c>
      <c r="I164" s="273" t="b">
        <v>1</v>
      </c>
      <c r="J164" s="273" t="b">
        <v>1</v>
      </c>
      <c r="K164" s="273" t="str">
        <f>""</f>
        <v/>
      </c>
      <c r="L164" s="273"/>
      <c r="O164" s="273" t="str">
        <f>Translations!$C$645</f>
        <v xml:space="preserve">Producción de amoniaco </v>
      </c>
    </row>
    <row r="165" spans="1:15" x14ac:dyDescent="0.2">
      <c r="A165" s="273" t="str">
        <f t="shared" si="2"/>
        <v>Fabricación de productos químicos orgánicos en bruto mediante craqueo, reformado, oxidación parcial o total, o mediante procesos similares, con una capacidad de producción superior a 100 toneladas por día</v>
      </c>
      <c r="B165" s="273">
        <v>23</v>
      </c>
      <c r="C165" s="273">
        <f t="shared" si="5"/>
        <v>42</v>
      </c>
      <c r="D165" s="273">
        <f t="shared" si="4"/>
        <v>42.1</v>
      </c>
      <c r="E165" s="342" t="str">
        <f t="shared" si="1"/>
        <v>23.42,1</v>
      </c>
      <c r="F165" s="273" t="str">
        <f>Translations!$C$427</f>
        <v>Craqueo a vapor</v>
      </c>
      <c r="G165" s="273" t="str">
        <f>Translations!$C$591</f>
        <v>toneladas</v>
      </c>
      <c r="H165" s="273" t="b">
        <v>1</v>
      </c>
      <c r="I165" s="273" t="b">
        <v>0</v>
      </c>
      <c r="J165" s="273" t="b">
        <v>1</v>
      </c>
      <c r="K165" s="273" t="str">
        <f>Translations!$C$744</f>
        <v>Utilice la herramienta del craqueo a vapor de la hoja «SpecialBM» para calcular los niveles históricos de actividad y la asignación preliminar.</v>
      </c>
      <c r="L165" s="273" t="s">
        <v>16</v>
      </c>
      <c r="O165" s="273" t="str">
        <f>Translations!$C$646</f>
        <v>Fabricación de productos químicos orgánicos en bruto mediante craqueo, reformado, oxidación parcial o total, o mediante procesos similares, con una capacidad de producción superior a 100 toneladas por día</v>
      </c>
    </row>
    <row r="166" spans="1:15" x14ac:dyDescent="0.2">
      <c r="A166" s="273" t="str">
        <f t="shared" si="2"/>
        <v>Fabricación de productos químicos orgánicos en bruto mediante craqueo, reformado, oxidación parcial o total, o mediante procesos similares, con una capacidad de producción superior a 100 toneladas por día</v>
      </c>
      <c r="B166" s="273">
        <v>23</v>
      </c>
      <c r="C166" s="273">
        <f t="shared" si="5"/>
        <v>43</v>
      </c>
      <c r="D166" s="273">
        <f t="shared" si="4"/>
        <v>43.1</v>
      </c>
      <c r="E166" s="342" t="str">
        <f t="shared" si="1"/>
        <v>23.43,1</v>
      </c>
      <c r="F166" s="273" t="str">
        <f>Translations!$C$745</f>
        <v>Compuestos aromáticos</v>
      </c>
      <c r="G166" s="273" t="str">
        <f>Translations!$C$700</f>
        <v>CWT</v>
      </c>
      <c r="H166" s="273" t="b">
        <v>1</v>
      </c>
      <c r="I166" s="273" t="b">
        <v>0</v>
      </c>
      <c r="J166" s="273" t="b">
        <v>1</v>
      </c>
      <c r="K166" s="273" t="str">
        <f>Translations!$C$701</f>
        <v>Utilice la herramienta del CWT de la hoja «SpecialBM» para calcular la actividad histórica.</v>
      </c>
      <c r="L166" s="273" t="s">
        <v>17</v>
      </c>
      <c r="O166" s="273" t="str">
        <f>Translations!$C$646</f>
        <v>Fabricación de productos químicos orgánicos en bruto mediante craqueo, reformado, oxidación parcial o total, o mediante procesos similares, con una capacidad de producción superior a 100 toneladas por día</v>
      </c>
    </row>
    <row r="167" spans="1:15" x14ac:dyDescent="0.2">
      <c r="A167" s="273" t="str">
        <f t="shared" si="2"/>
        <v>Fabricación de productos químicos orgánicos en bruto mediante craqueo, reformado, oxidación parcial o total, o mediante procesos similares, con una capacidad de producción superior a 100 toneladas por día</v>
      </c>
      <c r="B167" s="273">
        <v>23</v>
      </c>
      <c r="C167" s="273">
        <f t="shared" si="5"/>
        <v>44</v>
      </c>
      <c r="D167" s="273">
        <f t="shared" si="4"/>
        <v>44.1</v>
      </c>
      <c r="E167" s="342" t="str">
        <f t="shared" si="1"/>
        <v>23.44,1</v>
      </c>
      <c r="F167" s="273" t="str">
        <f>Translations!$C$746</f>
        <v>Estireno</v>
      </c>
      <c r="G167" s="273" t="str">
        <f>Translations!$C$591</f>
        <v>toneladas</v>
      </c>
      <c r="H167" s="273" t="b">
        <v>1</v>
      </c>
      <c r="I167" s="273" t="b">
        <v>0</v>
      </c>
      <c r="J167" s="273" t="b">
        <v>1</v>
      </c>
      <c r="K167" s="273" t="str">
        <f>""</f>
        <v/>
      </c>
      <c r="L167" s="273"/>
      <c r="O167" s="273" t="str">
        <f>Translations!$C$646</f>
        <v>Fabricación de productos químicos orgánicos en bruto mediante craqueo, reformado, oxidación parcial o total, o mediante procesos similares, con una capacidad de producción superior a 100 toneladas por día</v>
      </c>
    </row>
    <row r="168" spans="1:15" x14ac:dyDescent="0.2">
      <c r="A168" s="273" t="str">
        <f t="shared" si="2"/>
        <v>Fabricación de productos químicos orgánicos en bruto mediante craqueo, reformado, oxidación parcial o total, o mediante procesos similares, con una capacidad de producción superior a 100 toneladas por día</v>
      </c>
      <c r="B168" s="273">
        <v>23</v>
      </c>
      <c r="C168" s="273">
        <f t="shared" si="5"/>
        <v>45</v>
      </c>
      <c r="D168" s="273">
        <f t="shared" si="4"/>
        <v>45.1</v>
      </c>
      <c r="E168" s="342" t="str">
        <f t="shared" si="1"/>
        <v>23.45,1</v>
      </c>
      <c r="F168" s="273" t="str">
        <f>Translations!$C$747</f>
        <v>Fenol/acetona</v>
      </c>
      <c r="G168" s="273" t="str">
        <f>Translations!$C$591</f>
        <v>toneladas</v>
      </c>
      <c r="H168" s="273" t="b">
        <v>1</v>
      </c>
      <c r="I168" s="273" t="b">
        <v>0</v>
      </c>
      <c r="J168" s="273" t="b">
        <v>0</v>
      </c>
      <c r="K168" s="273" t="str">
        <f>""</f>
        <v/>
      </c>
      <c r="L168" s="273"/>
      <c r="O168" s="273" t="str">
        <f>Translations!$C$646</f>
        <v>Fabricación de productos químicos orgánicos en bruto mediante craqueo, reformado, oxidación parcial o total, o mediante procesos similares, con una capacidad de producción superior a 100 toneladas por día</v>
      </c>
    </row>
    <row r="169" spans="1:15" x14ac:dyDescent="0.2">
      <c r="A169" s="273" t="str">
        <f t="shared" si="2"/>
        <v>Fabricación de productos químicos orgánicos en bruto mediante craqueo, reformado, oxidación parcial o total, o mediante procesos similares, con una capacidad de producción superior a 100 toneladas por día</v>
      </c>
      <c r="B169" s="273">
        <v>23</v>
      </c>
      <c r="C169" s="273">
        <f t="shared" si="5"/>
        <v>46</v>
      </c>
      <c r="D169" s="273">
        <f t="shared" si="4"/>
        <v>46.1</v>
      </c>
      <c r="E169" s="342" t="str">
        <f t="shared" si="1"/>
        <v>23.46,1</v>
      </c>
      <c r="F169" s="273" t="str">
        <f>Translations!$C$748</f>
        <v>Óxido de etileno / etilenglicoles</v>
      </c>
      <c r="G169" s="273" t="str">
        <f>Translations!$C$591</f>
        <v>toneladas</v>
      </c>
      <c r="H169" s="273" t="b">
        <v>1</v>
      </c>
      <c r="I169" s="273" t="b">
        <v>0</v>
      </c>
      <c r="J169" s="273" t="b">
        <v>1</v>
      </c>
      <c r="K169" s="273" t="str">
        <f>Translations!$C$749</f>
        <v>Utilice la herramienta del óxido de etileno / etilenglicoles de la hoja «SpecialBM» para calcular los niveles históricos de actividad.</v>
      </c>
      <c r="L169" s="273" t="s">
        <v>18</v>
      </c>
      <c r="O169" s="273" t="str">
        <f>Translations!$C$646</f>
        <v>Fabricación de productos químicos orgánicos en bruto mediante craqueo, reformado, oxidación parcial o total, o mediante procesos similares, con una capacidad de producción superior a 100 toneladas por día</v>
      </c>
    </row>
    <row r="170" spans="1:15" x14ac:dyDescent="0.2">
      <c r="A170" s="273" t="str">
        <f t="shared" si="2"/>
        <v>Fabricación de productos químicos orgánicos en bruto mediante craqueo, reformado, oxidación parcial o total, o mediante procesos similares, con una capacidad de producción superior a 100 toneladas por día</v>
      </c>
      <c r="B170" s="273">
        <v>23</v>
      </c>
      <c r="C170" s="273">
        <f t="shared" si="5"/>
        <v>47</v>
      </c>
      <c r="D170" s="273">
        <f t="shared" si="4"/>
        <v>47.1</v>
      </c>
      <c r="E170" s="342" t="str">
        <f t="shared" si="1"/>
        <v>23.47,1</v>
      </c>
      <c r="F170" s="273" t="str">
        <f>Translations!$C$750</f>
        <v>Cloruro de vinilo monómero (CVM)</v>
      </c>
      <c r="G170" s="273" t="str">
        <f>Translations!$C$591</f>
        <v>toneladas</v>
      </c>
      <c r="H170" s="273" t="b">
        <v>1</v>
      </c>
      <c r="I170" s="273" t="b">
        <v>0</v>
      </c>
      <c r="J170" s="273" t="b">
        <v>0</v>
      </c>
      <c r="K170" s="273" t="str">
        <f>Translations!$C$751</f>
        <v>Utilice la herramienta del CVM de la hoja «SpecialBM» para calcular la asignación preliminar.</v>
      </c>
      <c r="L170" s="273" t="s">
        <v>19</v>
      </c>
      <c r="O170" s="273" t="str">
        <f>Translations!$C$646</f>
        <v>Fabricación de productos químicos orgánicos en bruto mediante craqueo, reformado, oxidación parcial o total, o mediante procesos similares, con una capacidad de producción superior a 100 toneladas por día</v>
      </c>
    </row>
    <row r="171" spans="1:15" x14ac:dyDescent="0.2">
      <c r="A171" s="273" t="str">
        <f t="shared" si="2"/>
        <v>Fabricación de productos químicos orgánicos en bruto mediante craqueo, reformado, oxidación parcial o total, o mediante procesos similares, con una capacidad de producción superior a 100 toneladas por día</v>
      </c>
      <c r="B171" s="273">
        <v>23</v>
      </c>
      <c r="C171" s="273">
        <f t="shared" si="5"/>
        <v>48</v>
      </c>
      <c r="D171" s="273">
        <f t="shared" si="4"/>
        <v>48.1</v>
      </c>
      <c r="E171" s="342" t="str">
        <f t="shared" si="1"/>
        <v>23.48,1</v>
      </c>
      <c r="F171" s="273" t="str">
        <f>Translations!$C$752</f>
        <v>S-PVC</v>
      </c>
      <c r="G171" s="273" t="str">
        <f>Translations!$C$591</f>
        <v>toneladas</v>
      </c>
      <c r="H171" s="273" t="b">
        <v>1</v>
      </c>
      <c r="I171" s="273" t="b">
        <v>0</v>
      </c>
      <c r="J171" s="273" t="b">
        <v>0</v>
      </c>
      <c r="K171" s="273" t="str">
        <f>""</f>
        <v/>
      </c>
      <c r="L171" s="273"/>
      <c r="O171" s="273" t="str">
        <f>Translations!$C$646</f>
        <v>Fabricación de productos químicos orgánicos en bruto mediante craqueo, reformado, oxidación parcial o total, o mediante procesos similares, con una capacidad de producción superior a 100 toneladas por día</v>
      </c>
    </row>
    <row r="172" spans="1:15" x14ac:dyDescent="0.2">
      <c r="A172" s="273" t="str">
        <f t="shared" si="2"/>
        <v>Fabricación de productos químicos orgánicos en bruto mediante craqueo, reformado, oxidación parcial o total, o mediante procesos similares, con una capacidad de producción superior a 100 toneladas por día</v>
      </c>
      <c r="B172" s="273">
        <v>23</v>
      </c>
      <c r="C172" s="273">
        <f t="shared" si="5"/>
        <v>49</v>
      </c>
      <c r="D172" s="273">
        <f t="shared" si="4"/>
        <v>49.1</v>
      </c>
      <c r="E172" s="342" t="str">
        <f t="shared" si="1"/>
        <v>23.49,1</v>
      </c>
      <c r="F172" s="273" t="str">
        <f>Translations!$C$753</f>
        <v>E-PVC</v>
      </c>
      <c r="G172" s="273" t="str">
        <f>Translations!$C$591</f>
        <v>toneladas</v>
      </c>
      <c r="H172" s="273" t="b">
        <v>1</v>
      </c>
      <c r="I172" s="273" t="b">
        <v>0</v>
      </c>
      <c r="J172" s="273" t="b">
        <v>0</v>
      </c>
      <c r="K172" s="273" t="str">
        <f>""</f>
        <v/>
      </c>
      <c r="L172" s="273"/>
      <c r="O172" s="273" t="str">
        <f>Translations!$C$646</f>
        <v>Fabricación de productos químicos orgánicos en bruto mediante craqueo, reformado, oxidación parcial o total, o mediante procesos similares, con una capacidad de producción superior a 100 toneladas por día</v>
      </c>
    </row>
    <row r="173" spans="1:15" x14ac:dyDescent="0.2">
      <c r="A173" s="273" t="str">
        <f t="shared" si="2"/>
        <v>Producción de hidrógeno (H2) y gas de síntesis con una capacidad de producción superior a 5 toneladas diarias</v>
      </c>
      <c r="B173" s="273">
        <v>24</v>
      </c>
      <c r="C173" s="273">
        <f t="shared" si="5"/>
        <v>50</v>
      </c>
      <c r="D173" s="273">
        <f t="shared" si="4"/>
        <v>50.2</v>
      </c>
      <c r="E173" s="342" t="str">
        <f t="shared" si="1"/>
        <v>24.50,2</v>
      </c>
      <c r="F173" s="273" t="str">
        <f>Translations!$C$429</f>
        <v>Hidrógeno</v>
      </c>
      <c r="G173" s="273" t="str">
        <f>Translations!$C$591</f>
        <v>toneladas</v>
      </c>
      <c r="H173" s="273" t="b">
        <v>1</v>
      </c>
      <c r="I173" s="273" t="b">
        <v>1</v>
      </c>
      <c r="J173" s="273" t="b">
        <v>1</v>
      </c>
      <c r="K173" s="273" t="str">
        <f>Translations!$C$754</f>
        <v>Utilice la herramienta del hidrógeno de la hoja «SpecialBM» para calcular los niveles históricos de actividad.</v>
      </c>
      <c r="L173" s="273" t="s">
        <v>22</v>
      </c>
      <c r="O173" s="273" t="str">
        <f>Translations!$C$852</f>
        <v>Producción de hidrógeno (H2) y gas de síntesis con una capacidad de producción superior a 5 toneladas diarias</v>
      </c>
    </row>
    <row r="174" spans="1:15" x14ac:dyDescent="0.2">
      <c r="A174" s="273" t="str">
        <f t="shared" si="2"/>
        <v>Producción de hidrógeno (H2) y gas de síntesis con una capacidad de producción superior a 5 toneladas diarias</v>
      </c>
      <c r="B174" s="273">
        <v>24</v>
      </c>
      <c r="C174" s="273">
        <f t="shared" si="5"/>
        <v>51</v>
      </c>
      <c r="D174" s="273">
        <f t="shared" si="4"/>
        <v>51.1</v>
      </c>
      <c r="E174" s="342" t="str">
        <f t="shared" si="1"/>
        <v>24.51,1</v>
      </c>
      <c r="F174" s="273" t="str">
        <f>Translations!$C$430</f>
        <v>Gas de síntesis</v>
      </c>
      <c r="G174" s="273" t="str">
        <f>Translations!$C$591</f>
        <v>toneladas</v>
      </c>
      <c r="H174" s="273" t="b">
        <v>1</v>
      </c>
      <c r="I174" s="273" t="b">
        <v>0</v>
      </c>
      <c r="J174" s="273" t="b">
        <v>1</v>
      </c>
      <c r="K174" s="273" t="str">
        <f>Translations!$C$755</f>
        <v>Utilice la herramienta del gas de síntesis de la hoja «SpecialBM» para calcular los niveles históricos de actividad.</v>
      </c>
      <c r="L174" s="273" t="s">
        <v>23</v>
      </c>
      <c r="O174" s="273" t="str">
        <f>Translations!$C$852</f>
        <v>Producción de hidrógeno (H2) y gas de síntesis con una capacidad de producción superior a 5 toneladas diarias</v>
      </c>
    </row>
    <row r="175" spans="1:15" x14ac:dyDescent="0.2">
      <c r="A175" s="273" t="str">
        <f t="shared" si="2"/>
        <v xml:space="preserve">Producción de carbonato de sodio (Na2CO3) y bicarbonato de sodio (NaHCO3) </v>
      </c>
      <c r="B175" s="273">
        <v>25</v>
      </c>
      <c r="C175" s="273">
        <f t="shared" si="5"/>
        <v>52</v>
      </c>
      <c r="D175" s="273">
        <f t="shared" si="4"/>
        <v>52.1</v>
      </c>
      <c r="E175" s="342" t="str">
        <f t="shared" si="1"/>
        <v>25.52,1</v>
      </c>
      <c r="F175" s="273" t="str">
        <f>Translations!$C$756</f>
        <v>Carbonato de sodio</v>
      </c>
      <c r="G175" s="273" t="str">
        <f>Translations!$C$591</f>
        <v>toneladas</v>
      </c>
      <c r="H175" s="273" t="b">
        <v>1</v>
      </c>
      <c r="I175" s="273" t="b">
        <v>0</v>
      </c>
      <c r="J175" s="273" t="b">
        <v>0</v>
      </c>
      <c r="K175" s="273" t="str">
        <f>""</f>
        <v/>
      </c>
      <c r="L175" s="273"/>
      <c r="O175" s="273" t="str">
        <f>Translations!$C$648</f>
        <v xml:space="preserve">Producción de carbonato de sodio (Na2CO3) y bicarbonato de sodio (NaHCO3) </v>
      </c>
    </row>
    <row r="177" spans="1:11" s="10" customFormat="1" x14ac:dyDescent="0.2">
      <c r="A177" s="10" t="s">
        <v>133</v>
      </c>
    </row>
    <row r="178" spans="1:11" x14ac:dyDescent="0.2">
      <c r="A178" s="158"/>
      <c r="B178" s="158"/>
      <c r="C178" s="422" t="s">
        <v>1140</v>
      </c>
      <c r="D178" s="273" t="s">
        <v>2</v>
      </c>
      <c r="E178" s="246" t="s">
        <v>3</v>
      </c>
      <c r="F178" s="246" t="s">
        <v>134</v>
      </c>
      <c r="G178" s="246" t="s">
        <v>5</v>
      </c>
      <c r="H178" s="246" t="s">
        <v>6</v>
      </c>
      <c r="I178" s="246" t="s">
        <v>1138</v>
      </c>
      <c r="J178" s="246" t="s">
        <v>7</v>
      </c>
      <c r="K178" s="246" t="s">
        <v>8</v>
      </c>
    </row>
    <row r="179" spans="1:11" x14ac:dyDescent="0.2">
      <c r="A179" s="5"/>
      <c r="B179" s="5">
        <v>90</v>
      </c>
      <c r="C179" s="423">
        <v>91</v>
      </c>
      <c r="D179" s="424">
        <v>91.1</v>
      </c>
      <c r="E179" s="425" t="str">
        <f t="shared" ref="E179:E188" si="6">CONCATENATE(TEXT(B179,"00"),".",TEXT(D179,"00,0"))</f>
        <v>90.91,1</v>
      </c>
      <c r="F179" s="426" t="str">
        <f>Translations!$C$853</f>
        <v>Subinstalación con referencia de calor, CL, no-CBAM</v>
      </c>
      <c r="G179" s="427" t="s">
        <v>117</v>
      </c>
      <c r="H179" s="28" t="b">
        <v>1</v>
      </c>
      <c r="I179" s="246" t="b">
        <v>0</v>
      </c>
      <c r="J179" s="246"/>
      <c r="K179" s="246"/>
    </row>
    <row r="180" spans="1:11" x14ac:dyDescent="0.2">
      <c r="A180" s="5"/>
      <c r="B180" s="5">
        <v>90</v>
      </c>
      <c r="C180" s="423">
        <v>92</v>
      </c>
      <c r="D180" s="424">
        <v>92.1</v>
      </c>
      <c r="E180" s="425" t="str">
        <f t="shared" si="6"/>
        <v>90.92,1</v>
      </c>
      <c r="F180" s="426" t="str">
        <f>Translations!$C$854</f>
        <v>Subinstalación con referencia de calor, no-CL, no-CBAM</v>
      </c>
      <c r="G180" s="427" t="s">
        <v>117</v>
      </c>
      <c r="H180" s="28" t="b">
        <v>0</v>
      </c>
      <c r="I180" s="246" t="b">
        <v>0</v>
      </c>
      <c r="J180" s="246"/>
      <c r="K180" s="246"/>
    </row>
    <row r="181" spans="1:11" x14ac:dyDescent="0.2">
      <c r="A181" s="5"/>
      <c r="B181" s="5">
        <v>90</v>
      </c>
      <c r="C181" s="423"/>
      <c r="D181" s="424">
        <v>91.2</v>
      </c>
      <c r="E181" s="425" t="str">
        <f t="shared" si="6"/>
        <v>90.91,2</v>
      </c>
      <c r="F181" s="426" t="str">
        <f>Translations!$C$855</f>
        <v>Subinstalación con referencia de calor, CBAM</v>
      </c>
      <c r="G181" s="427" t="s">
        <v>117</v>
      </c>
      <c r="H181" s="28" t="b">
        <v>1</v>
      </c>
      <c r="I181" s="246" t="b">
        <v>1</v>
      </c>
      <c r="J181" s="246"/>
      <c r="K181" s="246"/>
    </row>
    <row r="182" spans="1:11" x14ac:dyDescent="0.2">
      <c r="A182" s="5"/>
      <c r="B182" s="5">
        <v>90</v>
      </c>
      <c r="C182" s="423">
        <v>93.1</v>
      </c>
      <c r="D182" s="424">
        <v>93.1</v>
      </c>
      <c r="E182" s="425" t="str">
        <f t="shared" si="6"/>
        <v>90.93,1</v>
      </c>
      <c r="F182" s="426" t="str">
        <f>Translations!$C$856</f>
        <v>Subinstalación de calefacción urbana</v>
      </c>
      <c r="G182" s="427" t="s">
        <v>117</v>
      </c>
      <c r="H182" s="28" t="b">
        <v>0</v>
      </c>
      <c r="I182" s="246" t="b">
        <v>0</v>
      </c>
      <c r="J182" s="246"/>
      <c r="K182" s="246"/>
    </row>
    <row r="183" spans="1:11" x14ac:dyDescent="0.2">
      <c r="A183" s="5"/>
      <c r="B183" s="5">
        <v>90</v>
      </c>
      <c r="C183" s="423">
        <v>94.1</v>
      </c>
      <c r="D183" s="424">
        <v>94.1</v>
      </c>
      <c r="E183" s="425" t="str">
        <f t="shared" si="6"/>
        <v>90.94,1</v>
      </c>
      <c r="F183" s="426" t="str">
        <f>Translations!$C$857</f>
        <v>Subinstalación con referencia de combustible, CL, no-CBAM</v>
      </c>
      <c r="G183" s="427" t="s">
        <v>117</v>
      </c>
      <c r="H183" s="28" t="b">
        <v>1</v>
      </c>
      <c r="I183" s="246" t="b">
        <v>0</v>
      </c>
      <c r="J183" s="246"/>
      <c r="K183" s="246"/>
    </row>
    <row r="184" spans="1:11" x14ac:dyDescent="0.2">
      <c r="A184" s="5"/>
      <c r="B184" s="5">
        <v>90</v>
      </c>
      <c r="C184" s="423">
        <v>95.1</v>
      </c>
      <c r="D184" s="424">
        <v>95.1</v>
      </c>
      <c r="E184" s="425" t="str">
        <f t="shared" si="6"/>
        <v>90.95,1</v>
      </c>
      <c r="F184" s="426" t="str">
        <f>Translations!$C$858</f>
        <v>Subinstalación con referencia de combustible, no-CL, no-CBAM</v>
      </c>
      <c r="G184" s="427" t="s">
        <v>117</v>
      </c>
      <c r="H184" s="28" t="b">
        <v>0</v>
      </c>
      <c r="I184" s="246" t="b">
        <v>0</v>
      </c>
      <c r="J184" s="246"/>
      <c r="K184" s="246"/>
    </row>
    <row r="185" spans="1:11" x14ac:dyDescent="0.2">
      <c r="A185" s="5"/>
      <c r="B185" s="5">
        <v>90</v>
      </c>
      <c r="C185" s="423"/>
      <c r="D185" s="424">
        <v>94.2</v>
      </c>
      <c r="E185" s="425" t="str">
        <f t="shared" si="6"/>
        <v>90.94,2</v>
      </c>
      <c r="F185" s="426" t="str">
        <f>Translations!$C$859</f>
        <v>Subinstalación con referencia de combustible, CBAM</v>
      </c>
      <c r="G185" s="427" t="s">
        <v>117</v>
      </c>
      <c r="H185" s="28" t="b">
        <v>1</v>
      </c>
      <c r="I185" s="246" t="b">
        <v>1</v>
      </c>
      <c r="J185" s="246"/>
      <c r="K185" s="246"/>
    </row>
    <row r="186" spans="1:11" x14ac:dyDescent="0.2">
      <c r="A186" s="5"/>
      <c r="B186" s="5">
        <v>90</v>
      </c>
      <c r="C186" s="423">
        <v>96.1</v>
      </c>
      <c r="D186" s="424">
        <v>96.1</v>
      </c>
      <c r="E186" s="425" t="str">
        <f t="shared" si="6"/>
        <v>90.96,1</v>
      </c>
      <c r="F186" s="426" t="str">
        <f>Translations!$C$860</f>
        <v>Subinstalación con emisiones de proceso, CL, no-CBAM</v>
      </c>
      <c r="G186" s="427" t="s">
        <v>121</v>
      </c>
      <c r="H186" s="28" t="b">
        <v>1</v>
      </c>
      <c r="I186" s="246" t="b">
        <v>0</v>
      </c>
      <c r="J186" s="246"/>
      <c r="K186" s="246"/>
    </row>
    <row r="187" spans="1:11" x14ac:dyDescent="0.2">
      <c r="A187" s="5"/>
      <c r="B187" s="5">
        <v>90</v>
      </c>
      <c r="C187" s="423">
        <v>97.1</v>
      </c>
      <c r="D187" s="424">
        <v>97.1</v>
      </c>
      <c r="E187" s="425" t="str">
        <f t="shared" si="6"/>
        <v>90.97,1</v>
      </c>
      <c r="F187" s="426" t="str">
        <f>Translations!$C$861</f>
        <v>Subinstalación con emisiones de proceso, no-CL, no-CBAM</v>
      </c>
      <c r="G187" s="427" t="s">
        <v>121</v>
      </c>
      <c r="H187" s="28" t="b">
        <v>0</v>
      </c>
      <c r="I187" s="246" t="b">
        <v>0</v>
      </c>
      <c r="J187" s="246"/>
      <c r="K187" s="246"/>
    </row>
    <row r="188" spans="1:11" x14ac:dyDescent="0.2">
      <c r="A188" s="5"/>
      <c r="B188" s="5">
        <v>90</v>
      </c>
      <c r="C188" s="423"/>
      <c r="D188" s="424">
        <v>96.2</v>
      </c>
      <c r="E188" s="425" t="str">
        <f t="shared" si="6"/>
        <v>90.96,2</v>
      </c>
      <c r="F188" s="426" t="str">
        <f>Translations!$C$862</f>
        <v>Subinstalación con emisiones de proceso, CBAM</v>
      </c>
      <c r="G188" s="427" t="s">
        <v>121</v>
      </c>
      <c r="H188" s="28" t="b">
        <v>1</v>
      </c>
      <c r="I188" s="246" t="b">
        <v>1</v>
      </c>
      <c r="J188" s="246"/>
      <c r="K188" s="246"/>
    </row>
    <row r="190" spans="1:11" s="10" customFormat="1" x14ac:dyDescent="0.2">
      <c r="A190" s="10" t="s">
        <v>162</v>
      </c>
    </row>
    <row r="191" spans="1:11" x14ac:dyDescent="0.2">
      <c r="A191" s="340" t="s">
        <v>156</v>
      </c>
      <c r="B191" s="244" t="str">
        <f>Translations!$C$768</f>
        <v>10.1.5. a) Una cantidad de emisiones asignadas a la producción de gases residuales se atribuirá a la subinstalación con referencia de producto en la que se produzcan los gases residuales.</v>
      </c>
      <c r="C191" s="244" t="str">
        <f>Translations!$C$769</f>
        <v>10.1.5. b) Una cantidad de emisiones asignadas al consumo del gas residual se atribuye a la subinstalación con referencia de producto, la subinstalación con referencia de calor, la subinstalación de calefacción urbana o la subinstalación con referencia de combustible donde se consume.</v>
      </c>
    </row>
    <row r="192" spans="1:11" x14ac:dyDescent="0.2">
      <c r="A192" s="340" t="s">
        <v>153</v>
      </c>
      <c r="B192" s="244" t="str">
        <f>Translations!$C$770</f>
        <v>3.1. Métodos aplicables</v>
      </c>
      <c r="C192" s="244" t="str">
        <f>Translations!$C$771</f>
        <v>3.2. Enfoque para la atribución de datos a las subinstalaciones</v>
      </c>
      <c r="D192" s="244" t="str">
        <f>Translations!$C$772</f>
        <v>3.3. Instrumentos de medición o procedimientos que no están bajo el control del titular</v>
      </c>
      <c r="E192" s="244" t="str">
        <f>Translations!$C$773</f>
        <v>3.4. Métodos de determinación indirecta</v>
      </c>
    </row>
    <row r="193" spans="1:7" x14ac:dyDescent="0.2">
      <c r="A193" s="340" t="s">
        <v>154</v>
      </c>
      <c r="B193" s="244" t="str">
        <f>Translations!$C$774</f>
        <v>3.2. 1. a) Los productos de la misma línea de producción, las entradas, las salidas y las emisiones correspondientes se atribuirán secuencialmente sobre la base del tiempo de utilización al año para cada subinstalación.</v>
      </c>
      <c r="C193" s="244" t="str">
        <f>Translations!$C$775</f>
        <v>3.2. 1. b) Sobre la base de la masa o el volumen de cada producto producido o de estimaciones basadas en el coeficiente de entalpías libres de reacción de las reacciones químicas implicadas o sobre la base de otra clave de distribución adecuada que esté confirmada por una metodología científica sólida.</v>
      </c>
      <c r="D193" s="244" t="str">
        <f>Translations!$C$776</f>
        <v>3.2. 2. a) Determinación de la distribución sobre la base de un método de determinación, como subcontaje, estimación, correlación, utilizado también en cada subinstalación («factor de reconciliación»).</v>
      </c>
      <c r="E193" s="244" t="str">
        <f>Translations!$C$777</f>
        <v xml:space="preserve">3.2. 2. b) Los datos podrán sustraerse del total de los datos de la instalación. </v>
      </c>
    </row>
    <row r="194" spans="1:7" x14ac:dyDescent="0.2">
      <c r="A194" s="340" t="s">
        <v>155</v>
      </c>
      <c r="B194" s="244" t="str">
        <f>Translations!$C$778</f>
        <v>3.3. a) Las cantidades indicadas en las facturas emitidas por un socio comercial.</v>
      </c>
      <c r="C194" s="244" t="str">
        <f>Translations!$C$779</f>
        <v xml:space="preserve">3.3. b) Las lecturas tomadas directamente de los sistemas de medición. </v>
      </c>
      <c r="D194" s="244" t="str">
        <f>Translations!$C$780</f>
        <v>3.3. c) La utilización de correlaciones empíricas facilitadas por un organismo competente e independiente, como proveedores de equipos, proveedores de ingeniería o laboratorios acreditados.</v>
      </c>
    </row>
    <row r="195" spans="1:7" x14ac:dyDescent="0.2">
      <c r="A195" s="340" t="s">
        <v>151</v>
      </c>
      <c r="B195" s="244" t="str">
        <f>Translations!$C$781</f>
        <v>3.4. a) Cálculo basado en un proceso químico o físico conocido, utilizando valores bibliográficos.</v>
      </c>
      <c r="C195" s="244" t="str">
        <f>Translations!$C$782</f>
        <v xml:space="preserve">3.4. b) Cálculo basado en los datos de diseño de la instalación. </v>
      </c>
      <c r="D195" s="244" t="str">
        <f>Translations!$C$783</f>
        <v>3.4. c) Correlación basada en ensayos empíricos para determinar los valores de estimación.</v>
      </c>
    </row>
    <row r="196" spans="1:7" x14ac:dyDescent="0.2">
      <c r="A196" s="340" t="s">
        <v>148</v>
      </c>
      <c r="B196" s="244" t="str">
        <f>Translations!$C$863</f>
        <v>4.4.(a) Métodos de conformidad con el plan de seguimiento aprobado en virtud del Reglamento (UE) nº 2018/2066</v>
      </c>
      <c r="C196" s="244" t="str">
        <f>Translations!$C$785</f>
        <v>4.4. b) Lecturas de instrumentos de medida supeditados a un control metrológico legal nacional o instrumentos de medida conformes con los requisitos de la Directiva 2014/31/UE o de la Directiva 2014/32/UE, para la determinación directa de un conjunto de datos.</v>
      </c>
      <c r="D196" s="244" t="str">
        <f>Translations!$C$786</f>
        <v>4.4. c) Lecturas de instrumentos de medida bajo el control de los titulares, para la determinación directa de un conjunto de datos no incluido en la letra b).</v>
      </c>
      <c r="E196" s="244" t="str">
        <f>Translations!$C$787</f>
        <v>4.4. d) Lecturas de instrumentos de medida que no están bajo el control de los titulares, para la determinación directa de un conjunto de datos no incluido en la letra b).</v>
      </c>
      <c r="F196" s="244" t="str">
        <f>Translations!$C$788</f>
        <v>4.4. e) Lecturas de instrumentos de medida para la determinación indirecta de un conjunto de datos, a condición de que se establezca una correlación adecuada entre la medición y ese conjunto de datos con arreglo a lo dispuesto en la sección 3.4 del presente anexo.</v>
      </c>
      <c r="G196" s="244" t="str">
        <f>Translations!$C$789</f>
        <v>4.4. f) Otros métodos, en particular para los datos históricos o cuando el titular no pueda determinar que hay otra fuente de datos disponible.</v>
      </c>
    </row>
    <row r="197" spans="1:7" x14ac:dyDescent="0.2">
      <c r="A197" s="340" t="s">
        <v>150</v>
      </c>
      <c r="B197" s="244" t="str">
        <f>Translations!$C$790</f>
        <v>4.5. a) Lecturas de instrumentos de medida supeditados a un control metrológico legal nacional o instrumentos de medida conformes con los requisitos de la Directiva 2014/31/UE o de la Directiva 2014/32/UE.</v>
      </c>
      <c r="C197" s="244" t="str">
        <f>Translations!$C$791</f>
        <v>4.5. b) Lecturas de instrumentos de medida bajo el control del titular, para la determinación directa de un conjunto de datos no incluido en la letra a).</v>
      </c>
      <c r="D197" s="244" t="str">
        <f>Translations!$C$792</f>
        <v>4.5. c) Lecturas de instrumentos de medida que no están bajo el control del titular, para la determinación directa de un conjunto de datos no incluido en la letra a).</v>
      </c>
      <c r="E197" s="244" t="str">
        <f>Translations!$C$793</f>
        <v>4.5. d) Lecturas de instrumentos de medida para la determinación indirecta de un conjunto de datos, a condición de que se establezca una correlación adecuada entre la medición y ese conjunto de datos con arreglo a lo dispuesto en el anexo VII, sección 3.4 (FAR).</v>
      </c>
      <c r="F197" s="244" t="str">
        <f>Translations!$C$794</f>
        <v>4.5. e) Cálculo de un indicador para determinar las cantidades netas de calor medible con arreglo al método 3 del anexo VII, sección 7.2 (FAR).</v>
      </c>
      <c r="G197" s="244" t="str">
        <f>Translations!$C$795</f>
        <v>4.5. f) Otros métodos, en particular para los datos históricos o cuando el titular no pueda determinar que hay otra fuente de datos disponible.</v>
      </c>
    </row>
    <row r="198" spans="1:7" x14ac:dyDescent="0.2">
      <c r="A198" s="340" t="s">
        <v>152</v>
      </c>
      <c r="B198" s="244" t="str">
        <f>Translations!$C$864</f>
        <v>4.6.(a) Métodos para determinar los factores de cálculo de conformidad con el plan de seguimiento aprobado en virtud del Reglamento (UE) n.º 2018/2066</v>
      </c>
      <c r="C198" s="244" t="str">
        <f>Translations!$C$797</f>
        <v>4.6. b) Análisis de laboratorio de conformidad con el anexo VII, sección 6.1 (FAR).</v>
      </c>
      <c r="D198" s="244" t="str">
        <f>Translations!$C$798</f>
        <v>4.6. c) Análisis de laboratorio simplificados de conformidad con el anexo VII, sección 6.2 (FAR).</v>
      </c>
      <c r="E198" s="244" t="str">
        <f>Translations!$C$799</f>
        <v>4.6. d) Valores constantes sobre la base de una de las fuentes de datos siguientes: factores estándar, valores bibliográficos, valores especificados y garantizados por el proveedor.</v>
      </c>
      <c r="F198" s="244" t="str">
        <f>Translations!$C$800</f>
        <v>4.6. e) Valores constantes sobre la base de una de las fuentes de datos siguientes: factores estándar y estequiométricos, valores basados en análisis, otros valores basados en pruebas científicas.</v>
      </c>
    </row>
    <row r="199" spans="1:7" x14ac:dyDescent="0.2">
      <c r="A199" s="340" t="s">
        <v>164</v>
      </c>
      <c r="B199" s="244" t="str">
        <f>Translations!$C$801</f>
        <v>5. a) Mediante equipos de medida que registren continuamente el proceso en el que se consume o produce el material.</v>
      </c>
      <c r="C199" s="244" t="str">
        <f>Translations!$C$802</f>
        <v>5. b) Sumando las medidas de cada cantidad entregada o producida por separado, teniendo en cuenta los cambios pertinentes de las existencias.</v>
      </c>
    </row>
    <row r="200" spans="1:7" x14ac:dyDescent="0.2">
      <c r="A200" s="340" t="s">
        <v>149</v>
      </c>
      <c r="B200" s="261" t="str">
        <f>Translations!$C$803</f>
        <v>7.2. Método 1: Utilización de mediciones</v>
      </c>
      <c r="C200" s="261" t="str">
        <f>Translations!$C$804</f>
        <v>7.2. Método 2: Utilización de documentación</v>
      </c>
      <c r="D200" s="261" t="str">
        <f>Translations!$C$805</f>
        <v>7.2. Método 3: Cálculo de un indicador basado en la eficiencia medida</v>
      </c>
      <c r="E200" s="261" t="str">
        <f>Translations!$C$806</f>
        <v>7.2. Método 4: Cálculo de un indicador basado en la eficiencia de referencia</v>
      </c>
    </row>
  </sheetData>
  <sheetProtection sheet="1" objects="1" scenarios="1" formatCells="0" formatColumns="0" formatRows="0"/>
  <pageMargins left="0.7" right="0.7" top="0.78740157499999996" bottom="0.78740157499999996" header="0.3" footer="0.3"/>
  <pageSetup paperSize="9"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5">
    <tabColor theme="6" tint="-0.499984740745262"/>
  </sheetPr>
  <dimension ref="A1:D864"/>
  <sheetViews>
    <sheetView workbookViewId="0">
      <pane xSplit="1" ySplit="1" topLeftCell="B76" activePane="bottomRight" state="frozen"/>
      <selection pane="topRight" activeCell="B1" sqref="B1"/>
      <selection pane="bottomLeft" activeCell="A2" sqref="A2"/>
      <selection pane="bottomRight" activeCell="C79" sqref="C79"/>
    </sheetView>
  </sheetViews>
  <sheetFormatPr baseColWidth="10" defaultRowHeight="15" x14ac:dyDescent="0.25"/>
  <cols>
    <col min="1" max="1" width="9.42578125" style="447" customWidth="1"/>
    <col min="2" max="2" width="77.140625" style="447" customWidth="1"/>
    <col min="3" max="3" width="60.7109375" style="447" customWidth="1"/>
    <col min="4" max="4" width="11.42578125" style="403"/>
    <col min="5" max="16384" width="11.42578125" style="447"/>
  </cols>
  <sheetData>
    <row r="1" spans="1:4" ht="15.75" thickBot="1" x14ac:dyDescent="0.3">
      <c r="A1" s="404" t="s">
        <v>101</v>
      </c>
      <c r="B1" s="404" t="s">
        <v>334</v>
      </c>
      <c r="C1" s="404" t="s">
        <v>335</v>
      </c>
    </row>
    <row r="2" spans="1:4" ht="15.75" thickBot="1" x14ac:dyDescent="0.25">
      <c r="A2" s="411">
        <v>1</v>
      </c>
      <c r="B2" s="475" t="s">
        <v>1202</v>
      </c>
      <c r="C2" s="405" t="s">
        <v>161</v>
      </c>
      <c r="D2" s="406" t="s">
        <v>855</v>
      </c>
    </row>
    <row r="3" spans="1:4" x14ac:dyDescent="0.25">
      <c r="A3" s="411">
        <v>2</v>
      </c>
      <c r="B3" s="476" t="s">
        <v>1203</v>
      </c>
      <c r="C3" s="476" t="s">
        <v>1203</v>
      </c>
      <c r="D3" s="406" t="s">
        <v>725</v>
      </c>
    </row>
    <row r="4" spans="1:4" x14ac:dyDescent="0.25">
      <c r="A4" s="411">
        <v>3</v>
      </c>
      <c r="B4" s="476" t="s">
        <v>1204</v>
      </c>
      <c r="C4" s="476" t="s">
        <v>1204</v>
      </c>
      <c r="D4" s="406" t="s">
        <v>857</v>
      </c>
    </row>
    <row r="5" spans="1:4" x14ac:dyDescent="0.25">
      <c r="A5" s="411">
        <v>4</v>
      </c>
      <c r="B5" s="476" t="s">
        <v>1205</v>
      </c>
      <c r="C5" s="476" t="s">
        <v>1205</v>
      </c>
      <c r="D5" s="406" t="s">
        <v>726</v>
      </c>
    </row>
    <row r="6" spans="1:4" ht="52.5" x14ac:dyDescent="0.25">
      <c r="A6" s="411">
        <v>5</v>
      </c>
      <c r="B6" s="477" t="s">
        <v>1206</v>
      </c>
      <c r="C6" s="477" t="s">
        <v>1206</v>
      </c>
      <c r="D6" s="406" t="s">
        <v>336</v>
      </c>
    </row>
    <row r="7" spans="1:4" ht="18" x14ac:dyDescent="0.25">
      <c r="A7" s="411">
        <v>6</v>
      </c>
      <c r="B7" s="478" t="s">
        <v>1207</v>
      </c>
      <c r="C7" s="478" t="s">
        <v>1207</v>
      </c>
      <c r="D7" s="406" t="s">
        <v>337</v>
      </c>
    </row>
    <row r="8" spans="1:4" ht="15.75" thickBot="1" x14ac:dyDescent="0.3">
      <c r="A8" s="411">
        <v>7</v>
      </c>
      <c r="B8" s="476" t="s">
        <v>1208</v>
      </c>
      <c r="C8" s="476" t="s">
        <v>1208</v>
      </c>
      <c r="D8" s="406" t="s">
        <v>346</v>
      </c>
    </row>
    <row r="9" spans="1:4" ht="15.75" thickBot="1" x14ac:dyDescent="0.3">
      <c r="A9" s="411">
        <v>8</v>
      </c>
      <c r="B9" s="479" t="s">
        <v>1209</v>
      </c>
      <c r="C9" s="479" t="s">
        <v>1209</v>
      </c>
      <c r="D9" s="406" t="s">
        <v>338</v>
      </c>
    </row>
    <row r="10" spans="1:4" ht="15.75" thickBot="1" x14ac:dyDescent="0.3">
      <c r="A10" s="411">
        <v>9</v>
      </c>
      <c r="B10" s="480" t="s">
        <v>1210</v>
      </c>
      <c r="C10" s="480" t="s">
        <v>1210</v>
      </c>
      <c r="D10" s="406" t="s">
        <v>339</v>
      </c>
    </row>
    <row r="11" spans="1:4" ht="15.75" thickBot="1" x14ac:dyDescent="0.3">
      <c r="A11" s="411">
        <v>10</v>
      </c>
      <c r="B11" s="481" t="s">
        <v>1211</v>
      </c>
      <c r="C11" s="481" t="s">
        <v>1211</v>
      </c>
      <c r="D11" s="406" t="s">
        <v>340</v>
      </c>
    </row>
    <row r="12" spans="1:4" ht="15.75" thickBot="1" x14ac:dyDescent="0.3">
      <c r="A12" s="411">
        <v>11</v>
      </c>
      <c r="B12" s="479" t="s">
        <v>1212</v>
      </c>
      <c r="C12" s="479" t="s">
        <v>1212</v>
      </c>
      <c r="D12" s="406" t="s">
        <v>429</v>
      </c>
    </row>
    <row r="13" spans="1:4" ht="15.75" thickBot="1" x14ac:dyDescent="0.3">
      <c r="A13" s="411">
        <v>12</v>
      </c>
      <c r="B13" s="480" t="s">
        <v>1213</v>
      </c>
      <c r="C13" s="480" t="s">
        <v>1213</v>
      </c>
      <c r="D13" s="406" t="s">
        <v>341</v>
      </c>
    </row>
    <row r="14" spans="1:4" ht="15.75" thickBot="1" x14ac:dyDescent="0.3">
      <c r="A14" s="411">
        <v>13</v>
      </c>
      <c r="B14" s="480" t="s">
        <v>1214</v>
      </c>
      <c r="C14" s="480" t="s">
        <v>1214</v>
      </c>
      <c r="D14" s="406" t="s">
        <v>342</v>
      </c>
    </row>
    <row r="15" spans="1:4" ht="26.25" thickBot="1" x14ac:dyDescent="0.3">
      <c r="A15" s="411">
        <v>14</v>
      </c>
      <c r="B15" s="481" t="s">
        <v>1215</v>
      </c>
      <c r="C15" s="481" t="s">
        <v>1215</v>
      </c>
      <c r="D15" s="406" t="s">
        <v>343</v>
      </c>
    </row>
    <row r="16" spans="1:4" ht="15.75" thickBot="1" x14ac:dyDescent="0.3">
      <c r="A16" s="411">
        <v>15</v>
      </c>
      <c r="B16" s="482" t="s">
        <v>1216</v>
      </c>
      <c r="C16" s="482" t="s">
        <v>1216</v>
      </c>
      <c r="D16" s="406" t="s">
        <v>344</v>
      </c>
    </row>
    <row r="17" spans="1:4" ht="38.25" x14ac:dyDescent="0.25">
      <c r="A17" s="411">
        <v>16</v>
      </c>
      <c r="B17" s="482" t="s">
        <v>1217</v>
      </c>
      <c r="C17" s="482" t="s">
        <v>1217</v>
      </c>
      <c r="D17" s="406" t="s">
        <v>345</v>
      </c>
    </row>
    <row r="18" spans="1:4" x14ac:dyDescent="0.25">
      <c r="A18" s="411">
        <v>17</v>
      </c>
      <c r="B18" s="476" t="s">
        <v>1218</v>
      </c>
      <c r="C18" s="476" t="s">
        <v>1218</v>
      </c>
      <c r="D18" s="406" t="s">
        <v>856</v>
      </c>
    </row>
    <row r="19" spans="1:4" x14ac:dyDescent="0.25">
      <c r="A19" s="411">
        <v>18</v>
      </c>
      <c r="B19" s="476" t="s">
        <v>1219</v>
      </c>
      <c r="C19" s="476" t="s">
        <v>1219</v>
      </c>
      <c r="D19" s="406" t="s">
        <v>724</v>
      </c>
    </row>
    <row r="20" spans="1:4" ht="15.75" x14ac:dyDescent="0.25">
      <c r="A20" s="411">
        <v>19</v>
      </c>
      <c r="B20" s="483" t="s">
        <v>1220</v>
      </c>
      <c r="C20" s="483" t="s">
        <v>1220</v>
      </c>
      <c r="D20" s="406" t="s">
        <v>347</v>
      </c>
    </row>
    <row r="21" spans="1:4" ht="76.5" x14ac:dyDescent="0.25">
      <c r="A21" s="411">
        <v>20</v>
      </c>
      <c r="B21" s="484" t="s">
        <v>1221</v>
      </c>
      <c r="C21" s="484" t="s">
        <v>1221</v>
      </c>
      <c r="D21" s="406" t="s">
        <v>348</v>
      </c>
    </row>
    <row r="22" spans="1:4" x14ac:dyDescent="0.25">
      <c r="A22" s="411">
        <v>21</v>
      </c>
      <c r="B22" s="485" t="s">
        <v>1146</v>
      </c>
      <c r="C22" s="485" t="s">
        <v>1146</v>
      </c>
      <c r="D22" s="406" t="s">
        <v>349</v>
      </c>
    </row>
    <row r="23" spans="1:4" ht="89.25" x14ac:dyDescent="0.25">
      <c r="A23" s="411">
        <v>22</v>
      </c>
      <c r="B23" s="484" t="s">
        <v>1222</v>
      </c>
      <c r="C23" s="484" t="s">
        <v>1222</v>
      </c>
      <c r="D23" s="406" t="s">
        <v>350</v>
      </c>
    </row>
    <row r="24" spans="1:4" x14ac:dyDescent="0.25">
      <c r="A24" s="411">
        <v>23</v>
      </c>
      <c r="B24" s="485" t="s">
        <v>1137</v>
      </c>
      <c r="C24" s="485" t="s">
        <v>1137</v>
      </c>
      <c r="D24" s="406" t="s">
        <v>351</v>
      </c>
    </row>
    <row r="25" spans="1:4" ht="51" x14ac:dyDescent="0.25">
      <c r="A25" s="411">
        <v>24</v>
      </c>
      <c r="B25" s="484" t="s">
        <v>1223</v>
      </c>
      <c r="C25" s="484" t="s">
        <v>1223</v>
      </c>
      <c r="D25" s="406" t="s">
        <v>352</v>
      </c>
    </row>
    <row r="26" spans="1:4" ht="76.5" x14ac:dyDescent="0.25">
      <c r="A26" s="411">
        <v>25</v>
      </c>
      <c r="B26" s="484" t="s">
        <v>1224</v>
      </c>
      <c r="C26" s="484" t="s">
        <v>1224</v>
      </c>
      <c r="D26" s="406" t="s">
        <v>353</v>
      </c>
    </row>
    <row r="27" spans="1:4" ht="108" x14ac:dyDescent="0.25">
      <c r="A27" s="411">
        <v>26</v>
      </c>
      <c r="B27" s="486" t="s">
        <v>1225</v>
      </c>
      <c r="C27" s="486" t="s">
        <v>2038</v>
      </c>
      <c r="D27" s="406" t="s">
        <v>354</v>
      </c>
    </row>
    <row r="28" spans="1:4" ht="15.75" x14ac:dyDescent="0.25">
      <c r="A28" s="411">
        <v>27</v>
      </c>
      <c r="B28" s="483" t="s">
        <v>1226</v>
      </c>
      <c r="C28" s="483" t="s">
        <v>1226</v>
      </c>
      <c r="D28" s="406" t="s">
        <v>355</v>
      </c>
    </row>
    <row r="29" spans="1:4" ht="25.5" x14ac:dyDescent="0.25">
      <c r="A29" s="411">
        <v>28</v>
      </c>
      <c r="B29" s="484" t="s">
        <v>1227</v>
      </c>
      <c r="C29" s="484" t="s">
        <v>1227</v>
      </c>
      <c r="D29" s="406" t="s">
        <v>356</v>
      </c>
    </row>
    <row r="30" spans="1:4" ht="76.5" x14ac:dyDescent="0.25">
      <c r="A30" s="411">
        <v>29</v>
      </c>
      <c r="B30" s="484" t="s">
        <v>1228</v>
      </c>
      <c r="C30" s="484" t="s">
        <v>1228</v>
      </c>
      <c r="D30" s="406" t="s">
        <v>357</v>
      </c>
    </row>
    <row r="31" spans="1:4" ht="89.25" x14ac:dyDescent="0.25">
      <c r="A31" s="411">
        <v>30</v>
      </c>
      <c r="B31" s="484" t="s">
        <v>1229</v>
      </c>
      <c r="C31" s="484" t="s">
        <v>1229</v>
      </c>
      <c r="D31" s="406" t="s">
        <v>358</v>
      </c>
    </row>
    <row r="32" spans="1:4" ht="63.75" x14ac:dyDescent="0.25">
      <c r="A32" s="411">
        <v>31</v>
      </c>
      <c r="B32" s="484" t="s">
        <v>1230</v>
      </c>
      <c r="C32" s="484" t="s">
        <v>1230</v>
      </c>
      <c r="D32" s="406" t="s">
        <v>359</v>
      </c>
    </row>
    <row r="33" spans="1:4" ht="25.5" x14ac:dyDescent="0.25">
      <c r="A33" s="411">
        <v>32</v>
      </c>
      <c r="B33" s="484" t="s">
        <v>1231</v>
      </c>
      <c r="C33" s="484" t="s">
        <v>1231</v>
      </c>
      <c r="D33" s="406" t="s">
        <v>360</v>
      </c>
    </row>
    <row r="34" spans="1:4" ht="26.25" thickBot="1" x14ac:dyDescent="0.3">
      <c r="A34" s="411">
        <v>33</v>
      </c>
      <c r="B34" s="484" t="s">
        <v>1232</v>
      </c>
      <c r="C34" s="484" t="s">
        <v>1232</v>
      </c>
      <c r="D34" s="406" t="s">
        <v>361</v>
      </c>
    </row>
    <row r="35" spans="1:4" ht="15.75" thickBot="1" x14ac:dyDescent="0.3">
      <c r="A35" s="411">
        <v>34</v>
      </c>
      <c r="B35" s="487" t="s">
        <v>1233</v>
      </c>
      <c r="C35" s="487" t="s">
        <v>1233</v>
      </c>
      <c r="D35" s="406" t="s">
        <v>362</v>
      </c>
    </row>
    <row r="36" spans="1:4" ht="26.25" thickBot="1" x14ac:dyDescent="0.3">
      <c r="A36" s="411">
        <v>35</v>
      </c>
      <c r="B36" s="488" t="s">
        <v>1234</v>
      </c>
      <c r="C36" s="488" t="s">
        <v>1234</v>
      </c>
      <c r="D36" s="406" t="s">
        <v>363</v>
      </c>
    </row>
    <row r="37" spans="1:4" ht="15.75" thickBot="1" x14ac:dyDescent="0.3">
      <c r="A37" s="411">
        <v>36</v>
      </c>
      <c r="B37" s="489" t="s">
        <v>1235</v>
      </c>
      <c r="C37" s="489" t="s">
        <v>1235</v>
      </c>
      <c r="D37" s="406" t="s">
        <v>364</v>
      </c>
    </row>
    <row r="38" spans="1:4" ht="39" thickBot="1" x14ac:dyDescent="0.3">
      <c r="A38" s="411">
        <v>37</v>
      </c>
      <c r="B38" s="488" t="s">
        <v>1236</v>
      </c>
      <c r="C38" s="488" t="s">
        <v>1236</v>
      </c>
      <c r="D38" s="406" t="s">
        <v>365</v>
      </c>
    </row>
    <row r="39" spans="1:4" ht="15.75" thickBot="1" x14ac:dyDescent="0.3">
      <c r="A39" s="411">
        <v>38</v>
      </c>
      <c r="B39" s="489" t="s">
        <v>1237</v>
      </c>
      <c r="C39" s="489" t="s">
        <v>1237</v>
      </c>
      <c r="D39" s="406" t="s">
        <v>366</v>
      </c>
    </row>
    <row r="40" spans="1:4" ht="15.75" thickBot="1" x14ac:dyDescent="0.3">
      <c r="A40" s="411">
        <v>39</v>
      </c>
      <c r="B40" s="488" t="s">
        <v>1238</v>
      </c>
      <c r="C40" s="488" t="s">
        <v>1238</v>
      </c>
      <c r="D40" s="406" t="s">
        <v>367</v>
      </c>
    </row>
    <row r="41" spans="1:4" ht="15.75" thickBot="1" x14ac:dyDescent="0.3">
      <c r="A41" s="411">
        <v>40</v>
      </c>
      <c r="B41" s="489" t="s">
        <v>1239</v>
      </c>
      <c r="C41" s="489" t="s">
        <v>1239</v>
      </c>
      <c r="D41" s="406" t="s">
        <v>368</v>
      </c>
    </row>
    <row r="42" spans="1:4" ht="26.25" thickBot="1" x14ac:dyDescent="0.3">
      <c r="A42" s="411">
        <v>41</v>
      </c>
      <c r="B42" s="488" t="s">
        <v>1240</v>
      </c>
      <c r="C42" s="488" t="s">
        <v>1240</v>
      </c>
      <c r="D42" s="406" t="s">
        <v>369</v>
      </c>
    </row>
    <row r="43" spans="1:4" ht="15.75" thickBot="1" x14ac:dyDescent="0.3">
      <c r="A43" s="411">
        <v>42</v>
      </c>
      <c r="B43" s="490" t="s">
        <v>1241</v>
      </c>
      <c r="C43" s="490" t="s">
        <v>1241</v>
      </c>
      <c r="D43" s="406" t="s">
        <v>370</v>
      </c>
    </row>
    <row r="44" spans="1:4" ht="25.5" x14ac:dyDescent="0.25">
      <c r="A44" s="411">
        <v>43</v>
      </c>
      <c r="B44" s="491" t="s">
        <v>1242</v>
      </c>
      <c r="C44" s="491" t="s">
        <v>1242</v>
      </c>
      <c r="D44" s="406" t="s">
        <v>371</v>
      </c>
    </row>
    <row r="45" spans="1:4" x14ac:dyDescent="0.25">
      <c r="A45" s="411">
        <v>44</v>
      </c>
      <c r="B45" s="492" t="s">
        <v>1243</v>
      </c>
      <c r="C45" s="492" t="s">
        <v>1243</v>
      </c>
      <c r="D45" s="406" t="s">
        <v>372</v>
      </c>
    </row>
    <row r="46" spans="1:4" x14ac:dyDescent="0.25">
      <c r="A46" s="411">
        <v>45</v>
      </c>
      <c r="B46" s="481" t="s">
        <v>1244</v>
      </c>
      <c r="C46" s="481" t="s">
        <v>1244</v>
      </c>
      <c r="D46" s="406" t="s">
        <v>373</v>
      </c>
    </row>
    <row r="47" spans="1:4" x14ac:dyDescent="0.25">
      <c r="A47" s="411">
        <v>46</v>
      </c>
      <c r="B47" s="493" t="s">
        <v>1245</v>
      </c>
      <c r="C47" s="493" t="s">
        <v>1245</v>
      </c>
      <c r="D47" s="406" t="s">
        <v>374</v>
      </c>
    </row>
    <row r="48" spans="1:4" ht="15.75" thickBot="1" x14ac:dyDescent="0.3">
      <c r="A48" s="411">
        <v>47</v>
      </c>
      <c r="B48" s="494" t="s">
        <v>1246</v>
      </c>
      <c r="C48" s="494" t="s">
        <v>1246</v>
      </c>
      <c r="D48" s="406" t="s">
        <v>375</v>
      </c>
    </row>
    <row r="49" spans="1:4" x14ac:dyDescent="0.25">
      <c r="A49" s="411">
        <v>48</v>
      </c>
      <c r="B49" s="493" t="s">
        <v>1247</v>
      </c>
      <c r="C49" s="493" t="s">
        <v>1247</v>
      </c>
      <c r="D49" s="406" t="s">
        <v>376</v>
      </c>
    </row>
    <row r="50" spans="1:4" ht="38.25" x14ac:dyDescent="0.25">
      <c r="A50" s="411">
        <v>49</v>
      </c>
      <c r="B50" s="493" t="s">
        <v>1248</v>
      </c>
      <c r="C50" s="493" t="s">
        <v>1248</v>
      </c>
      <c r="D50" s="406" t="s">
        <v>377</v>
      </c>
    </row>
    <row r="51" spans="1:4" x14ac:dyDescent="0.25">
      <c r="A51" s="411">
        <v>50</v>
      </c>
      <c r="B51" s="495" t="s">
        <v>1249</v>
      </c>
      <c r="C51" s="495" t="s">
        <v>1249</v>
      </c>
      <c r="D51" s="406" t="s">
        <v>378</v>
      </c>
    </row>
    <row r="52" spans="1:4" ht="25.5" x14ac:dyDescent="0.25">
      <c r="A52" s="411">
        <v>51</v>
      </c>
      <c r="B52" s="495" t="s">
        <v>1250</v>
      </c>
      <c r="C52" s="495" t="s">
        <v>1250</v>
      </c>
      <c r="D52" s="406" t="s">
        <v>379</v>
      </c>
    </row>
    <row r="53" spans="1:4" ht="25.5" x14ac:dyDescent="0.25">
      <c r="A53" s="411">
        <v>52</v>
      </c>
      <c r="B53" s="493" t="s">
        <v>1251</v>
      </c>
      <c r="C53" s="493" t="s">
        <v>1251</v>
      </c>
      <c r="D53" s="406" t="s">
        <v>380</v>
      </c>
    </row>
    <row r="54" spans="1:4" ht="25.5" x14ac:dyDescent="0.25">
      <c r="A54" s="411">
        <v>53</v>
      </c>
      <c r="B54" s="493" t="s">
        <v>1252</v>
      </c>
      <c r="C54" s="493" t="s">
        <v>1252</v>
      </c>
      <c r="D54" s="406" t="s">
        <v>381</v>
      </c>
    </row>
    <row r="55" spans="1:4" ht="25.5" x14ac:dyDescent="0.25">
      <c r="A55" s="411">
        <v>54</v>
      </c>
      <c r="B55" s="493" t="s">
        <v>1253</v>
      </c>
      <c r="C55" s="493" t="s">
        <v>1253</v>
      </c>
      <c r="D55" s="406" t="s">
        <v>382</v>
      </c>
    </row>
    <row r="56" spans="1:4" ht="102" x14ac:dyDescent="0.25">
      <c r="A56" s="411">
        <v>55</v>
      </c>
      <c r="B56" s="484" t="s">
        <v>1254</v>
      </c>
      <c r="C56" s="484" t="s">
        <v>1254</v>
      </c>
      <c r="D56" s="406" t="s">
        <v>383</v>
      </c>
    </row>
    <row r="57" spans="1:4" ht="89.25" x14ac:dyDescent="0.25">
      <c r="A57" s="411">
        <v>56</v>
      </c>
      <c r="B57" s="484" t="s">
        <v>1255</v>
      </c>
      <c r="C57" s="484" t="s">
        <v>1255</v>
      </c>
      <c r="D57" s="406" t="s">
        <v>384</v>
      </c>
    </row>
    <row r="58" spans="1:4" ht="76.5" x14ac:dyDescent="0.25">
      <c r="A58" s="411">
        <v>57</v>
      </c>
      <c r="B58" s="496" t="s">
        <v>1256</v>
      </c>
      <c r="C58" s="496" t="s">
        <v>1256</v>
      </c>
      <c r="D58" s="406" t="s">
        <v>385</v>
      </c>
    </row>
    <row r="59" spans="1:4" ht="102.75" thickBot="1" x14ac:dyDescent="0.3">
      <c r="A59" s="411">
        <v>58</v>
      </c>
      <c r="B59" s="484" t="s">
        <v>1257</v>
      </c>
      <c r="C59" s="484" t="s">
        <v>1257</v>
      </c>
      <c r="D59" s="406" t="s">
        <v>386</v>
      </c>
    </row>
    <row r="60" spans="1:4" ht="204.75" thickBot="1" x14ac:dyDescent="0.3">
      <c r="A60" s="411">
        <v>59</v>
      </c>
      <c r="B60" s="497" t="s">
        <v>1258</v>
      </c>
      <c r="C60" s="497" t="s">
        <v>1258</v>
      </c>
      <c r="D60" s="406" t="s">
        <v>387</v>
      </c>
    </row>
    <row r="61" spans="1:4" ht="15.75" x14ac:dyDescent="0.25">
      <c r="A61" s="411">
        <v>60</v>
      </c>
      <c r="B61" s="483" t="s">
        <v>1259</v>
      </c>
      <c r="C61" s="483" t="s">
        <v>1259</v>
      </c>
      <c r="D61" s="406" t="s">
        <v>388</v>
      </c>
    </row>
    <row r="62" spans="1:4" ht="26.25" thickBot="1" x14ac:dyDescent="0.3">
      <c r="A62" s="411">
        <v>61</v>
      </c>
      <c r="B62" s="498" t="s">
        <v>1260</v>
      </c>
      <c r="C62" s="498" t="s">
        <v>1260</v>
      </c>
      <c r="D62" s="406" t="s">
        <v>389</v>
      </c>
    </row>
    <row r="63" spans="1:4" ht="102" x14ac:dyDescent="0.25">
      <c r="A63" s="411">
        <v>62</v>
      </c>
      <c r="B63" s="499" t="s">
        <v>1261</v>
      </c>
      <c r="C63" s="499" t="s">
        <v>1261</v>
      </c>
      <c r="D63" s="406" t="s">
        <v>390</v>
      </c>
    </row>
    <row r="64" spans="1:4" ht="15.75" x14ac:dyDescent="0.25">
      <c r="A64" s="411">
        <v>63</v>
      </c>
      <c r="B64" s="500" t="s">
        <v>1262</v>
      </c>
      <c r="C64" s="500" t="s">
        <v>1262</v>
      </c>
      <c r="D64" s="406" t="s">
        <v>391</v>
      </c>
    </row>
    <row r="65" spans="1:4" x14ac:dyDescent="0.25">
      <c r="A65" s="411">
        <v>64</v>
      </c>
      <c r="B65" s="481" t="s">
        <v>1263</v>
      </c>
      <c r="C65" s="481" t="s">
        <v>1263</v>
      </c>
      <c r="D65" s="406" t="s">
        <v>392</v>
      </c>
    </row>
    <row r="66" spans="1:4" x14ac:dyDescent="0.25">
      <c r="A66" s="411">
        <v>65</v>
      </c>
      <c r="B66" s="498" t="s">
        <v>1264</v>
      </c>
      <c r="C66" s="498" t="s">
        <v>1264</v>
      </c>
      <c r="D66" s="406" t="s">
        <v>393</v>
      </c>
    </row>
    <row r="67" spans="1:4" x14ac:dyDescent="0.25">
      <c r="A67" s="411">
        <v>66</v>
      </c>
      <c r="B67" s="485" t="s">
        <v>249</v>
      </c>
      <c r="C67" s="485" t="s">
        <v>249</v>
      </c>
      <c r="D67" s="406" t="s">
        <v>394</v>
      </c>
    </row>
    <row r="68" spans="1:4" x14ac:dyDescent="0.25">
      <c r="A68" s="411">
        <v>67</v>
      </c>
      <c r="B68" s="498" t="s">
        <v>1265</v>
      </c>
      <c r="C68" s="498" t="s">
        <v>1265</v>
      </c>
      <c r="D68" s="406" t="s">
        <v>395</v>
      </c>
    </row>
    <row r="69" spans="1:4" ht="25.5" x14ac:dyDescent="0.25">
      <c r="A69" s="411">
        <v>68</v>
      </c>
      <c r="B69" s="485" t="s">
        <v>1266</v>
      </c>
      <c r="C69" s="485" t="s">
        <v>1266</v>
      </c>
      <c r="D69" s="406" t="s">
        <v>396</v>
      </c>
    </row>
    <row r="70" spans="1:4" x14ac:dyDescent="0.25">
      <c r="A70" s="411">
        <v>69</v>
      </c>
      <c r="B70" s="481" t="s">
        <v>1267</v>
      </c>
      <c r="C70" s="481" t="s">
        <v>1267</v>
      </c>
      <c r="D70" s="406" t="s">
        <v>397</v>
      </c>
    </row>
    <row r="71" spans="1:4" ht="25.5" x14ac:dyDescent="0.25">
      <c r="A71" s="411">
        <v>70</v>
      </c>
      <c r="B71" s="501" t="s">
        <v>1268</v>
      </c>
      <c r="C71" s="501" t="s">
        <v>1268</v>
      </c>
      <c r="D71" s="406" t="s">
        <v>398</v>
      </c>
    </row>
    <row r="72" spans="1:4" x14ac:dyDescent="0.25">
      <c r="A72" s="411">
        <v>71</v>
      </c>
      <c r="B72" s="498" t="s">
        <v>1269</v>
      </c>
      <c r="C72" s="498" t="s">
        <v>1269</v>
      </c>
      <c r="D72" s="406" t="s">
        <v>399</v>
      </c>
    </row>
    <row r="73" spans="1:4" x14ac:dyDescent="0.25">
      <c r="A73" s="411">
        <v>72</v>
      </c>
      <c r="B73" s="502" t="s">
        <v>1270</v>
      </c>
      <c r="C73" s="502" t="s">
        <v>1270</v>
      </c>
      <c r="D73" s="406" t="s">
        <v>400</v>
      </c>
    </row>
    <row r="74" spans="1:4" ht="15.75" x14ac:dyDescent="0.25">
      <c r="A74" s="411">
        <v>73</v>
      </c>
      <c r="B74" s="500" t="s">
        <v>1271</v>
      </c>
      <c r="C74" s="500" t="s">
        <v>1271</v>
      </c>
      <c r="D74" s="406" t="s">
        <v>401</v>
      </c>
    </row>
    <row r="75" spans="1:4" ht="15.75" thickBot="1" x14ac:dyDescent="0.3">
      <c r="A75" s="411">
        <v>74</v>
      </c>
      <c r="B75" s="476" t="s">
        <v>1272</v>
      </c>
      <c r="C75" s="476" t="s">
        <v>1272</v>
      </c>
      <c r="D75" s="406" t="s">
        <v>850</v>
      </c>
    </row>
    <row r="76" spans="1:4" ht="38.25" x14ac:dyDescent="0.25">
      <c r="A76" s="411">
        <v>75</v>
      </c>
      <c r="B76" s="503" t="s">
        <v>1273</v>
      </c>
      <c r="C76" s="503" t="s">
        <v>1273</v>
      </c>
      <c r="D76" s="406" t="s">
        <v>402</v>
      </c>
    </row>
    <row r="77" spans="1:4" ht="36" x14ac:dyDescent="0.25">
      <c r="A77" s="411">
        <v>76</v>
      </c>
      <c r="B77" s="478" t="s">
        <v>1274</v>
      </c>
      <c r="C77" s="478" t="s">
        <v>1274</v>
      </c>
      <c r="D77" s="406" t="s">
        <v>403</v>
      </c>
    </row>
    <row r="78" spans="1:4" ht="31.5" x14ac:dyDescent="0.25">
      <c r="A78" s="411">
        <v>77</v>
      </c>
      <c r="B78" s="483" t="s">
        <v>1275</v>
      </c>
      <c r="C78" s="483" t="s">
        <v>1275</v>
      </c>
      <c r="D78" s="406" t="s">
        <v>404</v>
      </c>
    </row>
    <row r="79" spans="1:4" ht="87" x14ac:dyDescent="0.25">
      <c r="A79" s="411">
        <v>78</v>
      </c>
      <c r="B79" s="504" t="s">
        <v>1276</v>
      </c>
      <c r="C79" s="504" t="s">
        <v>2043</v>
      </c>
      <c r="D79" s="406" t="s">
        <v>405</v>
      </c>
    </row>
    <row r="80" spans="1:4" ht="56.25" x14ac:dyDescent="0.25">
      <c r="A80" s="411">
        <v>79</v>
      </c>
      <c r="B80" s="504" t="s">
        <v>1277</v>
      </c>
      <c r="C80" s="504" t="s">
        <v>1277</v>
      </c>
      <c r="D80" s="406" t="s">
        <v>406</v>
      </c>
    </row>
    <row r="81" spans="1:4" ht="56.25" x14ac:dyDescent="0.25">
      <c r="A81" s="411">
        <v>80</v>
      </c>
      <c r="B81" s="504" t="s">
        <v>1278</v>
      </c>
      <c r="C81" s="504" t="s">
        <v>1278</v>
      </c>
      <c r="D81" s="406" t="s">
        <v>407</v>
      </c>
    </row>
    <row r="82" spans="1:4" ht="22.5" x14ac:dyDescent="0.25">
      <c r="A82" s="411">
        <v>81</v>
      </c>
      <c r="B82" s="504" t="s">
        <v>1279</v>
      </c>
      <c r="C82" s="504" t="s">
        <v>1279</v>
      </c>
      <c r="D82" s="406" t="s">
        <v>408</v>
      </c>
    </row>
    <row r="83" spans="1:4" ht="51.75" thickBot="1" x14ac:dyDescent="0.3">
      <c r="A83" s="411">
        <v>82</v>
      </c>
      <c r="B83" s="505" t="s">
        <v>1280</v>
      </c>
      <c r="C83" s="505" t="s">
        <v>1280</v>
      </c>
      <c r="D83" s="406" t="s">
        <v>409</v>
      </c>
    </row>
    <row r="84" spans="1:4" ht="15.75" thickBot="1" x14ac:dyDescent="0.3">
      <c r="A84" s="411">
        <v>83</v>
      </c>
      <c r="B84" s="506" t="s">
        <v>1281</v>
      </c>
      <c r="C84" s="506" t="s">
        <v>1281</v>
      </c>
      <c r="D84" s="406" t="s">
        <v>410</v>
      </c>
    </row>
    <row r="85" spans="1:4" ht="15.75" thickBot="1" x14ac:dyDescent="0.3">
      <c r="A85" s="411">
        <v>84</v>
      </c>
      <c r="B85" s="507" t="s">
        <v>1282</v>
      </c>
      <c r="C85" s="507" t="s">
        <v>1282</v>
      </c>
      <c r="D85" s="406" t="s">
        <v>411</v>
      </c>
    </row>
    <row r="86" spans="1:4" ht="15.75" thickBot="1" x14ac:dyDescent="0.3">
      <c r="A86" s="411">
        <v>85</v>
      </c>
      <c r="B86" s="508" t="s">
        <v>1283</v>
      </c>
      <c r="C86" s="508" t="s">
        <v>1283</v>
      </c>
      <c r="D86" s="406" t="s">
        <v>412</v>
      </c>
    </row>
    <row r="87" spans="1:4" ht="15.75" thickBot="1" x14ac:dyDescent="0.3">
      <c r="A87" s="411">
        <v>86</v>
      </c>
      <c r="B87" s="507" t="s">
        <v>1284</v>
      </c>
      <c r="C87" s="507" t="s">
        <v>1284</v>
      </c>
      <c r="D87" s="406" t="s">
        <v>413</v>
      </c>
    </row>
    <row r="88" spans="1:4" ht="39" thickBot="1" x14ac:dyDescent="0.3">
      <c r="A88" s="411">
        <v>87</v>
      </c>
      <c r="B88" s="508" t="s">
        <v>1285</v>
      </c>
      <c r="C88" s="508" t="s">
        <v>1285</v>
      </c>
      <c r="D88" s="406" t="s">
        <v>414</v>
      </c>
    </row>
    <row r="89" spans="1:4" ht="38.25" x14ac:dyDescent="0.25">
      <c r="A89" s="411">
        <v>88</v>
      </c>
      <c r="B89" s="509" t="s">
        <v>1286</v>
      </c>
      <c r="C89" s="509" t="s">
        <v>1286</v>
      </c>
      <c r="D89" s="406" t="s">
        <v>415</v>
      </c>
    </row>
    <row r="90" spans="1:4" ht="18" x14ac:dyDescent="0.25">
      <c r="A90" s="411">
        <v>89</v>
      </c>
      <c r="B90" s="478" t="s">
        <v>1287</v>
      </c>
      <c r="C90" s="478" t="s">
        <v>1287</v>
      </c>
      <c r="D90" s="406" t="s">
        <v>416</v>
      </c>
    </row>
    <row r="91" spans="1:4" ht="15.75" x14ac:dyDescent="0.25">
      <c r="A91" s="411">
        <v>90</v>
      </c>
      <c r="B91" s="483" t="s">
        <v>1288</v>
      </c>
      <c r="C91" s="483" t="s">
        <v>1288</v>
      </c>
      <c r="D91" s="406" t="s">
        <v>417</v>
      </c>
    </row>
    <row r="92" spans="1:4" ht="30" x14ac:dyDescent="0.25">
      <c r="A92" s="411">
        <v>91</v>
      </c>
      <c r="B92" s="510" t="s">
        <v>1289</v>
      </c>
      <c r="C92" s="510" t="s">
        <v>1289</v>
      </c>
      <c r="D92" s="406" t="s">
        <v>418</v>
      </c>
    </row>
    <row r="93" spans="1:4" ht="102" x14ac:dyDescent="0.25">
      <c r="A93" s="411">
        <v>92</v>
      </c>
      <c r="B93" s="505" t="s">
        <v>1290</v>
      </c>
      <c r="C93" s="505" t="s">
        <v>1290</v>
      </c>
      <c r="D93" s="406" t="s">
        <v>419</v>
      </c>
    </row>
    <row r="94" spans="1:4" ht="25.5" x14ac:dyDescent="0.25">
      <c r="A94" s="411">
        <v>93</v>
      </c>
      <c r="B94" s="505" t="s">
        <v>1291</v>
      </c>
      <c r="C94" s="505" t="s">
        <v>1291</v>
      </c>
      <c r="D94" s="406" t="s">
        <v>420</v>
      </c>
    </row>
    <row r="95" spans="1:4" x14ac:dyDescent="0.25">
      <c r="A95" s="411">
        <v>94</v>
      </c>
      <c r="B95" s="510" t="s">
        <v>1292</v>
      </c>
      <c r="C95" s="510" t="s">
        <v>1292</v>
      </c>
      <c r="D95" s="406" t="s">
        <v>421</v>
      </c>
    </row>
    <row r="96" spans="1:4" x14ac:dyDescent="0.25">
      <c r="A96" s="411">
        <v>95</v>
      </c>
      <c r="B96" s="481" t="s">
        <v>1293</v>
      </c>
      <c r="C96" s="481" t="s">
        <v>1293</v>
      </c>
      <c r="D96" s="406" t="s">
        <v>422</v>
      </c>
    </row>
    <row r="97" spans="1:4" x14ac:dyDescent="0.25">
      <c r="A97" s="411">
        <v>96</v>
      </c>
      <c r="B97" s="481" t="s">
        <v>1294</v>
      </c>
      <c r="C97" s="481" t="s">
        <v>1294</v>
      </c>
      <c r="D97" s="406" t="s">
        <v>423</v>
      </c>
    </row>
    <row r="98" spans="1:4" x14ac:dyDescent="0.25">
      <c r="A98" s="411">
        <v>97</v>
      </c>
      <c r="B98" s="481" t="s">
        <v>1295</v>
      </c>
      <c r="C98" s="481" t="s">
        <v>1295</v>
      </c>
      <c r="D98" s="406" t="s">
        <v>424</v>
      </c>
    </row>
    <row r="99" spans="1:4" x14ac:dyDescent="0.25">
      <c r="A99" s="411">
        <v>98</v>
      </c>
      <c r="B99" s="511" t="s">
        <v>1296</v>
      </c>
      <c r="C99" s="511" t="s">
        <v>1296</v>
      </c>
      <c r="D99" s="406" t="s">
        <v>425</v>
      </c>
    </row>
    <row r="100" spans="1:4" x14ac:dyDescent="0.25">
      <c r="A100" s="411">
        <v>99</v>
      </c>
      <c r="B100" s="481" t="s">
        <v>1297</v>
      </c>
      <c r="C100" s="481" t="s">
        <v>1297</v>
      </c>
      <c r="D100" s="406" t="s">
        <v>426</v>
      </c>
    </row>
    <row r="101" spans="1:4" x14ac:dyDescent="0.25">
      <c r="A101" s="411">
        <v>100</v>
      </c>
      <c r="B101" s="510" t="s">
        <v>1298</v>
      </c>
      <c r="C101" s="510" t="s">
        <v>1298</v>
      </c>
      <c r="D101" s="406" t="s">
        <v>427</v>
      </c>
    </row>
    <row r="102" spans="1:4" x14ac:dyDescent="0.25">
      <c r="A102" s="411">
        <v>101</v>
      </c>
      <c r="B102" s="481" t="s">
        <v>1299</v>
      </c>
      <c r="C102" s="481" t="s">
        <v>1299</v>
      </c>
      <c r="D102" s="406" t="s">
        <v>428</v>
      </c>
    </row>
    <row r="103" spans="1:4" x14ac:dyDescent="0.25">
      <c r="A103" s="411">
        <v>102</v>
      </c>
      <c r="B103" s="498" t="s">
        <v>1300</v>
      </c>
      <c r="C103" s="498" t="s">
        <v>1300</v>
      </c>
      <c r="D103" s="406" t="s">
        <v>430</v>
      </c>
    </row>
    <row r="104" spans="1:4" ht="38.25" x14ac:dyDescent="0.25">
      <c r="A104" s="411">
        <v>103</v>
      </c>
      <c r="B104" s="498" t="s">
        <v>1301</v>
      </c>
      <c r="C104" s="498" t="s">
        <v>1301</v>
      </c>
      <c r="D104" s="406" t="s">
        <v>431</v>
      </c>
    </row>
    <row r="105" spans="1:4" ht="56.25" x14ac:dyDescent="0.25">
      <c r="A105" s="411">
        <v>104</v>
      </c>
      <c r="B105" s="512" t="s">
        <v>1302</v>
      </c>
      <c r="C105" s="512" t="s">
        <v>1302</v>
      </c>
      <c r="D105" s="406" t="s">
        <v>432</v>
      </c>
    </row>
    <row r="106" spans="1:4" ht="45" x14ac:dyDescent="0.25">
      <c r="A106" s="411">
        <v>105</v>
      </c>
      <c r="B106" s="512" t="s">
        <v>1303</v>
      </c>
      <c r="C106" s="512" t="s">
        <v>1303</v>
      </c>
      <c r="D106" s="406" t="s">
        <v>433</v>
      </c>
    </row>
    <row r="107" spans="1:4" ht="38.25" x14ac:dyDescent="0.25">
      <c r="A107" s="411">
        <v>106</v>
      </c>
      <c r="B107" s="498" t="s">
        <v>1304</v>
      </c>
      <c r="C107" s="498" t="s">
        <v>1304</v>
      </c>
      <c r="D107" s="406" t="s">
        <v>434</v>
      </c>
    </row>
    <row r="108" spans="1:4" ht="90" x14ac:dyDescent="0.25">
      <c r="A108" s="411">
        <v>107</v>
      </c>
      <c r="B108" s="513" t="s">
        <v>1305</v>
      </c>
      <c r="C108" s="513" t="s">
        <v>1305</v>
      </c>
      <c r="D108" s="406" t="s">
        <v>435</v>
      </c>
    </row>
    <row r="109" spans="1:4" ht="25.5" x14ac:dyDescent="0.25">
      <c r="A109" s="411">
        <v>108</v>
      </c>
      <c r="B109" s="481" t="s">
        <v>1306</v>
      </c>
      <c r="C109" s="481" t="s">
        <v>1306</v>
      </c>
      <c r="D109" s="406" t="s">
        <v>436</v>
      </c>
    </row>
    <row r="110" spans="1:4" x14ac:dyDescent="0.25">
      <c r="A110" s="411">
        <v>109</v>
      </c>
      <c r="B110" s="498" t="s">
        <v>1307</v>
      </c>
      <c r="C110" s="498" t="s">
        <v>1307</v>
      </c>
      <c r="D110" s="406" t="s">
        <v>437</v>
      </c>
    </row>
    <row r="111" spans="1:4" x14ac:dyDescent="0.25">
      <c r="A111" s="411">
        <v>110</v>
      </c>
      <c r="B111" s="498" t="s">
        <v>1308</v>
      </c>
      <c r="C111" s="498" t="s">
        <v>1308</v>
      </c>
      <c r="D111" s="406" t="s">
        <v>438</v>
      </c>
    </row>
    <row r="112" spans="1:4" x14ac:dyDescent="0.25">
      <c r="A112" s="411">
        <v>111</v>
      </c>
      <c r="B112" s="498" t="s">
        <v>1309</v>
      </c>
      <c r="C112" s="498" t="s">
        <v>1309</v>
      </c>
      <c r="D112" s="406" t="s">
        <v>439</v>
      </c>
    </row>
    <row r="113" spans="1:4" x14ac:dyDescent="0.25">
      <c r="A113" s="411">
        <v>112</v>
      </c>
      <c r="B113" s="498" t="s">
        <v>1310</v>
      </c>
      <c r="C113" s="498" t="s">
        <v>1310</v>
      </c>
      <c r="D113" s="406" t="s">
        <v>440</v>
      </c>
    </row>
    <row r="114" spans="1:4" x14ac:dyDescent="0.25">
      <c r="A114" s="411">
        <v>113</v>
      </c>
      <c r="B114" s="498" t="s">
        <v>1311</v>
      </c>
      <c r="C114" s="498" t="s">
        <v>1311</v>
      </c>
      <c r="D114" s="406" t="s">
        <v>441</v>
      </c>
    </row>
    <row r="115" spans="1:4" x14ac:dyDescent="0.25">
      <c r="A115" s="411">
        <v>114</v>
      </c>
      <c r="B115" s="498" t="s">
        <v>1312</v>
      </c>
      <c r="C115" s="498" t="s">
        <v>1312</v>
      </c>
      <c r="D115" s="406" t="s">
        <v>442</v>
      </c>
    </row>
    <row r="116" spans="1:4" ht="22.5" x14ac:dyDescent="0.25">
      <c r="A116" s="411">
        <v>115</v>
      </c>
      <c r="B116" s="514" t="s">
        <v>1313</v>
      </c>
      <c r="C116" s="514" t="s">
        <v>1313</v>
      </c>
      <c r="D116" s="406" t="s">
        <v>443</v>
      </c>
    </row>
    <row r="117" spans="1:4" x14ac:dyDescent="0.25">
      <c r="A117" s="411">
        <v>116</v>
      </c>
      <c r="B117" s="510" t="s">
        <v>1314</v>
      </c>
      <c r="C117" s="510" t="s">
        <v>1314</v>
      </c>
      <c r="D117" s="406" t="s">
        <v>444</v>
      </c>
    </row>
    <row r="118" spans="1:4" ht="25.5" x14ac:dyDescent="0.25">
      <c r="A118" s="411">
        <v>117</v>
      </c>
      <c r="B118" s="481" t="s">
        <v>1315</v>
      </c>
      <c r="C118" s="481" t="s">
        <v>1315</v>
      </c>
      <c r="D118" s="406" t="s">
        <v>445</v>
      </c>
    </row>
    <row r="119" spans="1:4" ht="33.75" x14ac:dyDescent="0.25">
      <c r="A119" s="411">
        <v>118</v>
      </c>
      <c r="B119" s="512" t="s">
        <v>1316</v>
      </c>
      <c r="C119" s="512" t="s">
        <v>1316</v>
      </c>
      <c r="D119" s="406" t="s">
        <v>446</v>
      </c>
    </row>
    <row r="120" spans="1:4" x14ac:dyDescent="0.25">
      <c r="A120" s="411">
        <v>119</v>
      </c>
      <c r="B120" s="481" t="s">
        <v>1317</v>
      </c>
      <c r="C120" s="481" t="s">
        <v>1317</v>
      </c>
      <c r="D120" s="406" t="s">
        <v>447</v>
      </c>
    </row>
    <row r="121" spans="1:4" x14ac:dyDescent="0.25">
      <c r="A121" s="411">
        <v>120</v>
      </c>
      <c r="B121" s="481" t="s">
        <v>1318</v>
      </c>
      <c r="C121" s="481" t="s">
        <v>1318</v>
      </c>
      <c r="D121" s="406" t="s">
        <v>449</v>
      </c>
    </row>
    <row r="122" spans="1:4" x14ac:dyDescent="0.25">
      <c r="A122" s="411">
        <v>121</v>
      </c>
      <c r="B122" s="481" t="s">
        <v>1319</v>
      </c>
      <c r="C122" s="481" t="s">
        <v>1319</v>
      </c>
      <c r="D122" s="406" t="s">
        <v>450</v>
      </c>
    </row>
    <row r="123" spans="1:4" x14ac:dyDescent="0.25">
      <c r="A123" s="411">
        <v>122</v>
      </c>
      <c r="B123" s="481" t="s">
        <v>1320</v>
      </c>
      <c r="C123" s="481" t="s">
        <v>1320</v>
      </c>
      <c r="D123" s="406" t="s">
        <v>451</v>
      </c>
    </row>
    <row r="124" spans="1:4" x14ac:dyDescent="0.25">
      <c r="A124" s="411">
        <v>123</v>
      </c>
      <c r="B124" s="481" t="s">
        <v>1321</v>
      </c>
      <c r="C124" s="481" t="s">
        <v>1321</v>
      </c>
      <c r="D124" s="406" t="s">
        <v>452</v>
      </c>
    </row>
    <row r="125" spans="1:4" x14ac:dyDescent="0.25">
      <c r="A125" s="411">
        <v>124</v>
      </c>
      <c r="B125" s="481" t="s">
        <v>1322</v>
      </c>
      <c r="C125" s="481" t="s">
        <v>1322</v>
      </c>
      <c r="D125" s="406" t="s">
        <v>453</v>
      </c>
    </row>
    <row r="126" spans="1:4" x14ac:dyDescent="0.25">
      <c r="A126" s="411">
        <v>125</v>
      </c>
      <c r="B126" s="481" t="s">
        <v>1323</v>
      </c>
      <c r="C126" s="481" t="s">
        <v>1323</v>
      </c>
      <c r="D126" s="406" t="s">
        <v>454</v>
      </c>
    </row>
    <row r="127" spans="1:4" x14ac:dyDescent="0.25">
      <c r="A127" s="411">
        <v>126</v>
      </c>
      <c r="B127" s="481" t="s">
        <v>1324</v>
      </c>
      <c r="C127" s="481" t="s">
        <v>1324</v>
      </c>
      <c r="D127" s="406" t="s">
        <v>455</v>
      </c>
    </row>
    <row r="128" spans="1:4" ht="15.75" thickBot="1" x14ac:dyDescent="0.3">
      <c r="A128" s="411">
        <v>127</v>
      </c>
      <c r="B128" s="481" t="s">
        <v>1325</v>
      </c>
      <c r="C128" s="481" t="s">
        <v>1325</v>
      </c>
      <c r="D128" s="406" t="s">
        <v>448</v>
      </c>
    </row>
    <row r="129" spans="1:4" ht="38.25" x14ac:dyDescent="0.25">
      <c r="A129" s="411">
        <v>128</v>
      </c>
      <c r="B129" s="503" t="s">
        <v>1326</v>
      </c>
      <c r="C129" s="503" t="s">
        <v>1326</v>
      </c>
      <c r="D129" s="406" t="s">
        <v>456</v>
      </c>
    </row>
    <row r="130" spans="1:4" x14ac:dyDescent="0.25">
      <c r="A130" s="411">
        <v>129</v>
      </c>
      <c r="B130" s="476" t="s">
        <v>1327</v>
      </c>
      <c r="C130" s="476" t="s">
        <v>1327</v>
      </c>
      <c r="D130" s="406" t="s">
        <v>460</v>
      </c>
    </row>
    <row r="131" spans="1:4" x14ac:dyDescent="0.25">
      <c r="A131" s="411">
        <v>130</v>
      </c>
      <c r="B131" s="476" t="s">
        <v>1328</v>
      </c>
      <c r="C131" s="476" t="s">
        <v>1328</v>
      </c>
      <c r="D131" s="406" t="s">
        <v>457</v>
      </c>
    </row>
    <row r="132" spans="1:4" x14ac:dyDescent="0.25">
      <c r="A132" s="411">
        <v>131</v>
      </c>
      <c r="B132" s="476" t="s">
        <v>1329</v>
      </c>
      <c r="C132" s="476" t="s">
        <v>1329</v>
      </c>
      <c r="D132" s="406" t="s">
        <v>458</v>
      </c>
    </row>
    <row r="133" spans="1:4" ht="18" x14ac:dyDescent="0.25">
      <c r="A133" s="411">
        <v>132</v>
      </c>
      <c r="B133" s="478" t="s">
        <v>1330</v>
      </c>
      <c r="C133" s="478" t="s">
        <v>1330</v>
      </c>
      <c r="D133" s="406" t="s">
        <v>459</v>
      </c>
    </row>
    <row r="134" spans="1:4" x14ac:dyDescent="0.25">
      <c r="A134" s="411">
        <v>133</v>
      </c>
      <c r="B134" s="510" t="s">
        <v>1331</v>
      </c>
      <c r="C134" s="510" t="s">
        <v>1331</v>
      </c>
      <c r="D134" s="406" t="s">
        <v>461</v>
      </c>
    </row>
    <row r="135" spans="1:4" ht="33.75" x14ac:dyDescent="0.25">
      <c r="A135" s="411">
        <v>134</v>
      </c>
      <c r="B135" s="504" t="s">
        <v>1332</v>
      </c>
      <c r="C135" s="504" t="s">
        <v>1332</v>
      </c>
      <c r="D135" s="406" t="s">
        <v>462</v>
      </c>
    </row>
    <row r="136" spans="1:4" ht="45" x14ac:dyDescent="0.25">
      <c r="A136" s="411">
        <v>135</v>
      </c>
      <c r="B136" s="504" t="s">
        <v>1333</v>
      </c>
      <c r="C136" s="504" t="s">
        <v>1333</v>
      </c>
      <c r="D136" s="406" t="s">
        <v>463</v>
      </c>
    </row>
    <row r="137" spans="1:4" ht="22.5" x14ac:dyDescent="0.25">
      <c r="A137" s="411">
        <v>136</v>
      </c>
      <c r="B137" s="504" t="s">
        <v>1334</v>
      </c>
      <c r="C137" s="504" t="s">
        <v>1334</v>
      </c>
      <c r="D137" s="406" t="s">
        <v>464</v>
      </c>
    </row>
    <row r="138" spans="1:4" ht="38.25" x14ac:dyDescent="0.25">
      <c r="A138" s="411">
        <v>137</v>
      </c>
      <c r="B138" s="505" t="s">
        <v>1335</v>
      </c>
      <c r="C138" s="505" t="s">
        <v>1335</v>
      </c>
      <c r="D138" s="406" t="s">
        <v>472</v>
      </c>
    </row>
    <row r="139" spans="1:4" x14ac:dyDescent="0.25">
      <c r="A139" s="411">
        <v>138</v>
      </c>
      <c r="B139" s="515" t="s">
        <v>1336</v>
      </c>
      <c r="C139" s="515" t="s">
        <v>1336</v>
      </c>
      <c r="D139" s="406" t="s">
        <v>510</v>
      </c>
    </row>
    <row r="140" spans="1:4" x14ac:dyDescent="0.25">
      <c r="A140" s="411">
        <v>139</v>
      </c>
      <c r="B140" s="516" t="s">
        <v>1337</v>
      </c>
      <c r="C140" s="516" t="s">
        <v>1337</v>
      </c>
      <c r="D140" s="406" t="s">
        <v>465</v>
      </c>
    </row>
    <row r="141" spans="1:4" ht="15.75" thickBot="1" x14ac:dyDescent="0.3">
      <c r="A141" s="411">
        <v>140</v>
      </c>
      <c r="B141" s="508" t="s">
        <v>1338</v>
      </c>
      <c r="C141" s="508" t="s">
        <v>1338</v>
      </c>
      <c r="D141" s="406" t="s">
        <v>474</v>
      </c>
    </row>
    <row r="142" spans="1:4" x14ac:dyDescent="0.25">
      <c r="A142" s="411">
        <v>141</v>
      </c>
      <c r="B142" s="510" t="s">
        <v>1339</v>
      </c>
      <c r="C142" s="510" t="s">
        <v>1339</v>
      </c>
      <c r="D142" s="406" t="s">
        <v>466</v>
      </c>
    </row>
    <row r="143" spans="1:4" ht="33.75" x14ac:dyDescent="0.25">
      <c r="A143" s="411">
        <v>142</v>
      </c>
      <c r="B143" s="504" t="s">
        <v>1340</v>
      </c>
      <c r="C143" s="504" t="s">
        <v>1340</v>
      </c>
      <c r="D143" s="406" t="s">
        <v>467</v>
      </c>
    </row>
    <row r="144" spans="1:4" ht="22.5" x14ac:dyDescent="0.25">
      <c r="A144" s="411">
        <v>143</v>
      </c>
      <c r="B144" s="504" t="s">
        <v>1341</v>
      </c>
      <c r="C144" s="504" t="s">
        <v>1341</v>
      </c>
      <c r="D144" s="406" t="s">
        <v>468</v>
      </c>
    </row>
    <row r="145" spans="1:4" ht="21" x14ac:dyDescent="0.25">
      <c r="A145" s="411">
        <v>144</v>
      </c>
      <c r="B145" s="517" t="s">
        <v>1342</v>
      </c>
      <c r="C145" s="517" t="s">
        <v>1342</v>
      </c>
      <c r="D145" s="406" t="s">
        <v>469</v>
      </c>
    </row>
    <row r="146" spans="1:4" ht="33.75" x14ac:dyDescent="0.25">
      <c r="A146" s="411">
        <v>145</v>
      </c>
      <c r="B146" s="504" t="s">
        <v>1343</v>
      </c>
      <c r="C146" s="504" t="s">
        <v>1343</v>
      </c>
      <c r="D146" s="406" t="s">
        <v>470</v>
      </c>
    </row>
    <row r="147" spans="1:4" ht="33.75" x14ac:dyDescent="0.25">
      <c r="A147" s="411">
        <v>146</v>
      </c>
      <c r="B147" s="504" t="s">
        <v>1344</v>
      </c>
      <c r="C147" s="504" t="s">
        <v>1344</v>
      </c>
      <c r="D147" s="406" t="s">
        <v>471</v>
      </c>
    </row>
    <row r="148" spans="1:4" ht="15.75" thickBot="1" x14ac:dyDescent="0.3">
      <c r="A148" s="411">
        <v>147</v>
      </c>
      <c r="B148" s="508" t="s">
        <v>1345</v>
      </c>
      <c r="C148" s="508" t="s">
        <v>1345</v>
      </c>
      <c r="D148" s="406" t="s">
        <v>1153</v>
      </c>
    </row>
    <row r="149" spans="1:4" ht="15.75" thickBot="1" x14ac:dyDescent="0.3">
      <c r="A149" s="411">
        <v>148</v>
      </c>
      <c r="B149" s="508" t="s">
        <v>1346</v>
      </c>
      <c r="C149" s="508" t="s">
        <v>1346</v>
      </c>
      <c r="D149" s="406" t="s">
        <v>473</v>
      </c>
    </row>
    <row r="150" spans="1:4" ht="15.75" x14ac:dyDescent="0.25">
      <c r="A150" s="411">
        <v>149</v>
      </c>
      <c r="B150" s="483" t="s">
        <v>1347</v>
      </c>
      <c r="C150" s="483" t="s">
        <v>1347</v>
      </c>
      <c r="D150" s="406" t="s">
        <v>475</v>
      </c>
    </row>
    <row r="151" spans="1:4" x14ac:dyDescent="0.25">
      <c r="A151" s="411">
        <v>150</v>
      </c>
      <c r="B151" s="481" t="s">
        <v>1348</v>
      </c>
      <c r="C151" s="481" t="s">
        <v>1348</v>
      </c>
      <c r="D151" s="406" t="s">
        <v>476</v>
      </c>
    </row>
    <row r="152" spans="1:4" ht="33.75" x14ac:dyDescent="0.25">
      <c r="A152" s="411">
        <v>151</v>
      </c>
      <c r="B152" s="504" t="s">
        <v>1349</v>
      </c>
      <c r="C152" s="504" t="s">
        <v>1349</v>
      </c>
      <c r="D152" s="406" t="s">
        <v>477</v>
      </c>
    </row>
    <row r="153" spans="1:4" x14ac:dyDescent="0.25">
      <c r="A153" s="411">
        <v>152</v>
      </c>
      <c r="B153" s="481" t="s">
        <v>1350</v>
      </c>
      <c r="C153" s="481" t="s">
        <v>1350</v>
      </c>
      <c r="D153" s="406" t="s">
        <v>478</v>
      </c>
    </row>
    <row r="154" spans="1:4" ht="33.75" x14ac:dyDescent="0.25">
      <c r="A154" s="411">
        <v>153</v>
      </c>
      <c r="B154" s="512" t="s">
        <v>1351</v>
      </c>
      <c r="C154" s="512" t="s">
        <v>1351</v>
      </c>
      <c r="D154" s="406" t="s">
        <v>479</v>
      </c>
    </row>
    <row r="155" spans="1:4" x14ac:dyDescent="0.25">
      <c r="A155" s="411">
        <v>154</v>
      </c>
      <c r="B155" s="481" t="s">
        <v>1352</v>
      </c>
      <c r="C155" s="481" t="s">
        <v>1352</v>
      </c>
      <c r="D155" s="406" t="s">
        <v>480</v>
      </c>
    </row>
    <row r="156" spans="1:4" ht="56.25" x14ac:dyDescent="0.25">
      <c r="A156" s="411">
        <v>155</v>
      </c>
      <c r="B156" s="504" t="s">
        <v>1353</v>
      </c>
      <c r="C156" s="504" t="s">
        <v>1353</v>
      </c>
      <c r="D156" s="406" t="s">
        <v>481</v>
      </c>
    </row>
    <row r="157" spans="1:4" ht="22.5" x14ac:dyDescent="0.25">
      <c r="A157" s="411">
        <v>156</v>
      </c>
      <c r="B157" s="504" t="s">
        <v>1354</v>
      </c>
      <c r="C157" s="504" t="s">
        <v>1354</v>
      </c>
      <c r="D157" s="406"/>
    </row>
    <row r="158" spans="1:4" ht="33.75" x14ac:dyDescent="0.25">
      <c r="A158" s="411">
        <v>157</v>
      </c>
      <c r="B158" s="504" t="s">
        <v>1355</v>
      </c>
      <c r="C158" s="504" t="s">
        <v>1355</v>
      </c>
      <c r="D158" s="406" t="s">
        <v>482</v>
      </c>
    </row>
    <row r="159" spans="1:4" x14ac:dyDescent="0.25">
      <c r="A159" s="411">
        <v>158</v>
      </c>
      <c r="B159" s="504" t="s">
        <v>1356</v>
      </c>
      <c r="C159" s="504" t="s">
        <v>1356</v>
      </c>
      <c r="D159" s="406" t="s">
        <v>483</v>
      </c>
    </row>
    <row r="160" spans="1:4" ht="45" x14ac:dyDescent="0.25">
      <c r="A160" s="411">
        <v>159</v>
      </c>
      <c r="B160" s="504" t="s">
        <v>1357</v>
      </c>
      <c r="C160" s="504" t="s">
        <v>1357</v>
      </c>
      <c r="D160" s="406" t="s">
        <v>484</v>
      </c>
    </row>
    <row r="161" spans="1:4" ht="33.75" x14ac:dyDescent="0.25">
      <c r="A161" s="411">
        <v>160</v>
      </c>
      <c r="B161" s="512" t="s">
        <v>1358</v>
      </c>
      <c r="C161" s="512" t="s">
        <v>1358</v>
      </c>
      <c r="D161" s="406" t="s">
        <v>485</v>
      </c>
    </row>
    <row r="162" spans="1:4" ht="22.5" x14ac:dyDescent="0.25">
      <c r="A162" s="411">
        <v>161</v>
      </c>
      <c r="B162" s="512" t="s">
        <v>1359</v>
      </c>
      <c r="C162" s="512" t="s">
        <v>1359</v>
      </c>
      <c r="D162" s="406" t="s">
        <v>486</v>
      </c>
    </row>
    <row r="163" spans="1:4" ht="47.25" x14ac:dyDescent="0.25">
      <c r="A163" s="411">
        <v>162</v>
      </c>
      <c r="B163" s="483" t="s">
        <v>1360</v>
      </c>
      <c r="C163" s="483" t="s">
        <v>1360</v>
      </c>
      <c r="D163" s="406" t="s">
        <v>487</v>
      </c>
    </row>
    <row r="164" spans="1:4" ht="25.5" x14ac:dyDescent="0.25">
      <c r="A164" s="411">
        <v>163</v>
      </c>
      <c r="B164" s="481" t="s">
        <v>1361</v>
      </c>
      <c r="C164" s="481" t="s">
        <v>1361</v>
      </c>
      <c r="D164" s="406" t="s">
        <v>488</v>
      </c>
    </row>
    <row r="165" spans="1:4" ht="33.75" x14ac:dyDescent="0.25">
      <c r="A165" s="411">
        <v>164</v>
      </c>
      <c r="B165" s="504" t="s">
        <v>1362</v>
      </c>
      <c r="C165" s="504" t="s">
        <v>1362</v>
      </c>
      <c r="D165" s="406" t="s">
        <v>489</v>
      </c>
    </row>
    <row r="166" spans="1:4" ht="22.5" x14ac:dyDescent="0.25">
      <c r="A166" s="411">
        <v>165</v>
      </c>
      <c r="B166" s="504" t="s">
        <v>1363</v>
      </c>
      <c r="C166" s="504" t="s">
        <v>1363</v>
      </c>
      <c r="D166" s="406" t="s">
        <v>490</v>
      </c>
    </row>
    <row r="167" spans="1:4" ht="33.75" x14ac:dyDescent="0.25">
      <c r="A167" s="411">
        <v>166</v>
      </c>
      <c r="B167" s="504" t="s">
        <v>1364</v>
      </c>
      <c r="C167" s="504" t="s">
        <v>1364</v>
      </c>
      <c r="D167" s="406" t="s">
        <v>491</v>
      </c>
    </row>
    <row r="168" spans="1:4" ht="22.5" x14ac:dyDescent="0.25">
      <c r="A168" s="411">
        <v>167</v>
      </c>
      <c r="B168" s="504" t="s">
        <v>1365</v>
      </c>
      <c r="C168" s="504" t="s">
        <v>1365</v>
      </c>
      <c r="D168" s="406" t="s">
        <v>492</v>
      </c>
    </row>
    <row r="169" spans="1:4" x14ac:dyDescent="0.25">
      <c r="A169" s="411">
        <v>168</v>
      </c>
      <c r="B169" s="504" t="s">
        <v>1366</v>
      </c>
      <c r="C169" s="504" t="s">
        <v>1366</v>
      </c>
      <c r="D169" s="406" t="s">
        <v>493</v>
      </c>
    </row>
    <row r="170" spans="1:4" x14ac:dyDescent="0.25">
      <c r="A170" s="411">
        <v>169</v>
      </c>
      <c r="B170" s="504" t="s">
        <v>1367</v>
      </c>
      <c r="C170" s="504" t="s">
        <v>1367</v>
      </c>
      <c r="D170" s="406" t="s">
        <v>908</v>
      </c>
    </row>
    <row r="171" spans="1:4" x14ac:dyDescent="0.25">
      <c r="A171" s="411">
        <v>170</v>
      </c>
      <c r="B171" s="504" t="s">
        <v>1368</v>
      </c>
      <c r="C171" s="504" t="s">
        <v>1368</v>
      </c>
      <c r="D171" s="406" t="s">
        <v>912</v>
      </c>
    </row>
    <row r="172" spans="1:4" x14ac:dyDescent="0.25">
      <c r="A172" s="411">
        <v>171</v>
      </c>
      <c r="B172" s="504" t="s">
        <v>1369</v>
      </c>
      <c r="C172" s="504" t="s">
        <v>1369</v>
      </c>
      <c r="D172" s="406" t="s">
        <v>494</v>
      </c>
    </row>
    <row r="173" spans="1:4" x14ac:dyDescent="0.25">
      <c r="A173" s="411">
        <v>172</v>
      </c>
      <c r="B173" s="504" t="s">
        <v>1370</v>
      </c>
      <c r="C173" s="504" t="s">
        <v>1370</v>
      </c>
      <c r="D173" s="406" t="s">
        <v>495</v>
      </c>
    </row>
    <row r="174" spans="1:4" ht="22.5" x14ac:dyDescent="0.25">
      <c r="A174" s="411">
        <v>173</v>
      </c>
      <c r="B174" s="504" t="s">
        <v>1371</v>
      </c>
      <c r="C174" s="504" t="s">
        <v>1371</v>
      </c>
      <c r="D174" s="406" t="s">
        <v>496</v>
      </c>
    </row>
    <row r="175" spans="1:4" ht="22.5" x14ac:dyDescent="0.25">
      <c r="A175" s="411">
        <v>174</v>
      </c>
      <c r="B175" s="504" t="s">
        <v>1372</v>
      </c>
      <c r="C175" s="504" t="s">
        <v>1372</v>
      </c>
      <c r="D175" s="406" t="s">
        <v>497</v>
      </c>
    </row>
    <row r="176" spans="1:4" x14ac:dyDescent="0.25">
      <c r="A176" s="411">
        <v>175</v>
      </c>
      <c r="B176" s="504" t="s">
        <v>1373</v>
      </c>
      <c r="C176" s="504" t="s">
        <v>1373</v>
      </c>
      <c r="D176" s="406" t="s">
        <v>498</v>
      </c>
    </row>
    <row r="177" spans="1:4" x14ac:dyDescent="0.25">
      <c r="A177" s="411">
        <v>176</v>
      </c>
      <c r="B177" s="504" t="s">
        <v>1374</v>
      </c>
      <c r="C177" s="504" t="s">
        <v>1374</v>
      </c>
      <c r="D177" s="406" t="s">
        <v>499</v>
      </c>
    </row>
    <row r="178" spans="1:4" x14ac:dyDescent="0.25">
      <c r="A178" s="411">
        <v>177</v>
      </c>
      <c r="B178" s="517" t="s">
        <v>1375</v>
      </c>
      <c r="C178" s="517" t="s">
        <v>1375</v>
      </c>
      <c r="D178" s="406" t="s">
        <v>500</v>
      </c>
    </row>
    <row r="179" spans="1:4" ht="22.5" x14ac:dyDescent="0.25">
      <c r="A179" s="411">
        <v>178</v>
      </c>
      <c r="B179" s="504" t="s">
        <v>1376</v>
      </c>
      <c r="C179" s="504" t="s">
        <v>1376</v>
      </c>
      <c r="D179" s="406" t="s">
        <v>501</v>
      </c>
    </row>
    <row r="180" spans="1:4" ht="33.75" x14ac:dyDescent="0.25">
      <c r="A180" s="411">
        <v>179</v>
      </c>
      <c r="B180" s="504" t="s">
        <v>1377</v>
      </c>
      <c r="C180" s="504" t="s">
        <v>1377</v>
      </c>
      <c r="D180" s="406" t="s">
        <v>502</v>
      </c>
    </row>
    <row r="181" spans="1:4" ht="22.5" x14ac:dyDescent="0.25">
      <c r="A181" s="411">
        <v>180</v>
      </c>
      <c r="B181" s="504" t="s">
        <v>1378</v>
      </c>
      <c r="C181" s="504" t="s">
        <v>1378</v>
      </c>
      <c r="D181" s="406" t="s">
        <v>503</v>
      </c>
    </row>
    <row r="182" spans="1:4" ht="15.75" thickBot="1" x14ac:dyDescent="0.3">
      <c r="A182" s="411">
        <v>181</v>
      </c>
      <c r="B182" s="508" t="s">
        <v>1379</v>
      </c>
      <c r="C182" s="508" t="s">
        <v>1379</v>
      </c>
      <c r="D182" s="406" t="s">
        <v>504</v>
      </c>
    </row>
    <row r="183" spans="1:4" ht="15.75" thickBot="1" x14ac:dyDescent="0.3">
      <c r="A183" s="411">
        <v>182</v>
      </c>
      <c r="B183" s="508" t="s">
        <v>1380</v>
      </c>
      <c r="C183" s="508" t="s">
        <v>1380</v>
      </c>
      <c r="D183" s="406" t="s">
        <v>505</v>
      </c>
    </row>
    <row r="184" spans="1:4" ht="15.75" thickBot="1" x14ac:dyDescent="0.3">
      <c r="A184" s="411">
        <v>183</v>
      </c>
      <c r="B184" s="508" t="s">
        <v>1381</v>
      </c>
      <c r="C184" s="508" t="s">
        <v>1381</v>
      </c>
      <c r="D184" s="406" t="s">
        <v>506</v>
      </c>
    </row>
    <row r="185" spans="1:4" ht="15.75" thickBot="1" x14ac:dyDescent="0.3">
      <c r="A185" s="411">
        <v>184</v>
      </c>
      <c r="B185" s="508" t="s">
        <v>1382</v>
      </c>
      <c r="C185" s="508" t="s">
        <v>1382</v>
      </c>
      <c r="D185" s="406" t="s">
        <v>507</v>
      </c>
    </row>
    <row r="186" spans="1:4" ht="25.5" x14ac:dyDescent="0.25">
      <c r="A186" s="411">
        <v>185</v>
      </c>
      <c r="B186" s="481" t="s">
        <v>1383</v>
      </c>
      <c r="C186" s="481" t="s">
        <v>1383</v>
      </c>
      <c r="D186" s="406" t="s">
        <v>508</v>
      </c>
    </row>
    <row r="187" spans="1:4" ht="56.25" x14ac:dyDescent="0.25">
      <c r="A187" s="411">
        <v>186</v>
      </c>
      <c r="B187" s="504" t="s">
        <v>1384</v>
      </c>
      <c r="C187" s="504" t="s">
        <v>1384</v>
      </c>
      <c r="D187" s="406" t="s">
        <v>509</v>
      </c>
    </row>
    <row r="188" spans="1:4" ht="15.75" thickBot="1" x14ac:dyDescent="0.3">
      <c r="A188" s="411">
        <v>187</v>
      </c>
      <c r="B188" s="508" t="s">
        <v>1385</v>
      </c>
      <c r="C188" s="508" t="s">
        <v>1385</v>
      </c>
      <c r="D188" s="406" t="s">
        <v>511</v>
      </c>
    </row>
    <row r="189" spans="1:4" ht="15.75" thickBot="1" x14ac:dyDescent="0.3">
      <c r="A189" s="411">
        <v>188</v>
      </c>
      <c r="B189" s="508" t="s">
        <v>1386</v>
      </c>
      <c r="C189" s="508" t="s">
        <v>1386</v>
      </c>
      <c r="D189" s="406" t="s">
        <v>512</v>
      </c>
    </row>
    <row r="190" spans="1:4" ht="15.75" thickBot="1" x14ac:dyDescent="0.3">
      <c r="A190" s="411">
        <v>189</v>
      </c>
      <c r="B190" s="518" t="s">
        <v>1387</v>
      </c>
      <c r="C190" s="518" t="s">
        <v>1387</v>
      </c>
      <c r="D190" s="406" t="s">
        <v>513</v>
      </c>
    </row>
    <row r="191" spans="1:4" ht="15.75" thickBot="1" x14ac:dyDescent="0.3">
      <c r="A191" s="411">
        <v>190</v>
      </c>
      <c r="B191" s="508" t="s">
        <v>1388</v>
      </c>
      <c r="C191" s="508" t="s">
        <v>1388</v>
      </c>
      <c r="D191" s="406" t="s">
        <v>514</v>
      </c>
    </row>
    <row r="192" spans="1:4" ht="38.25" x14ac:dyDescent="0.25">
      <c r="A192" s="411">
        <v>191</v>
      </c>
      <c r="B192" s="509" t="s">
        <v>1389</v>
      </c>
      <c r="C192" s="509" t="s">
        <v>1389</v>
      </c>
      <c r="D192" s="406" t="s">
        <v>515</v>
      </c>
    </row>
    <row r="193" spans="1:4" x14ac:dyDescent="0.25">
      <c r="A193" s="411">
        <v>192</v>
      </c>
      <c r="B193" s="476" t="s">
        <v>1390</v>
      </c>
      <c r="C193" s="476" t="s">
        <v>1390</v>
      </c>
      <c r="D193" s="406" t="s">
        <v>517</v>
      </c>
    </row>
    <row r="194" spans="1:4" x14ac:dyDescent="0.25">
      <c r="A194" s="411">
        <v>193</v>
      </c>
      <c r="B194" s="476" t="s">
        <v>1391</v>
      </c>
      <c r="C194" s="476" t="s">
        <v>1391</v>
      </c>
      <c r="D194" s="406" t="s">
        <v>535</v>
      </c>
    </row>
    <row r="195" spans="1:4" ht="18" x14ac:dyDescent="0.25">
      <c r="A195" s="411">
        <v>194</v>
      </c>
      <c r="B195" s="478" t="s">
        <v>1392</v>
      </c>
      <c r="C195" s="478" t="s">
        <v>1392</v>
      </c>
      <c r="D195" s="406" t="s">
        <v>516</v>
      </c>
    </row>
    <row r="196" spans="1:4" ht="51" x14ac:dyDescent="0.25">
      <c r="A196" s="411">
        <v>195</v>
      </c>
      <c r="B196" s="505" t="s">
        <v>1393</v>
      </c>
      <c r="C196" s="505" t="s">
        <v>1393</v>
      </c>
      <c r="D196" s="406" t="s">
        <v>518</v>
      </c>
    </row>
    <row r="197" spans="1:4" ht="25.5" x14ac:dyDescent="0.25">
      <c r="A197" s="411">
        <v>196</v>
      </c>
      <c r="B197" s="481" t="s">
        <v>1394</v>
      </c>
      <c r="C197" s="481" t="s">
        <v>1394</v>
      </c>
      <c r="D197" s="406" t="s">
        <v>519</v>
      </c>
    </row>
    <row r="198" spans="1:4" ht="45" x14ac:dyDescent="0.25">
      <c r="A198" s="411">
        <v>197</v>
      </c>
      <c r="B198" s="504" t="s">
        <v>1395</v>
      </c>
      <c r="C198" s="504" t="s">
        <v>1395</v>
      </c>
      <c r="D198" s="406" t="s">
        <v>520</v>
      </c>
    </row>
    <row r="199" spans="1:4" ht="33.75" x14ac:dyDescent="0.25">
      <c r="A199" s="411">
        <v>198</v>
      </c>
      <c r="B199" s="504" t="s">
        <v>1396</v>
      </c>
      <c r="C199" s="504" t="s">
        <v>1396</v>
      </c>
      <c r="D199" s="406" t="s">
        <v>521</v>
      </c>
    </row>
    <row r="200" spans="1:4" ht="33.75" x14ac:dyDescent="0.25">
      <c r="A200" s="411">
        <v>199</v>
      </c>
      <c r="B200" s="504" t="s">
        <v>1397</v>
      </c>
      <c r="C200" s="504" t="s">
        <v>1397</v>
      </c>
      <c r="D200" s="406" t="s">
        <v>522</v>
      </c>
    </row>
    <row r="201" spans="1:4" ht="68.25" thickBot="1" x14ac:dyDescent="0.3">
      <c r="A201" s="411">
        <v>200</v>
      </c>
      <c r="B201" s="504" t="s">
        <v>1398</v>
      </c>
      <c r="C201" s="504" t="s">
        <v>1398</v>
      </c>
      <c r="D201" s="406" t="s">
        <v>523</v>
      </c>
    </row>
    <row r="202" spans="1:4" ht="15.75" thickBot="1" x14ac:dyDescent="0.3">
      <c r="A202" s="411">
        <v>201</v>
      </c>
      <c r="B202" s="519" t="s">
        <v>256</v>
      </c>
      <c r="C202" s="519" t="s">
        <v>256</v>
      </c>
      <c r="D202" s="406" t="s">
        <v>524</v>
      </c>
    </row>
    <row r="203" spans="1:4" ht="15.75" thickBot="1" x14ac:dyDescent="0.3">
      <c r="A203" s="411">
        <v>202</v>
      </c>
      <c r="B203" s="520" t="s">
        <v>1399</v>
      </c>
      <c r="C203" s="520" t="s">
        <v>1399</v>
      </c>
      <c r="D203" s="406" t="s">
        <v>525</v>
      </c>
    </row>
    <row r="204" spans="1:4" ht="15.75" thickBot="1" x14ac:dyDescent="0.3">
      <c r="A204" s="411">
        <v>203</v>
      </c>
      <c r="B204" s="506" t="s">
        <v>1400</v>
      </c>
      <c r="C204" s="506" t="s">
        <v>1400</v>
      </c>
      <c r="D204" s="406" t="s">
        <v>526</v>
      </c>
    </row>
    <row r="205" spans="1:4" ht="25.5" x14ac:dyDescent="0.25">
      <c r="A205" s="411">
        <v>204</v>
      </c>
      <c r="B205" s="481" t="s">
        <v>1401</v>
      </c>
      <c r="C205" s="481" t="s">
        <v>1401</v>
      </c>
      <c r="D205" s="406" t="s">
        <v>527</v>
      </c>
    </row>
    <row r="206" spans="1:4" ht="45" x14ac:dyDescent="0.25">
      <c r="A206" s="411">
        <v>205</v>
      </c>
      <c r="B206" s="504" t="s">
        <v>1402</v>
      </c>
      <c r="C206" s="504" t="s">
        <v>1402</v>
      </c>
      <c r="D206" s="406" t="s">
        <v>528</v>
      </c>
    </row>
    <row r="207" spans="1:4" ht="22.5" x14ac:dyDescent="0.25">
      <c r="A207" s="411">
        <v>206</v>
      </c>
      <c r="B207" s="504" t="s">
        <v>1403</v>
      </c>
      <c r="C207" s="504" t="s">
        <v>1403</v>
      </c>
      <c r="D207" s="406" t="s">
        <v>529</v>
      </c>
    </row>
    <row r="208" spans="1:4" ht="33.75" x14ac:dyDescent="0.25">
      <c r="A208" s="411">
        <v>207</v>
      </c>
      <c r="B208" s="504" t="s">
        <v>1404</v>
      </c>
      <c r="C208" s="504" t="s">
        <v>1404</v>
      </c>
      <c r="D208" s="406" t="s">
        <v>530</v>
      </c>
    </row>
    <row r="209" spans="1:4" ht="22.5" x14ac:dyDescent="0.25">
      <c r="A209" s="411">
        <v>208</v>
      </c>
      <c r="B209" s="504" t="s">
        <v>1405</v>
      </c>
      <c r="C209" s="504" t="s">
        <v>1405</v>
      </c>
      <c r="D209" s="406" t="s">
        <v>531</v>
      </c>
    </row>
    <row r="210" spans="1:4" x14ac:dyDescent="0.25">
      <c r="A210" s="411">
        <v>209</v>
      </c>
      <c r="B210" s="498" t="s">
        <v>1406</v>
      </c>
      <c r="C210" s="498" t="s">
        <v>1406</v>
      </c>
      <c r="D210" s="406" t="s">
        <v>846</v>
      </c>
    </row>
    <row r="211" spans="1:4" ht="25.5" x14ac:dyDescent="0.25">
      <c r="A211" s="411">
        <v>210</v>
      </c>
      <c r="B211" s="481" t="s">
        <v>1407</v>
      </c>
      <c r="C211" s="481" t="s">
        <v>1407</v>
      </c>
      <c r="D211" s="406" t="s">
        <v>532</v>
      </c>
    </row>
    <row r="212" spans="1:4" ht="45" x14ac:dyDescent="0.25">
      <c r="A212" s="411">
        <v>211</v>
      </c>
      <c r="B212" s="504" t="s">
        <v>1408</v>
      </c>
      <c r="C212" s="504" t="s">
        <v>1408</v>
      </c>
      <c r="D212" s="406" t="s">
        <v>533</v>
      </c>
    </row>
    <row r="213" spans="1:4" ht="67.5" x14ac:dyDescent="0.25">
      <c r="A213" s="411">
        <v>212</v>
      </c>
      <c r="B213" s="504" t="s">
        <v>1409</v>
      </c>
      <c r="C213" s="504" t="s">
        <v>1409</v>
      </c>
      <c r="D213" s="406" t="s">
        <v>534</v>
      </c>
    </row>
    <row r="214" spans="1:4" ht="25.5" x14ac:dyDescent="0.25">
      <c r="A214" s="411">
        <v>213</v>
      </c>
      <c r="B214" s="505" t="s">
        <v>1410</v>
      </c>
      <c r="C214" s="505" t="s">
        <v>1410</v>
      </c>
      <c r="D214" s="406" t="s">
        <v>536</v>
      </c>
    </row>
    <row r="215" spans="1:4" ht="38.25" x14ac:dyDescent="0.25">
      <c r="A215" s="411">
        <v>214</v>
      </c>
      <c r="B215" s="521" t="s">
        <v>1411</v>
      </c>
      <c r="C215" s="521" t="s">
        <v>1411</v>
      </c>
      <c r="D215" s="406" t="s">
        <v>537</v>
      </c>
    </row>
    <row r="216" spans="1:4" ht="51" x14ac:dyDescent="0.25">
      <c r="A216" s="411">
        <v>215</v>
      </c>
      <c r="B216" s="481" t="s">
        <v>1412</v>
      </c>
      <c r="C216" s="481" t="s">
        <v>1412</v>
      </c>
      <c r="D216" s="406" t="s">
        <v>538</v>
      </c>
    </row>
    <row r="217" spans="1:4" ht="23.25" thickBot="1" x14ac:dyDescent="0.3">
      <c r="A217" s="411">
        <v>216</v>
      </c>
      <c r="B217" s="504" t="s">
        <v>1413</v>
      </c>
      <c r="C217" s="504" t="s">
        <v>1413</v>
      </c>
      <c r="D217" s="406" t="s">
        <v>543</v>
      </c>
    </row>
    <row r="218" spans="1:4" ht="15.75" thickBot="1" x14ac:dyDescent="0.3">
      <c r="A218" s="411">
        <v>217</v>
      </c>
      <c r="B218" s="522" t="s">
        <v>1414</v>
      </c>
      <c r="C218" s="522" t="s">
        <v>1414</v>
      </c>
      <c r="D218" s="406" t="s">
        <v>544</v>
      </c>
    </row>
    <row r="219" spans="1:4" ht="15.75" thickBot="1" x14ac:dyDescent="0.3">
      <c r="A219" s="411">
        <v>218</v>
      </c>
      <c r="B219" s="523" t="s">
        <v>1415</v>
      </c>
      <c r="C219" s="523" t="s">
        <v>1415</v>
      </c>
      <c r="D219" s="406" t="s">
        <v>545</v>
      </c>
    </row>
    <row r="220" spans="1:4" ht="15.75" thickBot="1" x14ac:dyDescent="0.3">
      <c r="A220" s="411">
        <v>219</v>
      </c>
      <c r="B220" s="523" t="s">
        <v>1416</v>
      </c>
      <c r="C220" s="523" t="s">
        <v>1416</v>
      </c>
      <c r="D220" s="406" t="s">
        <v>546</v>
      </c>
    </row>
    <row r="221" spans="1:4" ht="15.75" thickBot="1" x14ac:dyDescent="0.3">
      <c r="A221" s="411">
        <v>220</v>
      </c>
      <c r="B221" s="523" t="s">
        <v>1417</v>
      </c>
      <c r="C221" s="523" t="s">
        <v>1417</v>
      </c>
      <c r="D221" s="406" t="s">
        <v>547</v>
      </c>
    </row>
    <row r="222" spans="1:4" ht="15.75" thickBot="1" x14ac:dyDescent="0.3">
      <c r="A222" s="411">
        <v>221</v>
      </c>
      <c r="B222" s="523" t="s">
        <v>1418</v>
      </c>
      <c r="C222" s="523" t="s">
        <v>1418</v>
      </c>
      <c r="D222" s="406" t="s">
        <v>548</v>
      </c>
    </row>
    <row r="223" spans="1:4" ht="15.75" thickBot="1" x14ac:dyDescent="0.3">
      <c r="A223" s="411">
        <v>222</v>
      </c>
      <c r="B223" s="524" t="s">
        <v>1419</v>
      </c>
      <c r="C223" s="524" t="s">
        <v>1419</v>
      </c>
      <c r="D223" s="406" t="s">
        <v>549</v>
      </c>
    </row>
    <row r="224" spans="1:4" ht="15.75" thickBot="1" x14ac:dyDescent="0.3">
      <c r="A224" s="411">
        <v>223</v>
      </c>
      <c r="B224" s="524" t="s">
        <v>1420</v>
      </c>
      <c r="C224" s="524" t="s">
        <v>1420</v>
      </c>
      <c r="D224" s="406" t="s">
        <v>550</v>
      </c>
    </row>
    <row r="225" spans="1:4" ht="15.75" thickBot="1" x14ac:dyDescent="0.3">
      <c r="A225" s="411">
        <v>224</v>
      </c>
      <c r="B225" s="523" t="s">
        <v>1421</v>
      </c>
      <c r="C225" s="523" t="s">
        <v>1421</v>
      </c>
      <c r="D225" s="406" t="s">
        <v>551</v>
      </c>
    </row>
    <row r="226" spans="1:4" ht="38.25" x14ac:dyDescent="0.25">
      <c r="A226" s="411">
        <v>225</v>
      </c>
      <c r="B226" s="481" t="s">
        <v>1422</v>
      </c>
      <c r="C226" s="481" t="s">
        <v>1422</v>
      </c>
      <c r="D226" s="406" t="s">
        <v>539</v>
      </c>
    </row>
    <row r="227" spans="1:4" ht="45" x14ac:dyDescent="0.25">
      <c r="A227" s="411">
        <v>226</v>
      </c>
      <c r="B227" s="504" t="s">
        <v>1423</v>
      </c>
      <c r="C227" s="504" t="s">
        <v>1423</v>
      </c>
      <c r="D227" s="406" t="s">
        <v>540</v>
      </c>
    </row>
    <row r="228" spans="1:4" ht="38.25" x14ac:dyDescent="0.25">
      <c r="A228" s="411">
        <v>227</v>
      </c>
      <c r="B228" s="481" t="s">
        <v>1424</v>
      </c>
      <c r="C228" s="481" t="s">
        <v>1424</v>
      </c>
      <c r="D228" s="406" t="s">
        <v>541</v>
      </c>
    </row>
    <row r="229" spans="1:4" ht="39" thickBot="1" x14ac:dyDescent="0.3">
      <c r="A229" s="411">
        <v>228</v>
      </c>
      <c r="B229" s="481" t="s">
        <v>1425</v>
      </c>
      <c r="C229" s="481" t="s">
        <v>1425</v>
      </c>
      <c r="D229" s="406" t="s">
        <v>542</v>
      </c>
    </row>
    <row r="230" spans="1:4" ht="38.25" x14ac:dyDescent="0.25">
      <c r="A230" s="411">
        <v>229</v>
      </c>
      <c r="B230" s="503" t="s">
        <v>1426</v>
      </c>
      <c r="C230" s="503" t="s">
        <v>1426</v>
      </c>
      <c r="D230" s="406" t="s">
        <v>552</v>
      </c>
    </row>
    <row r="231" spans="1:4" x14ac:dyDescent="0.25">
      <c r="A231" s="411">
        <v>230</v>
      </c>
      <c r="B231" s="476" t="s">
        <v>1427</v>
      </c>
      <c r="C231" s="476" t="s">
        <v>1427</v>
      </c>
      <c r="D231" s="406" t="s">
        <v>703</v>
      </c>
    </row>
    <row r="232" spans="1:4" x14ac:dyDescent="0.25">
      <c r="A232" s="411">
        <v>231</v>
      </c>
      <c r="B232" s="476" t="s">
        <v>1368</v>
      </c>
      <c r="C232" s="476" t="s">
        <v>1368</v>
      </c>
      <c r="D232" s="406" t="s">
        <v>888</v>
      </c>
    </row>
    <row r="233" spans="1:4" x14ac:dyDescent="0.25">
      <c r="A233" s="411">
        <v>232</v>
      </c>
      <c r="B233" s="476" t="s">
        <v>1428</v>
      </c>
      <c r="C233" s="476" t="s">
        <v>1428</v>
      </c>
      <c r="D233" s="406" t="s">
        <v>553</v>
      </c>
    </row>
    <row r="234" spans="1:4" ht="18" x14ac:dyDescent="0.25">
      <c r="A234" s="411">
        <v>233</v>
      </c>
      <c r="B234" s="478" t="s">
        <v>1429</v>
      </c>
      <c r="C234" s="478" t="s">
        <v>1429</v>
      </c>
      <c r="D234" s="406" t="s">
        <v>554</v>
      </c>
    </row>
    <row r="235" spans="1:4" ht="15.75" x14ac:dyDescent="0.25">
      <c r="A235" s="411">
        <v>234</v>
      </c>
      <c r="B235" s="483" t="s">
        <v>1430</v>
      </c>
      <c r="C235" s="483" t="s">
        <v>1430</v>
      </c>
      <c r="D235" s="406" t="s">
        <v>728</v>
      </c>
    </row>
    <row r="236" spans="1:4" ht="45" x14ac:dyDescent="0.25">
      <c r="A236" s="411">
        <v>235</v>
      </c>
      <c r="B236" s="525" t="s">
        <v>1431</v>
      </c>
      <c r="C236" s="525" t="s">
        <v>1431</v>
      </c>
      <c r="D236" s="406" t="s">
        <v>729</v>
      </c>
    </row>
    <row r="237" spans="1:4" x14ac:dyDescent="0.25">
      <c r="A237" s="411">
        <v>236</v>
      </c>
      <c r="B237" s="526" t="s">
        <v>1432</v>
      </c>
      <c r="C237" s="526" t="s">
        <v>1432</v>
      </c>
      <c r="D237" s="406" t="s">
        <v>730</v>
      </c>
    </row>
    <row r="238" spans="1:4" x14ac:dyDescent="0.25">
      <c r="A238" s="411">
        <v>237</v>
      </c>
      <c r="B238" s="526" t="s">
        <v>1433</v>
      </c>
      <c r="C238" s="526" t="s">
        <v>1433</v>
      </c>
      <c r="D238" s="406" t="s">
        <v>731</v>
      </c>
    </row>
    <row r="239" spans="1:4" x14ac:dyDescent="0.25">
      <c r="A239" s="411">
        <v>238</v>
      </c>
      <c r="B239" s="526" t="s">
        <v>1434</v>
      </c>
      <c r="C239" s="526" t="s">
        <v>1434</v>
      </c>
      <c r="D239" s="406" t="s">
        <v>732</v>
      </c>
    </row>
    <row r="240" spans="1:4" x14ac:dyDescent="0.25">
      <c r="A240" s="411">
        <v>239</v>
      </c>
      <c r="B240" s="526" t="s">
        <v>1435</v>
      </c>
      <c r="C240" s="526" t="s">
        <v>1435</v>
      </c>
      <c r="D240" s="406" t="s">
        <v>733</v>
      </c>
    </row>
    <row r="241" spans="1:4" x14ac:dyDescent="0.25">
      <c r="A241" s="411">
        <v>240</v>
      </c>
      <c r="B241" s="526" t="s">
        <v>1436</v>
      </c>
      <c r="C241" s="526" t="s">
        <v>1436</v>
      </c>
      <c r="D241" s="406" t="s">
        <v>734</v>
      </c>
    </row>
    <row r="242" spans="1:4" x14ac:dyDescent="0.25">
      <c r="A242" s="411">
        <v>241</v>
      </c>
      <c r="B242" s="526" t="s">
        <v>1437</v>
      </c>
      <c r="C242" s="526" t="s">
        <v>1437</v>
      </c>
      <c r="D242" s="406" t="s">
        <v>735</v>
      </c>
    </row>
    <row r="243" spans="1:4" ht="22.5" x14ac:dyDescent="0.25">
      <c r="A243" s="411">
        <v>242</v>
      </c>
      <c r="B243" s="526" t="s">
        <v>1438</v>
      </c>
      <c r="C243" s="526" t="s">
        <v>1438</v>
      </c>
      <c r="D243" s="406" t="s">
        <v>736</v>
      </c>
    </row>
    <row r="244" spans="1:4" x14ac:dyDescent="0.25">
      <c r="A244" s="411">
        <v>243</v>
      </c>
      <c r="B244" s="526" t="s">
        <v>1439</v>
      </c>
      <c r="C244" s="526" t="s">
        <v>1439</v>
      </c>
      <c r="D244" s="406" t="s">
        <v>737</v>
      </c>
    </row>
    <row r="245" spans="1:4" ht="33.75" x14ac:dyDescent="0.25">
      <c r="A245" s="411">
        <v>244</v>
      </c>
      <c r="B245" s="525" t="s">
        <v>1440</v>
      </c>
      <c r="C245" s="525" t="s">
        <v>1440</v>
      </c>
      <c r="D245" s="406" t="s">
        <v>738</v>
      </c>
    </row>
    <row r="246" spans="1:4" ht="22.5" x14ac:dyDescent="0.25">
      <c r="A246" s="411">
        <v>245</v>
      </c>
      <c r="B246" s="525" t="s">
        <v>1441</v>
      </c>
      <c r="C246" s="525" t="s">
        <v>1441</v>
      </c>
      <c r="D246" s="406" t="s">
        <v>739</v>
      </c>
    </row>
    <row r="247" spans="1:4" x14ac:dyDescent="0.25">
      <c r="A247" s="411">
        <v>246</v>
      </c>
      <c r="B247" s="481" t="s">
        <v>1442</v>
      </c>
      <c r="C247" s="481" t="s">
        <v>1442</v>
      </c>
      <c r="D247" s="406" t="s">
        <v>555</v>
      </c>
    </row>
    <row r="248" spans="1:4" ht="31.5" x14ac:dyDescent="0.25">
      <c r="A248" s="411">
        <v>247</v>
      </c>
      <c r="B248" s="517" t="s">
        <v>1443</v>
      </c>
      <c r="C248" s="517" t="s">
        <v>1443</v>
      </c>
      <c r="D248" s="406" t="s">
        <v>556</v>
      </c>
    </row>
    <row r="249" spans="1:4" x14ac:dyDescent="0.25">
      <c r="A249" s="411">
        <v>248</v>
      </c>
      <c r="B249" s="527" t="s">
        <v>1444</v>
      </c>
      <c r="C249" s="527" t="s">
        <v>1444</v>
      </c>
      <c r="D249" s="406" t="s">
        <v>796</v>
      </c>
    </row>
    <row r="250" spans="1:4" x14ac:dyDescent="0.25">
      <c r="A250" s="411">
        <v>249</v>
      </c>
      <c r="B250" s="504" t="s">
        <v>1445</v>
      </c>
      <c r="C250" s="504" t="s">
        <v>1445</v>
      </c>
      <c r="D250" s="406" t="s">
        <v>702</v>
      </c>
    </row>
    <row r="251" spans="1:4" ht="22.5" x14ac:dyDescent="0.25">
      <c r="A251" s="411">
        <v>250</v>
      </c>
      <c r="B251" s="504" t="s">
        <v>1446</v>
      </c>
      <c r="C251" s="504" t="s">
        <v>1446</v>
      </c>
      <c r="D251" s="406" t="s">
        <v>691</v>
      </c>
    </row>
    <row r="252" spans="1:4" ht="22.5" x14ac:dyDescent="0.25">
      <c r="A252" s="411">
        <v>251</v>
      </c>
      <c r="B252" s="504" t="s">
        <v>1447</v>
      </c>
      <c r="C252" s="504" t="s">
        <v>1447</v>
      </c>
      <c r="D252" s="406" t="s">
        <v>692</v>
      </c>
    </row>
    <row r="253" spans="1:4" ht="33.75" x14ac:dyDescent="0.25">
      <c r="A253" s="411">
        <v>252</v>
      </c>
      <c r="B253" s="504" t="s">
        <v>1448</v>
      </c>
      <c r="C253" s="504" t="s">
        <v>1448</v>
      </c>
      <c r="D253" s="406" t="s">
        <v>841</v>
      </c>
    </row>
    <row r="254" spans="1:4" x14ac:dyDescent="0.25">
      <c r="A254" s="411">
        <v>253</v>
      </c>
      <c r="B254" s="528" t="s">
        <v>1449</v>
      </c>
      <c r="C254" s="528" t="s">
        <v>1449</v>
      </c>
      <c r="D254" s="406" t="s">
        <v>842</v>
      </c>
    </row>
    <row r="255" spans="1:4" ht="15.75" thickBot="1" x14ac:dyDescent="0.3">
      <c r="A255" s="411">
        <v>254</v>
      </c>
      <c r="B255" s="528" t="s">
        <v>1450</v>
      </c>
      <c r="C255" s="528" t="s">
        <v>1450</v>
      </c>
      <c r="D255" s="406" t="s">
        <v>843</v>
      </c>
    </row>
    <row r="256" spans="1:4" ht="15.75" thickBot="1" x14ac:dyDescent="0.3">
      <c r="A256" s="411">
        <v>255</v>
      </c>
      <c r="B256" s="529" t="s">
        <v>1451</v>
      </c>
      <c r="C256" s="529" t="s">
        <v>1451</v>
      </c>
      <c r="D256" s="406" t="s">
        <v>695</v>
      </c>
    </row>
    <row r="257" spans="1:4" x14ac:dyDescent="0.25">
      <c r="A257" s="411">
        <v>256</v>
      </c>
      <c r="B257" s="498" t="s">
        <v>1452</v>
      </c>
      <c r="C257" s="498" t="s">
        <v>1452</v>
      </c>
      <c r="D257" s="406" t="s">
        <v>714</v>
      </c>
    </row>
    <row r="258" spans="1:4" ht="15.75" thickBot="1" x14ac:dyDescent="0.3">
      <c r="A258" s="411">
        <v>257</v>
      </c>
      <c r="B258" s="530" t="s">
        <v>1453</v>
      </c>
      <c r="C258" s="530" t="s">
        <v>1453</v>
      </c>
      <c r="D258" s="406" t="s">
        <v>847</v>
      </c>
    </row>
    <row r="259" spans="1:4" x14ac:dyDescent="0.25">
      <c r="A259" s="411">
        <v>258</v>
      </c>
      <c r="B259" s="531" t="s">
        <v>1454</v>
      </c>
      <c r="C259" s="531" t="s">
        <v>1454</v>
      </c>
      <c r="D259" s="406" t="s">
        <v>848</v>
      </c>
    </row>
    <row r="260" spans="1:4" ht="56.25" x14ac:dyDescent="0.25">
      <c r="A260" s="411">
        <v>259</v>
      </c>
      <c r="B260" s="504" t="s">
        <v>1455</v>
      </c>
      <c r="C260" s="504" t="s">
        <v>1455</v>
      </c>
      <c r="D260" s="406" t="s">
        <v>652</v>
      </c>
    </row>
    <row r="261" spans="1:4" ht="33.75" x14ac:dyDescent="0.25">
      <c r="A261" s="411">
        <v>260</v>
      </c>
      <c r="B261" s="504" t="s">
        <v>1456</v>
      </c>
      <c r="C261" s="504" t="s">
        <v>1456</v>
      </c>
      <c r="D261" s="406" t="s">
        <v>653</v>
      </c>
    </row>
    <row r="262" spans="1:4" x14ac:dyDescent="0.25">
      <c r="A262" s="411">
        <v>261</v>
      </c>
      <c r="B262" s="504" t="s">
        <v>1457</v>
      </c>
      <c r="C262" s="504" t="s">
        <v>1457</v>
      </c>
      <c r="D262" s="406" t="s">
        <v>654</v>
      </c>
    </row>
    <row r="263" spans="1:4" ht="22.5" x14ac:dyDescent="0.25">
      <c r="A263" s="411">
        <v>262</v>
      </c>
      <c r="B263" s="504" t="s">
        <v>1458</v>
      </c>
      <c r="C263" s="504" t="s">
        <v>1458</v>
      </c>
      <c r="D263" s="406" t="s">
        <v>655</v>
      </c>
    </row>
    <row r="264" spans="1:4" ht="25.5" x14ac:dyDescent="0.25">
      <c r="A264" s="411">
        <v>263</v>
      </c>
      <c r="B264" s="498" t="s">
        <v>1459</v>
      </c>
      <c r="C264" s="498" t="s">
        <v>1459</v>
      </c>
      <c r="D264" s="406" t="s">
        <v>849</v>
      </c>
    </row>
    <row r="265" spans="1:4" ht="15.75" x14ac:dyDescent="0.25">
      <c r="A265" s="411">
        <v>264</v>
      </c>
      <c r="B265" s="483" t="s">
        <v>1460</v>
      </c>
      <c r="C265" s="483" t="s">
        <v>1460</v>
      </c>
      <c r="D265" s="406" t="s">
        <v>557</v>
      </c>
    </row>
    <row r="266" spans="1:4" ht="25.5" x14ac:dyDescent="0.25">
      <c r="A266" s="411">
        <v>265</v>
      </c>
      <c r="B266" s="481" t="s">
        <v>1461</v>
      </c>
      <c r="C266" s="481" t="s">
        <v>1461</v>
      </c>
      <c r="D266" s="406" t="s">
        <v>558</v>
      </c>
    </row>
    <row r="267" spans="1:4" ht="31.5" x14ac:dyDescent="0.25">
      <c r="A267" s="411">
        <v>266</v>
      </c>
      <c r="B267" s="517" t="s">
        <v>1462</v>
      </c>
      <c r="C267" s="517" t="s">
        <v>1462</v>
      </c>
      <c r="D267" s="406" t="s">
        <v>559</v>
      </c>
    </row>
    <row r="268" spans="1:4" x14ac:dyDescent="0.25">
      <c r="A268" s="411">
        <v>267</v>
      </c>
      <c r="B268" s="527" t="s">
        <v>1463</v>
      </c>
      <c r="C268" s="527" t="s">
        <v>1463</v>
      </c>
      <c r="D268" s="406" t="s">
        <v>560</v>
      </c>
    </row>
    <row r="269" spans="1:4" x14ac:dyDescent="0.25">
      <c r="A269" s="411">
        <v>268</v>
      </c>
      <c r="B269" s="504" t="s">
        <v>1464</v>
      </c>
      <c r="C269" s="504" t="s">
        <v>1464</v>
      </c>
      <c r="D269" s="406" t="s">
        <v>561</v>
      </c>
    </row>
    <row r="270" spans="1:4" ht="22.5" x14ac:dyDescent="0.25">
      <c r="A270" s="411">
        <v>269</v>
      </c>
      <c r="B270" s="504" t="s">
        <v>1465</v>
      </c>
      <c r="C270" s="504" t="s">
        <v>1465</v>
      </c>
      <c r="D270" s="406" t="s">
        <v>650</v>
      </c>
    </row>
    <row r="271" spans="1:4" ht="56.25" x14ac:dyDescent="0.25">
      <c r="A271" s="411">
        <v>270</v>
      </c>
      <c r="B271" s="504" t="s">
        <v>1466</v>
      </c>
      <c r="C271" s="504" t="s">
        <v>1466</v>
      </c>
      <c r="D271" s="406" t="s">
        <v>562</v>
      </c>
    </row>
    <row r="272" spans="1:4" ht="23.25" thickBot="1" x14ac:dyDescent="0.3">
      <c r="A272" s="411">
        <v>271</v>
      </c>
      <c r="B272" s="504" t="s">
        <v>1467</v>
      </c>
      <c r="C272" s="504" t="s">
        <v>1467</v>
      </c>
      <c r="D272" s="406" t="s">
        <v>563</v>
      </c>
    </row>
    <row r="273" spans="1:4" ht="15.75" thickBot="1" x14ac:dyDescent="0.3">
      <c r="A273" s="411">
        <v>272</v>
      </c>
      <c r="B273" s="529" t="s">
        <v>1468</v>
      </c>
      <c r="C273" s="529" t="s">
        <v>1468</v>
      </c>
      <c r="D273" s="406" t="s">
        <v>674</v>
      </c>
    </row>
    <row r="274" spans="1:4" ht="15.75" thickBot="1" x14ac:dyDescent="0.3">
      <c r="A274" s="411">
        <v>273</v>
      </c>
      <c r="B274" s="530" t="s">
        <v>1469</v>
      </c>
      <c r="C274" s="530" t="s">
        <v>1469</v>
      </c>
      <c r="D274" s="406" t="s">
        <v>713</v>
      </c>
    </row>
    <row r="275" spans="1:4" x14ac:dyDescent="0.25">
      <c r="A275" s="411">
        <v>274</v>
      </c>
      <c r="B275" s="498" t="s">
        <v>1470</v>
      </c>
      <c r="C275" s="498" t="s">
        <v>1470</v>
      </c>
      <c r="D275" s="406" t="s">
        <v>578</v>
      </c>
    </row>
    <row r="276" spans="1:4" ht="15.75" x14ac:dyDescent="0.25">
      <c r="A276" s="411">
        <v>275</v>
      </c>
      <c r="B276" s="483" t="s">
        <v>1471</v>
      </c>
      <c r="C276" s="483" t="s">
        <v>1471</v>
      </c>
      <c r="D276" s="406" t="s">
        <v>564</v>
      </c>
    </row>
    <row r="277" spans="1:4" ht="25.5" x14ac:dyDescent="0.25">
      <c r="A277" s="411">
        <v>276</v>
      </c>
      <c r="B277" s="481" t="s">
        <v>1472</v>
      </c>
      <c r="C277" s="481" t="s">
        <v>1472</v>
      </c>
      <c r="D277" s="406" t="s">
        <v>565</v>
      </c>
    </row>
    <row r="278" spans="1:4" ht="31.5" x14ac:dyDescent="0.25">
      <c r="A278" s="411">
        <v>277</v>
      </c>
      <c r="B278" s="517" t="s">
        <v>1473</v>
      </c>
      <c r="C278" s="517" t="s">
        <v>1473</v>
      </c>
      <c r="D278" s="406" t="s">
        <v>566</v>
      </c>
    </row>
    <row r="279" spans="1:4" x14ac:dyDescent="0.25">
      <c r="A279" s="411">
        <v>278</v>
      </c>
      <c r="B279" s="527" t="s">
        <v>1474</v>
      </c>
      <c r="C279" s="527" t="s">
        <v>1474</v>
      </c>
      <c r="D279" s="406" t="s">
        <v>567</v>
      </c>
    </row>
    <row r="280" spans="1:4" x14ac:dyDescent="0.25">
      <c r="A280" s="411">
        <v>279</v>
      </c>
      <c r="B280" s="504" t="s">
        <v>1475</v>
      </c>
      <c r="C280" s="504" t="s">
        <v>1475</v>
      </c>
      <c r="D280" s="406" t="s">
        <v>568</v>
      </c>
    </row>
    <row r="281" spans="1:4" ht="23.25" thickBot="1" x14ac:dyDescent="0.3">
      <c r="A281" s="411">
        <v>280</v>
      </c>
      <c r="B281" s="504" t="s">
        <v>1447</v>
      </c>
      <c r="C281" s="504" t="s">
        <v>1447</v>
      </c>
      <c r="D281" s="406" t="s">
        <v>569</v>
      </c>
    </row>
    <row r="282" spans="1:4" ht="15.75" thickBot="1" x14ac:dyDescent="0.3">
      <c r="A282" s="411">
        <v>281</v>
      </c>
      <c r="B282" s="529" t="s">
        <v>1476</v>
      </c>
      <c r="C282" s="529" t="s">
        <v>1476</v>
      </c>
      <c r="D282" s="406" t="s">
        <v>570</v>
      </c>
    </row>
    <row r="283" spans="1:4" ht="15.75" thickBot="1" x14ac:dyDescent="0.3">
      <c r="A283" s="411">
        <v>282</v>
      </c>
      <c r="B283" s="530" t="s">
        <v>1477</v>
      </c>
      <c r="C283" s="530" t="s">
        <v>1477</v>
      </c>
      <c r="D283" s="406" t="s">
        <v>571</v>
      </c>
    </row>
    <row r="284" spans="1:4" ht="15.75" x14ac:dyDescent="0.25">
      <c r="A284" s="411">
        <v>283</v>
      </c>
      <c r="B284" s="483" t="s">
        <v>1478</v>
      </c>
      <c r="C284" s="483" t="s">
        <v>1478</v>
      </c>
      <c r="D284" s="406" t="s">
        <v>572</v>
      </c>
    </row>
    <row r="285" spans="1:4" ht="25.5" x14ac:dyDescent="0.25">
      <c r="A285" s="411">
        <v>284</v>
      </c>
      <c r="B285" s="481" t="s">
        <v>1479</v>
      </c>
      <c r="C285" s="481" t="s">
        <v>1479</v>
      </c>
      <c r="D285" s="406" t="s">
        <v>573</v>
      </c>
    </row>
    <row r="286" spans="1:4" ht="31.5" x14ac:dyDescent="0.25">
      <c r="A286" s="411">
        <v>285</v>
      </c>
      <c r="B286" s="517" t="s">
        <v>1480</v>
      </c>
      <c r="C286" s="517" t="s">
        <v>1480</v>
      </c>
      <c r="D286" s="406" t="s">
        <v>574</v>
      </c>
    </row>
    <row r="287" spans="1:4" x14ac:dyDescent="0.25">
      <c r="A287" s="411">
        <v>286</v>
      </c>
      <c r="B287" s="527" t="s">
        <v>1481</v>
      </c>
      <c r="C287" s="527" t="s">
        <v>1481</v>
      </c>
      <c r="D287" s="406" t="s">
        <v>575</v>
      </c>
    </row>
    <row r="288" spans="1:4" ht="23.25" thickBot="1" x14ac:dyDescent="0.3">
      <c r="A288" s="411">
        <v>287</v>
      </c>
      <c r="B288" s="504" t="s">
        <v>1482</v>
      </c>
      <c r="C288" s="504" t="s">
        <v>1482</v>
      </c>
      <c r="D288" s="406" t="s">
        <v>840</v>
      </c>
    </row>
    <row r="289" spans="1:4" ht="15.75" thickBot="1" x14ac:dyDescent="0.3">
      <c r="A289" s="411">
        <v>288</v>
      </c>
      <c r="B289" s="529" t="s">
        <v>1483</v>
      </c>
      <c r="C289" s="529" t="s">
        <v>1483</v>
      </c>
      <c r="D289" s="406" t="s">
        <v>576</v>
      </c>
    </row>
    <row r="290" spans="1:4" ht="34.5" thickBot="1" x14ac:dyDescent="0.3">
      <c r="A290" s="411">
        <v>289</v>
      </c>
      <c r="B290" s="504" t="s">
        <v>1484</v>
      </c>
      <c r="C290" s="504" t="s">
        <v>1484</v>
      </c>
      <c r="D290" s="406" t="s">
        <v>577</v>
      </c>
    </row>
    <row r="291" spans="1:4" ht="38.25" x14ac:dyDescent="0.25">
      <c r="A291" s="411">
        <v>290</v>
      </c>
      <c r="B291" s="503" t="s">
        <v>1485</v>
      </c>
      <c r="C291" s="503" t="s">
        <v>1485</v>
      </c>
      <c r="D291" s="406" t="s">
        <v>579</v>
      </c>
    </row>
    <row r="292" spans="1:4" ht="54" x14ac:dyDescent="0.25">
      <c r="A292" s="411">
        <v>291</v>
      </c>
      <c r="B292" s="478" t="s">
        <v>1486</v>
      </c>
      <c r="C292" s="478" t="s">
        <v>1486</v>
      </c>
      <c r="D292" s="406" t="s">
        <v>580</v>
      </c>
    </row>
    <row r="293" spans="1:4" ht="25.5" x14ac:dyDescent="0.25">
      <c r="A293" s="411">
        <v>292</v>
      </c>
      <c r="B293" s="532" t="s">
        <v>1487</v>
      </c>
      <c r="C293" s="532" t="s">
        <v>1487</v>
      </c>
      <c r="D293" s="406" t="s">
        <v>581</v>
      </c>
    </row>
    <row r="294" spans="1:4" ht="16.5" thickBot="1" x14ac:dyDescent="0.3">
      <c r="A294" s="411">
        <v>293</v>
      </c>
      <c r="B294" s="483" t="s">
        <v>1331</v>
      </c>
      <c r="C294" s="483" t="s">
        <v>1331</v>
      </c>
      <c r="D294" s="406" t="s">
        <v>582</v>
      </c>
    </row>
    <row r="295" spans="1:4" x14ac:dyDescent="0.25">
      <c r="A295" s="411">
        <v>294</v>
      </c>
      <c r="B295" s="533" t="s">
        <v>1488</v>
      </c>
      <c r="C295" s="533" t="s">
        <v>1488</v>
      </c>
      <c r="D295" s="406" t="s">
        <v>620</v>
      </c>
    </row>
    <row r="296" spans="1:4" ht="34.5" thickBot="1" x14ac:dyDescent="0.3">
      <c r="A296" s="411">
        <v>295</v>
      </c>
      <c r="B296" s="494" t="s">
        <v>1489</v>
      </c>
      <c r="C296" s="494" t="s">
        <v>1489</v>
      </c>
      <c r="D296" s="406" t="s">
        <v>621</v>
      </c>
    </row>
    <row r="297" spans="1:4" x14ac:dyDescent="0.25">
      <c r="A297" s="411">
        <v>296</v>
      </c>
      <c r="B297" s="481" t="s">
        <v>1490</v>
      </c>
      <c r="C297" s="481" t="s">
        <v>1490</v>
      </c>
      <c r="D297" s="406" t="s">
        <v>717</v>
      </c>
    </row>
    <row r="298" spans="1:4" ht="22.5" x14ac:dyDescent="0.25">
      <c r="A298" s="411">
        <v>297</v>
      </c>
      <c r="B298" s="504" t="s">
        <v>1491</v>
      </c>
      <c r="C298" s="504" t="s">
        <v>1491</v>
      </c>
      <c r="D298" s="406" t="s">
        <v>685</v>
      </c>
    </row>
    <row r="299" spans="1:4" x14ac:dyDescent="0.25">
      <c r="A299" s="411">
        <v>298</v>
      </c>
      <c r="B299" s="504" t="s">
        <v>1492</v>
      </c>
      <c r="C299" s="504" t="s">
        <v>1492</v>
      </c>
      <c r="D299" s="406" t="s">
        <v>686</v>
      </c>
    </row>
    <row r="300" spans="1:4" x14ac:dyDescent="0.25">
      <c r="A300" s="411">
        <v>299</v>
      </c>
      <c r="B300" s="504" t="s">
        <v>1493</v>
      </c>
      <c r="C300" s="504" t="s">
        <v>1493</v>
      </c>
      <c r="D300" s="406" t="s">
        <v>687</v>
      </c>
    </row>
    <row r="301" spans="1:4" x14ac:dyDescent="0.25">
      <c r="A301" s="411">
        <v>300</v>
      </c>
      <c r="B301" s="504" t="s">
        <v>1494</v>
      </c>
      <c r="C301" s="504" t="s">
        <v>1494</v>
      </c>
      <c r="D301" s="406" t="s">
        <v>688</v>
      </c>
    </row>
    <row r="302" spans="1:4" x14ac:dyDescent="0.25">
      <c r="A302" s="411">
        <v>301</v>
      </c>
      <c r="B302" s="504" t="s">
        <v>1495</v>
      </c>
      <c r="C302" s="504" t="s">
        <v>1495</v>
      </c>
      <c r="D302" s="406" t="s">
        <v>689</v>
      </c>
    </row>
    <row r="303" spans="1:4" ht="33.75" x14ac:dyDescent="0.25">
      <c r="A303" s="411">
        <v>302</v>
      </c>
      <c r="B303" s="504" t="s">
        <v>1496</v>
      </c>
      <c r="C303" s="504" t="s">
        <v>1496</v>
      </c>
      <c r="D303" s="406" t="s">
        <v>583</v>
      </c>
    </row>
    <row r="304" spans="1:4" ht="21" x14ac:dyDescent="0.25">
      <c r="A304" s="411">
        <v>303</v>
      </c>
      <c r="B304" s="517" t="s">
        <v>1497</v>
      </c>
      <c r="C304" s="517" t="s">
        <v>1497</v>
      </c>
      <c r="D304" s="406" t="s">
        <v>718</v>
      </c>
    </row>
    <row r="305" spans="1:4" x14ac:dyDescent="0.25">
      <c r="A305" s="411">
        <v>304</v>
      </c>
      <c r="B305" s="527" t="s">
        <v>1498</v>
      </c>
      <c r="C305" s="527" t="s">
        <v>1498</v>
      </c>
      <c r="D305" s="406" t="s">
        <v>719</v>
      </c>
    </row>
    <row r="306" spans="1:4" ht="22.5" x14ac:dyDescent="0.25">
      <c r="A306" s="411">
        <v>305</v>
      </c>
      <c r="B306" s="504" t="s">
        <v>1499</v>
      </c>
      <c r="C306" s="504" t="s">
        <v>1499</v>
      </c>
      <c r="D306" s="406" t="s">
        <v>584</v>
      </c>
    </row>
    <row r="307" spans="1:4" ht="25.5" x14ac:dyDescent="0.25">
      <c r="A307" s="411">
        <v>306</v>
      </c>
      <c r="B307" s="481" t="s">
        <v>1500</v>
      </c>
      <c r="C307" s="481" t="s">
        <v>1500</v>
      </c>
      <c r="D307" s="406" t="s">
        <v>622</v>
      </c>
    </row>
    <row r="308" spans="1:4" ht="31.5" x14ac:dyDescent="0.25">
      <c r="A308" s="411">
        <v>307</v>
      </c>
      <c r="B308" s="517" t="s">
        <v>1501</v>
      </c>
      <c r="C308" s="517" t="s">
        <v>1501</v>
      </c>
      <c r="D308" s="406" t="s">
        <v>585</v>
      </c>
    </row>
    <row r="309" spans="1:4" ht="23.25" thickBot="1" x14ac:dyDescent="0.3">
      <c r="A309" s="411">
        <v>308</v>
      </c>
      <c r="B309" s="504" t="s">
        <v>1502</v>
      </c>
      <c r="C309" s="504" t="s">
        <v>1502</v>
      </c>
      <c r="D309" s="406" t="s">
        <v>586</v>
      </c>
    </row>
    <row r="310" spans="1:4" ht="15.75" thickBot="1" x14ac:dyDescent="0.3">
      <c r="A310" s="411">
        <v>309</v>
      </c>
      <c r="B310" s="529" t="s">
        <v>1503</v>
      </c>
      <c r="C310" s="529" t="s">
        <v>1503</v>
      </c>
      <c r="D310" s="406" t="s">
        <v>623</v>
      </c>
    </row>
    <row r="311" spans="1:4" ht="15.75" thickBot="1" x14ac:dyDescent="0.3">
      <c r="A311" s="411">
        <v>310</v>
      </c>
      <c r="B311" s="530" t="s">
        <v>1504</v>
      </c>
      <c r="C311" s="530" t="s">
        <v>1504</v>
      </c>
      <c r="D311" s="406" t="s">
        <v>624</v>
      </c>
    </row>
    <row r="312" spans="1:4" ht="15.75" thickBot="1" x14ac:dyDescent="0.3">
      <c r="A312" s="411">
        <v>311</v>
      </c>
      <c r="B312" s="530" t="s">
        <v>1505</v>
      </c>
      <c r="C312" s="530" t="s">
        <v>1505</v>
      </c>
      <c r="D312" s="406" t="s">
        <v>625</v>
      </c>
    </row>
    <row r="313" spans="1:4" ht="33.75" x14ac:dyDescent="0.25">
      <c r="A313" s="411">
        <v>312</v>
      </c>
      <c r="B313" s="504" t="s">
        <v>1506</v>
      </c>
      <c r="C313" s="504" t="s">
        <v>1506</v>
      </c>
      <c r="D313" s="406" t="s">
        <v>587</v>
      </c>
    </row>
    <row r="314" spans="1:4" ht="22.5" x14ac:dyDescent="0.25">
      <c r="A314" s="411">
        <v>313</v>
      </c>
      <c r="B314" s="504" t="s">
        <v>1507</v>
      </c>
      <c r="C314" s="504" t="s">
        <v>1507</v>
      </c>
      <c r="D314" s="406" t="s">
        <v>588</v>
      </c>
    </row>
    <row r="315" spans="1:4" ht="33.75" x14ac:dyDescent="0.25">
      <c r="A315" s="411">
        <v>314</v>
      </c>
      <c r="B315" s="504" t="s">
        <v>1508</v>
      </c>
      <c r="C315" s="504" t="s">
        <v>1508</v>
      </c>
      <c r="D315" s="406" t="s">
        <v>589</v>
      </c>
    </row>
    <row r="316" spans="1:4" ht="25.5" x14ac:dyDescent="0.25">
      <c r="A316" s="411">
        <v>315</v>
      </c>
      <c r="B316" s="527" t="s">
        <v>1509</v>
      </c>
      <c r="C316" s="527" t="s">
        <v>1509</v>
      </c>
      <c r="D316" s="406" t="s">
        <v>722</v>
      </c>
    </row>
    <row r="317" spans="1:4" ht="22.5" x14ac:dyDescent="0.25">
      <c r="A317" s="411">
        <v>316</v>
      </c>
      <c r="B317" s="504" t="s">
        <v>1510</v>
      </c>
      <c r="C317" s="504" t="s">
        <v>1510</v>
      </c>
      <c r="D317" s="406" t="s">
        <v>590</v>
      </c>
    </row>
    <row r="318" spans="1:4" x14ac:dyDescent="0.25">
      <c r="A318" s="411">
        <v>317</v>
      </c>
      <c r="B318" s="481" t="s">
        <v>1511</v>
      </c>
      <c r="C318" s="481" t="s">
        <v>1511</v>
      </c>
      <c r="D318" s="406" t="s">
        <v>626</v>
      </c>
    </row>
    <row r="319" spans="1:4" ht="31.5" x14ac:dyDescent="0.25">
      <c r="A319" s="411">
        <v>318</v>
      </c>
      <c r="B319" s="517" t="s">
        <v>1512</v>
      </c>
      <c r="C319" s="517" t="s">
        <v>1512</v>
      </c>
      <c r="D319" s="406" t="s">
        <v>591</v>
      </c>
    </row>
    <row r="320" spans="1:4" ht="33.75" x14ac:dyDescent="0.25">
      <c r="A320" s="411">
        <v>319</v>
      </c>
      <c r="B320" s="504" t="s">
        <v>1513</v>
      </c>
      <c r="C320" s="504" t="s">
        <v>1513</v>
      </c>
      <c r="D320" s="406" t="s">
        <v>592</v>
      </c>
    </row>
    <row r="321" spans="1:4" ht="34.5" thickBot="1" x14ac:dyDescent="0.3">
      <c r="A321" s="411">
        <v>320</v>
      </c>
      <c r="B321" s="504" t="s">
        <v>1514</v>
      </c>
      <c r="C321" s="504" t="s">
        <v>1514</v>
      </c>
      <c r="D321" s="406" t="s">
        <v>593</v>
      </c>
    </row>
    <row r="322" spans="1:4" ht="15.75" thickBot="1" x14ac:dyDescent="0.3">
      <c r="A322" s="411">
        <v>321</v>
      </c>
      <c r="B322" s="529" t="s">
        <v>1515</v>
      </c>
      <c r="C322" s="529" t="s">
        <v>1515</v>
      </c>
      <c r="D322" s="406" t="s">
        <v>1161</v>
      </c>
    </row>
    <row r="323" spans="1:4" ht="56.25" x14ac:dyDescent="0.25">
      <c r="A323" s="411">
        <v>322</v>
      </c>
      <c r="B323" s="504" t="s">
        <v>1455</v>
      </c>
      <c r="C323" s="504" t="s">
        <v>1455</v>
      </c>
      <c r="D323" s="406" t="s">
        <v>619</v>
      </c>
    </row>
    <row r="324" spans="1:4" ht="38.25" x14ac:dyDescent="0.25">
      <c r="A324" s="411">
        <v>323</v>
      </c>
      <c r="B324" s="481" t="s">
        <v>1516</v>
      </c>
      <c r="C324" s="481" t="s">
        <v>1516</v>
      </c>
      <c r="D324" s="406" t="s">
        <v>627</v>
      </c>
    </row>
    <row r="325" spans="1:4" ht="42" x14ac:dyDescent="0.25">
      <c r="A325" s="411">
        <v>324</v>
      </c>
      <c r="B325" s="517" t="s">
        <v>1517</v>
      </c>
      <c r="C325" s="517" t="s">
        <v>1517</v>
      </c>
      <c r="D325" s="406" t="s">
        <v>594</v>
      </c>
    </row>
    <row r="326" spans="1:4" ht="33.75" x14ac:dyDescent="0.25">
      <c r="A326" s="411">
        <v>325</v>
      </c>
      <c r="B326" s="504" t="s">
        <v>1518</v>
      </c>
      <c r="C326" s="504" t="s">
        <v>1518</v>
      </c>
      <c r="D326" s="406" t="s">
        <v>595</v>
      </c>
    </row>
    <row r="327" spans="1:4" ht="23.25" thickBot="1" x14ac:dyDescent="0.3">
      <c r="A327" s="411">
        <v>326</v>
      </c>
      <c r="B327" s="504" t="s">
        <v>1519</v>
      </c>
      <c r="C327" s="504" t="s">
        <v>1519</v>
      </c>
      <c r="D327" s="406" t="s">
        <v>596</v>
      </c>
    </row>
    <row r="328" spans="1:4" ht="33.75" x14ac:dyDescent="0.25">
      <c r="A328" s="411">
        <v>327</v>
      </c>
      <c r="B328" s="534" t="s">
        <v>1520</v>
      </c>
      <c r="C328" s="534" t="s">
        <v>1520</v>
      </c>
      <c r="D328" s="406" t="s">
        <v>597</v>
      </c>
    </row>
    <row r="329" spans="1:4" ht="45" x14ac:dyDescent="0.25">
      <c r="A329" s="411">
        <v>328</v>
      </c>
      <c r="B329" s="535" t="s">
        <v>1521</v>
      </c>
      <c r="C329" s="535" t="s">
        <v>1521</v>
      </c>
      <c r="D329" s="406" t="s">
        <v>697</v>
      </c>
    </row>
    <row r="330" spans="1:4" x14ac:dyDescent="0.25">
      <c r="A330" s="411">
        <v>329</v>
      </c>
      <c r="B330" s="536" t="s">
        <v>1522</v>
      </c>
      <c r="C330" s="536" t="s">
        <v>1522</v>
      </c>
      <c r="D330" s="406" t="s">
        <v>698</v>
      </c>
    </row>
    <row r="331" spans="1:4" x14ac:dyDescent="0.25">
      <c r="A331" s="411">
        <v>330</v>
      </c>
      <c r="B331" s="537" t="s">
        <v>1523</v>
      </c>
      <c r="C331" s="537" t="s">
        <v>1523</v>
      </c>
      <c r="D331" s="406" t="s">
        <v>628</v>
      </c>
    </row>
    <row r="332" spans="1:4" ht="31.5" x14ac:dyDescent="0.25">
      <c r="A332" s="411">
        <v>331</v>
      </c>
      <c r="B332" s="538" t="s">
        <v>1524</v>
      </c>
      <c r="C332" s="538" t="s">
        <v>1524</v>
      </c>
      <c r="D332" s="406" t="s">
        <v>598</v>
      </c>
    </row>
    <row r="333" spans="1:4" ht="45" x14ac:dyDescent="0.25">
      <c r="A333" s="411">
        <v>332</v>
      </c>
      <c r="B333" s="526" t="s">
        <v>1525</v>
      </c>
      <c r="C333" s="526" t="s">
        <v>1525</v>
      </c>
      <c r="D333" s="406" t="s">
        <v>599</v>
      </c>
    </row>
    <row r="334" spans="1:4" ht="45" x14ac:dyDescent="0.25">
      <c r="A334" s="411">
        <v>333</v>
      </c>
      <c r="B334" s="526" t="s">
        <v>1526</v>
      </c>
      <c r="C334" s="526" t="s">
        <v>1526</v>
      </c>
      <c r="D334" s="406" t="s">
        <v>600</v>
      </c>
    </row>
    <row r="335" spans="1:4" ht="33.75" x14ac:dyDescent="0.25">
      <c r="A335" s="411">
        <v>334</v>
      </c>
      <c r="B335" s="526" t="s">
        <v>1527</v>
      </c>
      <c r="C335" s="526" t="s">
        <v>1527</v>
      </c>
      <c r="D335" s="406" t="s">
        <v>601</v>
      </c>
    </row>
    <row r="336" spans="1:4" ht="33.75" x14ac:dyDescent="0.25">
      <c r="A336" s="411">
        <v>335</v>
      </c>
      <c r="B336" s="526" t="s">
        <v>1528</v>
      </c>
      <c r="C336" s="526" t="s">
        <v>1528</v>
      </c>
      <c r="D336" s="406" t="s">
        <v>602</v>
      </c>
    </row>
    <row r="337" spans="1:4" x14ac:dyDescent="0.25">
      <c r="A337" s="411">
        <v>336</v>
      </c>
      <c r="B337" s="537" t="s">
        <v>1529</v>
      </c>
      <c r="C337" s="537" t="s">
        <v>1529</v>
      </c>
      <c r="D337" s="406" t="s">
        <v>629</v>
      </c>
    </row>
    <row r="338" spans="1:4" ht="31.5" x14ac:dyDescent="0.25">
      <c r="A338" s="411">
        <v>337</v>
      </c>
      <c r="B338" s="538" t="s">
        <v>1530</v>
      </c>
      <c r="C338" s="538" t="s">
        <v>1530</v>
      </c>
      <c r="D338" s="406" t="s">
        <v>603</v>
      </c>
    </row>
    <row r="339" spans="1:4" ht="33.75" x14ac:dyDescent="0.25">
      <c r="A339" s="411">
        <v>338</v>
      </c>
      <c r="B339" s="526" t="s">
        <v>1531</v>
      </c>
      <c r="C339" s="526" t="s">
        <v>1531</v>
      </c>
      <c r="D339" s="406" t="s">
        <v>607</v>
      </c>
    </row>
    <row r="340" spans="1:4" ht="22.5" x14ac:dyDescent="0.25">
      <c r="A340" s="411">
        <v>339</v>
      </c>
      <c r="B340" s="526" t="s">
        <v>1532</v>
      </c>
      <c r="C340" s="526" t="s">
        <v>1532</v>
      </c>
      <c r="D340" s="406" t="s">
        <v>604</v>
      </c>
    </row>
    <row r="341" spans="1:4" ht="23.25" thickBot="1" x14ac:dyDescent="0.3">
      <c r="A341" s="411">
        <v>340</v>
      </c>
      <c r="B341" s="526" t="s">
        <v>1533</v>
      </c>
      <c r="C341" s="526" t="s">
        <v>1533</v>
      </c>
      <c r="D341" s="406" t="s">
        <v>605</v>
      </c>
    </row>
    <row r="342" spans="1:4" ht="15.75" thickBot="1" x14ac:dyDescent="0.3">
      <c r="A342" s="411">
        <v>341</v>
      </c>
      <c r="B342" s="539" t="s">
        <v>1534</v>
      </c>
      <c r="C342" s="539" t="s">
        <v>1534</v>
      </c>
      <c r="D342" s="406" t="s">
        <v>630</v>
      </c>
    </row>
    <row r="343" spans="1:4" ht="15.75" thickBot="1" x14ac:dyDescent="0.3">
      <c r="A343" s="411">
        <v>342</v>
      </c>
      <c r="B343" s="540" t="s">
        <v>1535</v>
      </c>
      <c r="C343" s="540" t="s">
        <v>1535</v>
      </c>
      <c r="D343" s="406" t="s">
        <v>631</v>
      </c>
    </row>
    <row r="344" spans="1:4" ht="15.75" thickBot="1" x14ac:dyDescent="0.3">
      <c r="A344" s="411">
        <v>343</v>
      </c>
      <c r="B344" s="540" t="s">
        <v>1536</v>
      </c>
      <c r="C344" s="540" t="s">
        <v>1536</v>
      </c>
      <c r="D344" s="406" t="s">
        <v>632</v>
      </c>
    </row>
    <row r="345" spans="1:4" ht="15.75" x14ac:dyDescent="0.25">
      <c r="A345" s="411">
        <v>344</v>
      </c>
      <c r="B345" s="537" t="s">
        <v>1537</v>
      </c>
      <c r="C345" s="537" t="s">
        <v>1537</v>
      </c>
      <c r="D345" s="406" t="s">
        <v>633</v>
      </c>
    </row>
    <row r="346" spans="1:4" ht="31.5" x14ac:dyDescent="0.25">
      <c r="A346" s="411">
        <v>345</v>
      </c>
      <c r="B346" s="538" t="s">
        <v>1538</v>
      </c>
      <c r="C346" s="538" t="s">
        <v>1538</v>
      </c>
      <c r="D346" s="406" t="s">
        <v>606</v>
      </c>
    </row>
    <row r="347" spans="1:4" ht="25.5" x14ac:dyDescent="0.25">
      <c r="A347" s="411">
        <v>346</v>
      </c>
      <c r="B347" s="536" t="s">
        <v>1539</v>
      </c>
      <c r="C347" s="536" t="s">
        <v>1539</v>
      </c>
      <c r="D347" s="406" t="s">
        <v>700</v>
      </c>
    </row>
    <row r="348" spans="1:4" ht="31.5" x14ac:dyDescent="0.25">
      <c r="A348" s="411">
        <v>347</v>
      </c>
      <c r="B348" s="538" t="s">
        <v>1540</v>
      </c>
      <c r="C348" s="538" t="s">
        <v>1540</v>
      </c>
      <c r="D348" s="406" t="s">
        <v>608</v>
      </c>
    </row>
    <row r="349" spans="1:4" ht="22.5" x14ac:dyDescent="0.25">
      <c r="A349" s="411">
        <v>348</v>
      </c>
      <c r="B349" s="526" t="s">
        <v>1541</v>
      </c>
      <c r="C349" s="526" t="s">
        <v>1541</v>
      </c>
      <c r="D349" s="406" t="s">
        <v>693</v>
      </c>
    </row>
    <row r="350" spans="1:4" ht="33.75" x14ac:dyDescent="0.25">
      <c r="A350" s="411">
        <v>349</v>
      </c>
      <c r="B350" s="526" t="s">
        <v>1542</v>
      </c>
      <c r="C350" s="526" t="s">
        <v>1542</v>
      </c>
      <c r="D350" s="406" t="s">
        <v>663</v>
      </c>
    </row>
    <row r="351" spans="1:4" ht="22.5" x14ac:dyDescent="0.25">
      <c r="A351" s="411">
        <v>350</v>
      </c>
      <c r="B351" s="526" t="s">
        <v>1543</v>
      </c>
      <c r="C351" s="526" t="s">
        <v>1543</v>
      </c>
      <c r="D351" s="406" t="s">
        <v>609</v>
      </c>
    </row>
    <row r="352" spans="1:4" ht="57" thickBot="1" x14ac:dyDescent="0.3">
      <c r="A352" s="411">
        <v>351</v>
      </c>
      <c r="B352" s="526" t="s">
        <v>1544</v>
      </c>
      <c r="C352" s="526" t="s">
        <v>1544</v>
      </c>
      <c r="D352" s="406" t="s">
        <v>664</v>
      </c>
    </row>
    <row r="353" spans="1:4" ht="15.75" thickBot="1" x14ac:dyDescent="0.3">
      <c r="A353" s="411">
        <v>352</v>
      </c>
      <c r="B353" s="541" t="s">
        <v>1545</v>
      </c>
      <c r="C353" s="541" t="s">
        <v>1545</v>
      </c>
      <c r="D353" s="406" t="s">
        <v>704</v>
      </c>
    </row>
    <row r="354" spans="1:4" ht="25.5" x14ac:dyDescent="0.25">
      <c r="A354" s="411">
        <v>353</v>
      </c>
      <c r="B354" s="536" t="s">
        <v>1546</v>
      </c>
      <c r="C354" s="536" t="s">
        <v>1546</v>
      </c>
      <c r="D354" s="406" t="s">
        <v>634</v>
      </c>
    </row>
    <row r="355" spans="1:4" ht="31.5" x14ac:dyDescent="0.25">
      <c r="A355" s="411">
        <v>354</v>
      </c>
      <c r="B355" s="538" t="s">
        <v>1547</v>
      </c>
      <c r="C355" s="538" t="s">
        <v>1547</v>
      </c>
      <c r="D355" s="406" t="s">
        <v>610</v>
      </c>
    </row>
    <row r="356" spans="1:4" ht="22.5" x14ac:dyDescent="0.25">
      <c r="A356" s="411">
        <v>355</v>
      </c>
      <c r="B356" s="526" t="s">
        <v>1548</v>
      </c>
      <c r="C356" s="526" t="s">
        <v>1548</v>
      </c>
      <c r="D356" s="406" t="s">
        <v>611</v>
      </c>
    </row>
    <row r="357" spans="1:4" x14ac:dyDescent="0.25">
      <c r="A357" s="411">
        <v>356</v>
      </c>
      <c r="B357" s="537" t="s">
        <v>1549</v>
      </c>
      <c r="C357" s="537" t="s">
        <v>1549</v>
      </c>
      <c r="D357" s="406" t="s">
        <v>635</v>
      </c>
    </row>
    <row r="358" spans="1:4" ht="23.25" thickBot="1" x14ac:dyDescent="0.3">
      <c r="A358" s="411">
        <v>357</v>
      </c>
      <c r="B358" s="526" t="s">
        <v>1550</v>
      </c>
      <c r="C358" s="526" t="s">
        <v>1550</v>
      </c>
      <c r="D358" s="406" t="s">
        <v>651</v>
      </c>
    </row>
    <row r="359" spans="1:4" ht="15.75" thickBot="1" x14ac:dyDescent="0.3">
      <c r="A359" s="411">
        <v>358</v>
      </c>
      <c r="B359" s="541" t="s">
        <v>1551</v>
      </c>
      <c r="C359" s="541" t="s">
        <v>1551</v>
      </c>
      <c r="D359" s="406" t="s">
        <v>677</v>
      </c>
    </row>
    <row r="360" spans="1:4" ht="15.75" thickBot="1" x14ac:dyDescent="0.3">
      <c r="A360" s="411">
        <v>359</v>
      </c>
      <c r="B360" s="540" t="s">
        <v>1552</v>
      </c>
      <c r="C360" s="540" t="s">
        <v>1552</v>
      </c>
      <c r="D360" s="406" t="s">
        <v>636</v>
      </c>
    </row>
    <row r="361" spans="1:4" ht="15.75" thickBot="1" x14ac:dyDescent="0.3">
      <c r="A361" s="411">
        <v>360</v>
      </c>
      <c r="B361" s="540" t="s">
        <v>1553</v>
      </c>
      <c r="C361" s="540" t="s">
        <v>1553</v>
      </c>
      <c r="D361" s="406" t="s">
        <v>637</v>
      </c>
    </row>
    <row r="362" spans="1:4" ht="15.75" thickBot="1" x14ac:dyDescent="0.3">
      <c r="A362" s="411">
        <v>361</v>
      </c>
      <c r="B362" s="540" t="s">
        <v>1554</v>
      </c>
      <c r="C362" s="540" t="s">
        <v>1554</v>
      </c>
      <c r="D362" s="406" t="s">
        <v>708</v>
      </c>
    </row>
    <row r="363" spans="1:4" ht="38.25" x14ac:dyDescent="0.25">
      <c r="A363" s="411">
        <v>362</v>
      </c>
      <c r="B363" s="537" t="s">
        <v>1555</v>
      </c>
      <c r="C363" s="537" t="s">
        <v>1555</v>
      </c>
      <c r="D363" s="406" t="s">
        <v>715</v>
      </c>
    </row>
    <row r="364" spans="1:4" ht="22.5" x14ac:dyDescent="0.25">
      <c r="A364" s="411">
        <v>363</v>
      </c>
      <c r="B364" s="526" t="s">
        <v>1556</v>
      </c>
      <c r="C364" s="526" t="s">
        <v>1556</v>
      </c>
      <c r="D364" s="406" t="s">
        <v>672</v>
      </c>
    </row>
    <row r="365" spans="1:4" ht="22.5" x14ac:dyDescent="0.25">
      <c r="A365" s="411">
        <v>364</v>
      </c>
      <c r="B365" s="526" t="s">
        <v>1557</v>
      </c>
      <c r="C365" s="526" t="s">
        <v>1557</v>
      </c>
      <c r="D365" s="406" t="s">
        <v>673</v>
      </c>
    </row>
    <row r="366" spans="1:4" ht="25.5" x14ac:dyDescent="0.25">
      <c r="A366" s="411">
        <v>365</v>
      </c>
      <c r="B366" s="537" t="s">
        <v>1558</v>
      </c>
      <c r="C366" s="537" t="s">
        <v>1558</v>
      </c>
      <c r="D366" s="406" t="s">
        <v>638</v>
      </c>
    </row>
    <row r="367" spans="1:4" x14ac:dyDescent="0.25">
      <c r="A367" s="411">
        <v>366</v>
      </c>
      <c r="B367" s="536" t="s">
        <v>1559</v>
      </c>
      <c r="C367" s="536" t="s">
        <v>1559</v>
      </c>
      <c r="D367" s="406" t="s">
        <v>639</v>
      </c>
    </row>
    <row r="368" spans="1:4" ht="31.5" x14ac:dyDescent="0.25">
      <c r="A368" s="411">
        <v>367</v>
      </c>
      <c r="B368" s="538" t="s">
        <v>1560</v>
      </c>
      <c r="C368" s="538" t="s">
        <v>1560</v>
      </c>
      <c r="D368" s="406" t="s">
        <v>612</v>
      </c>
    </row>
    <row r="369" spans="1:4" ht="22.5" x14ac:dyDescent="0.25">
      <c r="A369" s="411">
        <v>368</v>
      </c>
      <c r="B369" s="526" t="s">
        <v>1561</v>
      </c>
      <c r="C369" s="526" t="s">
        <v>1561</v>
      </c>
      <c r="D369" s="406" t="s">
        <v>613</v>
      </c>
    </row>
    <row r="370" spans="1:4" x14ac:dyDescent="0.25">
      <c r="A370" s="411">
        <v>369</v>
      </c>
      <c r="B370" s="537" t="s">
        <v>1562</v>
      </c>
      <c r="C370" s="537" t="s">
        <v>1562</v>
      </c>
      <c r="D370" s="406" t="s">
        <v>640</v>
      </c>
    </row>
    <row r="371" spans="1:4" ht="45" x14ac:dyDescent="0.25">
      <c r="A371" s="411">
        <v>370</v>
      </c>
      <c r="B371" s="526" t="s">
        <v>1563</v>
      </c>
      <c r="C371" s="526" t="s">
        <v>1563</v>
      </c>
      <c r="D371" s="406" t="s">
        <v>614</v>
      </c>
    </row>
    <row r="372" spans="1:4" ht="22.5" x14ac:dyDescent="0.25">
      <c r="A372" s="411">
        <v>371</v>
      </c>
      <c r="B372" s="526" t="s">
        <v>1564</v>
      </c>
      <c r="C372" s="526" t="s">
        <v>1564</v>
      </c>
      <c r="D372" s="406" t="s">
        <v>615</v>
      </c>
    </row>
    <row r="373" spans="1:4" ht="23.25" thickBot="1" x14ac:dyDescent="0.3">
      <c r="A373" s="411">
        <v>372</v>
      </c>
      <c r="B373" s="526" t="s">
        <v>1565</v>
      </c>
      <c r="C373" s="526" t="s">
        <v>1565</v>
      </c>
      <c r="D373" s="406" t="s">
        <v>616</v>
      </c>
    </row>
    <row r="374" spans="1:4" ht="15.75" thickBot="1" x14ac:dyDescent="0.3">
      <c r="A374" s="411">
        <v>373</v>
      </c>
      <c r="B374" s="541" t="s">
        <v>1566</v>
      </c>
      <c r="C374" s="541" t="s">
        <v>1566</v>
      </c>
      <c r="D374" s="406" t="s">
        <v>641</v>
      </c>
    </row>
    <row r="375" spans="1:4" ht="15.75" thickBot="1" x14ac:dyDescent="0.3">
      <c r="A375" s="411">
        <v>374</v>
      </c>
      <c r="B375" s="540" t="s">
        <v>1567</v>
      </c>
      <c r="C375" s="540" t="s">
        <v>1567</v>
      </c>
      <c r="D375" s="406" t="s">
        <v>707</v>
      </c>
    </row>
    <row r="376" spans="1:4" ht="15.75" thickBot="1" x14ac:dyDescent="0.3">
      <c r="A376" s="411">
        <v>375</v>
      </c>
      <c r="B376" s="540" t="s">
        <v>1568</v>
      </c>
      <c r="C376" s="540" t="s">
        <v>1568</v>
      </c>
      <c r="D376" s="406" t="s">
        <v>642</v>
      </c>
    </row>
    <row r="377" spans="1:4" ht="26.25" thickBot="1" x14ac:dyDescent="0.3">
      <c r="A377" s="411">
        <v>376</v>
      </c>
      <c r="B377" s="540" t="s">
        <v>1569</v>
      </c>
      <c r="C377" s="540" t="s">
        <v>1569</v>
      </c>
      <c r="D377" s="406" t="s">
        <v>643</v>
      </c>
    </row>
    <row r="378" spans="1:4" ht="15.75" thickBot="1" x14ac:dyDescent="0.3">
      <c r="A378" s="411">
        <v>377</v>
      </c>
      <c r="B378" s="540" t="s">
        <v>1570</v>
      </c>
      <c r="C378" s="540" t="s">
        <v>1570</v>
      </c>
      <c r="D378" s="406" t="s">
        <v>644</v>
      </c>
    </row>
    <row r="379" spans="1:4" ht="15.75" thickBot="1" x14ac:dyDescent="0.3">
      <c r="A379" s="411">
        <v>378</v>
      </c>
      <c r="B379" s="540" t="s">
        <v>1571</v>
      </c>
      <c r="C379" s="540" t="s">
        <v>1571</v>
      </c>
      <c r="D379" s="406" t="s">
        <v>645</v>
      </c>
    </row>
    <row r="380" spans="1:4" ht="22.5" x14ac:dyDescent="0.25">
      <c r="A380" s="411">
        <v>379</v>
      </c>
      <c r="B380" s="526" t="s">
        <v>1572</v>
      </c>
      <c r="C380" s="526" t="s">
        <v>1572</v>
      </c>
      <c r="D380" s="406" t="s">
        <v>617</v>
      </c>
    </row>
    <row r="381" spans="1:4" ht="34.5" thickBot="1" x14ac:dyDescent="0.3">
      <c r="A381" s="411">
        <v>380</v>
      </c>
      <c r="B381" s="526" t="s">
        <v>1573</v>
      </c>
      <c r="C381" s="526" t="s">
        <v>1573</v>
      </c>
      <c r="D381" s="406" t="s">
        <v>618</v>
      </c>
    </row>
    <row r="382" spans="1:4" ht="38.25" x14ac:dyDescent="0.25">
      <c r="A382" s="411">
        <v>381</v>
      </c>
      <c r="B382" s="503" t="s">
        <v>1574</v>
      </c>
      <c r="C382" s="503" t="s">
        <v>1574</v>
      </c>
      <c r="D382" s="406" t="s">
        <v>646</v>
      </c>
    </row>
    <row r="383" spans="1:4" ht="54" x14ac:dyDescent="0.25">
      <c r="A383" s="411">
        <v>382</v>
      </c>
      <c r="B383" s="478" t="s">
        <v>1575</v>
      </c>
      <c r="C383" s="478" t="s">
        <v>1575</v>
      </c>
      <c r="D383" s="406" t="s">
        <v>647</v>
      </c>
    </row>
    <row r="384" spans="1:4" ht="25.5" x14ac:dyDescent="0.25">
      <c r="A384" s="411">
        <v>383</v>
      </c>
      <c r="B384" s="532" t="s">
        <v>1576</v>
      </c>
      <c r="C384" s="532" t="s">
        <v>1576</v>
      </c>
      <c r="D384" s="406" t="s">
        <v>648</v>
      </c>
    </row>
    <row r="385" spans="1:4" ht="16.5" thickBot="1" x14ac:dyDescent="0.3">
      <c r="A385" s="411">
        <v>384</v>
      </c>
      <c r="B385" s="483" t="s">
        <v>1339</v>
      </c>
      <c r="C385" s="483" t="s">
        <v>1339</v>
      </c>
      <c r="D385" s="406" t="s">
        <v>649</v>
      </c>
    </row>
    <row r="386" spans="1:4" x14ac:dyDescent="0.25">
      <c r="A386" s="411">
        <v>385</v>
      </c>
      <c r="B386" s="533" t="s">
        <v>1577</v>
      </c>
      <c r="C386" s="533" t="s">
        <v>1577</v>
      </c>
      <c r="D386" s="406" t="s">
        <v>716</v>
      </c>
    </row>
    <row r="387" spans="1:4" ht="22.5" x14ac:dyDescent="0.25">
      <c r="A387" s="411">
        <v>386</v>
      </c>
      <c r="B387" s="504" t="s">
        <v>1499</v>
      </c>
      <c r="C387" s="504" t="s">
        <v>1499</v>
      </c>
      <c r="D387" s="406" t="s">
        <v>690</v>
      </c>
    </row>
    <row r="388" spans="1:4" x14ac:dyDescent="0.25">
      <c r="A388" s="411">
        <v>387</v>
      </c>
      <c r="B388" s="481" t="s">
        <v>1578</v>
      </c>
      <c r="C388" s="481" t="s">
        <v>1578</v>
      </c>
      <c r="D388" s="406" t="s">
        <v>720</v>
      </c>
    </row>
    <row r="389" spans="1:4" ht="31.5" x14ac:dyDescent="0.25">
      <c r="A389" s="411">
        <v>388</v>
      </c>
      <c r="B389" s="517" t="s">
        <v>1579</v>
      </c>
      <c r="C389" s="517" t="s">
        <v>1579</v>
      </c>
      <c r="D389" s="406" t="s">
        <v>721</v>
      </c>
    </row>
    <row r="390" spans="1:4" ht="22.5" x14ac:dyDescent="0.25">
      <c r="A390" s="411">
        <v>389</v>
      </c>
      <c r="B390" s="504" t="s">
        <v>1580</v>
      </c>
      <c r="C390" s="504" t="s">
        <v>1580</v>
      </c>
      <c r="D390" s="406" t="s">
        <v>696</v>
      </c>
    </row>
    <row r="391" spans="1:4" ht="33.75" x14ac:dyDescent="0.25">
      <c r="A391" s="411">
        <v>390</v>
      </c>
      <c r="B391" s="504" t="s">
        <v>1581</v>
      </c>
      <c r="C391" s="504" t="s">
        <v>1581</v>
      </c>
      <c r="D391" s="406" t="s">
        <v>656</v>
      </c>
    </row>
    <row r="392" spans="1:4" ht="67.5" x14ac:dyDescent="0.25">
      <c r="A392" s="411">
        <v>391</v>
      </c>
      <c r="B392" s="504" t="s">
        <v>1582</v>
      </c>
      <c r="C392" s="504" t="s">
        <v>1582</v>
      </c>
      <c r="D392" s="406" t="s">
        <v>657</v>
      </c>
    </row>
    <row r="393" spans="1:4" ht="22.5" x14ac:dyDescent="0.25">
      <c r="A393" s="411">
        <v>392</v>
      </c>
      <c r="B393" s="504" t="s">
        <v>1583</v>
      </c>
      <c r="C393" s="504" t="s">
        <v>1583</v>
      </c>
      <c r="D393" s="406" t="s">
        <v>658</v>
      </c>
    </row>
    <row r="394" spans="1:4" ht="31.5" x14ac:dyDescent="0.25">
      <c r="A394" s="411">
        <v>393</v>
      </c>
      <c r="B394" s="538" t="s">
        <v>1584</v>
      </c>
      <c r="C394" s="538" t="s">
        <v>1584</v>
      </c>
      <c r="D394" s="406" t="s">
        <v>699</v>
      </c>
    </row>
    <row r="395" spans="1:4" ht="45" x14ac:dyDescent="0.25">
      <c r="A395" s="411">
        <v>394</v>
      </c>
      <c r="B395" s="526" t="s">
        <v>1525</v>
      </c>
      <c r="C395" s="526" t="s">
        <v>1525</v>
      </c>
      <c r="D395" s="406" t="s">
        <v>659</v>
      </c>
    </row>
    <row r="396" spans="1:4" ht="33.75" x14ac:dyDescent="0.25">
      <c r="A396" s="411">
        <v>395</v>
      </c>
      <c r="B396" s="526" t="s">
        <v>1585</v>
      </c>
      <c r="C396" s="526" t="s">
        <v>1585</v>
      </c>
      <c r="D396" s="406" t="s">
        <v>660</v>
      </c>
    </row>
    <row r="397" spans="1:4" ht="56.25" x14ac:dyDescent="0.25">
      <c r="A397" s="411">
        <v>396</v>
      </c>
      <c r="B397" s="526" t="s">
        <v>1586</v>
      </c>
      <c r="C397" s="526" t="s">
        <v>1586</v>
      </c>
      <c r="D397" s="406" t="s">
        <v>661</v>
      </c>
    </row>
    <row r="398" spans="1:4" ht="33.75" x14ac:dyDescent="0.25">
      <c r="A398" s="411">
        <v>397</v>
      </c>
      <c r="B398" s="526" t="s">
        <v>1587</v>
      </c>
      <c r="C398" s="526" t="s">
        <v>1587</v>
      </c>
      <c r="D398" s="406" t="s">
        <v>662</v>
      </c>
    </row>
    <row r="399" spans="1:4" ht="31.5" x14ac:dyDescent="0.25">
      <c r="A399" s="411">
        <v>398</v>
      </c>
      <c r="B399" s="538" t="s">
        <v>1588</v>
      </c>
      <c r="C399" s="538" t="s">
        <v>1588</v>
      </c>
      <c r="D399" s="406" t="s">
        <v>701</v>
      </c>
    </row>
    <row r="400" spans="1:4" ht="22.5" x14ac:dyDescent="0.25">
      <c r="A400" s="411">
        <v>399</v>
      </c>
      <c r="B400" s="526" t="s">
        <v>1589</v>
      </c>
      <c r="C400" s="526" t="s">
        <v>1589</v>
      </c>
      <c r="D400" s="406" t="s">
        <v>694</v>
      </c>
    </row>
    <row r="401" spans="1:4" ht="15.75" thickBot="1" x14ac:dyDescent="0.3">
      <c r="A401" s="411">
        <v>400</v>
      </c>
      <c r="B401" s="536" t="s">
        <v>1346</v>
      </c>
      <c r="C401" s="536" t="s">
        <v>1346</v>
      </c>
      <c r="D401" s="406" t="s">
        <v>711</v>
      </c>
    </row>
    <row r="402" spans="1:4" ht="15.75" thickBot="1" x14ac:dyDescent="0.3">
      <c r="A402" s="411">
        <v>401</v>
      </c>
      <c r="B402" s="541" t="s">
        <v>1590</v>
      </c>
      <c r="C402" s="541" t="s">
        <v>1590</v>
      </c>
      <c r="D402" s="406" t="s">
        <v>706</v>
      </c>
    </row>
    <row r="403" spans="1:4" ht="15.75" thickBot="1" x14ac:dyDescent="0.3">
      <c r="A403" s="411">
        <v>402</v>
      </c>
      <c r="B403" s="540" t="s">
        <v>1591</v>
      </c>
      <c r="C403" s="540" t="s">
        <v>1591</v>
      </c>
      <c r="D403" s="406" t="s">
        <v>705</v>
      </c>
    </row>
    <row r="404" spans="1:4" x14ac:dyDescent="0.25">
      <c r="A404" s="411">
        <v>403</v>
      </c>
      <c r="B404" s="536" t="s">
        <v>1592</v>
      </c>
      <c r="C404" s="536" t="s">
        <v>1592</v>
      </c>
      <c r="D404" s="406" t="s">
        <v>675</v>
      </c>
    </row>
    <row r="405" spans="1:4" ht="31.5" x14ac:dyDescent="0.25">
      <c r="A405" s="411">
        <v>404</v>
      </c>
      <c r="B405" s="538" t="s">
        <v>1593</v>
      </c>
      <c r="C405" s="538" t="s">
        <v>1593</v>
      </c>
      <c r="D405" s="406" t="s">
        <v>709</v>
      </c>
    </row>
    <row r="406" spans="1:4" ht="23.25" thickBot="1" x14ac:dyDescent="0.3">
      <c r="A406" s="411">
        <v>405</v>
      </c>
      <c r="B406" s="526" t="s">
        <v>1594</v>
      </c>
      <c r="C406" s="526" t="s">
        <v>1594</v>
      </c>
      <c r="D406" s="406" t="s">
        <v>665</v>
      </c>
    </row>
    <row r="407" spans="1:4" ht="15.75" thickBot="1" x14ac:dyDescent="0.3">
      <c r="A407" s="411">
        <v>406</v>
      </c>
      <c r="B407" s="541" t="s">
        <v>1595</v>
      </c>
      <c r="C407" s="541" t="s">
        <v>1595</v>
      </c>
      <c r="D407" s="406" t="s">
        <v>676</v>
      </c>
    </row>
    <row r="408" spans="1:4" ht="31.5" x14ac:dyDescent="0.25">
      <c r="A408" s="411">
        <v>407</v>
      </c>
      <c r="B408" s="538" t="s">
        <v>1596</v>
      </c>
      <c r="C408" s="538" t="s">
        <v>1596</v>
      </c>
      <c r="D408" s="406" t="s">
        <v>678</v>
      </c>
    </row>
    <row r="409" spans="1:4" ht="25.5" x14ac:dyDescent="0.25">
      <c r="A409" s="411">
        <v>408</v>
      </c>
      <c r="B409" s="537" t="s">
        <v>1597</v>
      </c>
      <c r="C409" s="537" t="s">
        <v>1597</v>
      </c>
      <c r="D409" s="406" t="s">
        <v>710</v>
      </c>
    </row>
    <row r="410" spans="1:4" ht="56.25" x14ac:dyDescent="0.25">
      <c r="A410" s="411">
        <v>409</v>
      </c>
      <c r="B410" s="526" t="s">
        <v>1598</v>
      </c>
      <c r="C410" s="526" t="s">
        <v>1598</v>
      </c>
      <c r="D410" s="406" t="s">
        <v>666</v>
      </c>
    </row>
    <row r="411" spans="1:4" ht="78.75" x14ac:dyDescent="0.25">
      <c r="A411" s="411">
        <v>410</v>
      </c>
      <c r="B411" s="526" t="s">
        <v>1599</v>
      </c>
      <c r="C411" s="526" t="s">
        <v>1599</v>
      </c>
      <c r="D411" s="406" t="s">
        <v>667</v>
      </c>
    </row>
    <row r="412" spans="1:4" ht="33.75" x14ac:dyDescent="0.25">
      <c r="A412" s="411">
        <v>411</v>
      </c>
      <c r="B412" s="526" t="s">
        <v>1600</v>
      </c>
      <c r="C412" s="526" t="s">
        <v>1600</v>
      </c>
      <c r="D412" s="406" t="s">
        <v>668</v>
      </c>
    </row>
    <row r="413" spans="1:4" ht="22.5" x14ac:dyDescent="0.25">
      <c r="A413" s="411">
        <v>412</v>
      </c>
      <c r="B413" s="526" t="s">
        <v>1601</v>
      </c>
      <c r="C413" s="526" t="s">
        <v>1601</v>
      </c>
      <c r="D413" s="406" t="s">
        <v>669</v>
      </c>
    </row>
    <row r="414" spans="1:4" ht="33.75" x14ac:dyDescent="0.25">
      <c r="A414" s="411">
        <v>413</v>
      </c>
      <c r="B414" s="526" t="s">
        <v>1602</v>
      </c>
      <c r="C414" s="526" t="s">
        <v>1602</v>
      </c>
      <c r="D414" s="406" t="s">
        <v>670</v>
      </c>
    </row>
    <row r="415" spans="1:4" ht="23.25" thickBot="1" x14ac:dyDescent="0.3">
      <c r="A415" s="411">
        <v>414</v>
      </c>
      <c r="B415" s="526" t="s">
        <v>1603</v>
      </c>
      <c r="C415" s="526" t="s">
        <v>1603</v>
      </c>
      <c r="D415" s="406" t="s">
        <v>671</v>
      </c>
    </row>
    <row r="416" spans="1:4" ht="15.75" thickBot="1" x14ac:dyDescent="0.3">
      <c r="A416" s="411">
        <v>415</v>
      </c>
      <c r="B416" s="541" t="s">
        <v>1604</v>
      </c>
      <c r="C416" s="541" t="s">
        <v>1604</v>
      </c>
      <c r="D416" s="406" t="s">
        <v>679</v>
      </c>
    </row>
    <row r="417" spans="1:4" ht="15.75" thickBot="1" x14ac:dyDescent="0.3">
      <c r="A417" s="411">
        <v>416</v>
      </c>
      <c r="B417" s="540" t="s">
        <v>1605</v>
      </c>
      <c r="C417" s="540" t="s">
        <v>1605</v>
      </c>
      <c r="D417" s="406" t="s">
        <v>684</v>
      </c>
    </row>
    <row r="418" spans="1:4" ht="15.75" thickBot="1" x14ac:dyDescent="0.3">
      <c r="A418" s="411">
        <v>417</v>
      </c>
      <c r="B418" s="540" t="s">
        <v>1606</v>
      </c>
      <c r="C418" s="540" t="s">
        <v>1606</v>
      </c>
      <c r="D418" s="406" t="s">
        <v>680</v>
      </c>
    </row>
    <row r="419" spans="1:4" ht="15.75" thickBot="1" x14ac:dyDescent="0.3">
      <c r="A419" s="411">
        <v>418</v>
      </c>
      <c r="B419" s="540" t="s">
        <v>1607</v>
      </c>
      <c r="C419" s="540" t="s">
        <v>1607</v>
      </c>
      <c r="D419" s="406" t="s">
        <v>681</v>
      </c>
    </row>
    <row r="420" spans="1:4" ht="15.75" thickBot="1" x14ac:dyDescent="0.3">
      <c r="A420" s="411">
        <v>419</v>
      </c>
      <c r="B420" s="540" t="s">
        <v>1608</v>
      </c>
      <c r="C420" s="540" t="s">
        <v>1608</v>
      </c>
      <c r="D420" s="406" t="s">
        <v>682</v>
      </c>
    </row>
    <row r="421" spans="1:4" ht="15.75" thickBot="1" x14ac:dyDescent="0.3">
      <c r="A421" s="411">
        <v>420</v>
      </c>
      <c r="B421" s="540" t="s">
        <v>1609</v>
      </c>
      <c r="C421" s="540" t="s">
        <v>1609</v>
      </c>
      <c r="D421" s="406" t="s">
        <v>683</v>
      </c>
    </row>
    <row r="422" spans="1:4" ht="15.75" thickBot="1" x14ac:dyDescent="0.3">
      <c r="A422" s="411">
        <v>421</v>
      </c>
      <c r="B422" s="540" t="s">
        <v>1610</v>
      </c>
      <c r="C422" s="540" t="s">
        <v>1610</v>
      </c>
      <c r="D422" s="406" t="s">
        <v>712</v>
      </c>
    </row>
    <row r="423" spans="1:4" ht="38.25" x14ac:dyDescent="0.25">
      <c r="A423" s="411">
        <v>422</v>
      </c>
      <c r="B423" s="509" t="s">
        <v>1611</v>
      </c>
      <c r="C423" s="509" t="s">
        <v>1611</v>
      </c>
      <c r="D423" s="406" t="s">
        <v>723</v>
      </c>
    </row>
    <row r="424" spans="1:4" x14ac:dyDescent="0.25">
      <c r="A424" s="411">
        <v>423</v>
      </c>
      <c r="B424" s="476" t="s">
        <v>1612</v>
      </c>
      <c r="C424" s="476" t="s">
        <v>1612</v>
      </c>
      <c r="D424" s="406" t="s">
        <v>740</v>
      </c>
    </row>
    <row r="425" spans="1:4" x14ac:dyDescent="0.25">
      <c r="A425" s="411">
        <v>424</v>
      </c>
      <c r="B425" s="476" t="s">
        <v>1613</v>
      </c>
      <c r="C425" s="476" t="s">
        <v>1613</v>
      </c>
      <c r="D425" s="406" t="s">
        <v>985</v>
      </c>
    </row>
    <row r="426" spans="1:4" x14ac:dyDescent="0.25">
      <c r="A426" s="411">
        <v>425</v>
      </c>
      <c r="B426" s="476" t="s">
        <v>1614</v>
      </c>
      <c r="C426" s="476" t="s">
        <v>1614</v>
      </c>
      <c r="D426" s="406" t="s">
        <v>987</v>
      </c>
    </row>
    <row r="427" spans="1:4" x14ac:dyDescent="0.25">
      <c r="A427" s="411">
        <v>426</v>
      </c>
      <c r="B427" s="476" t="s">
        <v>1615</v>
      </c>
      <c r="C427" s="476" t="s">
        <v>1615</v>
      </c>
      <c r="D427" s="406" t="s">
        <v>1030</v>
      </c>
    </row>
    <row r="428" spans="1:4" x14ac:dyDescent="0.25">
      <c r="A428" s="411">
        <v>427</v>
      </c>
      <c r="B428" s="476" t="s">
        <v>1616</v>
      </c>
      <c r="C428" s="476" t="s">
        <v>1616</v>
      </c>
      <c r="D428" s="406" t="s">
        <v>801</v>
      </c>
    </row>
    <row r="429" spans="1:4" x14ac:dyDescent="0.25">
      <c r="A429" s="411">
        <v>428</v>
      </c>
      <c r="B429" s="476" t="s">
        <v>1617</v>
      </c>
      <c r="C429" s="476" t="s">
        <v>1617</v>
      </c>
      <c r="D429" s="406" t="s">
        <v>1044</v>
      </c>
    </row>
    <row r="430" spans="1:4" x14ac:dyDescent="0.25">
      <c r="A430" s="411">
        <v>429</v>
      </c>
      <c r="B430" s="476" t="s">
        <v>1618</v>
      </c>
      <c r="C430" s="476" t="s">
        <v>1618</v>
      </c>
      <c r="D430" s="406" t="s">
        <v>1047</v>
      </c>
    </row>
    <row r="431" spans="1:4" x14ac:dyDescent="0.25">
      <c r="A431" s="411">
        <v>430</v>
      </c>
      <c r="B431" s="476" t="s">
        <v>1619</v>
      </c>
      <c r="C431" s="476" t="s">
        <v>1619</v>
      </c>
      <c r="D431" s="406" t="s">
        <v>827</v>
      </c>
    </row>
    <row r="432" spans="1:4" x14ac:dyDescent="0.25">
      <c r="A432" s="411">
        <v>431</v>
      </c>
      <c r="B432" s="476" t="s">
        <v>1620</v>
      </c>
      <c r="C432" s="476" t="s">
        <v>1620</v>
      </c>
      <c r="D432" s="406" t="s">
        <v>835</v>
      </c>
    </row>
    <row r="433" spans="1:4" ht="54" x14ac:dyDescent="0.25">
      <c r="A433" s="411">
        <v>432</v>
      </c>
      <c r="B433" s="478" t="s">
        <v>1621</v>
      </c>
      <c r="C433" s="478" t="s">
        <v>1621</v>
      </c>
      <c r="D433" s="406" t="s">
        <v>727</v>
      </c>
    </row>
    <row r="434" spans="1:4" ht="30" x14ac:dyDescent="0.25">
      <c r="A434" s="411">
        <v>433</v>
      </c>
      <c r="B434" s="542" t="s">
        <v>1622</v>
      </c>
      <c r="C434" s="542" t="s">
        <v>1622</v>
      </c>
      <c r="D434" s="406" t="s">
        <v>741</v>
      </c>
    </row>
    <row r="435" spans="1:4" x14ac:dyDescent="0.25">
      <c r="A435" s="411">
        <v>434</v>
      </c>
      <c r="B435" s="481" t="s">
        <v>1623</v>
      </c>
      <c r="C435" s="481" t="s">
        <v>1623</v>
      </c>
      <c r="D435" s="406" t="s">
        <v>837</v>
      </c>
    </row>
    <row r="436" spans="1:4" ht="23.25" thickBot="1" x14ac:dyDescent="0.3">
      <c r="A436" s="411">
        <v>435</v>
      </c>
      <c r="B436" s="494" t="s">
        <v>1624</v>
      </c>
      <c r="C436" s="494" t="s">
        <v>1624</v>
      </c>
      <c r="D436" s="406" t="s">
        <v>838</v>
      </c>
    </row>
    <row r="437" spans="1:4" x14ac:dyDescent="0.25">
      <c r="A437" s="411">
        <v>436</v>
      </c>
      <c r="B437" s="481" t="s">
        <v>1625</v>
      </c>
      <c r="C437" s="481" t="s">
        <v>1625</v>
      </c>
      <c r="D437" s="406" t="s">
        <v>803</v>
      </c>
    </row>
    <row r="438" spans="1:4" ht="22.5" x14ac:dyDescent="0.25">
      <c r="A438" s="411">
        <v>437</v>
      </c>
      <c r="B438" s="504" t="s">
        <v>1626</v>
      </c>
      <c r="C438" s="504" t="s">
        <v>1626</v>
      </c>
      <c r="D438" s="406" t="s">
        <v>830</v>
      </c>
    </row>
    <row r="439" spans="1:4" ht="22.5" x14ac:dyDescent="0.25">
      <c r="A439" s="411">
        <v>438</v>
      </c>
      <c r="B439" s="504" t="s">
        <v>1627</v>
      </c>
      <c r="C439" s="504" t="s">
        <v>1627</v>
      </c>
      <c r="D439" s="406" t="s">
        <v>742</v>
      </c>
    </row>
    <row r="440" spans="1:4" x14ac:dyDescent="0.25">
      <c r="A440" s="411">
        <v>439</v>
      </c>
      <c r="B440" s="504" t="s">
        <v>1628</v>
      </c>
      <c r="C440" s="504" t="s">
        <v>1628</v>
      </c>
      <c r="D440" s="406" t="s">
        <v>805</v>
      </c>
    </row>
    <row r="441" spans="1:4" x14ac:dyDescent="0.25">
      <c r="A441" s="411">
        <v>440</v>
      </c>
      <c r="B441" s="504" t="s">
        <v>1629</v>
      </c>
      <c r="C441" s="504" t="s">
        <v>1629</v>
      </c>
      <c r="D441" s="406" t="s">
        <v>806</v>
      </c>
    </row>
    <row r="442" spans="1:4" x14ac:dyDescent="0.25">
      <c r="A442" s="411">
        <v>441</v>
      </c>
      <c r="B442" s="504" t="s">
        <v>1630</v>
      </c>
      <c r="C442" s="504" t="s">
        <v>1630</v>
      </c>
      <c r="D442" s="406" t="s">
        <v>743</v>
      </c>
    </row>
    <row r="443" spans="1:4" x14ac:dyDescent="0.25">
      <c r="A443" s="411">
        <v>442</v>
      </c>
      <c r="B443" s="504" t="s">
        <v>1631</v>
      </c>
      <c r="C443" s="504" t="s">
        <v>1631</v>
      </c>
      <c r="D443" s="406" t="s">
        <v>807</v>
      </c>
    </row>
    <row r="444" spans="1:4" x14ac:dyDescent="0.25">
      <c r="A444" s="411">
        <v>443</v>
      </c>
      <c r="B444" s="504" t="s">
        <v>1632</v>
      </c>
      <c r="C444" s="504" t="s">
        <v>1632</v>
      </c>
      <c r="D444" s="406" t="s">
        <v>744</v>
      </c>
    </row>
    <row r="445" spans="1:4" ht="15.75" thickBot="1" x14ac:dyDescent="0.3">
      <c r="A445" s="411">
        <v>444</v>
      </c>
      <c r="B445" s="543" t="s">
        <v>1633</v>
      </c>
      <c r="C445" s="543" t="s">
        <v>1633</v>
      </c>
      <c r="D445" s="406" t="s">
        <v>808</v>
      </c>
    </row>
    <row r="446" spans="1:4" ht="15.75" thickBot="1" x14ac:dyDescent="0.3">
      <c r="A446" s="411">
        <v>445</v>
      </c>
      <c r="B446" s="543" t="s">
        <v>1634</v>
      </c>
      <c r="C446" s="543" t="s">
        <v>1634</v>
      </c>
      <c r="D446" s="406" t="s">
        <v>809</v>
      </c>
    </row>
    <row r="447" spans="1:4" ht="15.75" thickBot="1" x14ac:dyDescent="0.3">
      <c r="A447" s="411">
        <v>446</v>
      </c>
      <c r="B447" s="543" t="s">
        <v>1635</v>
      </c>
      <c r="C447" s="543" t="s">
        <v>1635</v>
      </c>
      <c r="D447" s="406" t="s">
        <v>810</v>
      </c>
    </row>
    <row r="448" spans="1:4" ht="15.75" thickBot="1" x14ac:dyDescent="0.3">
      <c r="A448" s="411">
        <v>447</v>
      </c>
      <c r="B448" s="530" t="s">
        <v>1636</v>
      </c>
      <c r="C448" s="530" t="s">
        <v>1636</v>
      </c>
      <c r="D448" s="406" t="s">
        <v>745</v>
      </c>
    </row>
    <row r="449" spans="1:4" ht="15.75" thickBot="1" x14ac:dyDescent="0.3">
      <c r="A449" s="411">
        <v>448</v>
      </c>
      <c r="B449" s="530" t="s">
        <v>1637</v>
      </c>
      <c r="C449" s="530" t="s">
        <v>1637</v>
      </c>
      <c r="D449" s="406" t="s">
        <v>746</v>
      </c>
    </row>
    <row r="450" spans="1:4" ht="15.75" thickBot="1" x14ac:dyDescent="0.3">
      <c r="A450" s="411">
        <v>449</v>
      </c>
      <c r="B450" s="530" t="s">
        <v>1638</v>
      </c>
      <c r="C450" s="530" t="s">
        <v>1638</v>
      </c>
      <c r="D450" s="406" t="s">
        <v>747</v>
      </c>
    </row>
    <row r="451" spans="1:4" ht="15.75" thickBot="1" x14ac:dyDescent="0.3">
      <c r="A451" s="411">
        <v>450</v>
      </c>
      <c r="B451" s="530" t="s">
        <v>1639</v>
      </c>
      <c r="C451" s="530" t="s">
        <v>1639</v>
      </c>
      <c r="D451" s="406" t="s">
        <v>748</v>
      </c>
    </row>
    <row r="452" spans="1:4" ht="15.75" thickBot="1" x14ac:dyDescent="0.3">
      <c r="A452" s="411">
        <v>451</v>
      </c>
      <c r="B452" s="530" t="s">
        <v>1640</v>
      </c>
      <c r="C452" s="530" t="s">
        <v>1640</v>
      </c>
      <c r="D452" s="406" t="s">
        <v>749</v>
      </c>
    </row>
    <row r="453" spans="1:4" ht="15.75" thickBot="1" x14ac:dyDescent="0.3">
      <c r="A453" s="411">
        <v>452</v>
      </c>
      <c r="B453" s="530" t="s">
        <v>1641</v>
      </c>
      <c r="C453" s="530" t="s">
        <v>1641</v>
      </c>
      <c r="D453" s="406" t="s">
        <v>750</v>
      </c>
    </row>
    <row r="454" spans="1:4" ht="15.75" thickBot="1" x14ac:dyDescent="0.3">
      <c r="A454" s="411">
        <v>453</v>
      </c>
      <c r="B454" s="530" t="s">
        <v>1642</v>
      </c>
      <c r="C454" s="530" t="s">
        <v>1642</v>
      </c>
      <c r="D454" s="406" t="s">
        <v>751</v>
      </c>
    </row>
    <row r="455" spans="1:4" ht="15.75" thickBot="1" x14ac:dyDescent="0.3">
      <c r="A455" s="411">
        <v>454</v>
      </c>
      <c r="B455" s="530" t="s">
        <v>1643</v>
      </c>
      <c r="C455" s="530" t="s">
        <v>1643</v>
      </c>
      <c r="D455" s="406" t="s">
        <v>752</v>
      </c>
    </row>
    <row r="456" spans="1:4" ht="15.75" thickBot="1" x14ac:dyDescent="0.3">
      <c r="A456" s="411">
        <v>455</v>
      </c>
      <c r="B456" s="530" t="s">
        <v>1644</v>
      </c>
      <c r="C456" s="530" t="s">
        <v>1644</v>
      </c>
      <c r="D456" s="406" t="s">
        <v>753</v>
      </c>
    </row>
    <row r="457" spans="1:4" ht="15.75" thickBot="1" x14ac:dyDescent="0.3">
      <c r="A457" s="411">
        <v>456</v>
      </c>
      <c r="B457" s="530" t="s">
        <v>1645</v>
      </c>
      <c r="C457" s="530" t="s">
        <v>1645</v>
      </c>
      <c r="D457" s="406" t="s">
        <v>754</v>
      </c>
    </row>
    <row r="458" spans="1:4" ht="15.75" thickBot="1" x14ac:dyDescent="0.3">
      <c r="A458" s="411">
        <v>457</v>
      </c>
      <c r="B458" s="530" t="s">
        <v>1646</v>
      </c>
      <c r="C458" s="530" t="s">
        <v>1646</v>
      </c>
      <c r="D458" s="406" t="s">
        <v>755</v>
      </c>
    </row>
    <row r="459" spans="1:4" ht="15.75" thickBot="1" x14ac:dyDescent="0.3">
      <c r="A459" s="411">
        <v>458</v>
      </c>
      <c r="B459" s="530" t="s">
        <v>1647</v>
      </c>
      <c r="C459" s="530" t="s">
        <v>1647</v>
      </c>
      <c r="D459" s="406" t="s">
        <v>756</v>
      </c>
    </row>
    <row r="460" spans="1:4" ht="15.75" thickBot="1" x14ac:dyDescent="0.3">
      <c r="A460" s="411">
        <v>459</v>
      </c>
      <c r="B460" s="530" t="s">
        <v>1648</v>
      </c>
      <c r="C460" s="530" t="s">
        <v>1648</v>
      </c>
      <c r="D460" s="406" t="s">
        <v>757</v>
      </c>
    </row>
    <row r="461" spans="1:4" ht="15.75" thickBot="1" x14ac:dyDescent="0.3">
      <c r="A461" s="411">
        <v>460</v>
      </c>
      <c r="B461" s="530" t="s">
        <v>1649</v>
      </c>
      <c r="C461" s="530" t="s">
        <v>1649</v>
      </c>
      <c r="D461" s="406" t="s">
        <v>758</v>
      </c>
    </row>
    <row r="462" spans="1:4" ht="15.75" thickBot="1" x14ac:dyDescent="0.3">
      <c r="A462" s="411">
        <v>461</v>
      </c>
      <c r="B462" s="530" t="s">
        <v>1650</v>
      </c>
      <c r="C462" s="530" t="s">
        <v>1650</v>
      </c>
      <c r="D462" s="406" t="s">
        <v>759</v>
      </c>
    </row>
    <row r="463" spans="1:4" ht="15.75" thickBot="1" x14ac:dyDescent="0.3">
      <c r="A463" s="411">
        <v>462</v>
      </c>
      <c r="B463" s="530" t="s">
        <v>1651</v>
      </c>
      <c r="C463" s="530" t="s">
        <v>1651</v>
      </c>
      <c r="D463" s="406" t="s">
        <v>760</v>
      </c>
    </row>
    <row r="464" spans="1:4" ht="15.75" thickBot="1" x14ac:dyDescent="0.3">
      <c r="A464" s="411">
        <v>463</v>
      </c>
      <c r="B464" s="530" t="s">
        <v>1652</v>
      </c>
      <c r="C464" s="530" t="s">
        <v>1652</v>
      </c>
      <c r="D464" s="406" t="s">
        <v>761</v>
      </c>
    </row>
    <row r="465" spans="1:4" ht="15.75" thickBot="1" x14ac:dyDescent="0.3">
      <c r="A465" s="411">
        <v>464</v>
      </c>
      <c r="B465" s="530" t="s">
        <v>1653</v>
      </c>
      <c r="C465" s="530" t="s">
        <v>1653</v>
      </c>
      <c r="D465" s="406" t="s">
        <v>762</v>
      </c>
    </row>
    <row r="466" spans="1:4" ht="15.75" thickBot="1" x14ac:dyDescent="0.3">
      <c r="A466" s="411">
        <v>465</v>
      </c>
      <c r="B466" s="530" t="s">
        <v>1654</v>
      </c>
      <c r="C466" s="530" t="s">
        <v>1654</v>
      </c>
      <c r="D466" s="406" t="s">
        <v>763</v>
      </c>
    </row>
    <row r="467" spans="1:4" ht="15.75" thickBot="1" x14ac:dyDescent="0.3">
      <c r="A467" s="411">
        <v>466</v>
      </c>
      <c r="B467" s="530" t="s">
        <v>1655</v>
      </c>
      <c r="C467" s="530" t="s">
        <v>1655</v>
      </c>
      <c r="D467" s="406" t="s">
        <v>764</v>
      </c>
    </row>
    <row r="468" spans="1:4" ht="15.75" thickBot="1" x14ac:dyDescent="0.3">
      <c r="A468" s="411">
        <v>467</v>
      </c>
      <c r="B468" s="530" t="s">
        <v>1656</v>
      </c>
      <c r="C468" s="530" t="s">
        <v>1656</v>
      </c>
      <c r="D468" s="406" t="s">
        <v>765</v>
      </c>
    </row>
    <row r="469" spans="1:4" ht="15.75" thickBot="1" x14ac:dyDescent="0.3">
      <c r="A469" s="411">
        <v>468</v>
      </c>
      <c r="B469" s="530" t="s">
        <v>1657</v>
      </c>
      <c r="C469" s="530" t="s">
        <v>1657</v>
      </c>
      <c r="D469" s="406" t="s">
        <v>766</v>
      </c>
    </row>
    <row r="470" spans="1:4" ht="15.75" thickBot="1" x14ac:dyDescent="0.3">
      <c r="A470" s="411">
        <v>469</v>
      </c>
      <c r="B470" s="530" t="s">
        <v>1658</v>
      </c>
      <c r="C470" s="530" t="s">
        <v>1658</v>
      </c>
      <c r="D470" s="406" t="s">
        <v>767</v>
      </c>
    </row>
    <row r="471" spans="1:4" ht="15.75" thickBot="1" x14ac:dyDescent="0.3">
      <c r="A471" s="411">
        <v>470</v>
      </c>
      <c r="B471" s="530" t="s">
        <v>1659</v>
      </c>
      <c r="C471" s="530" t="s">
        <v>1659</v>
      </c>
      <c r="D471" s="406" t="s">
        <v>768</v>
      </c>
    </row>
    <row r="472" spans="1:4" ht="15.75" thickBot="1" x14ac:dyDescent="0.3">
      <c r="A472" s="411">
        <v>471</v>
      </c>
      <c r="B472" s="530" t="s">
        <v>1660</v>
      </c>
      <c r="C472" s="530" t="s">
        <v>1660</v>
      </c>
      <c r="D472" s="406" t="s">
        <v>769</v>
      </c>
    </row>
    <row r="473" spans="1:4" ht="15.75" thickBot="1" x14ac:dyDescent="0.3">
      <c r="A473" s="411">
        <v>472</v>
      </c>
      <c r="B473" s="530" t="s">
        <v>1661</v>
      </c>
      <c r="C473" s="530" t="s">
        <v>1661</v>
      </c>
      <c r="D473" s="406" t="s">
        <v>770</v>
      </c>
    </row>
    <row r="474" spans="1:4" ht="15.75" thickBot="1" x14ac:dyDescent="0.3">
      <c r="A474" s="411">
        <v>473</v>
      </c>
      <c r="B474" s="530" t="s">
        <v>1662</v>
      </c>
      <c r="C474" s="530" t="s">
        <v>1662</v>
      </c>
      <c r="D474" s="406" t="s">
        <v>771</v>
      </c>
    </row>
    <row r="475" spans="1:4" ht="15.75" thickBot="1" x14ac:dyDescent="0.3">
      <c r="A475" s="411">
        <v>474</v>
      </c>
      <c r="B475" s="530" t="s">
        <v>1663</v>
      </c>
      <c r="C475" s="530" t="s">
        <v>1663</v>
      </c>
      <c r="D475" s="406" t="s">
        <v>812</v>
      </c>
    </row>
    <row r="476" spans="1:4" ht="15.75" thickBot="1" x14ac:dyDescent="0.3">
      <c r="A476" s="411">
        <v>475</v>
      </c>
      <c r="B476" s="530" t="s">
        <v>1664</v>
      </c>
      <c r="C476" s="530" t="s">
        <v>1664</v>
      </c>
      <c r="D476" s="406" t="s">
        <v>814</v>
      </c>
    </row>
    <row r="477" spans="1:4" ht="15.75" thickBot="1" x14ac:dyDescent="0.3">
      <c r="A477" s="411">
        <v>476</v>
      </c>
      <c r="B477" s="530" t="s">
        <v>1665</v>
      </c>
      <c r="C477" s="530" t="s">
        <v>1665</v>
      </c>
      <c r="D477" s="406" t="s">
        <v>813</v>
      </c>
    </row>
    <row r="478" spans="1:4" ht="15.75" thickBot="1" x14ac:dyDescent="0.3">
      <c r="A478" s="411">
        <v>477</v>
      </c>
      <c r="B478" s="530" t="s">
        <v>1666</v>
      </c>
      <c r="C478" s="530" t="s">
        <v>1666</v>
      </c>
      <c r="D478" s="406" t="s">
        <v>817</v>
      </c>
    </row>
    <row r="479" spans="1:4" ht="15.75" thickBot="1" x14ac:dyDescent="0.3">
      <c r="A479" s="411">
        <v>478</v>
      </c>
      <c r="B479" s="530" t="s">
        <v>1667</v>
      </c>
      <c r="C479" s="530" t="s">
        <v>1667</v>
      </c>
      <c r="D479" s="406" t="s">
        <v>815</v>
      </c>
    </row>
    <row r="480" spans="1:4" ht="15.75" thickBot="1" x14ac:dyDescent="0.3">
      <c r="A480" s="411">
        <v>479</v>
      </c>
      <c r="B480" s="530" t="s">
        <v>1668</v>
      </c>
      <c r="C480" s="530" t="s">
        <v>1668</v>
      </c>
      <c r="D480" s="406" t="s">
        <v>816</v>
      </c>
    </row>
    <row r="481" spans="1:4" ht="15.75" thickBot="1" x14ac:dyDescent="0.3">
      <c r="A481" s="411">
        <v>480</v>
      </c>
      <c r="B481" s="530" t="s">
        <v>1669</v>
      </c>
      <c r="C481" s="530" t="s">
        <v>1669</v>
      </c>
      <c r="D481" s="406" t="s">
        <v>772</v>
      </c>
    </row>
    <row r="482" spans="1:4" ht="15.75" thickBot="1" x14ac:dyDescent="0.3">
      <c r="A482" s="411">
        <v>481</v>
      </c>
      <c r="B482" s="530" t="s">
        <v>1670</v>
      </c>
      <c r="C482" s="530" t="s">
        <v>1670</v>
      </c>
      <c r="D482" s="406" t="s">
        <v>773</v>
      </c>
    </row>
    <row r="483" spans="1:4" ht="15.75" thickBot="1" x14ac:dyDescent="0.3">
      <c r="A483" s="411">
        <v>482</v>
      </c>
      <c r="B483" s="530" t="s">
        <v>1671</v>
      </c>
      <c r="C483" s="530" t="s">
        <v>1671</v>
      </c>
      <c r="D483" s="406" t="s">
        <v>774</v>
      </c>
    </row>
    <row r="484" spans="1:4" ht="15.75" thickBot="1" x14ac:dyDescent="0.3">
      <c r="A484" s="411">
        <v>483</v>
      </c>
      <c r="B484" s="530" t="s">
        <v>1672</v>
      </c>
      <c r="C484" s="530" t="s">
        <v>1672</v>
      </c>
      <c r="D484" s="406" t="s">
        <v>775</v>
      </c>
    </row>
    <row r="485" spans="1:4" ht="15.75" thickBot="1" x14ac:dyDescent="0.3">
      <c r="A485" s="411">
        <v>484</v>
      </c>
      <c r="B485" s="530" t="s">
        <v>1673</v>
      </c>
      <c r="C485" s="530" t="s">
        <v>1673</v>
      </c>
      <c r="D485" s="406" t="s">
        <v>818</v>
      </c>
    </row>
    <row r="486" spans="1:4" ht="15.75" thickBot="1" x14ac:dyDescent="0.3">
      <c r="A486" s="411">
        <v>485</v>
      </c>
      <c r="B486" s="530" t="s">
        <v>1674</v>
      </c>
      <c r="C486" s="530" t="s">
        <v>1674</v>
      </c>
      <c r="D486" s="406" t="s">
        <v>776</v>
      </c>
    </row>
    <row r="487" spans="1:4" ht="15.75" thickBot="1" x14ac:dyDescent="0.3">
      <c r="A487" s="411">
        <v>486</v>
      </c>
      <c r="B487" s="530" t="s">
        <v>1675</v>
      </c>
      <c r="C487" s="530" t="s">
        <v>1675</v>
      </c>
      <c r="D487" s="406" t="s">
        <v>777</v>
      </c>
    </row>
    <row r="488" spans="1:4" ht="15.75" thickBot="1" x14ac:dyDescent="0.3">
      <c r="A488" s="411">
        <v>487</v>
      </c>
      <c r="B488" s="530" t="s">
        <v>1676</v>
      </c>
      <c r="C488" s="530" t="s">
        <v>1676</v>
      </c>
      <c r="D488" s="406" t="s">
        <v>778</v>
      </c>
    </row>
    <row r="489" spans="1:4" ht="15.75" thickBot="1" x14ac:dyDescent="0.3">
      <c r="A489" s="411">
        <v>488</v>
      </c>
      <c r="B489" s="530" t="s">
        <v>1677</v>
      </c>
      <c r="C489" s="530" t="s">
        <v>1677</v>
      </c>
      <c r="D489" s="406" t="s">
        <v>779</v>
      </c>
    </row>
    <row r="490" spans="1:4" ht="15.75" thickBot="1" x14ac:dyDescent="0.3">
      <c r="A490" s="411">
        <v>489</v>
      </c>
      <c r="B490" s="530" t="s">
        <v>1678</v>
      </c>
      <c r="C490" s="530" t="s">
        <v>1678</v>
      </c>
      <c r="D490" s="406" t="s">
        <v>780</v>
      </c>
    </row>
    <row r="491" spans="1:4" ht="15.75" thickBot="1" x14ac:dyDescent="0.3">
      <c r="A491" s="411">
        <v>490</v>
      </c>
      <c r="B491" s="530" t="s">
        <v>1679</v>
      </c>
      <c r="C491" s="530" t="s">
        <v>1679</v>
      </c>
      <c r="D491" s="406" t="s">
        <v>781</v>
      </c>
    </row>
    <row r="492" spans="1:4" ht="15.75" thickBot="1" x14ac:dyDescent="0.3">
      <c r="A492" s="411">
        <v>491</v>
      </c>
      <c r="B492" s="530" t="s">
        <v>1680</v>
      </c>
      <c r="C492" s="530" t="s">
        <v>1680</v>
      </c>
      <c r="D492" s="406" t="s">
        <v>782</v>
      </c>
    </row>
    <row r="493" spans="1:4" ht="15.75" thickBot="1" x14ac:dyDescent="0.3">
      <c r="A493" s="411">
        <v>492</v>
      </c>
      <c r="B493" s="530" t="s">
        <v>1681</v>
      </c>
      <c r="C493" s="530" t="s">
        <v>1681</v>
      </c>
      <c r="D493" s="406" t="s">
        <v>783</v>
      </c>
    </row>
    <row r="494" spans="1:4" ht="15.75" thickBot="1" x14ac:dyDescent="0.3">
      <c r="A494" s="411">
        <v>493</v>
      </c>
      <c r="B494" s="530" t="s">
        <v>1682</v>
      </c>
      <c r="C494" s="530" t="s">
        <v>1682</v>
      </c>
      <c r="D494" s="406" t="s">
        <v>784</v>
      </c>
    </row>
    <row r="495" spans="1:4" ht="15.75" thickBot="1" x14ac:dyDescent="0.3">
      <c r="A495" s="411">
        <v>494</v>
      </c>
      <c r="B495" s="530" t="s">
        <v>1683</v>
      </c>
      <c r="C495" s="530" t="s">
        <v>1683</v>
      </c>
      <c r="D495" s="406" t="s">
        <v>785</v>
      </c>
    </row>
    <row r="496" spans="1:4" ht="26.25" thickBot="1" x14ac:dyDescent="0.3">
      <c r="A496" s="411">
        <v>495</v>
      </c>
      <c r="B496" s="530" t="s">
        <v>1684</v>
      </c>
      <c r="C496" s="530" t="s">
        <v>1684</v>
      </c>
      <c r="D496" s="406" t="s">
        <v>786</v>
      </c>
    </row>
    <row r="497" spans="1:4" ht="26.25" thickBot="1" x14ac:dyDescent="0.3">
      <c r="A497" s="411">
        <v>496</v>
      </c>
      <c r="B497" s="530" t="s">
        <v>1685</v>
      </c>
      <c r="C497" s="530" t="s">
        <v>1685</v>
      </c>
      <c r="D497" s="406" t="s">
        <v>787</v>
      </c>
    </row>
    <row r="498" spans="1:4" ht="15.75" thickBot="1" x14ac:dyDescent="0.3">
      <c r="A498" s="411">
        <v>497</v>
      </c>
      <c r="B498" s="530" t="s">
        <v>1686</v>
      </c>
      <c r="C498" s="530" t="s">
        <v>1686</v>
      </c>
      <c r="D498" s="406" t="s">
        <v>788</v>
      </c>
    </row>
    <row r="499" spans="1:4" ht="15.75" thickBot="1" x14ac:dyDescent="0.3">
      <c r="A499" s="411">
        <v>498</v>
      </c>
      <c r="B499" s="530" t="s">
        <v>1687</v>
      </c>
      <c r="C499" s="530" t="s">
        <v>1687</v>
      </c>
      <c r="D499" s="406" t="s">
        <v>789</v>
      </c>
    </row>
    <row r="500" spans="1:4" ht="15.75" thickBot="1" x14ac:dyDescent="0.3">
      <c r="A500" s="411">
        <v>499</v>
      </c>
      <c r="B500" s="530" t="s">
        <v>1688</v>
      </c>
      <c r="C500" s="530" t="s">
        <v>1688</v>
      </c>
      <c r="D500" s="406" t="s">
        <v>790</v>
      </c>
    </row>
    <row r="501" spans="1:4" ht="15.75" thickBot="1" x14ac:dyDescent="0.3">
      <c r="A501" s="411">
        <v>500</v>
      </c>
      <c r="B501" s="530" t="s">
        <v>1689</v>
      </c>
      <c r="C501" s="530" t="s">
        <v>1689</v>
      </c>
      <c r="D501" s="406" t="s">
        <v>791</v>
      </c>
    </row>
    <row r="502" spans="1:4" ht="15.75" thickBot="1" x14ac:dyDescent="0.3">
      <c r="A502" s="411">
        <v>501</v>
      </c>
      <c r="B502" s="530" t="s">
        <v>1690</v>
      </c>
      <c r="C502" s="530" t="s">
        <v>1690</v>
      </c>
      <c r="D502" s="406" t="s">
        <v>792</v>
      </c>
    </row>
    <row r="503" spans="1:4" ht="15.75" thickBot="1" x14ac:dyDescent="0.3">
      <c r="A503" s="411">
        <v>502</v>
      </c>
      <c r="B503" s="530" t="s">
        <v>1691</v>
      </c>
      <c r="C503" s="530" t="s">
        <v>1691</v>
      </c>
      <c r="D503" s="406" t="s">
        <v>793</v>
      </c>
    </row>
    <row r="504" spans="1:4" x14ac:dyDescent="0.25">
      <c r="A504" s="411">
        <v>503</v>
      </c>
      <c r="B504" s="481" t="s">
        <v>1692</v>
      </c>
      <c r="C504" s="481" t="s">
        <v>1692</v>
      </c>
      <c r="D504" s="406" t="s">
        <v>845</v>
      </c>
    </row>
    <row r="505" spans="1:4" ht="30" x14ac:dyDescent="0.25">
      <c r="A505" s="411">
        <v>504</v>
      </c>
      <c r="B505" s="542" t="s">
        <v>1693</v>
      </c>
      <c r="C505" s="542" t="s">
        <v>1693</v>
      </c>
      <c r="D505" s="406" t="s">
        <v>794</v>
      </c>
    </row>
    <row r="506" spans="1:4" ht="23.25" thickBot="1" x14ac:dyDescent="0.3">
      <c r="A506" s="411">
        <v>505</v>
      </c>
      <c r="B506" s="504" t="s">
        <v>1694</v>
      </c>
      <c r="C506" s="504" t="s">
        <v>1694</v>
      </c>
      <c r="D506" s="406" t="s">
        <v>797</v>
      </c>
    </row>
    <row r="507" spans="1:4" ht="15.75" thickBot="1" x14ac:dyDescent="0.3">
      <c r="A507" s="411">
        <v>506</v>
      </c>
      <c r="B507" s="529" t="s">
        <v>1695</v>
      </c>
      <c r="C507" s="529" t="s">
        <v>1695</v>
      </c>
      <c r="D507" s="406" t="s">
        <v>826</v>
      </c>
    </row>
    <row r="508" spans="1:4" ht="30" x14ac:dyDescent="0.25">
      <c r="A508" s="411">
        <v>507</v>
      </c>
      <c r="B508" s="542" t="s">
        <v>1696</v>
      </c>
      <c r="C508" s="542" t="s">
        <v>1696</v>
      </c>
      <c r="D508" s="406" t="s">
        <v>795</v>
      </c>
    </row>
    <row r="509" spans="1:4" ht="30" x14ac:dyDescent="0.25">
      <c r="A509" s="411">
        <v>508</v>
      </c>
      <c r="B509" s="542" t="s">
        <v>1697</v>
      </c>
      <c r="C509" s="542" t="s">
        <v>1697</v>
      </c>
      <c r="D509" s="406" t="s">
        <v>798</v>
      </c>
    </row>
    <row r="510" spans="1:4" ht="15.75" thickBot="1" x14ac:dyDescent="0.3">
      <c r="A510" s="411">
        <v>509</v>
      </c>
      <c r="B510" s="481" t="s">
        <v>1698</v>
      </c>
      <c r="C510" s="481" t="s">
        <v>1698</v>
      </c>
      <c r="D510" s="406" t="s">
        <v>799</v>
      </c>
    </row>
    <row r="511" spans="1:4" ht="15.75" thickBot="1" x14ac:dyDescent="0.3">
      <c r="A511" s="411">
        <v>510</v>
      </c>
      <c r="B511" s="529" t="s">
        <v>1699</v>
      </c>
      <c r="C511" s="529" t="s">
        <v>1699</v>
      </c>
      <c r="D511" s="406" t="s">
        <v>800</v>
      </c>
    </row>
    <row r="512" spans="1:4" ht="45" x14ac:dyDescent="0.25">
      <c r="A512" s="411">
        <v>511</v>
      </c>
      <c r="B512" s="542" t="s">
        <v>1700</v>
      </c>
      <c r="C512" s="542" t="s">
        <v>1700</v>
      </c>
      <c r="D512" s="406" t="s">
        <v>802</v>
      </c>
    </row>
    <row r="513" spans="1:4" ht="23.25" thickBot="1" x14ac:dyDescent="0.3">
      <c r="A513" s="411">
        <v>512</v>
      </c>
      <c r="B513" s="504" t="s">
        <v>1701</v>
      </c>
      <c r="C513" s="504" t="s">
        <v>1701</v>
      </c>
      <c r="D513" s="406" t="s">
        <v>804</v>
      </c>
    </row>
    <row r="514" spans="1:4" ht="15.75" thickBot="1" x14ac:dyDescent="0.3">
      <c r="A514" s="411">
        <v>513</v>
      </c>
      <c r="B514" s="529" t="s">
        <v>1649</v>
      </c>
      <c r="C514" s="529" t="s">
        <v>1649</v>
      </c>
      <c r="D514" s="406" t="s">
        <v>811</v>
      </c>
    </row>
    <row r="515" spans="1:4" ht="30" x14ac:dyDescent="0.25">
      <c r="A515" s="411">
        <v>514</v>
      </c>
      <c r="B515" s="542" t="s">
        <v>1702</v>
      </c>
      <c r="C515" s="542" t="s">
        <v>1702</v>
      </c>
      <c r="D515" s="406" t="s">
        <v>819</v>
      </c>
    </row>
    <row r="516" spans="1:4" x14ac:dyDescent="0.25">
      <c r="A516" s="411">
        <v>515</v>
      </c>
      <c r="B516" s="481" t="s">
        <v>1703</v>
      </c>
      <c r="C516" s="481" t="s">
        <v>1703</v>
      </c>
      <c r="D516" s="406" t="s">
        <v>823</v>
      </c>
    </row>
    <row r="517" spans="1:4" ht="23.25" thickBot="1" x14ac:dyDescent="0.3">
      <c r="A517" s="411">
        <v>516</v>
      </c>
      <c r="B517" s="504" t="s">
        <v>1704</v>
      </c>
      <c r="C517" s="504" t="s">
        <v>1704</v>
      </c>
      <c r="D517" s="406" t="s">
        <v>824</v>
      </c>
    </row>
    <row r="518" spans="1:4" ht="15.75" thickBot="1" x14ac:dyDescent="0.3">
      <c r="A518" s="411">
        <v>517</v>
      </c>
      <c r="B518" s="529" t="s">
        <v>1705</v>
      </c>
      <c r="C518" s="529" t="s">
        <v>1705</v>
      </c>
      <c r="D518" s="406" t="s">
        <v>820</v>
      </c>
    </row>
    <row r="519" spans="1:4" ht="15.75" thickBot="1" x14ac:dyDescent="0.3">
      <c r="A519" s="411">
        <v>518</v>
      </c>
      <c r="B519" s="530" t="s">
        <v>1706</v>
      </c>
      <c r="C519" s="530" t="s">
        <v>1706</v>
      </c>
      <c r="D519" s="406" t="s">
        <v>821</v>
      </c>
    </row>
    <row r="520" spans="1:4" ht="30.75" thickBot="1" x14ac:dyDescent="0.3">
      <c r="A520" s="411">
        <v>519</v>
      </c>
      <c r="B520" s="542" t="s">
        <v>1707</v>
      </c>
      <c r="C520" s="542" t="s">
        <v>1707</v>
      </c>
      <c r="D520" s="406" t="s">
        <v>822</v>
      </c>
    </row>
    <row r="521" spans="1:4" ht="15.75" thickBot="1" x14ac:dyDescent="0.3">
      <c r="A521" s="411">
        <v>520</v>
      </c>
      <c r="B521" s="529" t="s">
        <v>1708</v>
      </c>
      <c r="C521" s="529" t="s">
        <v>1708</v>
      </c>
      <c r="D521" s="406" t="s">
        <v>825</v>
      </c>
    </row>
    <row r="522" spans="1:4" ht="45" x14ac:dyDescent="0.25">
      <c r="A522" s="411">
        <v>521</v>
      </c>
      <c r="B522" s="542" t="s">
        <v>1709</v>
      </c>
      <c r="C522" s="542" t="s">
        <v>1709</v>
      </c>
      <c r="D522" s="406" t="s">
        <v>828</v>
      </c>
    </row>
    <row r="523" spans="1:4" ht="15.75" thickBot="1" x14ac:dyDescent="0.3">
      <c r="A523" s="411">
        <v>522</v>
      </c>
      <c r="B523" s="481" t="s">
        <v>1710</v>
      </c>
      <c r="C523" s="481" t="s">
        <v>1710</v>
      </c>
      <c r="D523" s="406" t="s">
        <v>829</v>
      </c>
    </row>
    <row r="524" spans="1:4" ht="15.75" thickBot="1" x14ac:dyDescent="0.3">
      <c r="A524" s="411">
        <v>523</v>
      </c>
      <c r="B524" s="529" t="s">
        <v>1711</v>
      </c>
      <c r="C524" s="529" t="s">
        <v>1711</v>
      </c>
      <c r="D524" s="406" t="s">
        <v>831</v>
      </c>
    </row>
    <row r="525" spans="1:4" ht="15.75" thickBot="1" x14ac:dyDescent="0.3">
      <c r="A525" s="411">
        <v>524</v>
      </c>
      <c r="B525" s="530" t="s">
        <v>1712</v>
      </c>
      <c r="C525" s="530" t="s">
        <v>1712</v>
      </c>
      <c r="D525" s="406" t="s">
        <v>832</v>
      </c>
    </row>
    <row r="526" spans="1:4" ht="15.75" thickBot="1" x14ac:dyDescent="0.3">
      <c r="A526" s="411">
        <v>525</v>
      </c>
      <c r="B526" s="530" t="s">
        <v>1713</v>
      </c>
      <c r="C526" s="530" t="s">
        <v>1713</v>
      </c>
      <c r="D526" s="406" t="s">
        <v>833</v>
      </c>
    </row>
    <row r="527" spans="1:4" ht="15.75" thickBot="1" x14ac:dyDescent="0.3">
      <c r="A527" s="411">
        <v>526</v>
      </c>
      <c r="B527" s="530" t="s">
        <v>1714</v>
      </c>
      <c r="C527" s="530" t="s">
        <v>1714</v>
      </c>
      <c r="D527" s="406" t="s">
        <v>834</v>
      </c>
    </row>
    <row r="528" spans="1:4" ht="30" x14ac:dyDescent="0.25">
      <c r="A528" s="411">
        <v>527</v>
      </c>
      <c r="B528" s="542" t="s">
        <v>1715</v>
      </c>
      <c r="C528" s="542" t="s">
        <v>1715</v>
      </c>
      <c r="D528" s="406" t="s">
        <v>836</v>
      </c>
    </row>
    <row r="529" spans="1:4" ht="15.75" thickBot="1" x14ac:dyDescent="0.3">
      <c r="A529" s="411">
        <v>528</v>
      </c>
      <c r="B529" s="481" t="s">
        <v>1716</v>
      </c>
      <c r="C529" s="481" t="s">
        <v>1716</v>
      </c>
      <c r="D529" s="406" t="s">
        <v>839</v>
      </c>
    </row>
    <row r="530" spans="1:4" ht="16.5" thickBot="1" x14ac:dyDescent="0.3">
      <c r="A530" s="411">
        <v>529</v>
      </c>
      <c r="B530" s="529" t="s">
        <v>1717</v>
      </c>
      <c r="C530" s="529" t="s">
        <v>1717</v>
      </c>
      <c r="D530" s="406" t="s">
        <v>844</v>
      </c>
    </row>
    <row r="531" spans="1:4" ht="38.25" x14ac:dyDescent="0.25">
      <c r="A531" s="411">
        <v>530</v>
      </c>
      <c r="B531" s="509" t="s">
        <v>1718</v>
      </c>
      <c r="C531" s="509" t="s">
        <v>1718</v>
      </c>
      <c r="D531" s="406" t="s">
        <v>851</v>
      </c>
    </row>
    <row r="532" spans="1:4" ht="54" x14ac:dyDescent="0.25">
      <c r="A532" s="411">
        <v>531</v>
      </c>
      <c r="B532" s="478" t="s">
        <v>1719</v>
      </c>
      <c r="C532" s="478" t="s">
        <v>1719</v>
      </c>
      <c r="D532" s="406" t="s">
        <v>852</v>
      </c>
    </row>
    <row r="533" spans="1:4" ht="16.5" thickBot="1" x14ac:dyDescent="0.3">
      <c r="A533" s="411">
        <v>532</v>
      </c>
      <c r="B533" s="483" t="s">
        <v>1720</v>
      </c>
      <c r="C533" s="483" t="s">
        <v>1720</v>
      </c>
      <c r="D533" s="406" t="s">
        <v>853</v>
      </c>
    </row>
    <row r="534" spans="1:4" ht="38.25" x14ac:dyDescent="0.25">
      <c r="A534" s="411">
        <v>533</v>
      </c>
      <c r="B534" s="503" t="s">
        <v>1721</v>
      </c>
      <c r="C534" s="503" t="s">
        <v>1721</v>
      </c>
      <c r="D534" s="406" t="s">
        <v>854</v>
      </c>
    </row>
    <row r="535" spans="1:4" ht="36" x14ac:dyDescent="0.25">
      <c r="A535" s="411">
        <v>534</v>
      </c>
      <c r="B535" s="478" t="s">
        <v>1722</v>
      </c>
      <c r="C535" s="478" t="s">
        <v>1722</v>
      </c>
      <c r="D535" s="406" t="s">
        <v>858</v>
      </c>
    </row>
    <row r="536" spans="1:4" ht="31.5" x14ac:dyDescent="0.25">
      <c r="A536" s="411">
        <v>535</v>
      </c>
      <c r="B536" s="483" t="s">
        <v>1723</v>
      </c>
      <c r="C536" s="483" t="s">
        <v>1723</v>
      </c>
      <c r="D536" s="406" t="s">
        <v>859</v>
      </c>
    </row>
    <row r="537" spans="1:4" ht="30" x14ac:dyDescent="0.25">
      <c r="A537" s="411">
        <v>536</v>
      </c>
      <c r="B537" s="542" t="s">
        <v>1724</v>
      </c>
      <c r="C537" s="542" t="s">
        <v>1724</v>
      </c>
      <c r="D537" s="406" t="s">
        <v>860</v>
      </c>
    </row>
    <row r="538" spans="1:4" ht="33.75" x14ac:dyDescent="0.25">
      <c r="A538" s="411">
        <v>537</v>
      </c>
      <c r="B538" s="504" t="s">
        <v>1725</v>
      </c>
      <c r="C538" s="504" t="s">
        <v>1725</v>
      </c>
      <c r="D538" s="406" t="s">
        <v>861</v>
      </c>
    </row>
    <row r="539" spans="1:4" ht="15.75" thickBot="1" x14ac:dyDescent="0.3">
      <c r="A539" s="411">
        <v>538</v>
      </c>
      <c r="B539" s="543" t="s">
        <v>1726</v>
      </c>
      <c r="C539" s="543" t="s">
        <v>1726</v>
      </c>
      <c r="D539" s="406" t="s">
        <v>862</v>
      </c>
    </row>
    <row r="540" spans="1:4" ht="15.75" thickBot="1" x14ac:dyDescent="0.3">
      <c r="A540" s="411">
        <v>539</v>
      </c>
      <c r="B540" s="543" t="s">
        <v>1727</v>
      </c>
      <c r="C540" s="543" t="s">
        <v>1727</v>
      </c>
      <c r="D540" s="406" t="s">
        <v>863</v>
      </c>
    </row>
    <row r="541" spans="1:4" ht="31.5" x14ac:dyDescent="0.25">
      <c r="A541" s="411">
        <v>540</v>
      </c>
      <c r="B541" s="483" t="s">
        <v>1728</v>
      </c>
      <c r="C541" s="483" t="s">
        <v>1728</v>
      </c>
      <c r="D541" s="406" t="s">
        <v>864</v>
      </c>
    </row>
    <row r="542" spans="1:4" ht="45.75" thickBot="1" x14ac:dyDescent="0.3">
      <c r="A542" s="411">
        <v>541</v>
      </c>
      <c r="B542" s="544" t="s">
        <v>1729</v>
      </c>
      <c r="C542" s="544" t="s">
        <v>1729</v>
      </c>
      <c r="D542" s="406" t="s">
        <v>865</v>
      </c>
    </row>
    <row r="543" spans="1:4" ht="15.75" thickBot="1" x14ac:dyDescent="0.3">
      <c r="A543" s="411">
        <v>542</v>
      </c>
      <c r="B543" s="545" t="s">
        <v>1730</v>
      </c>
      <c r="C543" s="545" t="s">
        <v>1730</v>
      </c>
      <c r="D543" s="406" t="s">
        <v>866</v>
      </c>
    </row>
    <row r="544" spans="1:4" ht="15.75" thickBot="1" x14ac:dyDescent="0.3">
      <c r="A544" s="411">
        <v>543</v>
      </c>
      <c r="B544" s="545" t="s">
        <v>1731</v>
      </c>
      <c r="C544" s="545" t="s">
        <v>1731</v>
      </c>
      <c r="D544" s="406" t="s">
        <v>867</v>
      </c>
    </row>
    <row r="545" spans="1:4" ht="15.75" thickBot="1" x14ac:dyDescent="0.3">
      <c r="A545" s="411">
        <v>544</v>
      </c>
      <c r="B545" s="545" t="s">
        <v>1732</v>
      </c>
      <c r="C545" s="545" t="s">
        <v>1732</v>
      </c>
      <c r="D545" s="406" t="s">
        <v>868</v>
      </c>
    </row>
    <row r="546" spans="1:4" x14ac:dyDescent="0.25">
      <c r="A546" s="411">
        <v>545</v>
      </c>
      <c r="B546" s="546" t="s">
        <v>1733</v>
      </c>
      <c r="C546" s="546" t="s">
        <v>1733</v>
      </c>
      <c r="D546" s="406" t="s">
        <v>869</v>
      </c>
    </row>
    <row r="547" spans="1:4" x14ac:dyDescent="0.25">
      <c r="A547" s="411">
        <v>546</v>
      </c>
      <c r="B547" s="546" t="s">
        <v>1734</v>
      </c>
      <c r="C547" s="546" t="s">
        <v>1734</v>
      </c>
      <c r="D547" s="406" t="s">
        <v>870</v>
      </c>
    </row>
    <row r="548" spans="1:4" x14ac:dyDescent="0.25">
      <c r="A548" s="411">
        <v>547</v>
      </c>
      <c r="B548" s="546" t="s">
        <v>1735</v>
      </c>
      <c r="C548" s="546" t="s">
        <v>1735</v>
      </c>
      <c r="D548" s="406" t="s">
        <v>871</v>
      </c>
    </row>
    <row r="549" spans="1:4" x14ac:dyDescent="0.25">
      <c r="A549" s="411">
        <v>548</v>
      </c>
      <c r="B549" s="546" t="s">
        <v>1736</v>
      </c>
      <c r="C549" s="546" t="s">
        <v>1736</v>
      </c>
      <c r="D549" s="406" t="s">
        <v>872</v>
      </c>
    </row>
    <row r="550" spans="1:4" x14ac:dyDescent="0.25">
      <c r="A550" s="411">
        <v>549</v>
      </c>
      <c r="B550" s="546" t="s">
        <v>1737</v>
      </c>
      <c r="C550" s="546" t="s">
        <v>1737</v>
      </c>
      <c r="D550" s="406" t="s">
        <v>873</v>
      </c>
    </row>
    <row r="551" spans="1:4" x14ac:dyDescent="0.25">
      <c r="A551" s="411">
        <v>550</v>
      </c>
      <c r="B551" s="546" t="s">
        <v>1738</v>
      </c>
      <c r="C551" s="546" t="s">
        <v>1738</v>
      </c>
      <c r="D551" s="406" t="s">
        <v>874</v>
      </c>
    </row>
    <row r="552" spans="1:4" x14ac:dyDescent="0.25">
      <c r="A552" s="411">
        <v>551</v>
      </c>
      <c r="B552" s="546" t="s">
        <v>1739</v>
      </c>
      <c r="C552" s="546" t="s">
        <v>1739</v>
      </c>
      <c r="D552" s="406" t="s">
        <v>875</v>
      </c>
    </row>
    <row r="553" spans="1:4" ht="25.5" x14ac:dyDescent="0.25">
      <c r="A553" s="411">
        <v>552</v>
      </c>
      <c r="B553" s="546" t="s">
        <v>1740</v>
      </c>
      <c r="C553" s="546" t="s">
        <v>1740</v>
      </c>
      <c r="D553" s="406" t="s">
        <v>876</v>
      </c>
    </row>
    <row r="554" spans="1:4" x14ac:dyDescent="0.25">
      <c r="A554" s="411">
        <v>553</v>
      </c>
      <c r="B554" s="546" t="s">
        <v>39</v>
      </c>
      <c r="C554" s="546" t="s">
        <v>39</v>
      </c>
      <c r="D554" s="406" t="s">
        <v>1105</v>
      </c>
    </row>
    <row r="555" spans="1:4" x14ac:dyDescent="0.25">
      <c r="A555" s="411">
        <v>554</v>
      </c>
      <c r="B555" s="546" t="s">
        <v>1741</v>
      </c>
      <c r="C555" s="546" t="s">
        <v>1741</v>
      </c>
      <c r="D555" s="406" t="s">
        <v>1106</v>
      </c>
    </row>
    <row r="556" spans="1:4" x14ac:dyDescent="0.25">
      <c r="A556" s="411">
        <v>555</v>
      </c>
      <c r="B556" s="546" t="s">
        <v>41</v>
      </c>
      <c r="C556" s="546" t="s">
        <v>41</v>
      </c>
      <c r="D556" s="406" t="s">
        <v>1107</v>
      </c>
    </row>
    <row r="557" spans="1:4" x14ac:dyDescent="0.25">
      <c r="A557" s="411">
        <v>556</v>
      </c>
      <c r="B557" s="546" t="s">
        <v>1742</v>
      </c>
      <c r="C557" s="546" t="s">
        <v>1742</v>
      </c>
      <c r="D557" s="406" t="s">
        <v>1109</v>
      </c>
    </row>
    <row r="558" spans="1:4" x14ac:dyDescent="0.25">
      <c r="A558" s="411">
        <v>557</v>
      </c>
      <c r="B558" s="547" t="s">
        <v>1743</v>
      </c>
      <c r="C558" s="547" t="s">
        <v>1743</v>
      </c>
      <c r="D558" s="406" t="s">
        <v>1108</v>
      </c>
    </row>
    <row r="559" spans="1:4" x14ac:dyDescent="0.25">
      <c r="A559" s="411">
        <v>558</v>
      </c>
      <c r="B559" s="546" t="s">
        <v>1744</v>
      </c>
      <c r="C559" s="546" t="s">
        <v>1744</v>
      </c>
      <c r="D559" s="406" t="s">
        <v>1110</v>
      </c>
    </row>
    <row r="560" spans="1:4" x14ac:dyDescent="0.25">
      <c r="A560" s="411">
        <v>559</v>
      </c>
      <c r="B560" s="546" t="s">
        <v>1745</v>
      </c>
      <c r="C560" s="546" t="s">
        <v>1745</v>
      </c>
      <c r="D560" s="406" t="s">
        <v>1111</v>
      </c>
    </row>
    <row r="561" spans="1:4" x14ac:dyDescent="0.25">
      <c r="A561" s="411">
        <v>560</v>
      </c>
      <c r="B561" s="546" t="s">
        <v>45</v>
      </c>
      <c r="C561" s="546" t="s">
        <v>45</v>
      </c>
      <c r="D561" s="406" t="s">
        <v>1112</v>
      </c>
    </row>
    <row r="562" spans="1:4" x14ac:dyDescent="0.25">
      <c r="A562" s="411">
        <v>561</v>
      </c>
      <c r="B562" s="546" t="s">
        <v>1746</v>
      </c>
      <c r="C562" s="546" t="s">
        <v>1746</v>
      </c>
      <c r="D562" s="406" t="s">
        <v>1113</v>
      </c>
    </row>
    <row r="563" spans="1:4" x14ac:dyDescent="0.25">
      <c r="A563" s="411">
        <v>562</v>
      </c>
      <c r="B563" s="546" t="s">
        <v>1747</v>
      </c>
      <c r="C563" s="546" t="s">
        <v>1747</v>
      </c>
      <c r="D563" s="406" t="s">
        <v>1114</v>
      </c>
    </row>
    <row r="564" spans="1:4" x14ac:dyDescent="0.25">
      <c r="A564" s="411">
        <v>563</v>
      </c>
      <c r="B564" s="546" t="s">
        <v>1748</v>
      </c>
      <c r="C564" s="546" t="s">
        <v>1748</v>
      </c>
      <c r="D564" s="406" t="s">
        <v>1115</v>
      </c>
    </row>
    <row r="565" spans="1:4" x14ac:dyDescent="0.25">
      <c r="A565" s="411">
        <v>564</v>
      </c>
      <c r="B565" s="546" t="s">
        <v>1749</v>
      </c>
      <c r="C565" s="546" t="s">
        <v>1749</v>
      </c>
      <c r="D565" s="406" t="s">
        <v>1116</v>
      </c>
    </row>
    <row r="566" spans="1:4" x14ac:dyDescent="0.25">
      <c r="A566" s="411">
        <v>565</v>
      </c>
      <c r="B566" s="546" t="s">
        <v>1750</v>
      </c>
      <c r="C566" s="546" t="s">
        <v>1750</v>
      </c>
      <c r="D566" s="406" t="s">
        <v>1117</v>
      </c>
    </row>
    <row r="567" spans="1:4" x14ac:dyDescent="0.25">
      <c r="A567" s="411">
        <v>566</v>
      </c>
      <c r="B567" s="546" t="s">
        <v>1751</v>
      </c>
      <c r="C567" s="546" t="s">
        <v>1751</v>
      </c>
      <c r="D567" s="406" t="s">
        <v>1118</v>
      </c>
    </row>
    <row r="568" spans="1:4" x14ac:dyDescent="0.25">
      <c r="A568" s="411">
        <v>567</v>
      </c>
      <c r="B568" s="546" t="s">
        <v>1752</v>
      </c>
      <c r="C568" s="546" t="s">
        <v>1752</v>
      </c>
      <c r="D568" s="406" t="s">
        <v>1119</v>
      </c>
    </row>
    <row r="569" spans="1:4" x14ac:dyDescent="0.25">
      <c r="A569" s="411">
        <v>568</v>
      </c>
      <c r="B569" s="546" t="s">
        <v>1753</v>
      </c>
      <c r="C569" s="546" t="s">
        <v>1753</v>
      </c>
      <c r="D569" s="406" t="s">
        <v>1120</v>
      </c>
    </row>
    <row r="570" spans="1:4" x14ac:dyDescent="0.25">
      <c r="A570" s="411">
        <v>569</v>
      </c>
      <c r="B570" s="546" t="s">
        <v>1754</v>
      </c>
      <c r="C570" s="546" t="s">
        <v>1754</v>
      </c>
      <c r="D570" s="406" t="s">
        <v>1121</v>
      </c>
    </row>
    <row r="571" spans="1:4" x14ac:dyDescent="0.25">
      <c r="A571" s="411">
        <v>570</v>
      </c>
      <c r="B571" s="546" t="s">
        <v>55</v>
      </c>
      <c r="C571" s="546" t="s">
        <v>55</v>
      </c>
      <c r="D571" s="406" t="s">
        <v>1122</v>
      </c>
    </row>
    <row r="572" spans="1:4" x14ac:dyDescent="0.25">
      <c r="A572" s="411">
        <v>571</v>
      </c>
      <c r="B572" s="546" t="s">
        <v>1755</v>
      </c>
      <c r="C572" s="546" t="s">
        <v>1755</v>
      </c>
      <c r="D572" s="406" t="s">
        <v>1123</v>
      </c>
    </row>
    <row r="573" spans="1:4" x14ac:dyDescent="0.25">
      <c r="A573" s="411">
        <v>572</v>
      </c>
      <c r="B573" s="546" t="s">
        <v>1756</v>
      </c>
      <c r="C573" s="546" t="s">
        <v>1756</v>
      </c>
      <c r="D573" s="406" t="s">
        <v>1124</v>
      </c>
    </row>
    <row r="574" spans="1:4" x14ac:dyDescent="0.25">
      <c r="A574" s="411">
        <v>573</v>
      </c>
      <c r="B574" s="546" t="s">
        <v>58</v>
      </c>
      <c r="C574" s="546" t="s">
        <v>58</v>
      </c>
      <c r="D574" s="406" t="s">
        <v>1125</v>
      </c>
    </row>
    <row r="575" spans="1:4" x14ac:dyDescent="0.25">
      <c r="A575" s="411">
        <v>574</v>
      </c>
      <c r="B575" s="546" t="s">
        <v>1757</v>
      </c>
      <c r="C575" s="546" t="s">
        <v>1757</v>
      </c>
      <c r="D575" s="406" t="s">
        <v>1126</v>
      </c>
    </row>
    <row r="576" spans="1:4" x14ac:dyDescent="0.25">
      <c r="A576" s="411">
        <v>575</v>
      </c>
      <c r="B576" s="546" t="s">
        <v>1758</v>
      </c>
      <c r="C576" s="546" t="s">
        <v>1758</v>
      </c>
      <c r="D576" s="406" t="s">
        <v>1127</v>
      </c>
    </row>
    <row r="577" spans="1:4" x14ac:dyDescent="0.25">
      <c r="A577" s="411">
        <v>576</v>
      </c>
      <c r="B577" s="546" t="s">
        <v>1759</v>
      </c>
      <c r="C577" s="546" t="s">
        <v>1759</v>
      </c>
      <c r="D577" s="406" t="s">
        <v>1128</v>
      </c>
    </row>
    <row r="578" spans="1:4" x14ac:dyDescent="0.25">
      <c r="A578" s="411">
        <v>577</v>
      </c>
      <c r="B578" s="546" t="s">
        <v>62</v>
      </c>
      <c r="C578" s="546" t="s">
        <v>62</v>
      </c>
      <c r="D578" s="406" t="s">
        <v>1129</v>
      </c>
    </row>
    <row r="579" spans="1:4" x14ac:dyDescent="0.25">
      <c r="A579" s="411">
        <v>578</v>
      </c>
      <c r="B579" s="546" t="s">
        <v>1760</v>
      </c>
      <c r="C579" s="546" t="s">
        <v>1760</v>
      </c>
      <c r="D579" s="406" t="s">
        <v>1130</v>
      </c>
    </row>
    <row r="580" spans="1:4" x14ac:dyDescent="0.25">
      <c r="A580" s="411">
        <v>579</v>
      </c>
      <c r="B580" s="546" t="s">
        <v>1761</v>
      </c>
      <c r="C580" s="546" t="s">
        <v>1761</v>
      </c>
      <c r="D580" s="406" t="s">
        <v>1131</v>
      </c>
    </row>
    <row r="581" spans="1:4" x14ac:dyDescent="0.25">
      <c r="A581" s="411">
        <v>580</v>
      </c>
      <c r="B581" s="546" t="s">
        <v>1762</v>
      </c>
      <c r="C581" s="546" t="s">
        <v>1762</v>
      </c>
      <c r="D581" s="406" t="s">
        <v>1132</v>
      </c>
    </row>
    <row r="582" spans="1:4" x14ac:dyDescent="0.25">
      <c r="A582" s="411">
        <v>581</v>
      </c>
      <c r="B582" s="546" t="s">
        <v>1763</v>
      </c>
      <c r="C582" s="546" t="s">
        <v>1763</v>
      </c>
      <c r="D582" s="406" t="s">
        <v>1133</v>
      </c>
    </row>
    <row r="583" spans="1:4" x14ac:dyDescent="0.25">
      <c r="A583" s="411">
        <v>582</v>
      </c>
      <c r="B583" s="546" t="s">
        <v>1764</v>
      </c>
      <c r="C583" s="546" t="s">
        <v>1764</v>
      </c>
      <c r="D583" s="406" t="s">
        <v>1134</v>
      </c>
    </row>
    <row r="584" spans="1:4" x14ac:dyDescent="0.25">
      <c r="A584" s="411">
        <v>583</v>
      </c>
      <c r="B584" s="546" t="s">
        <v>1765</v>
      </c>
      <c r="C584" s="546" t="s">
        <v>1765</v>
      </c>
      <c r="D584" s="406" t="s">
        <v>1135</v>
      </c>
    </row>
    <row r="585" spans="1:4" x14ac:dyDescent="0.25">
      <c r="A585" s="411">
        <v>584</v>
      </c>
      <c r="B585" s="547" t="s">
        <v>1766</v>
      </c>
      <c r="C585" s="547" t="s">
        <v>1766</v>
      </c>
      <c r="D585" s="406" t="s">
        <v>877</v>
      </c>
    </row>
    <row r="586" spans="1:4" x14ac:dyDescent="0.25">
      <c r="A586" s="411">
        <v>585</v>
      </c>
      <c r="B586" s="547" t="s">
        <v>1767</v>
      </c>
      <c r="C586" s="547" t="s">
        <v>1767</v>
      </c>
      <c r="D586" s="406" t="s">
        <v>878</v>
      </c>
    </row>
    <row r="587" spans="1:4" x14ac:dyDescent="0.25">
      <c r="A587" s="411">
        <v>586</v>
      </c>
      <c r="B587" s="547" t="s">
        <v>1768</v>
      </c>
      <c r="C587" s="547" t="s">
        <v>1768</v>
      </c>
      <c r="D587" s="406" t="s">
        <v>879</v>
      </c>
    </row>
    <row r="588" spans="1:4" x14ac:dyDescent="0.25">
      <c r="A588" s="411">
        <v>587</v>
      </c>
      <c r="B588" s="547" t="s">
        <v>1769</v>
      </c>
      <c r="C588" s="547" t="s">
        <v>1769</v>
      </c>
      <c r="D588" s="406" t="s">
        <v>880</v>
      </c>
    </row>
    <row r="589" spans="1:4" x14ac:dyDescent="0.25">
      <c r="A589" s="411">
        <v>588</v>
      </c>
      <c r="B589" s="547" t="s">
        <v>1770</v>
      </c>
      <c r="C589" s="547" t="s">
        <v>1770</v>
      </c>
      <c r="D589" s="406" t="s">
        <v>881</v>
      </c>
    </row>
    <row r="590" spans="1:4" x14ac:dyDescent="0.25">
      <c r="A590" s="411">
        <v>589</v>
      </c>
      <c r="B590" s="547" t="s">
        <v>1771</v>
      </c>
      <c r="C590" s="547" t="s">
        <v>1771</v>
      </c>
      <c r="D590" s="406" t="s">
        <v>882</v>
      </c>
    </row>
    <row r="591" spans="1:4" x14ac:dyDescent="0.25">
      <c r="A591" s="411">
        <v>590</v>
      </c>
      <c r="B591" s="547" t="s">
        <v>1772</v>
      </c>
      <c r="C591" s="547" t="s">
        <v>1772</v>
      </c>
      <c r="D591" s="406" t="s">
        <v>1051</v>
      </c>
    </row>
    <row r="592" spans="1:4" x14ac:dyDescent="0.25">
      <c r="A592" s="411">
        <v>591</v>
      </c>
      <c r="B592" s="547" t="s">
        <v>1773</v>
      </c>
      <c r="C592" s="547" t="s">
        <v>1773</v>
      </c>
      <c r="D592" s="406" t="s">
        <v>883</v>
      </c>
    </row>
    <row r="593" spans="1:4" x14ac:dyDescent="0.25">
      <c r="A593" s="411">
        <v>592</v>
      </c>
      <c r="B593" s="547" t="s">
        <v>1774</v>
      </c>
      <c r="C593" s="547" t="s">
        <v>1774</v>
      </c>
      <c r="D593" s="406" t="s">
        <v>884</v>
      </c>
    </row>
    <row r="594" spans="1:4" x14ac:dyDescent="0.25">
      <c r="A594" s="411">
        <v>593</v>
      </c>
      <c r="B594" s="547" t="s">
        <v>1775</v>
      </c>
      <c r="C594" s="547" t="s">
        <v>1775</v>
      </c>
      <c r="D594" s="406" t="s">
        <v>885</v>
      </c>
    </row>
    <row r="595" spans="1:4" x14ac:dyDescent="0.25">
      <c r="A595" s="411">
        <v>594</v>
      </c>
      <c r="B595" s="547" t="s">
        <v>1776</v>
      </c>
      <c r="C595" s="547" t="s">
        <v>1776</v>
      </c>
      <c r="D595" s="406" t="s">
        <v>886</v>
      </c>
    </row>
    <row r="596" spans="1:4" x14ac:dyDescent="0.25">
      <c r="A596" s="411">
        <v>595</v>
      </c>
      <c r="B596" s="546" t="s">
        <v>1777</v>
      </c>
      <c r="C596" s="546" t="s">
        <v>1777</v>
      </c>
      <c r="D596" s="406" t="s">
        <v>887</v>
      </c>
    </row>
    <row r="597" spans="1:4" x14ac:dyDescent="0.25">
      <c r="A597" s="411">
        <v>596</v>
      </c>
      <c r="B597" s="547" t="s">
        <v>1778</v>
      </c>
      <c r="C597" s="547" t="s">
        <v>1778</v>
      </c>
      <c r="D597" s="406" t="s">
        <v>913</v>
      </c>
    </row>
    <row r="598" spans="1:4" x14ac:dyDescent="0.25">
      <c r="A598" s="411">
        <v>597</v>
      </c>
      <c r="B598" s="546" t="s">
        <v>1779</v>
      </c>
      <c r="C598" s="546" t="s">
        <v>1779</v>
      </c>
      <c r="D598" s="406" t="s">
        <v>914</v>
      </c>
    </row>
    <row r="599" spans="1:4" x14ac:dyDescent="0.25">
      <c r="A599" s="411">
        <v>598</v>
      </c>
      <c r="B599" s="546" t="s">
        <v>1780</v>
      </c>
      <c r="C599" s="546" t="s">
        <v>1780</v>
      </c>
      <c r="D599" s="406" t="s">
        <v>910</v>
      </c>
    </row>
    <row r="600" spans="1:4" x14ac:dyDescent="0.25">
      <c r="A600" s="411">
        <v>599</v>
      </c>
      <c r="B600" s="546" t="s">
        <v>1781</v>
      </c>
      <c r="C600" s="546" t="s">
        <v>1781</v>
      </c>
      <c r="D600" s="406" t="s">
        <v>889</v>
      </c>
    </row>
    <row r="601" spans="1:4" x14ac:dyDescent="0.25">
      <c r="A601" s="411">
        <v>600</v>
      </c>
      <c r="B601" s="546" t="s">
        <v>1782</v>
      </c>
      <c r="C601" s="546" t="s">
        <v>1782</v>
      </c>
      <c r="D601" s="406" t="s">
        <v>890</v>
      </c>
    </row>
    <row r="602" spans="1:4" x14ac:dyDescent="0.25">
      <c r="A602" s="411">
        <v>601</v>
      </c>
      <c r="B602" s="546" t="s">
        <v>1783</v>
      </c>
      <c r="C602" s="546" t="s">
        <v>1783</v>
      </c>
      <c r="D602" s="406" t="s">
        <v>891</v>
      </c>
    </row>
    <row r="603" spans="1:4" x14ac:dyDescent="0.25">
      <c r="A603" s="411">
        <v>602</v>
      </c>
      <c r="B603" s="547" t="s">
        <v>1784</v>
      </c>
      <c r="C603" s="547" t="s">
        <v>1784</v>
      </c>
      <c r="D603" s="406" t="s">
        <v>892</v>
      </c>
    </row>
    <row r="604" spans="1:4" x14ac:dyDescent="0.25">
      <c r="A604" s="411">
        <v>603</v>
      </c>
      <c r="B604" s="547" t="s">
        <v>1785</v>
      </c>
      <c r="C604" s="547" t="s">
        <v>1785</v>
      </c>
      <c r="D604" s="406" t="s">
        <v>893</v>
      </c>
    </row>
    <row r="605" spans="1:4" x14ac:dyDescent="0.25">
      <c r="A605" s="411">
        <v>604</v>
      </c>
      <c r="B605" s="546" t="s">
        <v>1786</v>
      </c>
      <c r="C605" s="546" t="s">
        <v>1786</v>
      </c>
      <c r="D605" s="406" t="s">
        <v>894</v>
      </c>
    </row>
    <row r="606" spans="1:4" x14ac:dyDescent="0.25">
      <c r="A606" s="411">
        <v>605</v>
      </c>
      <c r="B606" s="547" t="s">
        <v>1787</v>
      </c>
      <c r="C606" s="547" t="s">
        <v>1787</v>
      </c>
      <c r="D606" s="406" t="s">
        <v>895</v>
      </c>
    </row>
    <row r="607" spans="1:4" x14ac:dyDescent="0.25">
      <c r="A607" s="411">
        <v>606</v>
      </c>
      <c r="B607" s="547" t="s">
        <v>1788</v>
      </c>
      <c r="C607" s="547" t="s">
        <v>1788</v>
      </c>
      <c r="D607" s="406" t="s">
        <v>896</v>
      </c>
    </row>
    <row r="608" spans="1:4" x14ac:dyDescent="0.25">
      <c r="A608" s="411">
        <v>607</v>
      </c>
      <c r="B608" s="546" t="s">
        <v>1789</v>
      </c>
      <c r="C608" s="546" t="s">
        <v>1789</v>
      </c>
      <c r="D608" s="406" t="s">
        <v>897</v>
      </c>
    </row>
    <row r="609" spans="1:4" x14ac:dyDescent="0.25">
      <c r="A609" s="411">
        <v>608</v>
      </c>
      <c r="B609" s="546" t="s">
        <v>1790</v>
      </c>
      <c r="C609" s="546" t="s">
        <v>1790</v>
      </c>
      <c r="D609" s="406" t="s">
        <v>898</v>
      </c>
    </row>
    <row r="610" spans="1:4" x14ac:dyDescent="0.25">
      <c r="A610" s="411">
        <v>609</v>
      </c>
      <c r="B610" s="547" t="s">
        <v>1791</v>
      </c>
      <c r="C610" s="547" t="s">
        <v>1791</v>
      </c>
      <c r="D610" s="406" t="s">
        <v>899</v>
      </c>
    </row>
    <row r="611" spans="1:4" ht="25.5" x14ac:dyDescent="0.25">
      <c r="A611" s="411">
        <v>610</v>
      </c>
      <c r="B611" s="546" t="s">
        <v>1792</v>
      </c>
      <c r="C611" s="546" t="s">
        <v>1792</v>
      </c>
      <c r="D611" s="406" t="s">
        <v>900</v>
      </c>
    </row>
    <row r="612" spans="1:4" x14ac:dyDescent="0.25">
      <c r="A612" s="411">
        <v>611</v>
      </c>
      <c r="B612" s="547" t="s">
        <v>1793</v>
      </c>
      <c r="C612" s="547" t="s">
        <v>1793</v>
      </c>
      <c r="D612" s="406" t="s">
        <v>901</v>
      </c>
    </row>
    <row r="613" spans="1:4" ht="25.5" x14ac:dyDescent="0.25">
      <c r="A613" s="411">
        <v>612</v>
      </c>
      <c r="B613" s="547" t="s">
        <v>1794</v>
      </c>
      <c r="C613" s="547" t="s">
        <v>1794</v>
      </c>
      <c r="D613" s="406" t="s">
        <v>902</v>
      </c>
    </row>
    <row r="614" spans="1:4" x14ac:dyDescent="0.25">
      <c r="A614" s="411">
        <v>613</v>
      </c>
      <c r="B614" s="547" t="s">
        <v>1795</v>
      </c>
      <c r="C614" s="547" t="s">
        <v>1795</v>
      </c>
      <c r="D614" s="406" t="s">
        <v>903</v>
      </c>
    </row>
    <row r="615" spans="1:4" x14ac:dyDescent="0.25">
      <c r="A615" s="411">
        <v>614</v>
      </c>
      <c r="B615" s="546" t="s">
        <v>1796</v>
      </c>
      <c r="C615" s="546" t="s">
        <v>1796</v>
      </c>
      <c r="D615" s="406" t="s">
        <v>904</v>
      </c>
    </row>
    <row r="616" spans="1:4" x14ac:dyDescent="0.25">
      <c r="A616" s="411">
        <v>615</v>
      </c>
      <c r="B616" s="546" t="s">
        <v>1797</v>
      </c>
      <c r="C616" s="546" t="s">
        <v>1797</v>
      </c>
      <c r="D616" s="406" t="s">
        <v>905</v>
      </c>
    </row>
    <row r="617" spans="1:4" x14ac:dyDescent="0.25">
      <c r="A617" s="411">
        <v>616</v>
      </c>
      <c r="B617" s="546" t="s">
        <v>1798</v>
      </c>
      <c r="C617" s="546" t="s">
        <v>1798</v>
      </c>
      <c r="D617" s="406" t="s">
        <v>906</v>
      </c>
    </row>
    <row r="618" spans="1:4" x14ac:dyDescent="0.25">
      <c r="A618" s="411">
        <v>617</v>
      </c>
      <c r="B618" s="546" t="s">
        <v>1799</v>
      </c>
      <c r="C618" s="546" t="s">
        <v>1799</v>
      </c>
      <c r="D618" s="406" t="s">
        <v>907</v>
      </c>
    </row>
    <row r="619" spans="1:4" ht="15.75" x14ac:dyDescent="0.25">
      <c r="A619" s="411">
        <v>618</v>
      </c>
      <c r="B619" s="547" t="s">
        <v>1800</v>
      </c>
      <c r="C619" s="547" t="s">
        <v>1800</v>
      </c>
      <c r="D619" s="406" t="s">
        <v>909</v>
      </c>
    </row>
    <row r="620" spans="1:4" x14ac:dyDescent="0.25">
      <c r="A620" s="411">
        <v>619</v>
      </c>
      <c r="B620" s="546" t="s">
        <v>1801</v>
      </c>
      <c r="C620" s="546" t="s">
        <v>1801</v>
      </c>
      <c r="D620" s="406" t="s">
        <v>911</v>
      </c>
    </row>
    <row r="621" spans="1:4" x14ac:dyDescent="0.25">
      <c r="A621" s="411">
        <v>620</v>
      </c>
      <c r="B621" s="548" t="s">
        <v>1802</v>
      </c>
      <c r="C621" s="548" t="s">
        <v>1802</v>
      </c>
      <c r="D621" s="406" t="s">
        <v>915</v>
      </c>
    </row>
    <row r="622" spans="1:4" x14ac:dyDescent="0.25">
      <c r="A622" s="411">
        <v>621</v>
      </c>
      <c r="B622" s="531" t="s">
        <v>1803</v>
      </c>
      <c r="C622" s="531" t="s">
        <v>1803</v>
      </c>
      <c r="D622" s="406" t="s">
        <v>963</v>
      </c>
    </row>
    <row r="623" spans="1:4" x14ac:dyDescent="0.25">
      <c r="A623" s="411">
        <v>622</v>
      </c>
      <c r="B623" s="531" t="s">
        <v>1804</v>
      </c>
      <c r="C623" s="531" t="s">
        <v>1804</v>
      </c>
      <c r="D623" s="406" t="s">
        <v>962</v>
      </c>
    </row>
    <row r="624" spans="1:4" ht="38.25" x14ac:dyDescent="0.25">
      <c r="A624" s="411">
        <v>623</v>
      </c>
      <c r="B624" s="531" t="s">
        <v>1805</v>
      </c>
      <c r="C624" s="531" t="s">
        <v>1805</v>
      </c>
      <c r="D624" s="406" t="s">
        <v>916</v>
      </c>
    </row>
    <row r="625" spans="1:4" x14ac:dyDescent="0.25">
      <c r="A625" s="411">
        <v>624</v>
      </c>
      <c r="B625" s="531" t="s">
        <v>1806</v>
      </c>
      <c r="C625" s="531" t="s">
        <v>1806</v>
      </c>
      <c r="D625" s="406" t="s">
        <v>967</v>
      </c>
    </row>
    <row r="626" spans="1:4" x14ac:dyDescent="0.25">
      <c r="A626" s="411">
        <v>625</v>
      </c>
      <c r="B626" s="531" t="s">
        <v>1807</v>
      </c>
      <c r="C626" s="531" t="s">
        <v>1807</v>
      </c>
      <c r="D626" s="406" t="s">
        <v>969</v>
      </c>
    </row>
    <row r="627" spans="1:4" ht="25.5" x14ac:dyDescent="0.25">
      <c r="A627" s="411">
        <v>626</v>
      </c>
      <c r="B627" s="531" t="s">
        <v>1808</v>
      </c>
      <c r="C627" s="531" t="s">
        <v>1808</v>
      </c>
      <c r="D627" s="406" t="s">
        <v>971</v>
      </c>
    </row>
    <row r="628" spans="1:4" ht="38.25" x14ac:dyDescent="0.25">
      <c r="A628" s="411">
        <v>627</v>
      </c>
      <c r="B628" s="531" t="s">
        <v>1809</v>
      </c>
      <c r="C628" s="531" t="s">
        <v>1809</v>
      </c>
      <c r="D628" s="406" t="s">
        <v>975</v>
      </c>
    </row>
    <row r="629" spans="1:4" ht="63.75" x14ac:dyDescent="0.25">
      <c r="A629" s="411">
        <v>628</v>
      </c>
      <c r="B629" s="531" t="s">
        <v>1810</v>
      </c>
      <c r="C629" s="531" t="s">
        <v>1810</v>
      </c>
      <c r="D629" s="406" t="s">
        <v>977</v>
      </c>
    </row>
    <row r="630" spans="1:4" x14ac:dyDescent="0.25">
      <c r="A630" s="411">
        <v>629</v>
      </c>
      <c r="B630" s="531" t="s">
        <v>1811</v>
      </c>
      <c r="C630" s="531" t="s">
        <v>1811</v>
      </c>
      <c r="D630" s="406" t="s">
        <v>980</v>
      </c>
    </row>
    <row r="631" spans="1:4" ht="25.5" x14ac:dyDescent="0.25">
      <c r="A631" s="411">
        <v>630</v>
      </c>
      <c r="B631" s="531" t="s">
        <v>1812</v>
      </c>
      <c r="C631" s="531" t="s">
        <v>1812</v>
      </c>
      <c r="D631" s="406" t="s">
        <v>917</v>
      </c>
    </row>
    <row r="632" spans="1:4" ht="63.75" x14ac:dyDescent="0.25">
      <c r="A632" s="411">
        <v>631</v>
      </c>
      <c r="B632" s="531" t="s">
        <v>1813</v>
      </c>
      <c r="C632" s="531" t="s">
        <v>1813</v>
      </c>
      <c r="D632" s="406" t="s">
        <v>918</v>
      </c>
    </row>
    <row r="633" spans="1:4" ht="51" x14ac:dyDescent="0.25">
      <c r="A633" s="411">
        <v>632</v>
      </c>
      <c r="B633" s="531" t="s">
        <v>1814</v>
      </c>
      <c r="C633" s="531" t="s">
        <v>1814</v>
      </c>
      <c r="D633" s="406" t="s">
        <v>983</v>
      </c>
    </row>
    <row r="634" spans="1:4" ht="38.25" x14ac:dyDescent="0.25">
      <c r="A634" s="411">
        <v>633</v>
      </c>
      <c r="B634" s="531" t="s">
        <v>1815</v>
      </c>
      <c r="C634" s="531" t="s">
        <v>1815</v>
      </c>
      <c r="D634" s="406" t="s">
        <v>989</v>
      </c>
    </row>
    <row r="635" spans="1:4" ht="25.5" x14ac:dyDescent="0.25">
      <c r="A635" s="411">
        <v>634</v>
      </c>
      <c r="B635" s="531" t="s">
        <v>1816</v>
      </c>
      <c r="C635" s="531" t="s">
        <v>1816</v>
      </c>
      <c r="D635" s="406" t="s">
        <v>994</v>
      </c>
    </row>
    <row r="636" spans="1:4" ht="51" x14ac:dyDescent="0.25">
      <c r="A636" s="411">
        <v>635</v>
      </c>
      <c r="B636" s="531" t="s">
        <v>1817</v>
      </c>
      <c r="C636" s="531" t="s">
        <v>1817</v>
      </c>
      <c r="D636" s="406" t="s">
        <v>999</v>
      </c>
    </row>
    <row r="637" spans="1:4" ht="25.5" x14ac:dyDescent="0.25">
      <c r="A637" s="411">
        <v>636</v>
      </c>
      <c r="B637" s="531" t="s">
        <v>1818</v>
      </c>
      <c r="C637" s="531" t="s">
        <v>1818</v>
      </c>
      <c r="D637" s="406" t="s">
        <v>1001</v>
      </c>
    </row>
    <row r="638" spans="1:4" ht="38.25" x14ac:dyDescent="0.25">
      <c r="A638" s="411">
        <v>637</v>
      </c>
      <c r="B638" s="531" t="s">
        <v>1819</v>
      </c>
      <c r="C638" s="531" t="s">
        <v>1819</v>
      </c>
      <c r="D638" s="406" t="s">
        <v>1005</v>
      </c>
    </row>
    <row r="639" spans="1:4" ht="25.5" x14ac:dyDescent="0.25">
      <c r="A639" s="411">
        <v>638</v>
      </c>
      <c r="B639" s="531" t="s">
        <v>1820</v>
      </c>
      <c r="C639" s="531" t="s">
        <v>1820</v>
      </c>
      <c r="D639" s="406" t="s">
        <v>1011</v>
      </c>
    </row>
    <row r="640" spans="1:4" ht="25.5" x14ac:dyDescent="0.25">
      <c r="A640" s="411">
        <v>639</v>
      </c>
      <c r="B640" s="531" t="s">
        <v>1821</v>
      </c>
      <c r="C640" s="531" t="s">
        <v>1821</v>
      </c>
      <c r="D640" s="406" t="s">
        <v>1019</v>
      </c>
    </row>
    <row r="641" spans="1:4" ht="51" x14ac:dyDescent="0.25">
      <c r="A641" s="411">
        <v>640</v>
      </c>
      <c r="B641" s="531" t="s">
        <v>1822</v>
      </c>
      <c r="C641" s="531" t="s">
        <v>1822</v>
      </c>
      <c r="D641" s="406" t="s">
        <v>1021</v>
      </c>
    </row>
    <row r="642" spans="1:4" x14ac:dyDescent="0.25">
      <c r="A642" s="411">
        <v>641</v>
      </c>
      <c r="B642" s="531" t="s">
        <v>1823</v>
      </c>
      <c r="C642" s="531" t="s">
        <v>1823</v>
      </c>
      <c r="D642" s="406" t="s">
        <v>1023</v>
      </c>
    </row>
    <row r="643" spans="1:4" x14ac:dyDescent="0.25">
      <c r="A643" s="411">
        <v>642</v>
      </c>
      <c r="B643" s="531" t="s">
        <v>1824</v>
      </c>
      <c r="C643" s="531" t="s">
        <v>1824</v>
      </c>
      <c r="D643" s="406" t="s">
        <v>1026</v>
      </c>
    </row>
    <row r="644" spans="1:4" x14ac:dyDescent="0.25">
      <c r="A644" s="411">
        <v>643</v>
      </c>
      <c r="B644" s="531" t="s">
        <v>1825</v>
      </c>
      <c r="C644" s="531" t="s">
        <v>1825</v>
      </c>
      <c r="D644" s="406" t="s">
        <v>919</v>
      </c>
    </row>
    <row r="645" spans="1:4" x14ac:dyDescent="0.25">
      <c r="A645" s="411">
        <v>644</v>
      </c>
      <c r="B645" s="531" t="s">
        <v>1826</v>
      </c>
      <c r="C645" s="531" t="s">
        <v>1826</v>
      </c>
      <c r="D645" s="406" t="s">
        <v>1028</v>
      </c>
    </row>
    <row r="646" spans="1:4" ht="51" x14ac:dyDescent="0.25">
      <c r="A646" s="411">
        <v>645</v>
      </c>
      <c r="B646" s="531" t="s">
        <v>1827</v>
      </c>
      <c r="C646" s="531" t="s">
        <v>1827</v>
      </c>
      <c r="D646" s="406" t="s">
        <v>1042</v>
      </c>
    </row>
    <row r="647" spans="1:4" ht="38.25" x14ac:dyDescent="0.25">
      <c r="A647" s="411">
        <v>646</v>
      </c>
      <c r="B647" s="531" t="s">
        <v>1828</v>
      </c>
      <c r="C647" s="531" t="s">
        <v>1828</v>
      </c>
      <c r="D647" s="406" t="s">
        <v>1046</v>
      </c>
    </row>
    <row r="648" spans="1:4" ht="31.5" x14ac:dyDescent="0.25">
      <c r="A648" s="411">
        <v>647</v>
      </c>
      <c r="B648" s="531" t="s">
        <v>1829</v>
      </c>
      <c r="C648" s="531" t="s">
        <v>1829</v>
      </c>
      <c r="D648" s="406" t="s">
        <v>1049</v>
      </c>
    </row>
    <row r="649" spans="1:4" ht="51" x14ac:dyDescent="0.25">
      <c r="A649" s="411">
        <v>648</v>
      </c>
      <c r="B649" s="531" t="s">
        <v>1830</v>
      </c>
      <c r="C649" s="531" t="s">
        <v>1830</v>
      </c>
      <c r="D649" s="406" t="s">
        <v>920</v>
      </c>
    </row>
    <row r="650" spans="1:4" ht="51" x14ac:dyDescent="0.25">
      <c r="A650" s="411">
        <v>649</v>
      </c>
      <c r="B650" s="531" t="s">
        <v>1831</v>
      </c>
      <c r="C650" s="531" t="s">
        <v>1831</v>
      </c>
      <c r="D650" s="406" t="s">
        <v>921</v>
      </c>
    </row>
    <row r="651" spans="1:4" ht="38.25" x14ac:dyDescent="0.25">
      <c r="A651" s="411">
        <v>650</v>
      </c>
      <c r="B651" s="531" t="s">
        <v>1832</v>
      </c>
      <c r="C651" s="531" t="s">
        <v>1832</v>
      </c>
      <c r="D651" s="406" t="s">
        <v>922</v>
      </c>
    </row>
    <row r="652" spans="1:4" x14ac:dyDescent="0.25">
      <c r="A652" s="411">
        <v>651</v>
      </c>
      <c r="B652" s="548" t="s">
        <v>1833</v>
      </c>
      <c r="C652" s="548" t="s">
        <v>1833</v>
      </c>
      <c r="D652" s="406" t="s">
        <v>923</v>
      </c>
    </row>
    <row r="653" spans="1:4" x14ac:dyDescent="0.25">
      <c r="A653" s="411">
        <v>652</v>
      </c>
      <c r="B653" s="531" t="s">
        <v>1834</v>
      </c>
      <c r="C653" s="531" t="s">
        <v>1834</v>
      </c>
      <c r="D653" s="406" t="s">
        <v>924</v>
      </c>
    </row>
    <row r="654" spans="1:4" x14ac:dyDescent="0.25">
      <c r="A654" s="411">
        <v>653</v>
      </c>
      <c r="B654" s="531" t="s">
        <v>1835</v>
      </c>
      <c r="C654" s="531" t="s">
        <v>1835</v>
      </c>
      <c r="D654" s="406" t="s">
        <v>925</v>
      </c>
    </row>
    <row r="655" spans="1:4" x14ac:dyDescent="0.25">
      <c r="A655" s="411">
        <v>654</v>
      </c>
      <c r="B655" s="531" t="s">
        <v>1836</v>
      </c>
      <c r="C655" s="531" t="s">
        <v>1836</v>
      </c>
      <c r="D655" s="406" t="s">
        <v>926</v>
      </c>
    </row>
    <row r="656" spans="1:4" x14ac:dyDescent="0.25">
      <c r="A656" s="411">
        <v>655</v>
      </c>
      <c r="B656" s="531" t="s">
        <v>1837</v>
      </c>
      <c r="C656" s="531" t="s">
        <v>1837</v>
      </c>
      <c r="D656" s="406" t="s">
        <v>927</v>
      </c>
    </row>
    <row r="657" spans="1:4" x14ac:dyDescent="0.25">
      <c r="A657" s="411">
        <v>656</v>
      </c>
      <c r="B657" s="531" t="s">
        <v>1838</v>
      </c>
      <c r="C657" s="531" t="s">
        <v>1838</v>
      </c>
      <c r="D657" s="406" t="s">
        <v>928</v>
      </c>
    </row>
    <row r="658" spans="1:4" x14ac:dyDescent="0.25">
      <c r="A658" s="411">
        <v>657</v>
      </c>
      <c r="B658" s="531" t="s">
        <v>1839</v>
      </c>
      <c r="C658" s="531" t="s">
        <v>1839</v>
      </c>
      <c r="D658" s="406" t="s">
        <v>929</v>
      </c>
    </row>
    <row r="659" spans="1:4" x14ac:dyDescent="0.25">
      <c r="A659" s="411">
        <v>658</v>
      </c>
      <c r="B659" s="531" t="s">
        <v>1840</v>
      </c>
      <c r="C659" s="531" t="s">
        <v>1840</v>
      </c>
      <c r="D659" s="406" t="s">
        <v>930</v>
      </c>
    </row>
    <row r="660" spans="1:4" x14ac:dyDescent="0.25">
      <c r="A660" s="411">
        <v>659</v>
      </c>
      <c r="B660" s="531" t="s">
        <v>1841</v>
      </c>
      <c r="C660" s="531" t="s">
        <v>1841</v>
      </c>
      <c r="D660" s="406" t="s">
        <v>931</v>
      </c>
    </row>
    <row r="661" spans="1:4" x14ac:dyDescent="0.25">
      <c r="A661" s="411">
        <v>660</v>
      </c>
      <c r="B661" s="531" t="s">
        <v>1842</v>
      </c>
      <c r="C661" s="531" t="s">
        <v>1842</v>
      </c>
      <c r="D661" s="406" t="s">
        <v>932</v>
      </c>
    </row>
    <row r="662" spans="1:4" x14ac:dyDescent="0.25">
      <c r="A662" s="411">
        <v>661</v>
      </c>
      <c r="B662" s="531" t="s">
        <v>1843</v>
      </c>
      <c r="C662" s="531" t="s">
        <v>1843</v>
      </c>
      <c r="D662" s="406" t="s">
        <v>933</v>
      </c>
    </row>
    <row r="663" spans="1:4" x14ac:dyDescent="0.25">
      <c r="A663" s="411">
        <v>662</v>
      </c>
      <c r="B663" s="531" t="s">
        <v>1844</v>
      </c>
      <c r="C663" s="531" t="s">
        <v>1844</v>
      </c>
      <c r="D663" s="406" t="s">
        <v>934</v>
      </c>
    </row>
    <row r="664" spans="1:4" ht="25.5" x14ac:dyDescent="0.25">
      <c r="A664" s="411">
        <v>663</v>
      </c>
      <c r="B664" s="531" t="s">
        <v>1845</v>
      </c>
      <c r="C664" s="531" t="s">
        <v>1845</v>
      </c>
      <c r="D664" s="406" t="s">
        <v>935</v>
      </c>
    </row>
    <row r="665" spans="1:4" ht="25.5" x14ac:dyDescent="0.25">
      <c r="A665" s="411">
        <v>664</v>
      </c>
      <c r="B665" s="531" t="s">
        <v>1846</v>
      </c>
      <c r="C665" s="531" t="s">
        <v>1846</v>
      </c>
      <c r="D665" s="406" t="s">
        <v>936</v>
      </c>
    </row>
    <row r="666" spans="1:4" ht="25.5" x14ac:dyDescent="0.25">
      <c r="A666" s="411">
        <v>665</v>
      </c>
      <c r="B666" s="531" t="s">
        <v>1847</v>
      </c>
      <c r="C666" s="531" t="s">
        <v>1847</v>
      </c>
      <c r="D666" s="406" t="s">
        <v>937</v>
      </c>
    </row>
    <row r="667" spans="1:4" x14ac:dyDescent="0.25">
      <c r="A667" s="411">
        <v>666</v>
      </c>
      <c r="B667" s="531" t="s">
        <v>1848</v>
      </c>
      <c r="C667" s="531" t="s">
        <v>1848</v>
      </c>
      <c r="D667" s="406" t="s">
        <v>938</v>
      </c>
    </row>
    <row r="668" spans="1:4" ht="25.5" x14ac:dyDescent="0.25">
      <c r="A668" s="411">
        <v>667</v>
      </c>
      <c r="B668" s="531" t="s">
        <v>1849</v>
      </c>
      <c r="C668" s="531" t="s">
        <v>1849</v>
      </c>
      <c r="D668" s="406" t="s">
        <v>939</v>
      </c>
    </row>
    <row r="669" spans="1:4" ht="25.5" x14ac:dyDescent="0.25">
      <c r="A669" s="411">
        <v>668</v>
      </c>
      <c r="B669" s="531" t="s">
        <v>1850</v>
      </c>
      <c r="C669" s="531" t="s">
        <v>1850</v>
      </c>
      <c r="D669" s="406" t="s">
        <v>940</v>
      </c>
    </row>
    <row r="670" spans="1:4" ht="25.5" x14ac:dyDescent="0.25">
      <c r="A670" s="411">
        <v>669</v>
      </c>
      <c r="B670" s="531" t="s">
        <v>1851</v>
      </c>
      <c r="C670" s="531" t="s">
        <v>1851</v>
      </c>
      <c r="D670" s="406" t="s">
        <v>941</v>
      </c>
    </row>
    <row r="671" spans="1:4" ht="25.5" x14ac:dyDescent="0.25">
      <c r="A671" s="411">
        <v>670</v>
      </c>
      <c r="B671" s="531" t="s">
        <v>1852</v>
      </c>
      <c r="C671" s="531" t="s">
        <v>1852</v>
      </c>
      <c r="D671" s="406" t="s">
        <v>942</v>
      </c>
    </row>
    <row r="672" spans="1:4" ht="25.5" x14ac:dyDescent="0.25">
      <c r="A672" s="411">
        <v>671</v>
      </c>
      <c r="B672" s="531" t="s">
        <v>1853</v>
      </c>
      <c r="C672" s="531" t="s">
        <v>1853</v>
      </c>
      <c r="D672" s="406" t="s">
        <v>943</v>
      </c>
    </row>
    <row r="673" spans="1:4" ht="25.5" x14ac:dyDescent="0.25">
      <c r="A673" s="411">
        <v>672</v>
      </c>
      <c r="B673" s="531" t="s">
        <v>1854</v>
      </c>
      <c r="C673" s="531" t="s">
        <v>1854</v>
      </c>
      <c r="D673" s="406" t="s">
        <v>944</v>
      </c>
    </row>
    <row r="674" spans="1:4" ht="25.5" x14ac:dyDescent="0.25">
      <c r="A674" s="411">
        <v>673</v>
      </c>
      <c r="B674" s="531" t="s">
        <v>1855</v>
      </c>
      <c r="C674" s="531" t="s">
        <v>1855</v>
      </c>
      <c r="D674" s="406" t="s">
        <v>945</v>
      </c>
    </row>
    <row r="675" spans="1:4" x14ac:dyDescent="0.25">
      <c r="A675" s="411">
        <v>674</v>
      </c>
      <c r="B675" s="531" t="s">
        <v>1856</v>
      </c>
      <c r="C675" s="531" t="s">
        <v>1856</v>
      </c>
      <c r="D675" s="406" t="s">
        <v>946</v>
      </c>
    </row>
    <row r="676" spans="1:4" x14ac:dyDescent="0.25">
      <c r="A676" s="411">
        <v>675</v>
      </c>
      <c r="B676" s="531" t="s">
        <v>1857</v>
      </c>
      <c r="C676" s="531" t="s">
        <v>1857</v>
      </c>
      <c r="D676" s="406" t="s">
        <v>947</v>
      </c>
    </row>
    <row r="677" spans="1:4" x14ac:dyDescent="0.25">
      <c r="A677" s="411">
        <v>676</v>
      </c>
      <c r="B677" s="531" t="s">
        <v>1858</v>
      </c>
      <c r="C677" s="531" t="s">
        <v>1858</v>
      </c>
      <c r="D677" s="406" t="s">
        <v>948</v>
      </c>
    </row>
    <row r="678" spans="1:4" x14ac:dyDescent="0.25">
      <c r="A678" s="411">
        <v>677</v>
      </c>
      <c r="B678" s="531" t="s">
        <v>1859</v>
      </c>
      <c r="C678" s="531" t="s">
        <v>1859</v>
      </c>
      <c r="D678" s="406" t="s">
        <v>949</v>
      </c>
    </row>
    <row r="679" spans="1:4" ht="25.5" x14ac:dyDescent="0.25">
      <c r="A679" s="411">
        <v>678</v>
      </c>
      <c r="B679" s="531" t="s">
        <v>1860</v>
      </c>
      <c r="C679" s="531" t="s">
        <v>1860</v>
      </c>
      <c r="D679" s="406" t="s">
        <v>950</v>
      </c>
    </row>
    <row r="680" spans="1:4" x14ac:dyDescent="0.25">
      <c r="A680" s="411">
        <v>679</v>
      </c>
      <c r="B680" s="531" t="s">
        <v>1861</v>
      </c>
      <c r="C680" s="531" t="s">
        <v>1861</v>
      </c>
      <c r="D680" s="406" t="s">
        <v>951</v>
      </c>
    </row>
    <row r="681" spans="1:4" x14ac:dyDescent="0.25">
      <c r="A681" s="411">
        <v>680</v>
      </c>
      <c r="B681" s="531" t="s">
        <v>1862</v>
      </c>
      <c r="C681" s="531" t="s">
        <v>1862</v>
      </c>
      <c r="D681" s="406" t="s">
        <v>952</v>
      </c>
    </row>
    <row r="682" spans="1:4" ht="25.5" x14ac:dyDescent="0.25">
      <c r="A682" s="411">
        <v>681</v>
      </c>
      <c r="B682" s="531" t="s">
        <v>1863</v>
      </c>
      <c r="C682" s="531" t="s">
        <v>1863</v>
      </c>
      <c r="D682" s="406" t="s">
        <v>953</v>
      </c>
    </row>
    <row r="683" spans="1:4" ht="25.5" x14ac:dyDescent="0.25">
      <c r="A683" s="411">
        <v>682</v>
      </c>
      <c r="B683" s="531" t="s">
        <v>1864</v>
      </c>
      <c r="C683" s="531" t="s">
        <v>1864</v>
      </c>
      <c r="D683" s="406" t="s">
        <v>954</v>
      </c>
    </row>
    <row r="684" spans="1:4" ht="25.5" x14ac:dyDescent="0.25">
      <c r="A684" s="411">
        <v>683</v>
      </c>
      <c r="B684" s="531" t="s">
        <v>1865</v>
      </c>
      <c r="C684" s="531" t="s">
        <v>1865</v>
      </c>
      <c r="D684" s="406" t="s">
        <v>955</v>
      </c>
    </row>
    <row r="685" spans="1:4" ht="25.5" x14ac:dyDescent="0.25">
      <c r="A685" s="411">
        <v>684</v>
      </c>
      <c r="B685" s="531" t="s">
        <v>1866</v>
      </c>
      <c r="C685" s="531" t="s">
        <v>1866</v>
      </c>
      <c r="D685" s="406" t="s">
        <v>956</v>
      </c>
    </row>
    <row r="686" spans="1:4" ht="25.5" x14ac:dyDescent="0.25">
      <c r="A686" s="411">
        <v>685</v>
      </c>
      <c r="B686" s="531" t="s">
        <v>1867</v>
      </c>
      <c r="C686" s="531" t="s">
        <v>1867</v>
      </c>
      <c r="D686" s="406" t="s">
        <v>957</v>
      </c>
    </row>
    <row r="687" spans="1:4" ht="25.5" x14ac:dyDescent="0.25">
      <c r="A687" s="411">
        <v>686</v>
      </c>
      <c r="B687" s="531" t="s">
        <v>1868</v>
      </c>
      <c r="C687" s="531" t="s">
        <v>1868</v>
      </c>
      <c r="D687" s="406" t="s">
        <v>958</v>
      </c>
    </row>
    <row r="688" spans="1:4" ht="25.5" x14ac:dyDescent="0.25">
      <c r="A688" s="411">
        <v>687</v>
      </c>
      <c r="B688" s="531" t="s">
        <v>1869</v>
      </c>
      <c r="C688" s="531" t="s">
        <v>1869</v>
      </c>
      <c r="D688" s="406" t="s">
        <v>959</v>
      </c>
    </row>
    <row r="689" spans="1:4" ht="25.5" x14ac:dyDescent="0.25">
      <c r="A689" s="411">
        <v>688</v>
      </c>
      <c r="B689" s="531" t="s">
        <v>1870</v>
      </c>
      <c r="C689" s="531" t="s">
        <v>1870</v>
      </c>
      <c r="D689" s="406" t="s">
        <v>960</v>
      </c>
    </row>
    <row r="690" spans="1:4" ht="15.75" thickBot="1" x14ac:dyDescent="0.3">
      <c r="A690" s="411">
        <v>689</v>
      </c>
      <c r="B690" s="548" t="s">
        <v>1871</v>
      </c>
      <c r="C690" s="548" t="s">
        <v>1871</v>
      </c>
      <c r="D690" s="406" t="s">
        <v>961</v>
      </c>
    </row>
    <row r="691" spans="1:4" ht="15.75" thickBot="1" x14ac:dyDescent="0.3">
      <c r="A691" s="411">
        <v>690</v>
      </c>
      <c r="B691" s="549" t="s">
        <v>1872</v>
      </c>
      <c r="C691" s="549" t="s">
        <v>1872</v>
      </c>
      <c r="D691" s="406" t="s">
        <v>1184</v>
      </c>
    </row>
    <row r="692" spans="1:4" ht="15.75" thickBot="1" x14ac:dyDescent="0.3">
      <c r="A692" s="411">
        <v>691</v>
      </c>
      <c r="B692" s="550" t="s">
        <v>1873</v>
      </c>
      <c r="C692" s="550" t="s">
        <v>1873</v>
      </c>
      <c r="D692" s="406" t="s">
        <v>1053</v>
      </c>
    </row>
    <row r="693" spans="1:4" ht="15.75" thickBot="1" x14ac:dyDescent="0.3">
      <c r="A693" s="411">
        <v>692</v>
      </c>
      <c r="B693" s="550" t="s">
        <v>1874</v>
      </c>
      <c r="C693" s="550" t="s">
        <v>1874</v>
      </c>
      <c r="D693" s="406" t="s">
        <v>964</v>
      </c>
    </row>
    <row r="694" spans="1:4" ht="15.75" thickBot="1" x14ac:dyDescent="0.3">
      <c r="A694" s="411">
        <v>693</v>
      </c>
      <c r="B694" s="550" t="s">
        <v>1875</v>
      </c>
      <c r="C694" s="550" t="s">
        <v>1875</v>
      </c>
      <c r="D694" s="406" t="s">
        <v>1150</v>
      </c>
    </row>
    <row r="695" spans="1:4" ht="15.75" thickBot="1" x14ac:dyDescent="0.3">
      <c r="A695" s="411">
        <v>694</v>
      </c>
      <c r="B695" s="550" t="s">
        <v>1876</v>
      </c>
      <c r="C695" s="550" t="s">
        <v>1876</v>
      </c>
      <c r="D695" s="406" t="s">
        <v>1055</v>
      </c>
    </row>
    <row r="696" spans="1:4" ht="15.75" thickBot="1" x14ac:dyDescent="0.3">
      <c r="A696" s="411">
        <v>695</v>
      </c>
      <c r="B696" s="550" t="s">
        <v>1877</v>
      </c>
      <c r="C696" s="550" t="s">
        <v>1877</v>
      </c>
      <c r="D696" s="406" t="s">
        <v>1057</v>
      </c>
    </row>
    <row r="697" spans="1:4" ht="15.75" thickBot="1" x14ac:dyDescent="0.3">
      <c r="A697" s="411">
        <v>696</v>
      </c>
      <c r="B697" s="550" t="s">
        <v>1878</v>
      </c>
      <c r="C697" s="550" t="s">
        <v>1878</v>
      </c>
      <c r="D697" s="406" t="s">
        <v>965</v>
      </c>
    </row>
    <row r="698" spans="1:4" ht="15.75" thickBot="1" x14ac:dyDescent="0.3">
      <c r="A698" s="411">
        <v>697</v>
      </c>
      <c r="B698" s="550" t="s">
        <v>1879</v>
      </c>
      <c r="C698" s="550" t="s">
        <v>1879</v>
      </c>
      <c r="D698" s="406" t="s">
        <v>966</v>
      </c>
    </row>
    <row r="699" spans="1:4" ht="15.75" thickBot="1" x14ac:dyDescent="0.3">
      <c r="A699" s="411">
        <v>698</v>
      </c>
      <c r="B699" s="550" t="s">
        <v>1880</v>
      </c>
      <c r="C699" s="550" t="s">
        <v>1880</v>
      </c>
      <c r="D699" s="406" t="s">
        <v>968</v>
      </c>
    </row>
    <row r="700" spans="1:4" ht="15.75" thickBot="1" x14ac:dyDescent="0.3">
      <c r="A700" s="411">
        <v>699</v>
      </c>
      <c r="B700" s="550" t="s">
        <v>11</v>
      </c>
      <c r="C700" s="550" t="s">
        <v>11</v>
      </c>
      <c r="D700" s="406" t="s">
        <v>1033</v>
      </c>
    </row>
    <row r="701" spans="1:4" ht="26.25" thickBot="1" x14ac:dyDescent="0.3">
      <c r="A701" s="411">
        <v>700</v>
      </c>
      <c r="B701" s="550" t="s">
        <v>1881</v>
      </c>
      <c r="C701" s="550" t="s">
        <v>1881</v>
      </c>
      <c r="D701" s="406" t="s">
        <v>1034</v>
      </c>
    </row>
    <row r="702" spans="1:4" ht="15.75" thickBot="1" x14ac:dyDescent="0.3">
      <c r="A702" s="411">
        <v>701</v>
      </c>
      <c r="B702" s="550" t="s">
        <v>1882</v>
      </c>
      <c r="C702" s="550" t="s">
        <v>1882</v>
      </c>
      <c r="D702" s="406" t="s">
        <v>970</v>
      </c>
    </row>
    <row r="703" spans="1:4" ht="15.75" thickBot="1" x14ac:dyDescent="0.3">
      <c r="A703" s="411">
        <v>702</v>
      </c>
      <c r="B703" s="550" t="s">
        <v>1883</v>
      </c>
      <c r="C703" s="550" t="s">
        <v>1883</v>
      </c>
      <c r="D703" s="406" t="s">
        <v>972</v>
      </c>
    </row>
    <row r="704" spans="1:4" ht="15.75" thickBot="1" x14ac:dyDescent="0.3">
      <c r="A704" s="411">
        <v>703</v>
      </c>
      <c r="B704" s="550" t="s">
        <v>1884</v>
      </c>
      <c r="C704" s="550" t="s">
        <v>1884</v>
      </c>
      <c r="D704" s="406" t="s">
        <v>973</v>
      </c>
    </row>
    <row r="705" spans="1:4" ht="15.75" thickBot="1" x14ac:dyDescent="0.3">
      <c r="A705" s="411">
        <v>704</v>
      </c>
      <c r="B705" s="550" t="s">
        <v>1885</v>
      </c>
      <c r="C705" s="550" t="s">
        <v>1885</v>
      </c>
      <c r="D705" s="406" t="s">
        <v>974</v>
      </c>
    </row>
    <row r="706" spans="1:4" ht="15.75" thickBot="1" x14ac:dyDescent="0.3">
      <c r="A706" s="411">
        <v>705</v>
      </c>
      <c r="B706" s="550" t="s">
        <v>1886</v>
      </c>
      <c r="C706" s="550" t="s">
        <v>1886</v>
      </c>
      <c r="D706" s="406" t="s">
        <v>976</v>
      </c>
    </row>
    <row r="707" spans="1:4" ht="15.75" thickBot="1" x14ac:dyDescent="0.3">
      <c r="A707" s="411">
        <v>706</v>
      </c>
      <c r="B707" s="550" t="s">
        <v>1887</v>
      </c>
      <c r="C707" s="550" t="s">
        <v>1887</v>
      </c>
      <c r="D707" s="406" t="s">
        <v>978</v>
      </c>
    </row>
    <row r="708" spans="1:4" ht="15.75" thickBot="1" x14ac:dyDescent="0.3">
      <c r="A708" s="411">
        <v>707</v>
      </c>
      <c r="B708" s="550" t="s">
        <v>1888</v>
      </c>
      <c r="C708" s="550" t="s">
        <v>1888</v>
      </c>
      <c r="D708" s="406" t="s">
        <v>979</v>
      </c>
    </row>
    <row r="709" spans="1:4" ht="15.75" thickBot="1" x14ac:dyDescent="0.3">
      <c r="A709" s="411">
        <v>708</v>
      </c>
      <c r="B709" s="550" t="s">
        <v>1889</v>
      </c>
      <c r="C709" s="550" t="s">
        <v>1889</v>
      </c>
      <c r="D709" s="406" t="s">
        <v>981</v>
      </c>
    </row>
    <row r="710" spans="1:4" ht="15.75" thickBot="1" x14ac:dyDescent="0.3">
      <c r="A710" s="411">
        <v>709</v>
      </c>
      <c r="B710" s="550" t="s">
        <v>1890</v>
      </c>
      <c r="C710" s="550" t="s">
        <v>1890</v>
      </c>
      <c r="D710" s="406" t="s">
        <v>982</v>
      </c>
    </row>
    <row r="711" spans="1:4" ht="15.75" thickBot="1" x14ac:dyDescent="0.3">
      <c r="A711" s="411">
        <v>710</v>
      </c>
      <c r="B711" s="550" t="s">
        <v>1891</v>
      </c>
      <c r="C711" s="550" t="s">
        <v>1891</v>
      </c>
      <c r="D711" s="406" t="s">
        <v>984</v>
      </c>
    </row>
    <row r="712" spans="1:4" ht="26.25" thickBot="1" x14ac:dyDescent="0.3">
      <c r="A712" s="411">
        <v>711</v>
      </c>
      <c r="B712" s="550" t="s">
        <v>1892</v>
      </c>
      <c r="C712" s="550" t="s">
        <v>1892</v>
      </c>
      <c r="D712" s="406" t="s">
        <v>986</v>
      </c>
    </row>
    <row r="713" spans="1:4" ht="26.25" thickBot="1" x14ac:dyDescent="0.3">
      <c r="A713" s="411">
        <v>712</v>
      </c>
      <c r="B713" s="550" t="s">
        <v>1893</v>
      </c>
      <c r="C713" s="550" t="s">
        <v>1893</v>
      </c>
      <c r="D713" s="406" t="s">
        <v>988</v>
      </c>
    </row>
    <row r="714" spans="1:4" ht="15.75" thickBot="1" x14ac:dyDescent="0.3">
      <c r="A714" s="411">
        <v>713</v>
      </c>
      <c r="B714" s="550" t="s">
        <v>1894</v>
      </c>
      <c r="C714" s="550" t="s">
        <v>1894</v>
      </c>
      <c r="D714" s="406" t="s">
        <v>990</v>
      </c>
    </row>
    <row r="715" spans="1:4" ht="15.75" thickBot="1" x14ac:dyDescent="0.3">
      <c r="A715" s="411">
        <v>714</v>
      </c>
      <c r="B715" s="550" t="s">
        <v>1895</v>
      </c>
      <c r="C715" s="550" t="s">
        <v>1895</v>
      </c>
      <c r="D715" s="406" t="s">
        <v>991</v>
      </c>
    </row>
    <row r="716" spans="1:4" ht="15.75" thickBot="1" x14ac:dyDescent="0.3">
      <c r="A716" s="411">
        <v>715</v>
      </c>
      <c r="B716" s="550" t="s">
        <v>1896</v>
      </c>
      <c r="C716" s="550" t="s">
        <v>1896</v>
      </c>
      <c r="D716" s="406" t="s">
        <v>992</v>
      </c>
    </row>
    <row r="717" spans="1:4" ht="15.75" thickBot="1" x14ac:dyDescent="0.3">
      <c r="A717" s="411">
        <v>716</v>
      </c>
      <c r="B717" s="550" t="s">
        <v>1897</v>
      </c>
      <c r="C717" s="550" t="s">
        <v>1897</v>
      </c>
      <c r="D717" s="406" t="s">
        <v>993</v>
      </c>
    </row>
    <row r="718" spans="1:4" ht="15.75" thickBot="1" x14ac:dyDescent="0.3">
      <c r="A718" s="411">
        <v>717</v>
      </c>
      <c r="B718" s="550" t="s">
        <v>1898</v>
      </c>
      <c r="C718" s="550" t="s">
        <v>1898</v>
      </c>
      <c r="D718" s="406" t="s">
        <v>995</v>
      </c>
    </row>
    <row r="719" spans="1:4" ht="15.75" thickBot="1" x14ac:dyDescent="0.3">
      <c r="A719" s="411">
        <v>718</v>
      </c>
      <c r="B719" s="550" t="s">
        <v>1899</v>
      </c>
      <c r="C719" s="550" t="s">
        <v>1899</v>
      </c>
      <c r="D719" s="406" t="s">
        <v>996</v>
      </c>
    </row>
    <row r="720" spans="1:4" ht="15.75" thickBot="1" x14ac:dyDescent="0.3">
      <c r="A720" s="411">
        <v>719</v>
      </c>
      <c r="B720" s="550" t="s">
        <v>1900</v>
      </c>
      <c r="C720" s="550" t="s">
        <v>1900</v>
      </c>
      <c r="D720" s="406" t="s">
        <v>997</v>
      </c>
    </row>
    <row r="721" spans="1:4" ht="15.75" thickBot="1" x14ac:dyDescent="0.3">
      <c r="A721" s="411">
        <v>720</v>
      </c>
      <c r="B721" s="550" t="s">
        <v>1901</v>
      </c>
      <c r="C721" s="550" t="s">
        <v>1901</v>
      </c>
      <c r="D721" s="406" t="s">
        <v>998</v>
      </c>
    </row>
    <row r="722" spans="1:4" ht="15.75" thickBot="1" x14ac:dyDescent="0.3">
      <c r="A722" s="411">
        <v>721</v>
      </c>
      <c r="B722" s="550" t="s">
        <v>1902</v>
      </c>
      <c r="C722" s="550" t="s">
        <v>1902</v>
      </c>
      <c r="D722" s="406" t="s">
        <v>1000</v>
      </c>
    </row>
    <row r="723" spans="1:4" ht="15.75" thickBot="1" x14ac:dyDescent="0.3">
      <c r="A723" s="411">
        <v>722</v>
      </c>
      <c r="B723" s="550" t="s">
        <v>1903</v>
      </c>
      <c r="C723" s="550" t="s">
        <v>1903</v>
      </c>
      <c r="D723" s="406" t="s">
        <v>1002</v>
      </c>
    </row>
    <row r="724" spans="1:4" ht="15.75" thickBot="1" x14ac:dyDescent="0.3">
      <c r="A724" s="411">
        <v>723</v>
      </c>
      <c r="B724" s="550" t="s">
        <v>1904</v>
      </c>
      <c r="C724" s="550" t="s">
        <v>1904</v>
      </c>
      <c r="D724" s="406" t="s">
        <v>1003</v>
      </c>
    </row>
    <row r="725" spans="1:4" ht="15.75" thickBot="1" x14ac:dyDescent="0.3">
      <c r="A725" s="411">
        <v>724</v>
      </c>
      <c r="B725" s="550" t="s">
        <v>1905</v>
      </c>
      <c r="C725" s="550" t="s">
        <v>1905</v>
      </c>
      <c r="D725" s="406" t="s">
        <v>1004</v>
      </c>
    </row>
    <row r="726" spans="1:4" ht="15.75" thickBot="1" x14ac:dyDescent="0.3">
      <c r="A726" s="411">
        <v>725</v>
      </c>
      <c r="B726" s="550" t="s">
        <v>1906</v>
      </c>
      <c r="C726" s="550" t="s">
        <v>1906</v>
      </c>
      <c r="D726" s="406" t="s">
        <v>1006</v>
      </c>
    </row>
    <row r="727" spans="1:4" ht="15.75" thickBot="1" x14ac:dyDescent="0.3">
      <c r="A727" s="411">
        <v>726</v>
      </c>
      <c r="B727" s="550" t="s">
        <v>1907</v>
      </c>
      <c r="C727" s="550" t="s">
        <v>1907</v>
      </c>
      <c r="D727" s="406" t="s">
        <v>1007</v>
      </c>
    </row>
    <row r="728" spans="1:4" ht="39" thickBot="1" x14ac:dyDescent="0.3">
      <c r="A728" s="411">
        <v>727</v>
      </c>
      <c r="B728" s="550" t="s">
        <v>1908</v>
      </c>
      <c r="C728" s="550" t="s">
        <v>1908</v>
      </c>
      <c r="D728" s="406" t="s">
        <v>1010</v>
      </c>
    </row>
    <row r="729" spans="1:4" ht="15.75" thickBot="1" x14ac:dyDescent="0.3">
      <c r="A729" s="411">
        <v>728</v>
      </c>
      <c r="B729" s="550" t="s">
        <v>1909</v>
      </c>
      <c r="C729" s="550" t="s">
        <v>1909</v>
      </c>
      <c r="D729" s="406" t="s">
        <v>1008</v>
      </c>
    </row>
    <row r="730" spans="1:4" ht="15.75" thickBot="1" x14ac:dyDescent="0.3">
      <c r="A730" s="411">
        <v>729</v>
      </c>
      <c r="B730" s="550" t="s">
        <v>1910</v>
      </c>
      <c r="C730" s="550" t="s">
        <v>1910</v>
      </c>
      <c r="D730" s="406" t="s">
        <v>1009</v>
      </c>
    </row>
    <row r="731" spans="1:4" ht="15.75" thickBot="1" x14ac:dyDescent="0.3">
      <c r="A731" s="411">
        <v>730</v>
      </c>
      <c r="B731" s="550" t="s">
        <v>1911</v>
      </c>
      <c r="C731" s="550" t="s">
        <v>1911</v>
      </c>
      <c r="D731" s="406" t="s">
        <v>1012</v>
      </c>
    </row>
    <row r="732" spans="1:4" ht="15.75" thickBot="1" x14ac:dyDescent="0.3">
      <c r="A732" s="411">
        <v>731</v>
      </c>
      <c r="B732" s="550" t="s">
        <v>1912</v>
      </c>
      <c r="C732" s="550" t="s">
        <v>1912</v>
      </c>
      <c r="D732" s="406" t="s">
        <v>1013</v>
      </c>
    </row>
    <row r="733" spans="1:4" ht="15.75" thickBot="1" x14ac:dyDescent="0.3">
      <c r="A733" s="411">
        <v>732</v>
      </c>
      <c r="B733" s="550" t="s">
        <v>1913</v>
      </c>
      <c r="C733" s="550" t="s">
        <v>1913</v>
      </c>
      <c r="D733" s="406" t="s">
        <v>1014</v>
      </c>
    </row>
    <row r="734" spans="1:4" ht="15.75" thickBot="1" x14ac:dyDescent="0.3">
      <c r="A734" s="411">
        <v>733</v>
      </c>
      <c r="B734" s="550" t="s">
        <v>1914</v>
      </c>
      <c r="C734" s="550" t="s">
        <v>1914</v>
      </c>
      <c r="D734" s="406" t="s">
        <v>1015</v>
      </c>
    </row>
    <row r="735" spans="1:4" ht="15.75" thickBot="1" x14ac:dyDescent="0.3">
      <c r="A735" s="411">
        <v>734</v>
      </c>
      <c r="B735" s="550" t="s">
        <v>1915</v>
      </c>
      <c r="C735" s="550" t="s">
        <v>1915</v>
      </c>
      <c r="D735" s="406" t="s">
        <v>1016</v>
      </c>
    </row>
    <row r="736" spans="1:4" ht="15.75" thickBot="1" x14ac:dyDescent="0.3">
      <c r="A736" s="411">
        <v>735</v>
      </c>
      <c r="B736" s="550" t="s">
        <v>1916</v>
      </c>
      <c r="C736" s="550" t="s">
        <v>1916</v>
      </c>
      <c r="D736" s="406" t="s">
        <v>1017</v>
      </c>
    </row>
    <row r="737" spans="1:4" ht="15.75" thickBot="1" x14ac:dyDescent="0.3">
      <c r="A737" s="411">
        <v>736</v>
      </c>
      <c r="B737" s="550" t="s">
        <v>1917</v>
      </c>
      <c r="C737" s="550" t="s">
        <v>1917</v>
      </c>
      <c r="D737" s="406" t="s">
        <v>1018</v>
      </c>
    </row>
    <row r="738" spans="1:4" ht="15.75" thickBot="1" x14ac:dyDescent="0.3">
      <c r="A738" s="411">
        <v>737</v>
      </c>
      <c r="B738" s="550" t="s">
        <v>1918</v>
      </c>
      <c r="C738" s="550" t="s">
        <v>1918</v>
      </c>
      <c r="D738" s="406" t="s">
        <v>1020</v>
      </c>
    </row>
    <row r="739" spans="1:4" ht="15.75" thickBot="1" x14ac:dyDescent="0.3">
      <c r="A739" s="411">
        <v>738</v>
      </c>
      <c r="B739" s="550" t="s">
        <v>1919</v>
      </c>
      <c r="C739" s="550" t="s">
        <v>1919</v>
      </c>
      <c r="D739" s="406" t="s">
        <v>1022</v>
      </c>
    </row>
    <row r="740" spans="1:4" ht="15.75" thickBot="1" x14ac:dyDescent="0.3">
      <c r="A740" s="411">
        <v>739</v>
      </c>
      <c r="B740" s="550" t="s">
        <v>1920</v>
      </c>
      <c r="C740" s="550" t="s">
        <v>1920</v>
      </c>
      <c r="D740" s="406" t="s">
        <v>1024</v>
      </c>
    </row>
    <row r="741" spans="1:4" ht="26.25" thickBot="1" x14ac:dyDescent="0.3">
      <c r="A741" s="411">
        <v>740</v>
      </c>
      <c r="B741" s="550" t="s">
        <v>1921</v>
      </c>
      <c r="C741" s="550" t="s">
        <v>1921</v>
      </c>
      <c r="D741" s="406" t="s">
        <v>1025</v>
      </c>
    </row>
    <row r="742" spans="1:4" ht="15.75" thickBot="1" x14ac:dyDescent="0.3">
      <c r="A742" s="411">
        <v>741</v>
      </c>
      <c r="B742" s="550" t="s">
        <v>1922</v>
      </c>
      <c r="C742" s="550" t="s">
        <v>1922</v>
      </c>
      <c r="D742" s="406" t="s">
        <v>1027</v>
      </c>
    </row>
    <row r="743" spans="1:4" ht="15.75" thickBot="1" x14ac:dyDescent="0.3">
      <c r="A743" s="411">
        <v>742</v>
      </c>
      <c r="B743" s="550" t="s">
        <v>1923</v>
      </c>
      <c r="C743" s="550" t="s">
        <v>1923</v>
      </c>
      <c r="D743" s="406" t="s">
        <v>1029</v>
      </c>
    </row>
    <row r="744" spans="1:4" ht="26.25" thickBot="1" x14ac:dyDescent="0.3">
      <c r="A744" s="411">
        <v>743</v>
      </c>
      <c r="B744" s="550" t="s">
        <v>1924</v>
      </c>
      <c r="C744" s="550" t="s">
        <v>1924</v>
      </c>
      <c r="D744" s="406" t="s">
        <v>1031</v>
      </c>
    </row>
    <row r="745" spans="1:4" ht="15.75" thickBot="1" x14ac:dyDescent="0.3">
      <c r="A745" s="411">
        <v>744</v>
      </c>
      <c r="B745" s="550" t="s">
        <v>1925</v>
      </c>
      <c r="C745" s="550" t="s">
        <v>1925</v>
      </c>
      <c r="D745" s="406" t="s">
        <v>1032</v>
      </c>
    </row>
    <row r="746" spans="1:4" ht="15.75" thickBot="1" x14ac:dyDescent="0.3">
      <c r="A746" s="411">
        <v>745</v>
      </c>
      <c r="B746" s="550" t="s">
        <v>1926</v>
      </c>
      <c r="C746" s="550" t="s">
        <v>1926</v>
      </c>
      <c r="D746" s="406" t="s">
        <v>1035</v>
      </c>
    </row>
    <row r="747" spans="1:4" ht="15.75" thickBot="1" x14ac:dyDescent="0.3">
      <c r="A747" s="411">
        <v>746</v>
      </c>
      <c r="B747" s="550" t="s">
        <v>1927</v>
      </c>
      <c r="C747" s="550" t="s">
        <v>1927</v>
      </c>
      <c r="D747" s="406" t="s">
        <v>1036</v>
      </c>
    </row>
    <row r="748" spans="1:4" ht="15.75" thickBot="1" x14ac:dyDescent="0.3">
      <c r="A748" s="411">
        <v>747</v>
      </c>
      <c r="B748" s="550" t="s">
        <v>1619</v>
      </c>
      <c r="C748" s="550" t="s">
        <v>1619</v>
      </c>
      <c r="D748" s="406" t="s">
        <v>1037</v>
      </c>
    </row>
    <row r="749" spans="1:4" ht="26.25" thickBot="1" x14ac:dyDescent="0.3">
      <c r="A749" s="411">
        <v>748</v>
      </c>
      <c r="B749" s="550" t="s">
        <v>1928</v>
      </c>
      <c r="C749" s="550" t="s">
        <v>1928</v>
      </c>
      <c r="D749" s="406" t="s">
        <v>1038</v>
      </c>
    </row>
    <row r="750" spans="1:4" ht="15.75" thickBot="1" x14ac:dyDescent="0.3">
      <c r="A750" s="411">
        <v>749</v>
      </c>
      <c r="B750" s="550" t="s">
        <v>1620</v>
      </c>
      <c r="C750" s="550" t="s">
        <v>1620</v>
      </c>
      <c r="D750" s="406" t="s">
        <v>1039</v>
      </c>
    </row>
    <row r="751" spans="1:4" ht="26.25" thickBot="1" x14ac:dyDescent="0.3">
      <c r="A751" s="411">
        <v>750</v>
      </c>
      <c r="B751" s="550" t="s">
        <v>1929</v>
      </c>
      <c r="C751" s="550" t="s">
        <v>1929</v>
      </c>
      <c r="D751" s="406" t="s">
        <v>1040</v>
      </c>
    </row>
    <row r="752" spans="1:4" ht="15.75" thickBot="1" x14ac:dyDescent="0.3">
      <c r="A752" s="411">
        <v>751</v>
      </c>
      <c r="B752" s="550" t="s">
        <v>20</v>
      </c>
      <c r="C752" s="550" t="s">
        <v>20</v>
      </c>
      <c r="D752" s="406" t="s">
        <v>1041</v>
      </c>
    </row>
    <row r="753" spans="1:4" ht="15.75" thickBot="1" x14ac:dyDescent="0.3">
      <c r="A753" s="411">
        <v>752</v>
      </c>
      <c r="B753" s="550" t="s">
        <v>21</v>
      </c>
      <c r="C753" s="550" t="s">
        <v>21</v>
      </c>
      <c r="D753" s="406" t="s">
        <v>1043</v>
      </c>
    </row>
    <row r="754" spans="1:4" ht="26.25" thickBot="1" x14ac:dyDescent="0.3">
      <c r="A754" s="411">
        <v>753</v>
      </c>
      <c r="B754" s="550" t="s">
        <v>1930</v>
      </c>
      <c r="C754" s="550" t="s">
        <v>1930</v>
      </c>
      <c r="D754" s="406" t="s">
        <v>1045</v>
      </c>
    </row>
    <row r="755" spans="1:4" ht="26.25" thickBot="1" x14ac:dyDescent="0.3">
      <c r="A755" s="411">
        <v>754</v>
      </c>
      <c r="B755" s="550" t="s">
        <v>1931</v>
      </c>
      <c r="C755" s="550" t="s">
        <v>1931</v>
      </c>
      <c r="D755" s="406" t="s">
        <v>1048</v>
      </c>
    </row>
    <row r="756" spans="1:4" ht="15.75" thickBot="1" x14ac:dyDescent="0.3">
      <c r="A756" s="411">
        <v>755</v>
      </c>
      <c r="B756" s="550" t="s">
        <v>1932</v>
      </c>
      <c r="C756" s="550" t="s">
        <v>1932</v>
      </c>
      <c r="D756" s="406" t="s">
        <v>1050</v>
      </c>
    </row>
    <row r="757" spans="1:4" x14ac:dyDescent="0.25">
      <c r="A757" s="411">
        <v>756</v>
      </c>
      <c r="B757" s="548" t="s">
        <v>1933</v>
      </c>
      <c r="C757" s="548" t="s">
        <v>1933</v>
      </c>
      <c r="D757" s="406" t="s">
        <v>1052</v>
      </c>
    </row>
    <row r="758" spans="1:4" x14ac:dyDescent="0.25">
      <c r="A758" s="411">
        <v>757</v>
      </c>
      <c r="B758" s="547" t="s">
        <v>1934</v>
      </c>
      <c r="C758" s="547" t="s">
        <v>1934</v>
      </c>
      <c r="D758" s="406" t="s">
        <v>1054</v>
      </c>
    </row>
    <row r="759" spans="1:4" x14ac:dyDescent="0.25">
      <c r="A759" s="411">
        <v>758</v>
      </c>
      <c r="B759" s="547" t="s">
        <v>1935</v>
      </c>
      <c r="C759" s="547" t="s">
        <v>1935</v>
      </c>
      <c r="D759" s="406" t="s">
        <v>1056</v>
      </c>
    </row>
    <row r="760" spans="1:4" x14ac:dyDescent="0.25">
      <c r="A760" s="411">
        <v>759</v>
      </c>
      <c r="B760" s="547" t="s">
        <v>1936</v>
      </c>
      <c r="C760" s="547" t="s">
        <v>1936</v>
      </c>
      <c r="D760" s="406" t="s">
        <v>1058</v>
      </c>
    </row>
    <row r="761" spans="1:4" x14ac:dyDescent="0.25">
      <c r="A761" s="411">
        <v>760</v>
      </c>
      <c r="B761" s="547" t="s">
        <v>1937</v>
      </c>
      <c r="C761" s="547" t="s">
        <v>1937</v>
      </c>
      <c r="D761" s="406" t="s">
        <v>1059</v>
      </c>
    </row>
    <row r="762" spans="1:4" x14ac:dyDescent="0.25">
      <c r="A762" s="411">
        <v>761</v>
      </c>
      <c r="B762" s="547" t="s">
        <v>1938</v>
      </c>
      <c r="C762" s="547" t="s">
        <v>1938</v>
      </c>
      <c r="D762" s="406" t="s">
        <v>1060</v>
      </c>
    </row>
    <row r="763" spans="1:4" x14ac:dyDescent="0.25">
      <c r="A763" s="411">
        <v>762</v>
      </c>
      <c r="B763" s="547" t="s">
        <v>1939</v>
      </c>
      <c r="C763" s="547" t="s">
        <v>1939</v>
      </c>
      <c r="D763" s="406" t="s">
        <v>1061</v>
      </c>
    </row>
    <row r="764" spans="1:4" x14ac:dyDescent="0.25">
      <c r="A764" s="411">
        <v>763</v>
      </c>
      <c r="B764" s="547" t="s">
        <v>1940</v>
      </c>
      <c r="C764" s="547" t="s">
        <v>1940</v>
      </c>
      <c r="D764" s="406" t="s">
        <v>1062</v>
      </c>
    </row>
    <row r="765" spans="1:4" x14ac:dyDescent="0.25">
      <c r="A765" s="411">
        <v>764</v>
      </c>
      <c r="B765" s="547" t="s">
        <v>1941</v>
      </c>
      <c r="C765" s="547" t="s">
        <v>1941</v>
      </c>
      <c r="D765" s="406" t="s">
        <v>1063</v>
      </c>
    </row>
    <row r="766" spans="1:4" x14ac:dyDescent="0.25">
      <c r="A766" s="411">
        <v>765</v>
      </c>
      <c r="B766" s="547" t="s">
        <v>1942</v>
      </c>
      <c r="C766" s="547" t="s">
        <v>1942</v>
      </c>
      <c r="D766" s="406" t="s">
        <v>1064</v>
      </c>
    </row>
    <row r="767" spans="1:4" x14ac:dyDescent="0.25">
      <c r="A767" s="411">
        <v>766</v>
      </c>
      <c r="B767" s="548" t="s">
        <v>1943</v>
      </c>
      <c r="C767" s="548" t="s">
        <v>1943</v>
      </c>
      <c r="D767" s="406" t="s">
        <v>1065</v>
      </c>
    </row>
    <row r="768" spans="1:4" ht="38.25" x14ac:dyDescent="0.25">
      <c r="A768" s="411">
        <v>767</v>
      </c>
      <c r="B768" s="531" t="s">
        <v>1944</v>
      </c>
      <c r="C768" s="531" t="s">
        <v>1944</v>
      </c>
      <c r="D768" s="406" t="s">
        <v>1066</v>
      </c>
    </row>
    <row r="769" spans="1:4" ht="63.75" x14ac:dyDescent="0.25">
      <c r="A769" s="411">
        <v>768</v>
      </c>
      <c r="B769" s="531" t="s">
        <v>1945</v>
      </c>
      <c r="C769" s="531" t="s">
        <v>1945</v>
      </c>
      <c r="D769" s="406" t="s">
        <v>1067</v>
      </c>
    </row>
    <row r="770" spans="1:4" x14ac:dyDescent="0.25">
      <c r="A770" s="411">
        <v>769</v>
      </c>
      <c r="B770" s="531" t="s">
        <v>1946</v>
      </c>
      <c r="C770" s="531" t="s">
        <v>1946</v>
      </c>
      <c r="D770" s="406" t="s">
        <v>1068</v>
      </c>
    </row>
    <row r="771" spans="1:4" x14ac:dyDescent="0.25">
      <c r="A771" s="411">
        <v>770</v>
      </c>
      <c r="B771" s="531" t="s">
        <v>1947</v>
      </c>
      <c r="C771" s="531" t="s">
        <v>1947</v>
      </c>
      <c r="D771" s="406" t="s">
        <v>1069</v>
      </c>
    </row>
    <row r="772" spans="1:4" ht="25.5" x14ac:dyDescent="0.25">
      <c r="A772" s="411">
        <v>771</v>
      </c>
      <c r="B772" s="531" t="s">
        <v>1948</v>
      </c>
      <c r="C772" s="531" t="s">
        <v>1948</v>
      </c>
      <c r="D772" s="406" t="s">
        <v>1070</v>
      </c>
    </row>
    <row r="773" spans="1:4" x14ac:dyDescent="0.25">
      <c r="A773" s="411">
        <v>772</v>
      </c>
      <c r="B773" s="531" t="s">
        <v>1949</v>
      </c>
      <c r="C773" s="531" t="s">
        <v>1949</v>
      </c>
      <c r="D773" s="406" t="s">
        <v>1071</v>
      </c>
    </row>
    <row r="774" spans="1:4" ht="51" x14ac:dyDescent="0.25">
      <c r="A774" s="411">
        <v>773</v>
      </c>
      <c r="B774" s="531" t="s">
        <v>1950</v>
      </c>
      <c r="C774" s="531" t="s">
        <v>1950</v>
      </c>
      <c r="D774" s="406" t="s">
        <v>1072</v>
      </c>
    </row>
    <row r="775" spans="1:4" ht="63.75" x14ac:dyDescent="0.25">
      <c r="A775" s="411">
        <v>774</v>
      </c>
      <c r="B775" s="531" t="s">
        <v>1951</v>
      </c>
      <c r="C775" s="531" t="s">
        <v>1951</v>
      </c>
      <c r="D775" s="406" t="s">
        <v>1073</v>
      </c>
    </row>
    <row r="776" spans="1:4" ht="38.25" x14ac:dyDescent="0.25">
      <c r="A776" s="411">
        <v>775</v>
      </c>
      <c r="B776" s="531" t="s">
        <v>1952</v>
      </c>
      <c r="C776" s="531" t="s">
        <v>1952</v>
      </c>
      <c r="D776" s="406" t="s">
        <v>1074</v>
      </c>
    </row>
    <row r="777" spans="1:4" ht="25.5" x14ac:dyDescent="0.25">
      <c r="A777" s="411">
        <v>776</v>
      </c>
      <c r="B777" s="531" t="s">
        <v>1953</v>
      </c>
      <c r="C777" s="531" t="s">
        <v>1953</v>
      </c>
      <c r="D777" s="406" t="s">
        <v>1075</v>
      </c>
    </row>
    <row r="778" spans="1:4" ht="25.5" x14ac:dyDescent="0.25">
      <c r="A778" s="411">
        <v>777</v>
      </c>
      <c r="B778" s="531" t="s">
        <v>1954</v>
      </c>
      <c r="C778" s="531" t="s">
        <v>1954</v>
      </c>
      <c r="D778" s="406" t="s">
        <v>1076</v>
      </c>
    </row>
    <row r="779" spans="1:4" ht="25.5" x14ac:dyDescent="0.25">
      <c r="A779" s="411">
        <v>778</v>
      </c>
      <c r="B779" s="531" t="s">
        <v>1955</v>
      </c>
      <c r="C779" s="531" t="s">
        <v>1955</v>
      </c>
      <c r="D779" s="406" t="s">
        <v>1077</v>
      </c>
    </row>
    <row r="780" spans="1:4" ht="38.25" x14ac:dyDescent="0.25">
      <c r="A780" s="411">
        <v>779</v>
      </c>
      <c r="B780" s="531" t="s">
        <v>1956</v>
      </c>
      <c r="C780" s="531" t="s">
        <v>1956</v>
      </c>
      <c r="D780" s="406" t="s">
        <v>1078</v>
      </c>
    </row>
    <row r="781" spans="1:4" ht="25.5" x14ac:dyDescent="0.25">
      <c r="A781" s="411">
        <v>780</v>
      </c>
      <c r="B781" s="531" t="s">
        <v>1957</v>
      </c>
      <c r="C781" s="531" t="s">
        <v>1957</v>
      </c>
      <c r="D781" s="406" t="s">
        <v>1079</v>
      </c>
    </row>
    <row r="782" spans="1:4" x14ac:dyDescent="0.25">
      <c r="A782" s="411">
        <v>781</v>
      </c>
      <c r="B782" s="531" t="s">
        <v>1958</v>
      </c>
      <c r="C782" s="531" t="s">
        <v>1958</v>
      </c>
      <c r="D782" s="406" t="s">
        <v>1080</v>
      </c>
    </row>
    <row r="783" spans="1:4" ht="25.5" x14ac:dyDescent="0.25">
      <c r="A783" s="411">
        <v>782</v>
      </c>
      <c r="B783" s="531" t="s">
        <v>1959</v>
      </c>
      <c r="C783" s="531" t="s">
        <v>1959</v>
      </c>
      <c r="D783" s="406" t="s">
        <v>1081</v>
      </c>
    </row>
    <row r="784" spans="1:4" ht="25.5" x14ac:dyDescent="0.25">
      <c r="A784" s="411">
        <v>783</v>
      </c>
      <c r="B784" s="531" t="s">
        <v>1960</v>
      </c>
      <c r="C784" s="531" t="s">
        <v>1960</v>
      </c>
      <c r="D784" s="406" t="s">
        <v>1082</v>
      </c>
    </row>
    <row r="785" spans="1:4" ht="51" x14ac:dyDescent="0.25">
      <c r="A785" s="411">
        <v>784</v>
      </c>
      <c r="B785" s="531" t="s">
        <v>1961</v>
      </c>
      <c r="C785" s="531" t="s">
        <v>1961</v>
      </c>
      <c r="D785" s="406" t="s">
        <v>1083</v>
      </c>
    </row>
    <row r="786" spans="1:4" ht="38.25" x14ac:dyDescent="0.25">
      <c r="A786" s="411">
        <v>785</v>
      </c>
      <c r="B786" s="531" t="s">
        <v>1962</v>
      </c>
      <c r="C786" s="531" t="s">
        <v>1962</v>
      </c>
      <c r="D786" s="406" t="s">
        <v>1084</v>
      </c>
    </row>
    <row r="787" spans="1:4" ht="38.25" x14ac:dyDescent="0.25">
      <c r="A787" s="411">
        <v>786</v>
      </c>
      <c r="B787" s="531" t="s">
        <v>1963</v>
      </c>
      <c r="C787" s="531" t="s">
        <v>1963</v>
      </c>
      <c r="D787" s="406" t="s">
        <v>1085</v>
      </c>
    </row>
    <row r="788" spans="1:4" ht="51" x14ac:dyDescent="0.25">
      <c r="A788" s="411">
        <v>787</v>
      </c>
      <c r="B788" s="531" t="s">
        <v>1964</v>
      </c>
      <c r="C788" s="531" t="s">
        <v>1964</v>
      </c>
      <c r="D788" s="406" t="s">
        <v>1086</v>
      </c>
    </row>
    <row r="789" spans="1:4" ht="25.5" x14ac:dyDescent="0.25">
      <c r="A789" s="411">
        <v>788</v>
      </c>
      <c r="B789" s="531" t="s">
        <v>1965</v>
      </c>
      <c r="C789" s="531" t="s">
        <v>1965</v>
      </c>
      <c r="D789" s="406" t="s">
        <v>1087</v>
      </c>
    </row>
    <row r="790" spans="1:4" ht="38.25" x14ac:dyDescent="0.25">
      <c r="A790" s="411">
        <v>789</v>
      </c>
      <c r="B790" s="531" t="s">
        <v>1966</v>
      </c>
      <c r="C790" s="531" t="s">
        <v>1966</v>
      </c>
      <c r="D790" s="406" t="s">
        <v>1088</v>
      </c>
    </row>
    <row r="791" spans="1:4" ht="38.25" x14ac:dyDescent="0.25">
      <c r="A791" s="411">
        <v>790</v>
      </c>
      <c r="B791" s="531" t="s">
        <v>1967</v>
      </c>
      <c r="C791" s="531" t="s">
        <v>1967</v>
      </c>
      <c r="D791" s="406" t="s">
        <v>1089</v>
      </c>
    </row>
    <row r="792" spans="1:4" ht="38.25" x14ac:dyDescent="0.25">
      <c r="A792" s="411">
        <v>791</v>
      </c>
      <c r="B792" s="531" t="s">
        <v>1968</v>
      </c>
      <c r="C792" s="531" t="s">
        <v>1968</v>
      </c>
      <c r="D792" s="406" t="s">
        <v>1090</v>
      </c>
    </row>
    <row r="793" spans="1:4" ht="51" x14ac:dyDescent="0.25">
      <c r="A793" s="411">
        <v>792</v>
      </c>
      <c r="B793" s="531" t="s">
        <v>1969</v>
      </c>
      <c r="C793" s="531" t="s">
        <v>1969</v>
      </c>
      <c r="D793" s="406" t="s">
        <v>1091</v>
      </c>
    </row>
    <row r="794" spans="1:4" ht="38.25" x14ac:dyDescent="0.25">
      <c r="A794" s="411">
        <v>793</v>
      </c>
      <c r="B794" s="531" t="s">
        <v>1970</v>
      </c>
      <c r="C794" s="531" t="s">
        <v>1970</v>
      </c>
      <c r="D794" s="406" t="s">
        <v>1092</v>
      </c>
    </row>
    <row r="795" spans="1:4" ht="25.5" x14ac:dyDescent="0.25">
      <c r="A795" s="411">
        <v>794</v>
      </c>
      <c r="B795" s="531" t="s">
        <v>1971</v>
      </c>
      <c r="C795" s="531" t="s">
        <v>1971</v>
      </c>
      <c r="D795" s="406" t="s">
        <v>1093</v>
      </c>
    </row>
    <row r="796" spans="1:4" ht="38.25" x14ac:dyDescent="0.25">
      <c r="A796" s="411">
        <v>795</v>
      </c>
      <c r="B796" s="531" t="s">
        <v>1972</v>
      </c>
      <c r="C796" s="531" t="s">
        <v>1972</v>
      </c>
      <c r="D796" s="406" t="s">
        <v>1094</v>
      </c>
    </row>
    <row r="797" spans="1:4" ht="25.5" x14ac:dyDescent="0.25">
      <c r="A797" s="411">
        <v>796</v>
      </c>
      <c r="B797" s="531" t="s">
        <v>1973</v>
      </c>
      <c r="C797" s="531" t="s">
        <v>1973</v>
      </c>
      <c r="D797" s="406" t="s">
        <v>1095</v>
      </c>
    </row>
    <row r="798" spans="1:4" ht="25.5" x14ac:dyDescent="0.25">
      <c r="A798" s="411">
        <v>797</v>
      </c>
      <c r="B798" s="531" t="s">
        <v>1974</v>
      </c>
      <c r="C798" s="531" t="s">
        <v>1974</v>
      </c>
      <c r="D798" s="406" t="s">
        <v>1096</v>
      </c>
    </row>
    <row r="799" spans="1:4" ht="38.25" x14ac:dyDescent="0.25">
      <c r="A799" s="411">
        <v>798</v>
      </c>
      <c r="B799" s="531" t="s">
        <v>1975</v>
      </c>
      <c r="C799" s="531" t="s">
        <v>1975</v>
      </c>
      <c r="D799" s="406" t="s">
        <v>1097</v>
      </c>
    </row>
    <row r="800" spans="1:4" ht="38.25" x14ac:dyDescent="0.25">
      <c r="A800" s="411">
        <v>799</v>
      </c>
      <c r="B800" s="531" t="s">
        <v>1976</v>
      </c>
      <c r="C800" s="531" t="s">
        <v>1976</v>
      </c>
      <c r="D800" s="406" t="s">
        <v>1098</v>
      </c>
    </row>
    <row r="801" spans="1:4" ht="25.5" x14ac:dyDescent="0.25">
      <c r="A801" s="411">
        <v>800</v>
      </c>
      <c r="B801" s="531" t="s">
        <v>1977</v>
      </c>
      <c r="C801" s="531" t="s">
        <v>1977</v>
      </c>
      <c r="D801" s="406" t="s">
        <v>1099</v>
      </c>
    </row>
    <row r="802" spans="1:4" ht="38.25" x14ac:dyDescent="0.25">
      <c r="A802" s="411">
        <v>801</v>
      </c>
      <c r="B802" s="531" t="s">
        <v>1978</v>
      </c>
      <c r="C802" s="531" t="s">
        <v>1978</v>
      </c>
      <c r="D802" s="406" t="s">
        <v>1100</v>
      </c>
    </row>
    <row r="803" spans="1:4" x14ac:dyDescent="0.25">
      <c r="A803" s="411">
        <v>802</v>
      </c>
      <c r="B803" s="531" t="s">
        <v>1979</v>
      </c>
      <c r="C803" s="531" t="s">
        <v>1979</v>
      </c>
      <c r="D803" s="406" t="s">
        <v>1101</v>
      </c>
    </row>
    <row r="804" spans="1:4" x14ac:dyDescent="0.25">
      <c r="A804" s="411">
        <v>803</v>
      </c>
      <c r="B804" s="531" t="s">
        <v>1980</v>
      </c>
      <c r="C804" s="531" t="s">
        <v>1980</v>
      </c>
      <c r="D804" s="406" t="s">
        <v>1102</v>
      </c>
    </row>
    <row r="805" spans="1:4" x14ac:dyDescent="0.25">
      <c r="A805" s="411">
        <v>804</v>
      </c>
      <c r="B805" s="531" t="s">
        <v>1981</v>
      </c>
      <c r="C805" s="531" t="s">
        <v>1981</v>
      </c>
      <c r="D805" s="406" t="s">
        <v>1103</v>
      </c>
    </row>
    <row r="806" spans="1:4" ht="25.5" x14ac:dyDescent="0.25">
      <c r="A806" s="411">
        <v>805</v>
      </c>
      <c r="B806" s="531" t="s">
        <v>1982</v>
      </c>
      <c r="C806" s="531" t="s">
        <v>1982</v>
      </c>
      <c r="D806" s="406" t="s">
        <v>1104</v>
      </c>
    </row>
    <row r="807" spans="1:4" x14ac:dyDescent="0.25">
      <c r="A807" s="437">
        <v>999</v>
      </c>
      <c r="B807" s="551" t="s">
        <v>1197</v>
      </c>
      <c r="C807" s="551" t="s">
        <v>1197</v>
      </c>
      <c r="D807" s="406"/>
    </row>
    <row r="808" spans="1:4" ht="76.5" x14ac:dyDescent="0.25">
      <c r="A808" s="411">
        <v>1000</v>
      </c>
      <c r="B808" s="440" t="s">
        <v>1983</v>
      </c>
      <c r="C808" s="440" t="s">
        <v>1983</v>
      </c>
      <c r="D808" s="406" t="s">
        <v>348</v>
      </c>
    </row>
    <row r="809" spans="1:4" ht="108" x14ac:dyDescent="0.25">
      <c r="A809" s="411">
        <v>1001</v>
      </c>
      <c r="B809" s="441" t="s">
        <v>1984</v>
      </c>
      <c r="C809" s="441" t="s">
        <v>2039</v>
      </c>
      <c r="D809" s="406" t="s">
        <v>354</v>
      </c>
    </row>
    <row r="810" spans="1:4" ht="33.75" x14ac:dyDescent="0.25">
      <c r="A810" s="411">
        <v>1002</v>
      </c>
      <c r="B810" s="512" t="s">
        <v>1985</v>
      </c>
      <c r="C810" s="512" t="s">
        <v>1985</v>
      </c>
      <c r="D810" s="406" t="s">
        <v>433</v>
      </c>
    </row>
    <row r="811" spans="1:4" ht="22.5" x14ac:dyDescent="0.25">
      <c r="A811" s="411">
        <v>1003</v>
      </c>
      <c r="B811" s="407" t="s">
        <v>1986</v>
      </c>
      <c r="C811" s="407" t="s">
        <v>1986</v>
      </c>
      <c r="D811" s="406" t="s">
        <v>463</v>
      </c>
    </row>
    <row r="812" spans="1:4" x14ac:dyDescent="0.2">
      <c r="A812" s="411">
        <v>1004</v>
      </c>
      <c r="B812" s="436" t="s">
        <v>1138</v>
      </c>
      <c r="C812" s="436" t="s">
        <v>1138</v>
      </c>
      <c r="D812" s="406" t="s">
        <v>1185</v>
      </c>
    </row>
    <row r="813" spans="1:4" ht="33.75" x14ac:dyDescent="0.25">
      <c r="A813" s="411">
        <v>1005</v>
      </c>
      <c r="B813" s="407" t="s">
        <v>1987</v>
      </c>
      <c r="C813" s="407" t="s">
        <v>1987</v>
      </c>
      <c r="D813" s="406" t="s">
        <v>467</v>
      </c>
    </row>
    <row r="814" spans="1:4" ht="22.5" x14ac:dyDescent="0.25">
      <c r="A814" s="411">
        <v>1006</v>
      </c>
      <c r="B814" s="407" t="s">
        <v>1988</v>
      </c>
      <c r="C814" s="407" t="s">
        <v>1988</v>
      </c>
      <c r="D814" s="406" t="s">
        <v>468</v>
      </c>
    </row>
    <row r="815" spans="1:4" ht="22.5" x14ac:dyDescent="0.25">
      <c r="A815" s="411">
        <v>1007</v>
      </c>
      <c r="B815" s="407" t="s">
        <v>1989</v>
      </c>
      <c r="C815" s="407" t="s">
        <v>1989</v>
      </c>
      <c r="D815" s="406" t="s">
        <v>469</v>
      </c>
    </row>
    <row r="816" spans="1:4" ht="22.5" x14ac:dyDescent="0.25">
      <c r="A816" s="411">
        <v>1008</v>
      </c>
      <c r="B816" s="407" t="s">
        <v>1990</v>
      </c>
      <c r="C816" s="407" t="s">
        <v>1990</v>
      </c>
      <c r="D816" s="406" t="s">
        <v>484</v>
      </c>
    </row>
    <row r="817" spans="1:4" ht="56.25" x14ac:dyDescent="0.25">
      <c r="A817" s="411">
        <v>1009</v>
      </c>
      <c r="B817" s="407" t="s">
        <v>1991</v>
      </c>
      <c r="C817" s="407" t="s">
        <v>1991</v>
      </c>
      <c r="D817" s="406" t="s">
        <v>1151</v>
      </c>
    </row>
    <row r="818" spans="1:4" x14ac:dyDescent="0.25">
      <c r="A818" s="411">
        <v>1010</v>
      </c>
      <c r="B818" s="465" t="s">
        <v>1992</v>
      </c>
      <c r="C818" s="465" t="s">
        <v>1992</v>
      </c>
      <c r="D818" s="406" t="s">
        <v>1152</v>
      </c>
    </row>
    <row r="819" spans="1:4" ht="51" x14ac:dyDescent="0.25">
      <c r="A819" s="411">
        <v>1011</v>
      </c>
      <c r="B819" s="410" t="s">
        <v>1993</v>
      </c>
      <c r="C819" s="410" t="s">
        <v>1993</v>
      </c>
      <c r="D819" s="406" t="s">
        <v>1154</v>
      </c>
    </row>
    <row r="820" spans="1:4" x14ac:dyDescent="0.2">
      <c r="A820" s="411">
        <v>1012</v>
      </c>
      <c r="B820" s="552" t="s">
        <v>1994</v>
      </c>
      <c r="C820" s="552" t="s">
        <v>1994</v>
      </c>
      <c r="D820" s="406" t="s">
        <v>1155</v>
      </c>
    </row>
    <row r="821" spans="1:4" x14ac:dyDescent="0.25">
      <c r="A821" s="411">
        <v>1013</v>
      </c>
      <c r="B821" s="408" t="s">
        <v>1995</v>
      </c>
      <c r="C821" s="408" t="s">
        <v>1995</v>
      </c>
      <c r="D821" s="406" t="s">
        <v>555</v>
      </c>
    </row>
    <row r="822" spans="1:4" ht="67.5" x14ac:dyDescent="0.25">
      <c r="A822" s="411">
        <v>1014</v>
      </c>
      <c r="B822" s="407" t="s">
        <v>1996</v>
      </c>
      <c r="C822" s="407" t="s">
        <v>1996</v>
      </c>
      <c r="D822" s="406" t="s">
        <v>1156</v>
      </c>
    </row>
    <row r="823" spans="1:4" x14ac:dyDescent="0.25">
      <c r="A823" s="411">
        <v>1015</v>
      </c>
      <c r="B823" s="461" t="s">
        <v>1997</v>
      </c>
      <c r="C823" s="461" t="s">
        <v>1997</v>
      </c>
      <c r="D823" s="406" t="s">
        <v>1157</v>
      </c>
    </row>
    <row r="824" spans="1:4" x14ac:dyDescent="0.25">
      <c r="A824" s="411">
        <v>1016</v>
      </c>
      <c r="B824" s="459" t="s">
        <v>1998</v>
      </c>
      <c r="C824" s="459" t="s">
        <v>1998</v>
      </c>
      <c r="D824" s="406" t="s">
        <v>1158</v>
      </c>
    </row>
    <row r="825" spans="1:4" x14ac:dyDescent="0.25">
      <c r="A825" s="411">
        <v>1017</v>
      </c>
      <c r="B825" s="461" t="s">
        <v>1999</v>
      </c>
      <c r="C825" s="461" t="s">
        <v>1999</v>
      </c>
      <c r="D825" s="406" t="s">
        <v>1159</v>
      </c>
    </row>
    <row r="826" spans="1:4" x14ac:dyDescent="0.25">
      <c r="A826" s="411">
        <v>1018</v>
      </c>
      <c r="B826" s="456" t="s">
        <v>2000</v>
      </c>
      <c r="C826" s="456" t="s">
        <v>2000</v>
      </c>
      <c r="D826" s="406" t="s">
        <v>1167</v>
      </c>
    </row>
    <row r="827" spans="1:4" ht="45" x14ac:dyDescent="0.25">
      <c r="A827" s="411">
        <v>1019</v>
      </c>
      <c r="B827" s="407" t="s">
        <v>2001</v>
      </c>
      <c r="C827" s="407" t="s">
        <v>2001</v>
      </c>
      <c r="D827" s="406" t="s">
        <v>1160</v>
      </c>
    </row>
    <row r="828" spans="1:4" ht="25.5" x14ac:dyDescent="0.25">
      <c r="A828" s="411">
        <v>1020</v>
      </c>
      <c r="B828" s="455" t="s">
        <v>2002</v>
      </c>
      <c r="C828" s="455" t="s">
        <v>2002</v>
      </c>
      <c r="D828" s="403" t="s">
        <v>1168</v>
      </c>
    </row>
    <row r="829" spans="1:4" ht="33.75" x14ac:dyDescent="0.25">
      <c r="A829" s="411">
        <v>1021</v>
      </c>
      <c r="B829" s="407" t="s">
        <v>2003</v>
      </c>
      <c r="C829" s="407" t="s">
        <v>2003</v>
      </c>
      <c r="D829" s="406" t="s">
        <v>590</v>
      </c>
    </row>
    <row r="830" spans="1:4" ht="56.25" x14ac:dyDescent="0.25">
      <c r="A830" s="411">
        <v>1022</v>
      </c>
      <c r="B830" s="407" t="s">
        <v>2004</v>
      </c>
      <c r="C830" s="407" t="s">
        <v>2004</v>
      </c>
      <c r="D830" s="406" t="s">
        <v>592</v>
      </c>
    </row>
    <row r="831" spans="1:4" ht="25.5" x14ac:dyDescent="0.25">
      <c r="A831" s="411">
        <v>1023</v>
      </c>
      <c r="B831" s="467" t="s">
        <v>2005</v>
      </c>
      <c r="C831" s="467" t="s">
        <v>2005</v>
      </c>
      <c r="D831" s="406" t="s">
        <v>1169</v>
      </c>
    </row>
    <row r="832" spans="1:4" ht="33.75" x14ac:dyDescent="0.25">
      <c r="A832" s="411">
        <v>1024</v>
      </c>
      <c r="B832" s="458" t="s">
        <v>2006</v>
      </c>
      <c r="C832" s="458" t="s">
        <v>2006</v>
      </c>
      <c r="D832" s="406" t="s">
        <v>1166</v>
      </c>
    </row>
    <row r="833" spans="1:4" x14ac:dyDescent="0.25">
      <c r="A833" s="411">
        <v>1025</v>
      </c>
      <c r="B833" s="463" t="s">
        <v>2007</v>
      </c>
      <c r="C833" s="463" t="s">
        <v>2007</v>
      </c>
      <c r="D833" s="406" t="s">
        <v>1170</v>
      </c>
    </row>
    <row r="834" spans="1:4" ht="33.75" x14ac:dyDescent="0.25">
      <c r="A834" s="411">
        <v>1026</v>
      </c>
      <c r="B834" s="407" t="s">
        <v>2008</v>
      </c>
      <c r="C834" s="407" t="s">
        <v>2008</v>
      </c>
      <c r="D834" s="406" t="s">
        <v>1162</v>
      </c>
    </row>
    <row r="835" spans="1:4" ht="67.5" x14ac:dyDescent="0.25">
      <c r="A835" s="411">
        <v>1027</v>
      </c>
      <c r="B835" s="407" t="s">
        <v>2009</v>
      </c>
      <c r="C835" s="407" t="s">
        <v>2009</v>
      </c>
      <c r="D835" s="406" t="s">
        <v>656</v>
      </c>
    </row>
    <row r="836" spans="1:4" ht="45" x14ac:dyDescent="0.25">
      <c r="A836" s="411">
        <v>1028</v>
      </c>
      <c r="B836" s="458" t="s">
        <v>2010</v>
      </c>
      <c r="C836" s="458" t="s">
        <v>2010</v>
      </c>
      <c r="D836" s="406" t="s">
        <v>1163</v>
      </c>
    </row>
    <row r="837" spans="1:4" x14ac:dyDescent="0.25">
      <c r="A837" s="411">
        <v>1029</v>
      </c>
      <c r="B837" s="462" t="s">
        <v>2000</v>
      </c>
      <c r="C837" s="462" t="s">
        <v>2000</v>
      </c>
      <c r="D837" s="406" t="s">
        <v>1171</v>
      </c>
    </row>
    <row r="838" spans="1:4" x14ac:dyDescent="0.25">
      <c r="A838" s="411">
        <v>1030</v>
      </c>
      <c r="B838" s="463" t="s">
        <v>2011</v>
      </c>
      <c r="C838" s="463" t="s">
        <v>2011</v>
      </c>
      <c r="D838" s="406" t="s">
        <v>1164</v>
      </c>
    </row>
    <row r="839" spans="1:4" ht="45" x14ac:dyDescent="0.25">
      <c r="A839" s="411">
        <v>1031</v>
      </c>
      <c r="B839" s="409" t="s">
        <v>2012</v>
      </c>
      <c r="C839" s="409" t="s">
        <v>2012</v>
      </c>
      <c r="D839" s="406" t="s">
        <v>1165</v>
      </c>
    </row>
    <row r="840" spans="1:4" x14ac:dyDescent="0.25">
      <c r="A840" s="411">
        <v>1032</v>
      </c>
      <c r="B840" s="456" t="s">
        <v>2013</v>
      </c>
      <c r="C840" s="456" t="s">
        <v>2013</v>
      </c>
      <c r="D840" s="406" t="s">
        <v>1172</v>
      </c>
    </row>
    <row r="841" spans="1:4" x14ac:dyDescent="0.25">
      <c r="A841" s="411">
        <v>1033</v>
      </c>
      <c r="B841" s="456" t="s">
        <v>2014</v>
      </c>
      <c r="C841" s="456" t="s">
        <v>2014</v>
      </c>
      <c r="D841" s="406" t="s">
        <v>1173</v>
      </c>
    </row>
    <row r="842" spans="1:4" x14ac:dyDescent="0.25">
      <c r="A842" s="411">
        <v>1034</v>
      </c>
      <c r="B842" s="456" t="s">
        <v>2015</v>
      </c>
      <c r="C842" s="456" t="s">
        <v>2015</v>
      </c>
      <c r="D842" s="406" t="s">
        <v>1174</v>
      </c>
    </row>
    <row r="843" spans="1:4" x14ac:dyDescent="0.2">
      <c r="A843" s="411">
        <v>1035</v>
      </c>
      <c r="B843" s="553" t="s">
        <v>2016</v>
      </c>
      <c r="C843" s="553" t="s">
        <v>2016</v>
      </c>
      <c r="D843" s="406" t="s">
        <v>905</v>
      </c>
    </row>
    <row r="844" spans="1:4" x14ac:dyDescent="0.2">
      <c r="A844" s="411">
        <v>1036</v>
      </c>
      <c r="B844" s="554" t="s">
        <v>2017</v>
      </c>
      <c r="C844" s="554" t="s">
        <v>2017</v>
      </c>
      <c r="D844" s="406" t="s">
        <v>1175</v>
      </c>
    </row>
    <row r="845" spans="1:4" x14ac:dyDescent="0.2">
      <c r="A845" s="411">
        <v>1037</v>
      </c>
      <c r="B845" s="554" t="s">
        <v>2018</v>
      </c>
      <c r="C845" s="554" t="s">
        <v>2018</v>
      </c>
      <c r="D845" s="406" t="s">
        <v>1176</v>
      </c>
    </row>
    <row r="846" spans="1:4" ht="25.5" x14ac:dyDescent="0.2">
      <c r="A846" s="411">
        <v>1038</v>
      </c>
      <c r="B846" s="554" t="s">
        <v>2019</v>
      </c>
      <c r="C846" s="554" t="s">
        <v>2019</v>
      </c>
      <c r="D846" s="406" t="s">
        <v>1177</v>
      </c>
    </row>
    <row r="847" spans="1:4" x14ac:dyDescent="0.2">
      <c r="A847" s="411">
        <v>1039</v>
      </c>
      <c r="B847" s="554" t="s">
        <v>2020</v>
      </c>
      <c r="C847" s="554" t="s">
        <v>2020</v>
      </c>
      <c r="D847" s="406" t="s">
        <v>1178</v>
      </c>
    </row>
    <row r="848" spans="1:4" x14ac:dyDescent="0.2">
      <c r="A848" s="411">
        <v>1040</v>
      </c>
      <c r="B848" s="554" t="s">
        <v>2021</v>
      </c>
      <c r="C848" s="554" t="s">
        <v>2021</v>
      </c>
      <c r="D848" s="406" t="s">
        <v>1179</v>
      </c>
    </row>
    <row r="849" spans="1:4" x14ac:dyDescent="0.2">
      <c r="A849" s="411">
        <v>1041</v>
      </c>
      <c r="B849" s="554" t="s">
        <v>2022</v>
      </c>
      <c r="C849" s="554" t="s">
        <v>2022</v>
      </c>
      <c r="D849" s="406" t="s">
        <v>1180</v>
      </c>
    </row>
    <row r="850" spans="1:4" ht="51" x14ac:dyDescent="0.2">
      <c r="A850" s="411">
        <v>1042</v>
      </c>
      <c r="B850" s="554" t="s">
        <v>2023</v>
      </c>
      <c r="C850" s="554" t="s">
        <v>2023</v>
      </c>
      <c r="D850" s="406" t="s">
        <v>1181</v>
      </c>
    </row>
    <row r="851" spans="1:4" ht="51" x14ac:dyDescent="0.2">
      <c r="A851" s="411">
        <v>1043</v>
      </c>
      <c r="B851" s="554" t="s">
        <v>2024</v>
      </c>
      <c r="C851" s="554" t="s">
        <v>2024</v>
      </c>
      <c r="D851" s="406" t="s">
        <v>1182</v>
      </c>
    </row>
    <row r="852" spans="1:4" ht="25.5" x14ac:dyDescent="0.2">
      <c r="A852" s="411">
        <v>1044</v>
      </c>
      <c r="B852" s="554" t="s">
        <v>2025</v>
      </c>
      <c r="C852" s="554" t="s">
        <v>2025</v>
      </c>
      <c r="D852" s="406" t="s">
        <v>1183</v>
      </c>
    </row>
    <row r="853" spans="1:4" x14ac:dyDescent="0.25">
      <c r="A853" s="411">
        <v>1045</v>
      </c>
      <c r="B853" s="555" t="s">
        <v>2026</v>
      </c>
      <c r="C853" s="555" t="s">
        <v>2026</v>
      </c>
      <c r="D853" s="406" t="s">
        <v>1186</v>
      </c>
    </row>
    <row r="854" spans="1:4" x14ac:dyDescent="0.25">
      <c r="A854" s="411">
        <v>1046</v>
      </c>
      <c r="B854" s="555" t="s">
        <v>2027</v>
      </c>
      <c r="C854" s="555" t="s">
        <v>2027</v>
      </c>
      <c r="D854" s="406" t="s">
        <v>1187</v>
      </c>
    </row>
    <row r="855" spans="1:4" x14ac:dyDescent="0.25">
      <c r="A855" s="411">
        <v>1047</v>
      </c>
      <c r="B855" s="555" t="s">
        <v>2028</v>
      </c>
      <c r="C855" s="555" t="s">
        <v>2028</v>
      </c>
      <c r="D855" s="406" t="s">
        <v>1188</v>
      </c>
    </row>
    <row r="856" spans="1:4" x14ac:dyDescent="0.25">
      <c r="A856" s="411">
        <v>1048</v>
      </c>
      <c r="B856" s="555" t="s">
        <v>2029</v>
      </c>
      <c r="C856" s="555" t="s">
        <v>2029</v>
      </c>
      <c r="D856" s="406" t="s">
        <v>1189</v>
      </c>
    </row>
    <row r="857" spans="1:4" x14ac:dyDescent="0.25">
      <c r="A857" s="411">
        <v>1049</v>
      </c>
      <c r="B857" s="555" t="s">
        <v>2030</v>
      </c>
      <c r="C857" s="555" t="s">
        <v>2030</v>
      </c>
      <c r="D857" s="406" t="s">
        <v>1190</v>
      </c>
    </row>
    <row r="858" spans="1:4" x14ac:dyDescent="0.25">
      <c r="A858" s="411">
        <v>1050</v>
      </c>
      <c r="B858" s="555" t="s">
        <v>2031</v>
      </c>
      <c r="C858" s="555" t="s">
        <v>2031</v>
      </c>
      <c r="D858" s="406" t="s">
        <v>1191</v>
      </c>
    </row>
    <row r="859" spans="1:4" x14ac:dyDescent="0.25">
      <c r="A859" s="411">
        <v>1051</v>
      </c>
      <c r="B859" s="555" t="s">
        <v>2032</v>
      </c>
      <c r="C859" s="555" t="s">
        <v>2032</v>
      </c>
      <c r="D859" s="406" t="s">
        <v>1192</v>
      </c>
    </row>
    <row r="860" spans="1:4" x14ac:dyDescent="0.25">
      <c r="A860" s="411">
        <v>1052</v>
      </c>
      <c r="B860" s="555" t="s">
        <v>2033</v>
      </c>
      <c r="C860" s="555" t="s">
        <v>2033</v>
      </c>
      <c r="D860" s="406" t="s">
        <v>1193</v>
      </c>
    </row>
    <row r="861" spans="1:4" x14ac:dyDescent="0.25">
      <c r="A861" s="411">
        <v>1053</v>
      </c>
      <c r="B861" s="555" t="s">
        <v>2034</v>
      </c>
      <c r="C861" s="555" t="s">
        <v>2034</v>
      </c>
      <c r="D861" s="406" t="s">
        <v>1194</v>
      </c>
    </row>
    <row r="862" spans="1:4" x14ac:dyDescent="0.25">
      <c r="A862" s="411">
        <v>1054</v>
      </c>
      <c r="B862" s="555" t="s">
        <v>2035</v>
      </c>
      <c r="C862" s="555" t="s">
        <v>2035</v>
      </c>
      <c r="D862" s="406" t="s">
        <v>1195</v>
      </c>
    </row>
    <row r="863" spans="1:4" ht="25.5" x14ac:dyDescent="0.2">
      <c r="A863" s="411">
        <v>1055</v>
      </c>
      <c r="B863" s="553" t="s">
        <v>2036</v>
      </c>
      <c r="C863" s="553" t="s">
        <v>2036</v>
      </c>
      <c r="D863" s="406" t="s">
        <v>1101</v>
      </c>
    </row>
    <row r="864" spans="1:4" ht="38.25" x14ac:dyDescent="0.2">
      <c r="A864" s="411">
        <v>1056</v>
      </c>
      <c r="B864" s="553" t="s">
        <v>2037</v>
      </c>
      <c r="C864" s="553" t="s">
        <v>2037</v>
      </c>
      <c r="D864" s="406" t="s">
        <v>1196</v>
      </c>
    </row>
  </sheetData>
  <sheetProtection sheet="1" objects="1" scenarios="1" formatCells="0" formatColumns="0" formatRows="0"/>
  <autoFilter ref="A1:D1" xr:uid="{00000000-0009-0000-0000-00000E000000}"/>
  <conditionalFormatting sqref="B828:C839">
    <cfRule type="expression" dxfId="0" priority="1">
      <formula>INDEX($W:$W,MATCH(MAX(INDIRECT(ADDRESS(1,3)&amp;":"&amp;ADDRESS(ROW(C828),3))),$C:$C,0))</formula>
    </cfRule>
  </conditionalFormatting>
  <hyperlinks>
    <hyperlink ref="B820" location="JUMP_E_Fuel" display="Fuel input" xr:uid="{C1C43E8E-BD73-4ED7-938E-886194811616}"/>
    <hyperlink ref="B73" r:id="rId1" xr:uid="{E2F46060-9BD4-42B7-9428-F24AC55EB9C8}"/>
    <hyperlink ref="B67" r:id="rId2" xr:uid="{E5634404-2BB9-471A-87B4-B99D5E4C0195}"/>
    <hyperlink ref="B69" r:id="rId3" xr:uid="{F22B5A60-0E10-413D-BFE9-3729486E55DF}"/>
    <hyperlink ref="B22" r:id="rId4" display="http://ec.europa.eu/clima/documentation/ets/docs/decision_benchmarking_15_dec_en.pdf. " xr:uid="{00486D96-5F97-41CE-B686-41B2D8F11991}"/>
    <hyperlink ref="B24" r:id="rId5" display="https://ec.europa.eu/info/law/better-regulation/initiatives/ares-2018-5486983_en" xr:uid="{45496372-B181-4DB2-BE16-D823F6DE4838}"/>
    <hyperlink ref="B71" r:id="rId6" xr:uid="{87274968-7E83-4B5C-808F-F5C456AA4AC9}"/>
    <hyperlink ref="C820" location="JUMP_E_Fuel" display="Fuel input" xr:uid="{BAD813FD-436E-41EC-98C1-F0004F159985}"/>
    <hyperlink ref="C73" r:id="rId7" xr:uid="{A61027C3-039B-4902-B40C-2A6075D4C9BD}"/>
    <hyperlink ref="C67" r:id="rId8" xr:uid="{174E58B5-2A69-4BFC-B634-B8DCC0E8B168}"/>
    <hyperlink ref="C69" r:id="rId9" xr:uid="{48087634-2A75-4AA5-B751-F7D5D9FB78DA}"/>
    <hyperlink ref="C22" r:id="rId10" display="http://ec.europa.eu/clima/documentation/ets/docs/decision_benchmarking_15_dec_en.pdf. " xr:uid="{74A85C92-C89C-4AE9-B93B-E1CDEB7CD71E}"/>
    <hyperlink ref="C24" r:id="rId11" display="https://ec.europa.eu/info/law/better-regulation/initiatives/ares-2018-5486983_en" xr:uid="{EE8E7011-42F8-4E52-9752-EB5D8EDEA523}"/>
    <hyperlink ref="C71" r:id="rId12" xr:uid="{A1ACFAA9-2349-44FC-AB8B-4D02593B6054}"/>
  </hyperlinks>
  <pageMargins left="0.7" right="0.7" top="0.78740157499999996" bottom="0.78740157499999996" header="0.3" footer="0.3"/>
  <pageSetup paperSize="9" orientation="portrait" r:id="rId1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4">
    <tabColor rgb="FF0000FF"/>
  </sheetPr>
  <dimension ref="A1"/>
  <sheetViews>
    <sheetView workbookViewId="0"/>
  </sheetViews>
  <sheetFormatPr baseColWidth="10" defaultRowHeight="15" x14ac:dyDescent="0.25"/>
  <sheetData/>
  <sheetProtection sheet="1" objects="1" scenarios="1" formatCells="0" formatColumns="0" formatRows="0"/>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6">
    <tabColor indexed="57"/>
    <pageSetUpPr fitToPage="1"/>
  </sheetPr>
  <dimension ref="A1:E90"/>
  <sheetViews>
    <sheetView workbookViewId="0">
      <selection activeCell="H25" sqref="H25"/>
    </sheetView>
  </sheetViews>
  <sheetFormatPr baseColWidth="10" defaultColWidth="9.140625" defaultRowHeight="12.75" x14ac:dyDescent="0.2"/>
  <cols>
    <col min="1" max="1" width="23.42578125" style="5" customWidth="1"/>
    <col min="2" max="2" width="34.7109375" style="5" customWidth="1"/>
    <col min="3" max="3" width="15.140625" style="5" customWidth="1"/>
    <col min="4" max="4" width="15.42578125" style="5" customWidth="1"/>
    <col min="5" max="256" width="9.140625" style="5"/>
    <col min="257" max="257" width="23.42578125" style="5" customWidth="1"/>
    <col min="258" max="258" width="34.7109375" style="5" customWidth="1"/>
    <col min="259" max="259" width="15.140625" style="5" customWidth="1"/>
    <col min="260" max="260" width="15.42578125" style="5" customWidth="1"/>
    <col min="261" max="512" width="9.140625" style="5"/>
    <col min="513" max="513" width="23.42578125" style="5" customWidth="1"/>
    <col min="514" max="514" width="34.7109375" style="5" customWidth="1"/>
    <col min="515" max="515" width="15.140625" style="5" customWidth="1"/>
    <col min="516" max="516" width="15.42578125" style="5" customWidth="1"/>
    <col min="517" max="768" width="9.140625" style="5"/>
    <col min="769" max="769" width="23.42578125" style="5" customWidth="1"/>
    <col min="770" max="770" width="34.7109375" style="5" customWidth="1"/>
    <col min="771" max="771" width="15.140625" style="5" customWidth="1"/>
    <col min="772" max="772" width="15.42578125" style="5" customWidth="1"/>
    <col min="773" max="1024" width="9.140625" style="5"/>
    <col min="1025" max="1025" width="23.42578125" style="5" customWidth="1"/>
    <col min="1026" max="1026" width="34.7109375" style="5" customWidth="1"/>
    <col min="1027" max="1027" width="15.140625" style="5" customWidth="1"/>
    <col min="1028" max="1028" width="15.42578125" style="5" customWidth="1"/>
    <col min="1029" max="1280" width="9.140625" style="5"/>
    <col min="1281" max="1281" width="23.42578125" style="5" customWidth="1"/>
    <col min="1282" max="1282" width="34.7109375" style="5" customWidth="1"/>
    <col min="1283" max="1283" width="15.140625" style="5" customWidth="1"/>
    <col min="1284" max="1284" width="15.42578125" style="5" customWidth="1"/>
    <col min="1285" max="1536" width="9.140625" style="5"/>
    <col min="1537" max="1537" width="23.42578125" style="5" customWidth="1"/>
    <col min="1538" max="1538" width="34.7109375" style="5" customWidth="1"/>
    <col min="1539" max="1539" width="15.140625" style="5" customWidth="1"/>
    <col min="1540" max="1540" width="15.42578125" style="5" customWidth="1"/>
    <col min="1541" max="1792" width="9.140625" style="5"/>
    <col min="1793" max="1793" width="23.42578125" style="5" customWidth="1"/>
    <col min="1794" max="1794" width="34.7109375" style="5" customWidth="1"/>
    <col min="1795" max="1795" width="15.140625" style="5" customWidth="1"/>
    <col min="1796" max="1796" width="15.42578125" style="5" customWidth="1"/>
    <col min="1797" max="2048" width="9.140625" style="5"/>
    <col min="2049" max="2049" width="23.42578125" style="5" customWidth="1"/>
    <col min="2050" max="2050" width="34.7109375" style="5" customWidth="1"/>
    <col min="2051" max="2051" width="15.140625" style="5" customWidth="1"/>
    <col min="2052" max="2052" width="15.42578125" style="5" customWidth="1"/>
    <col min="2053" max="2304" width="9.140625" style="5"/>
    <col min="2305" max="2305" width="23.42578125" style="5" customWidth="1"/>
    <col min="2306" max="2306" width="34.7109375" style="5" customWidth="1"/>
    <col min="2307" max="2307" width="15.140625" style="5" customWidth="1"/>
    <col min="2308" max="2308" width="15.42578125" style="5" customWidth="1"/>
    <col min="2309" max="2560" width="9.140625" style="5"/>
    <col min="2561" max="2561" width="23.42578125" style="5" customWidth="1"/>
    <col min="2562" max="2562" width="34.7109375" style="5" customWidth="1"/>
    <col min="2563" max="2563" width="15.140625" style="5" customWidth="1"/>
    <col min="2564" max="2564" width="15.42578125" style="5" customWidth="1"/>
    <col min="2565" max="2816" width="9.140625" style="5"/>
    <col min="2817" max="2817" width="23.42578125" style="5" customWidth="1"/>
    <col min="2818" max="2818" width="34.7109375" style="5" customWidth="1"/>
    <col min="2819" max="2819" width="15.140625" style="5" customWidth="1"/>
    <col min="2820" max="2820" width="15.42578125" style="5" customWidth="1"/>
    <col min="2821" max="3072" width="9.140625" style="5"/>
    <col min="3073" max="3073" width="23.42578125" style="5" customWidth="1"/>
    <col min="3074" max="3074" width="34.7109375" style="5" customWidth="1"/>
    <col min="3075" max="3075" width="15.140625" style="5" customWidth="1"/>
    <col min="3076" max="3076" width="15.42578125" style="5" customWidth="1"/>
    <col min="3077" max="3328" width="9.140625" style="5"/>
    <col min="3329" max="3329" width="23.42578125" style="5" customWidth="1"/>
    <col min="3330" max="3330" width="34.7109375" style="5" customWidth="1"/>
    <col min="3331" max="3331" width="15.140625" style="5" customWidth="1"/>
    <col min="3332" max="3332" width="15.42578125" style="5" customWidth="1"/>
    <col min="3333" max="3584" width="9.140625" style="5"/>
    <col min="3585" max="3585" width="23.42578125" style="5" customWidth="1"/>
    <col min="3586" max="3586" width="34.7109375" style="5" customWidth="1"/>
    <col min="3587" max="3587" width="15.140625" style="5" customWidth="1"/>
    <col min="3588" max="3588" width="15.42578125" style="5" customWidth="1"/>
    <col min="3589" max="3840" width="9.140625" style="5"/>
    <col min="3841" max="3841" width="23.42578125" style="5" customWidth="1"/>
    <col min="3842" max="3842" width="34.7109375" style="5" customWidth="1"/>
    <col min="3843" max="3843" width="15.140625" style="5" customWidth="1"/>
    <col min="3844" max="3844" width="15.42578125" style="5" customWidth="1"/>
    <col min="3845" max="4096" width="9.140625" style="5"/>
    <col min="4097" max="4097" width="23.42578125" style="5" customWidth="1"/>
    <col min="4098" max="4098" width="34.7109375" style="5" customWidth="1"/>
    <col min="4099" max="4099" width="15.140625" style="5" customWidth="1"/>
    <col min="4100" max="4100" width="15.42578125" style="5" customWidth="1"/>
    <col min="4101" max="4352" width="9.140625" style="5"/>
    <col min="4353" max="4353" width="23.42578125" style="5" customWidth="1"/>
    <col min="4354" max="4354" width="34.7109375" style="5" customWidth="1"/>
    <col min="4355" max="4355" width="15.140625" style="5" customWidth="1"/>
    <col min="4356" max="4356" width="15.42578125" style="5" customWidth="1"/>
    <col min="4357" max="4608" width="9.140625" style="5"/>
    <col min="4609" max="4609" width="23.42578125" style="5" customWidth="1"/>
    <col min="4610" max="4610" width="34.7109375" style="5" customWidth="1"/>
    <col min="4611" max="4611" width="15.140625" style="5" customWidth="1"/>
    <col min="4612" max="4612" width="15.42578125" style="5" customWidth="1"/>
    <col min="4613" max="4864" width="9.140625" style="5"/>
    <col min="4865" max="4865" width="23.42578125" style="5" customWidth="1"/>
    <col min="4866" max="4866" width="34.7109375" style="5" customWidth="1"/>
    <col min="4867" max="4867" width="15.140625" style="5" customWidth="1"/>
    <col min="4868" max="4868" width="15.42578125" style="5" customWidth="1"/>
    <col min="4869" max="5120" width="9.140625" style="5"/>
    <col min="5121" max="5121" width="23.42578125" style="5" customWidth="1"/>
    <col min="5122" max="5122" width="34.7109375" style="5" customWidth="1"/>
    <col min="5123" max="5123" width="15.140625" style="5" customWidth="1"/>
    <col min="5124" max="5124" width="15.42578125" style="5" customWidth="1"/>
    <col min="5125" max="5376" width="9.140625" style="5"/>
    <col min="5377" max="5377" width="23.42578125" style="5" customWidth="1"/>
    <col min="5378" max="5378" width="34.7109375" style="5" customWidth="1"/>
    <col min="5379" max="5379" width="15.140625" style="5" customWidth="1"/>
    <col min="5380" max="5380" width="15.42578125" style="5" customWidth="1"/>
    <col min="5381" max="5632" width="9.140625" style="5"/>
    <col min="5633" max="5633" width="23.42578125" style="5" customWidth="1"/>
    <col min="5634" max="5634" width="34.7109375" style="5" customWidth="1"/>
    <col min="5635" max="5635" width="15.140625" style="5" customWidth="1"/>
    <col min="5636" max="5636" width="15.42578125" style="5" customWidth="1"/>
    <col min="5637" max="5888" width="9.140625" style="5"/>
    <col min="5889" max="5889" width="23.42578125" style="5" customWidth="1"/>
    <col min="5890" max="5890" width="34.7109375" style="5" customWidth="1"/>
    <col min="5891" max="5891" width="15.140625" style="5" customWidth="1"/>
    <col min="5892" max="5892" width="15.42578125" style="5" customWidth="1"/>
    <col min="5893" max="6144" width="9.140625" style="5"/>
    <col min="6145" max="6145" width="23.42578125" style="5" customWidth="1"/>
    <col min="6146" max="6146" width="34.7109375" style="5" customWidth="1"/>
    <col min="6147" max="6147" width="15.140625" style="5" customWidth="1"/>
    <col min="6148" max="6148" width="15.42578125" style="5" customWidth="1"/>
    <col min="6149" max="6400" width="9.140625" style="5"/>
    <col min="6401" max="6401" width="23.42578125" style="5" customWidth="1"/>
    <col min="6402" max="6402" width="34.7109375" style="5" customWidth="1"/>
    <col min="6403" max="6403" width="15.140625" style="5" customWidth="1"/>
    <col min="6404" max="6404" width="15.42578125" style="5" customWidth="1"/>
    <col min="6405" max="6656" width="9.140625" style="5"/>
    <col min="6657" max="6657" width="23.42578125" style="5" customWidth="1"/>
    <col min="6658" max="6658" width="34.7109375" style="5" customWidth="1"/>
    <col min="6659" max="6659" width="15.140625" style="5" customWidth="1"/>
    <col min="6660" max="6660" width="15.42578125" style="5" customWidth="1"/>
    <col min="6661" max="6912" width="9.140625" style="5"/>
    <col min="6913" max="6913" width="23.42578125" style="5" customWidth="1"/>
    <col min="6914" max="6914" width="34.7109375" style="5" customWidth="1"/>
    <col min="6915" max="6915" width="15.140625" style="5" customWidth="1"/>
    <col min="6916" max="6916" width="15.42578125" style="5" customWidth="1"/>
    <col min="6917" max="7168" width="9.140625" style="5"/>
    <col min="7169" max="7169" width="23.42578125" style="5" customWidth="1"/>
    <col min="7170" max="7170" width="34.7109375" style="5" customWidth="1"/>
    <col min="7171" max="7171" width="15.140625" style="5" customWidth="1"/>
    <col min="7172" max="7172" width="15.42578125" style="5" customWidth="1"/>
    <col min="7173" max="7424" width="9.140625" style="5"/>
    <col min="7425" max="7425" width="23.42578125" style="5" customWidth="1"/>
    <col min="7426" max="7426" width="34.7109375" style="5" customWidth="1"/>
    <col min="7427" max="7427" width="15.140625" style="5" customWidth="1"/>
    <col min="7428" max="7428" width="15.42578125" style="5" customWidth="1"/>
    <col min="7429" max="7680" width="9.140625" style="5"/>
    <col min="7681" max="7681" width="23.42578125" style="5" customWidth="1"/>
    <col min="7682" max="7682" width="34.7109375" style="5" customWidth="1"/>
    <col min="7683" max="7683" width="15.140625" style="5" customWidth="1"/>
    <col min="7684" max="7684" width="15.42578125" style="5" customWidth="1"/>
    <col min="7685" max="7936" width="9.140625" style="5"/>
    <col min="7937" max="7937" width="23.42578125" style="5" customWidth="1"/>
    <col min="7938" max="7938" width="34.7109375" style="5" customWidth="1"/>
    <col min="7939" max="7939" width="15.140625" style="5" customWidth="1"/>
    <col min="7940" max="7940" width="15.42578125" style="5" customWidth="1"/>
    <col min="7941" max="8192" width="9.140625" style="5"/>
    <col min="8193" max="8193" width="23.42578125" style="5" customWidth="1"/>
    <col min="8194" max="8194" width="34.7109375" style="5" customWidth="1"/>
    <col min="8195" max="8195" width="15.140625" style="5" customWidth="1"/>
    <col min="8196" max="8196" width="15.42578125" style="5" customWidth="1"/>
    <col min="8197" max="8448" width="9.140625" style="5"/>
    <col min="8449" max="8449" width="23.42578125" style="5" customWidth="1"/>
    <col min="8450" max="8450" width="34.7109375" style="5" customWidth="1"/>
    <col min="8451" max="8451" width="15.140625" style="5" customWidth="1"/>
    <col min="8452" max="8452" width="15.42578125" style="5" customWidth="1"/>
    <col min="8453" max="8704" width="9.140625" style="5"/>
    <col min="8705" max="8705" width="23.42578125" style="5" customWidth="1"/>
    <col min="8706" max="8706" width="34.7109375" style="5" customWidth="1"/>
    <col min="8707" max="8707" width="15.140625" style="5" customWidth="1"/>
    <col min="8708" max="8708" width="15.42578125" style="5" customWidth="1"/>
    <col min="8709" max="8960" width="9.140625" style="5"/>
    <col min="8961" max="8961" width="23.42578125" style="5" customWidth="1"/>
    <col min="8962" max="8962" width="34.7109375" style="5" customWidth="1"/>
    <col min="8963" max="8963" width="15.140625" style="5" customWidth="1"/>
    <col min="8964" max="8964" width="15.42578125" style="5" customWidth="1"/>
    <col min="8965" max="9216" width="9.140625" style="5"/>
    <col min="9217" max="9217" width="23.42578125" style="5" customWidth="1"/>
    <col min="9218" max="9218" width="34.7109375" style="5" customWidth="1"/>
    <col min="9219" max="9219" width="15.140625" style="5" customWidth="1"/>
    <col min="9220" max="9220" width="15.42578125" style="5" customWidth="1"/>
    <col min="9221" max="9472" width="9.140625" style="5"/>
    <col min="9473" max="9473" width="23.42578125" style="5" customWidth="1"/>
    <col min="9474" max="9474" width="34.7109375" style="5" customWidth="1"/>
    <col min="9475" max="9475" width="15.140625" style="5" customWidth="1"/>
    <col min="9476" max="9476" width="15.42578125" style="5" customWidth="1"/>
    <col min="9477" max="9728" width="9.140625" style="5"/>
    <col min="9729" max="9729" width="23.42578125" style="5" customWidth="1"/>
    <col min="9730" max="9730" width="34.7109375" style="5" customWidth="1"/>
    <col min="9731" max="9731" width="15.140625" style="5" customWidth="1"/>
    <col min="9732" max="9732" width="15.42578125" style="5" customWidth="1"/>
    <col min="9733" max="9984" width="9.140625" style="5"/>
    <col min="9985" max="9985" width="23.42578125" style="5" customWidth="1"/>
    <col min="9986" max="9986" width="34.7109375" style="5" customWidth="1"/>
    <col min="9987" max="9987" width="15.140625" style="5" customWidth="1"/>
    <col min="9988" max="9988" width="15.42578125" style="5" customWidth="1"/>
    <col min="9989" max="10240" width="9.140625" style="5"/>
    <col min="10241" max="10241" width="23.42578125" style="5" customWidth="1"/>
    <col min="10242" max="10242" width="34.7109375" style="5" customWidth="1"/>
    <col min="10243" max="10243" width="15.140625" style="5" customWidth="1"/>
    <col min="10244" max="10244" width="15.42578125" style="5" customWidth="1"/>
    <col min="10245" max="10496" width="9.140625" style="5"/>
    <col min="10497" max="10497" width="23.42578125" style="5" customWidth="1"/>
    <col min="10498" max="10498" width="34.7109375" style="5" customWidth="1"/>
    <col min="10499" max="10499" width="15.140625" style="5" customWidth="1"/>
    <col min="10500" max="10500" width="15.42578125" style="5" customWidth="1"/>
    <col min="10501" max="10752" width="9.140625" style="5"/>
    <col min="10753" max="10753" width="23.42578125" style="5" customWidth="1"/>
    <col min="10754" max="10754" width="34.7109375" style="5" customWidth="1"/>
    <col min="10755" max="10755" width="15.140625" style="5" customWidth="1"/>
    <col min="10756" max="10756" width="15.42578125" style="5" customWidth="1"/>
    <col min="10757" max="11008" width="9.140625" style="5"/>
    <col min="11009" max="11009" width="23.42578125" style="5" customWidth="1"/>
    <col min="11010" max="11010" width="34.7109375" style="5" customWidth="1"/>
    <col min="11011" max="11011" width="15.140625" style="5" customWidth="1"/>
    <col min="11012" max="11012" width="15.42578125" style="5" customWidth="1"/>
    <col min="11013" max="11264" width="9.140625" style="5"/>
    <col min="11265" max="11265" width="23.42578125" style="5" customWidth="1"/>
    <col min="11266" max="11266" width="34.7109375" style="5" customWidth="1"/>
    <col min="11267" max="11267" width="15.140625" style="5" customWidth="1"/>
    <col min="11268" max="11268" width="15.42578125" style="5" customWidth="1"/>
    <col min="11269" max="11520" width="9.140625" style="5"/>
    <col min="11521" max="11521" width="23.42578125" style="5" customWidth="1"/>
    <col min="11522" max="11522" width="34.7109375" style="5" customWidth="1"/>
    <col min="11523" max="11523" width="15.140625" style="5" customWidth="1"/>
    <col min="11524" max="11524" width="15.42578125" style="5" customWidth="1"/>
    <col min="11525" max="11776" width="9.140625" style="5"/>
    <col min="11777" max="11777" width="23.42578125" style="5" customWidth="1"/>
    <col min="11778" max="11778" width="34.7109375" style="5" customWidth="1"/>
    <col min="11779" max="11779" width="15.140625" style="5" customWidth="1"/>
    <col min="11780" max="11780" width="15.42578125" style="5" customWidth="1"/>
    <col min="11781" max="12032" width="9.140625" style="5"/>
    <col min="12033" max="12033" width="23.42578125" style="5" customWidth="1"/>
    <col min="12034" max="12034" width="34.7109375" style="5" customWidth="1"/>
    <col min="12035" max="12035" width="15.140625" style="5" customWidth="1"/>
    <col min="12036" max="12036" width="15.42578125" style="5" customWidth="1"/>
    <col min="12037" max="12288" width="9.140625" style="5"/>
    <col min="12289" max="12289" width="23.42578125" style="5" customWidth="1"/>
    <col min="12290" max="12290" width="34.7109375" style="5" customWidth="1"/>
    <col min="12291" max="12291" width="15.140625" style="5" customWidth="1"/>
    <col min="12292" max="12292" width="15.42578125" style="5" customWidth="1"/>
    <col min="12293" max="12544" width="9.140625" style="5"/>
    <col min="12545" max="12545" width="23.42578125" style="5" customWidth="1"/>
    <col min="12546" max="12546" width="34.7109375" style="5" customWidth="1"/>
    <col min="12547" max="12547" width="15.140625" style="5" customWidth="1"/>
    <col min="12548" max="12548" width="15.42578125" style="5" customWidth="1"/>
    <col min="12549" max="12800" width="9.140625" style="5"/>
    <col min="12801" max="12801" width="23.42578125" style="5" customWidth="1"/>
    <col min="12802" max="12802" width="34.7109375" style="5" customWidth="1"/>
    <col min="12803" max="12803" width="15.140625" style="5" customWidth="1"/>
    <col min="12804" max="12804" width="15.42578125" style="5" customWidth="1"/>
    <col min="12805" max="13056" width="9.140625" style="5"/>
    <col min="13057" max="13057" width="23.42578125" style="5" customWidth="1"/>
    <col min="13058" max="13058" width="34.7109375" style="5" customWidth="1"/>
    <col min="13059" max="13059" width="15.140625" style="5" customWidth="1"/>
    <col min="13060" max="13060" width="15.42578125" style="5" customWidth="1"/>
    <col min="13061" max="13312" width="9.140625" style="5"/>
    <col min="13313" max="13313" width="23.42578125" style="5" customWidth="1"/>
    <col min="13314" max="13314" width="34.7109375" style="5" customWidth="1"/>
    <col min="13315" max="13315" width="15.140625" style="5" customWidth="1"/>
    <col min="13316" max="13316" width="15.42578125" style="5" customWidth="1"/>
    <col min="13317" max="13568" width="9.140625" style="5"/>
    <col min="13569" max="13569" width="23.42578125" style="5" customWidth="1"/>
    <col min="13570" max="13570" width="34.7109375" style="5" customWidth="1"/>
    <col min="13571" max="13571" width="15.140625" style="5" customWidth="1"/>
    <col min="13572" max="13572" width="15.42578125" style="5" customWidth="1"/>
    <col min="13573" max="13824" width="9.140625" style="5"/>
    <col min="13825" max="13825" width="23.42578125" style="5" customWidth="1"/>
    <col min="13826" max="13826" width="34.7109375" style="5" customWidth="1"/>
    <col min="13827" max="13827" width="15.140625" style="5" customWidth="1"/>
    <col min="13828" max="13828" width="15.42578125" style="5" customWidth="1"/>
    <col min="13829" max="14080" width="9.140625" style="5"/>
    <col min="14081" max="14081" width="23.42578125" style="5" customWidth="1"/>
    <col min="14082" max="14082" width="34.7109375" style="5" customWidth="1"/>
    <col min="14083" max="14083" width="15.140625" style="5" customWidth="1"/>
    <col min="14084" max="14084" width="15.42578125" style="5" customWidth="1"/>
    <col min="14085" max="14336" width="9.140625" style="5"/>
    <col min="14337" max="14337" width="23.42578125" style="5" customWidth="1"/>
    <col min="14338" max="14338" width="34.7109375" style="5" customWidth="1"/>
    <col min="14339" max="14339" width="15.140625" style="5" customWidth="1"/>
    <col min="14340" max="14340" width="15.42578125" style="5" customWidth="1"/>
    <col min="14341" max="14592" width="9.140625" style="5"/>
    <col min="14593" max="14593" width="23.42578125" style="5" customWidth="1"/>
    <col min="14594" max="14594" width="34.7109375" style="5" customWidth="1"/>
    <col min="14595" max="14595" width="15.140625" style="5" customWidth="1"/>
    <col min="14596" max="14596" width="15.42578125" style="5" customWidth="1"/>
    <col min="14597" max="14848" width="9.140625" style="5"/>
    <col min="14849" max="14849" width="23.42578125" style="5" customWidth="1"/>
    <col min="14850" max="14850" width="34.7109375" style="5" customWidth="1"/>
    <col min="14851" max="14851" width="15.140625" style="5" customWidth="1"/>
    <col min="14852" max="14852" width="15.42578125" style="5" customWidth="1"/>
    <col min="14853" max="15104" width="9.140625" style="5"/>
    <col min="15105" max="15105" width="23.42578125" style="5" customWidth="1"/>
    <col min="15106" max="15106" width="34.7109375" style="5" customWidth="1"/>
    <col min="15107" max="15107" width="15.140625" style="5" customWidth="1"/>
    <col min="15108" max="15108" width="15.42578125" style="5" customWidth="1"/>
    <col min="15109" max="15360" width="9.140625" style="5"/>
    <col min="15361" max="15361" width="23.42578125" style="5" customWidth="1"/>
    <col min="15362" max="15362" width="34.7109375" style="5" customWidth="1"/>
    <col min="15363" max="15363" width="15.140625" style="5" customWidth="1"/>
    <col min="15364" max="15364" width="15.42578125" style="5" customWidth="1"/>
    <col min="15365" max="15616" width="9.140625" style="5"/>
    <col min="15617" max="15617" width="23.42578125" style="5" customWidth="1"/>
    <col min="15618" max="15618" width="34.7109375" style="5" customWidth="1"/>
    <col min="15619" max="15619" width="15.140625" style="5" customWidth="1"/>
    <col min="15620" max="15620" width="15.42578125" style="5" customWidth="1"/>
    <col min="15621" max="15872" width="9.140625" style="5"/>
    <col min="15873" max="15873" width="23.42578125" style="5" customWidth="1"/>
    <col min="15874" max="15874" width="34.7109375" style="5" customWidth="1"/>
    <col min="15875" max="15875" width="15.140625" style="5" customWidth="1"/>
    <col min="15876" max="15876" width="15.42578125" style="5" customWidth="1"/>
    <col min="15877" max="16128" width="9.140625" style="5"/>
    <col min="16129" max="16129" width="23.42578125" style="5" customWidth="1"/>
    <col min="16130" max="16130" width="34.7109375" style="5" customWidth="1"/>
    <col min="16131" max="16131" width="15.140625" style="5" customWidth="1"/>
    <col min="16132" max="16132" width="15.42578125" style="5" customWidth="1"/>
    <col min="16133" max="16384" width="9.140625" style="5"/>
  </cols>
  <sheetData>
    <row r="1" spans="1:5" ht="13.5" thickBot="1" x14ac:dyDescent="0.25">
      <c r="A1" s="39" t="s">
        <v>171</v>
      </c>
    </row>
    <row r="2" spans="1:5" ht="13.5" thickBot="1" x14ac:dyDescent="0.25">
      <c r="A2" s="40" t="s">
        <v>172</v>
      </c>
      <c r="B2" s="41" t="s">
        <v>1147</v>
      </c>
    </row>
    <row r="3" spans="1:5" ht="13.5" thickBot="1" x14ac:dyDescent="0.25">
      <c r="A3" s="42" t="s">
        <v>173</v>
      </c>
      <c r="B3" s="43">
        <v>45397</v>
      </c>
      <c r="C3" s="44" t="str">
        <f>IF(ISNUMBER(MATCH(B3,A14:A26,0)),VLOOKUP(B3,A14:B26,2,FALSE),"---")</f>
        <v>MMP P4 template 4_2_COM_en_150424.xls</v>
      </c>
      <c r="D3" s="45"/>
      <c r="E3" s="46"/>
    </row>
    <row r="4" spans="1:5" x14ac:dyDescent="0.2">
      <c r="A4" s="47" t="s">
        <v>174</v>
      </c>
      <c r="B4" s="48" t="s">
        <v>175</v>
      </c>
    </row>
    <row r="5" spans="1:5" ht="13.5" thickBot="1" x14ac:dyDescent="0.25">
      <c r="A5" s="49" t="s">
        <v>176</v>
      </c>
      <c r="B5" s="50" t="s">
        <v>177</v>
      </c>
    </row>
    <row r="7" spans="1:5" x14ac:dyDescent="0.2">
      <c r="A7" s="39" t="s">
        <v>178</v>
      </c>
    </row>
    <row r="8" spans="1:5" x14ac:dyDescent="0.2">
      <c r="A8" s="51" t="s">
        <v>238</v>
      </c>
      <c r="B8" s="51"/>
      <c r="C8" s="51" t="s">
        <v>241</v>
      </c>
    </row>
    <row r="9" spans="1:5" x14ac:dyDescent="0.2">
      <c r="A9" s="51" t="s">
        <v>239</v>
      </c>
      <c r="B9" s="51"/>
      <c r="C9" s="51" t="s">
        <v>242</v>
      </c>
    </row>
    <row r="10" spans="1:5" x14ac:dyDescent="0.2">
      <c r="A10" s="51" t="s">
        <v>240</v>
      </c>
      <c r="B10" s="51"/>
      <c r="C10" s="51" t="s">
        <v>243</v>
      </c>
    </row>
    <row r="11" spans="1:5" x14ac:dyDescent="0.2">
      <c r="A11" s="51" t="s">
        <v>1147</v>
      </c>
      <c r="B11" s="51"/>
      <c r="C11" s="51" t="s">
        <v>1148</v>
      </c>
    </row>
    <row r="13" spans="1:5" x14ac:dyDescent="0.2">
      <c r="A13" s="52" t="s">
        <v>179</v>
      </c>
      <c r="B13" s="53" t="s">
        <v>180</v>
      </c>
      <c r="C13" s="53" t="s">
        <v>181</v>
      </c>
      <c r="D13" s="54"/>
    </row>
    <row r="14" spans="1:5" x14ac:dyDescent="0.2">
      <c r="A14" s="55">
        <v>45348</v>
      </c>
      <c r="B14" s="56" t="str">
        <f>IF(ISBLANK($A14),"---", VLOOKUP($B$2,$A$8:$C$11,3,0) &amp; "_" &amp; VLOOKUP($B$4,$A$31:$B$63,2,0)&amp;"_"&amp;VLOOKUP($B$5,$A$66:$B$90,2,0)&amp;"_"&amp; TEXT(DAY($A14),"0#")&amp; TEXT(MONTH($A14),"0#")&amp; TEXT(YEAR($A14)-2000,"0#")&amp;".xls")</f>
        <v>MMP P4 template 4_2_COM_en_260224.xls</v>
      </c>
      <c r="C14" s="57" t="s">
        <v>1198</v>
      </c>
      <c r="D14" s="58"/>
    </row>
    <row r="15" spans="1:5" x14ac:dyDescent="0.2">
      <c r="A15" s="59">
        <v>45391</v>
      </c>
      <c r="B15" s="60" t="str">
        <f t="shared" ref="B15:B28" si="0">IF(ISBLANK($A15),"---", VLOOKUP($B$2,$A$8:$C$11,3,0) &amp; "_" &amp; VLOOKUP($B$4,$A$31:$B$63,2,0)&amp;"_"&amp;VLOOKUP($B$5,$A$66:$B$90,2,0)&amp;"_"&amp; TEXT(DAY($A15),"0#")&amp; TEXT(MONTH($A15),"0#")&amp; TEXT(YEAR($A15)-2000,"0#")&amp;".xls")</f>
        <v>MMP P4 template 4_2_COM_en_090424.xls</v>
      </c>
      <c r="C15" s="61" t="s">
        <v>1199</v>
      </c>
      <c r="D15" s="62"/>
    </row>
    <row r="16" spans="1:5" x14ac:dyDescent="0.2">
      <c r="A16" s="59">
        <v>45392</v>
      </c>
      <c r="B16" s="60" t="str">
        <f t="shared" si="0"/>
        <v>MMP P4 template 4_2_COM_en_100424.xls</v>
      </c>
      <c r="C16" s="61" t="s">
        <v>1200</v>
      </c>
      <c r="D16" s="62"/>
    </row>
    <row r="17" spans="1:4" x14ac:dyDescent="0.2">
      <c r="A17" s="59">
        <v>45397</v>
      </c>
      <c r="B17" s="60" t="str">
        <f t="shared" si="0"/>
        <v>MMP P4 template 4_2_COM_en_150424.xls</v>
      </c>
      <c r="C17" s="61" t="s">
        <v>1201</v>
      </c>
      <c r="D17" s="62"/>
    </row>
    <row r="18" spans="1:4" x14ac:dyDescent="0.2">
      <c r="A18" s="59"/>
      <c r="B18" s="60" t="str">
        <f t="shared" si="0"/>
        <v>---</v>
      </c>
      <c r="C18" s="61"/>
      <c r="D18" s="62"/>
    </row>
    <row r="19" spans="1:4" x14ac:dyDescent="0.2">
      <c r="A19" s="59"/>
      <c r="B19" s="60" t="str">
        <f t="shared" si="0"/>
        <v>---</v>
      </c>
      <c r="C19" s="61"/>
      <c r="D19" s="62"/>
    </row>
    <row r="20" spans="1:4" x14ac:dyDescent="0.2">
      <c r="A20" s="59"/>
      <c r="B20" s="60" t="str">
        <f t="shared" si="0"/>
        <v>---</v>
      </c>
      <c r="C20" s="61"/>
      <c r="D20" s="62"/>
    </row>
    <row r="21" spans="1:4" x14ac:dyDescent="0.2">
      <c r="A21" s="59"/>
      <c r="B21" s="60" t="str">
        <f t="shared" si="0"/>
        <v>---</v>
      </c>
      <c r="C21" s="61"/>
      <c r="D21" s="62"/>
    </row>
    <row r="22" spans="1:4" x14ac:dyDescent="0.2">
      <c r="A22" s="59"/>
      <c r="B22" s="60" t="str">
        <f t="shared" si="0"/>
        <v>---</v>
      </c>
      <c r="C22" s="61"/>
      <c r="D22" s="62"/>
    </row>
    <row r="23" spans="1:4" x14ac:dyDescent="0.2">
      <c r="A23" s="59"/>
      <c r="B23" s="60" t="str">
        <f t="shared" si="0"/>
        <v>---</v>
      </c>
      <c r="C23" s="61"/>
      <c r="D23" s="62"/>
    </row>
    <row r="24" spans="1:4" x14ac:dyDescent="0.2">
      <c r="A24" s="59"/>
      <c r="B24" s="60" t="str">
        <f t="shared" si="0"/>
        <v>---</v>
      </c>
      <c r="C24" s="61"/>
      <c r="D24" s="62"/>
    </row>
    <row r="25" spans="1:4" x14ac:dyDescent="0.2">
      <c r="A25" s="59"/>
      <c r="B25" s="60" t="str">
        <f t="shared" si="0"/>
        <v>---</v>
      </c>
      <c r="C25" s="61"/>
      <c r="D25" s="62"/>
    </row>
    <row r="26" spans="1:4" x14ac:dyDescent="0.2">
      <c r="A26" s="59"/>
      <c r="B26" s="60" t="str">
        <f t="shared" si="0"/>
        <v>---</v>
      </c>
      <c r="C26" s="61"/>
      <c r="D26" s="62"/>
    </row>
    <row r="27" spans="1:4" x14ac:dyDescent="0.2">
      <c r="A27" s="59"/>
      <c r="B27" s="60" t="str">
        <f t="shared" si="0"/>
        <v>---</v>
      </c>
      <c r="C27" s="61"/>
      <c r="D27" s="62"/>
    </row>
    <row r="28" spans="1:4" x14ac:dyDescent="0.2">
      <c r="A28" s="63"/>
      <c r="B28" s="64" t="str">
        <f t="shared" si="0"/>
        <v>---</v>
      </c>
      <c r="C28" s="65"/>
      <c r="D28" s="66"/>
    </row>
    <row r="30" spans="1:4" x14ac:dyDescent="0.2">
      <c r="A30" s="39" t="s">
        <v>174</v>
      </c>
    </row>
    <row r="31" spans="1:4" x14ac:dyDescent="0.2">
      <c r="A31" s="67" t="s">
        <v>175</v>
      </c>
      <c r="B31" s="67" t="s">
        <v>182</v>
      </c>
    </row>
    <row r="32" spans="1:4" x14ac:dyDescent="0.2">
      <c r="A32" s="67" t="s">
        <v>183</v>
      </c>
      <c r="B32" s="67" t="s">
        <v>184</v>
      </c>
    </row>
    <row r="33" spans="1:2" x14ac:dyDescent="0.2">
      <c r="A33" s="67" t="s">
        <v>39</v>
      </c>
      <c r="B33" s="67" t="s">
        <v>70</v>
      </c>
    </row>
    <row r="34" spans="1:2" x14ac:dyDescent="0.2">
      <c r="A34" s="67" t="s">
        <v>40</v>
      </c>
      <c r="B34" s="67" t="s">
        <v>71</v>
      </c>
    </row>
    <row r="35" spans="1:2" x14ac:dyDescent="0.2">
      <c r="A35" s="67" t="s">
        <v>41</v>
      </c>
      <c r="B35" s="67" t="s">
        <v>72</v>
      </c>
    </row>
    <row r="36" spans="1:2" x14ac:dyDescent="0.2">
      <c r="A36" s="67" t="s">
        <v>185</v>
      </c>
      <c r="B36" s="67" t="s">
        <v>186</v>
      </c>
    </row>
    <row r="37" spans="1:2" x14ac:dyDescent="0.2">
      <c r="A37" s="67" t="s">
        <v>42</v>
      </c>
      <c r="B37" s="67" t="s">
        <v>73</v>
      </c>
    </row>
    <row r="38" spans="1:2" x14ac:dyDescent="0.2">
      <c r="A38" s="67" t="s">
        <v>43</v>
      </c>
      <c r="B38" s="67" t="s">
        <v>74</v>
      </c>
    </row>
    <row r="39" spans="1:2" x14ac:dyDescent="0.2">
      <c r="A39" s="67" t="s">
        <v>44</v>
      </c>
      <c r="B39" s="67" t="s">
        <v>75</v>
      </c>
    </row>
    <row r="40" spans="1:2" x14ac:dyDescent="0.2">
      <c r="A40" s="67" t="s">
        <v>45</v>
      </c>
      <c r="B40" s="67" t="s">
        <v>76</v>
      </c>
    </row>
    <row r="41" spans="1:2" x14ac:dyDescent="0.2">
      <c r="A41" s="67" t="s">
        <v>46</v>
      </c>
      <c r="B41" s="67" t="s">
        <v>77</v>
      </c>
    </row>
    <row r="42" spans="1:2" x14ac:dyDescent="0.2">
      <c r="A42" s="67" t="s">
        <v>47</v>
      </c>
      <c r="B42" s="67" t="s">
        <v>78</v>
      </c>
    </row>
    <row r="43" spans="1:2" x14ac:dyDescent="0.2">
      <c r="A43" s="67" t="s">
        <v>48</v>
      </c>
      <c r="B43" s="67" t="s">
        <v>79</v>
      </c>
    </row>
    <row r="44" spans="1:2" x14ac:dyDescent="0.2">
      <c r="A44" s="67" t="s">
        <v>49</v>
      </c>
      <c r="B44" s="67" t="s">
        <v>80</v>
      </c>
    </row>
    <row r="45" spans="1:2" x14ac:dyDescent="0.2">
      <c r="A45" s="67" t="s">
        <v>50</v>
      </c>
      <c r="B45" s="67" t="s">
        <v>81</v>
      </c>
    </row>
    <row r="46" spans="1:2" x14ac:dyDescent="0.2">
      <c r="A46" s="67" t="s">
        <v>51</v>
      </c>
      <c r="B46" s="67" t="s">
        <v>187</v>
      </c>
    </row>
    <row r="47" spans="1:2" x14ac:dyDescent="0.2">
      <c r="A47" s="67" t="s">
        <v>52</v>
      </c>
      <c r="B47" s="67" t="s">
        <v>83</v>
      </c>
    </row>
    <row r="48" spans="1:2" x14ac:dyDescent="0.2">
      <c r="A48" s="67" t="s">
        <v>53</v>
      </c>
      <c r="B48" s="67" t="s">
        <v>84</v>
      </c>
    </row>
    <row r="49" spans="1:2" x14ac:dyDescent="0.2">
      <c r="A49" s="67" t="s">
        <v>54</v>
      </c>
      <c r="B49" s="67" t="s">
        <v>85</v>
      </c>
    </row>
    <row r="50" spans="1:2" x14ac:dyDescent="0.2">
      <c r="A50" s="67" t="s">
        <v>55</v>
      </c>
      <c r="B50" s="67" t="s">
        <v>86</v>
      </c>
    </row>
    <row r="51" spans="1:2" x14ac:dyDescent="0.2">
      <c r="A51" s="67" t="s">
        <v>56</v>
      </c>
      <c r="B51" s="67" t="s">
        <v>87</v>
      </c>
    </row>
    <row r="52" spans="1:2" x14ac:dyDescent="0.2">
      <c r="A52" s="67" t="s">
        <v>57</v>
      </c>
      <c r="B52" s="67" t="s">
        <v>88</v>
      </c>
    </row>
    <row r="53" spans="1:2" x14ac:dyDescent="0.2">
      <c r="A53" s="67" t="s">
        <v>58</v>
      </c>
      <c r="B53" s="67" t="s">
        <v>89</v>
      </c>
    </row>
    <row r="54" spans="1:2" x14ac:dyDescent="0.2">
      <c r="A54" s="67" t="s">
        <v>59</v>
      </c>
      <c r="B54" s="67" t="s">
        <v>90</v>
      </c>
    </row>
    <row r="55" spans="1:2" x14ac:dyDescent="0.2">
      <c r="A55" s="67" t="s">
        <v>60</v>
      </c>
      <c r="B55" s="67" t="s">
        <v>91</v>
      </c>
    </row>
    <row r="56" spans="1:2" x14ac:dyDescent="0.2">
      <c r="A56" s="67" t="s">
        <v>61</v>
      </c>
      <c r="B56" s="67" t="s">
        <v>92</v>
      </c>
    </row>
    <row r="57" spans="1:2" x14ac:dyDescent="0.2">
      <c r="A57" s="67" t="s">
        <v>62</v>
      </c>
      <c r="B57" s="67" t="s">
        <v>93</v>
      </c>
    </row>
    <row r="58" spans="1:2" x14ac:dyDescent="0.2">
      <c r="A58" s="67" t="s">
        <v>63</v>
      </c>
      <c r="B58" s="67" t="s">
        <v>94</v>
      </c>
    </row>
    <row r="59" spans="1:2" x14ac:dyDescent="0.2">
      <c r="A59" s="67" t="s">
        <v>64</v>
      </c>
      <c r="B59" s="67" t="s">
        <v>95</v>
      </c>
    </row>
    <row r="60" spans="1:2" x14ac:dyDescent="0.2">
      <c r="A60" s="67" t="s">
        <v>65</v>
      </c>
      <c r="B60" s="67" t="s">
        <v>96</v>
      </c>
    </row>
    <row r="61" spans="1:2" x14ac:dyDescent="0.2">
      <c r="A61" s="67" t="s">
        <v>66</v>
      </c>
      <c r="B61" s="67" t="s">
        <v>97</v>
      </c>
    </row>
    <row r="62" spans="1:2" x14ac:dyDescent="0.2">
      <c r="A62" s="67" t="s">
        <v>67</v>
      </c>
      <c r="B62" s="67" t="s">
        <v>98</v>
      </c>
    </row>
    <row r="63" spans="1:2" x14ac:dyDescent="0.2">
      <c r="A63" s="67" t="s">
        <v>68</v>
      </c>
      <c r="B63" s="67" t="s">
        <v>99</v>
      </c>
    </row>
    <row r="65" spans="1:2" x14ac:dyDescent="0.2">
      <c r="A65" s="39" t="s">
        <v>188</v>
      </c>
    </row>
    <row r="66" spans="1:2" x14ac:dyDescent="0.2">
      <c r="A66" s="68" t="s">
        <v>189</v>
      </c>
      <c r="B66" s="68" t="s">
        <v>190</v>
      </c>
    </row>
    <row r="67" spans="1:2" x14ac:dyDescent="0.2">
      <c r="A67" s="68" t="s">
        <v>191</v>
      </c>
      <c r="B67" s="68" t="s">
        <v>192</v>
      </c>
    </row>
    <row r="68" spans="1:2" x14ac:dyDescent="0.2">
      <c r="A68" s="68" t="s">
        <v>193</v>
      </c>
      <c r="B68" s="68" t="s">
        <v>194</v>
      </c>
    </row>
    <row r="69" spans="1:2" x14ac:dyDescent="0.2">
      <c r="A69" s="68" t="s">
        <v>195</v>
      </c>
      <c r="B69" s="68" t="s">
        <v>196</v>
      </c>
    </row>
    <row r="70" spans="1:2" x14ac:dyDescent="0.2">
      <c r="A70" s="68" t="s">
        <v>197</v>
      </c>
      <c r="B70" s="68" t="s">
        <v>198</v>
      </c>
    </row>
    <row r="71" spans="1:2" x14ac:dyDescent="0.2">
      <c r="A71" s="68" t="s">
        <v>199</v>
      </c>
      <c r="B71" s="68" t="s">
        <v>200</v>
      </c>
    </row>
    <row r="72" spans="1:2" x14ac:dyDescent="0.2">
      <c r="A72" s="68" t="s">
        <v>201</v>
      </c>
      <c r="B72" s="68" t="s">
        <v>202</v>
      </c>
    </row>
    <row r="73" spans="1:2" x14ac:dyDescent="0.2">
      <c r="A73" s="68" t="s">
        <v>203</v>
      </c>
      <c r="B73" s="68" t="s">
        <v>204</v>
      </c>
    </row>
    <row r="74" spans="1:2" x14ac:dyDescent="0.2">
      <c r="A74" s="68" t="s">
        <v>177</v>
      </c>
      <c r="B74" s="68" t="s">
        <v>205</v>
      </c>
    </row>
    <row r="75" spans="1:2" x14ac:dyDescent="0.2">
      <c r="A75" s="68" t="s">
        <v>206</v>
      </c>
      <c r="B75" s="68" t="s">
        <v>207</v>
      </c>
    </row>
    <row r="76" spans="1:2" x14ac:dyDescent="0.2">
      <c r="A76" s="68" t="s">
        <v>208</v>
      </c>
      <c r="B76" s="68" t="s">
        <v>209</v>
      </c>
    </row>
    <row r="77" spans="1:2" x14ac:dyDescent="0.2">
      <c r="A77" s="68" t="s">
        <v>210</v>
      </c>
      <c r="B77" s="68" t="s">
        <v>211</v>
      </c>
    </row>
    <row r="78" spans="1:2" x14ac:dyDescent="0.2">
      <c r="A78" s="68" t="s">
        <v>212</v>
      </c>
      <c r="B78" s="68" t="s">
        <v>213</v>
      </c>
    </row>
    <row r="79" spans="1:2" x14ac:dyDescent="0.2">
      <c r="A79" s="68" t="s">
        <v>214</v>
      </c>
      <c r="B79" s="68" t="s">
        <v>215</v>
      </c>
    </row>
    <row r="80" spans="1:2" x14ac:dyDescent="0.2">
      <c r="A80" s="68" t="s">
        <v>216</v>
      </c>
      <c r="B80" s="68" t="s">
        <v>217</v>
      </c>
    </row>
    <row r="81" spans="1:2" x14ac:dyDescent="0.2">
      <c r="A81" s="68" t="s">
        <v>218</v>
      </c>
      <c r="B81" s="68" t="s">
        <v>219</v>
      </c>
    </row>
    <row r="82" spans="1:2" x14ac:dyDescent="0.2">
      <c r="A82" s="68" t="s">
        <v>220</v>
      </c>
      <c r="B82" s="68" t="s">
        <v>221</v>
      </c>
    </row>
    <row r="83" spans="1:2" x14ac:dyDescent="0.2">
      <c r="A83" s="68" t="s">
        <v>222</v>
      </c>
      <c r="B83" s="68" t="s">
        <v>223</v>
      </c>
    </row>
    <row r="84" spans="1:2" x14ac:dyDescent="0.2">
      <c r="A84" s="68" t="s">
        <v>224</v>
      </c>
      <c r="B84" s="68" t="s">
        <v>225</v>
      </c>
    </row>
    <row r="85" spans="1:2" x14ac:dyDescent="0.2">
      <c r="A85" s="68" t="s">
        <v>226</v>
      </c>
      <c r="B85" s="68" t="s">
        <v>227</v>
      </c>
    </row>
    <row r="86" spans="1:2" x14ac:dyDescent="0.2">
      <c r="A86" s="68" t="s">
        <v>228</v>
      </c>
      <c r="B86" s="68" t="s">
        <v>229</v>
      </c>
    </row>
    <row r="87" spans="1:2" x14ac:dyDescent="0.2">
      <c r="A87" s="68" t="s">
        <v>230</v>
      </c>
      <c r="B87" s="68" t="s">
        <v>231</v>
      </c>
    </row>
    <row r="88" spans="1:2" x14ac:dyDescent="0.2">
      <c r="A88" s="68" t="s">
        <v>232</v>
      </c>
      <c r="B88" s="68" t="s">
        <v>233</v>
      </c>
    </row>
    <row r="89" spans="1:2" x14ac:dyDescent="0.2">
      <c r="A89" s="68" t="s">
        <v>234</v>
      </c>
      <c r="B89" s="68" t="s">
        <v>235</v>
      </c>
    </row>
    <row r="90" spans="1:2" x14ac:dyDescent="0.2">
      <c r="A90" s="68" t="s">
        <v>236</v>
      </c>
      <c r="B90" s="68" t="s">
        <v>237</v>
      </c>
    </row>
  </sheetData>
  <sheetProtection sheet="1" objects="1" scenarios="1" formatCells="0" formatColumns="0" formatRows="0"/>
  <dataValidations count="6">
    <dataValidation type="list" allowBlank="1" showInputMessage="1" showErrorMessage="1"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B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B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B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B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B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B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B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B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B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B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B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B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B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B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xr:uid="{00000000-0002-0000-0F00-000000000000}">
      <formula1>$A$14:$A$26</formula1>
    </dataValidation>
    <dataValidation type="list" allowBlank="1" showInputMessage="1" showErrorMessage="1" sqref="B2 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WVJ2 B65538 IX65538 ST65538 ACP65538 AML65538 AWH65538 BGD65538 BPZ65538 BZV65538 CJR65538 CTN65538 DDJ65538 DNF65538 DXB65538 EGX65538 EQT65538 FAP65538 FKL65538 FUH65538 GED65538 GNZ65538 GXV65538 HHR65538 HRN65538 IBJ65538 ILF65538 IVB65538 JEX65538 JOT65538 JYP65538 KIL65538 KSH65538 LCD65538 LLZ65538 LVV65538 MFR65538 MPN65538 MZJ65538 NJF65538 NTB65538 OCX65538 OMT65538 OWP65538 PGL65538 PQH65538 QAD65538 QJZ65538 QTV65538 RDR65538 RNN65538 RXJ65538 SHF65538 SRB65538 TAX65538 TKT65538 TUP65538 UEL65538 UOH65538 UYD65538 VHZ65538 VRV65538 WBR65538 WLN65538 WVJ65538 B131074 IX131074 ST131074 ACP131074 AML131074 AWH131074 BGD131074 BPZ131074 BZV131074 CJR131074 CTN131074 DDJ131074 DNF131074 DXB131074 EGX131074 EQT131074 FAP131074 FKL131074 FUH131074 GED131074 GNZ131074 GXV131074 HHR131074 HRN131074 IBJ131074 ILF131074 IVB131074 JEX131074 JOT131074 JYP131074 KIL131074 KSH131074 LCD131074 LLZ131074 LVV131074 MFR131074 MPN131074 MZJ131074 NJF131074 NTB131074 OCX131074 OMT131074 OWP131074 PGL131074 PQH131074 QAD131074 QJZ131074 QTV131074 RDR131074 RNN131074 RXJ131074 SHF131074 SRB131074 TAX131074 TKT131074 TUP131074 UEL131074 UOH131074 UYD131074 VHZ131074 VRV131074 WBR131074 WLN131074 WVJ131074 B196610 IX196610 ST196610 ACP196610 AML196610 AWH196610 BGD196610 BPZ196610 BZV196610 CJR196610 CTN196610 DDJ196610 DNF196610 DXB196610 EGX196610 EQT196610 FAP196610 FKL196610 FUH196610 GED196610 GNZ196610 GXV196610 HHR196610 HRN196610 IBJ196610 ILF196610 IVB196610 JEX196610 JOT196610 JYP196610 KIL196610 KSH196610 LCD196610 LLZ196610 LVV196610 MFR196610 MPN196610 MZJ196610 NJF196610 NTB196610 OCX196610 OMT196610 OWP196610 PGL196610 PQH196610 QAD196610 QJZ196610 QTV196610 RDR196610 RNN196610 RXJ196610 SHF196610 SRB196610 TAX196610 TKT196610 TUP196610 UEL196610 UOH196610 UYD196610 VHZ196610 VRV196610 WBR196610 WLN196610 WVJ196610 B262146 IX262146 ST262146 ACP262146 AML262146 AWH262146 BGD262146 BPZ262146 BZV262146 CJR262146 CTN262146 DDJ262146 DNF262146 DXB262146 EGX262146 EQT262146 FAP262146 FKL262146 FUH262146 GED262146 GNZ262146 GXV262146 HHR262146 HRN262146 IBJ262146 ILF262146 IVB262146 JEX262146 JOT262146 JYP262146 KIL262146 KSH262146 LCD262146 LLZ262146 LVV262146 MFR262146 MPN262146 MZJ262146 NJF262146 NTB262146 OCX262146 OMT262146 OWP262146 PGL262146 PQH262146 QAD262146 QJZ262146 QTV262146 RDR262146 RNN262146 RXJ262146 SHF262146 SRB262146 TAX262146 TKT262146 TUP262146 UEL262146 UOH262146 UYD262146 VHZ262146 VRV262146 WBR262146 WLN262146 WVJ262146 B327682 IX327682 ST327682 ACP327682 AML327682 AWH327682 BGD327682 BPZ327682 BZV327682 CJR327682 CTN327682 DDJ327682 DNF327682 DXB327682 EGX327682 EQT327682 FAP327682 FKL327682 FUH327682 GED327682 GNZ327682 GXV327682 HHR327682 HRN327682 IBJ327682 ILF327682 IVB327682 JEX327682 JOT327682 JYP327682 KIL327682 KSH327682 LCD327682 LLZ327682 LVV327682 MFR327682 MPN327682 MZJ327682 NJF327682 NTB327682 OCX327682 OMT327682 OWP327682 PGL327682 PQH327682 QAD327682 QJZ327682 QTV327682 RDR327682 RNN327682 RXJ327682 SHF327682 SRB327682 TAX327682 TKT327682 TUP327682 UEL327682 UOH327682 UYD327682 VHZ327682 VRV327682 WBR327682 WLN327682 WVJ327682 B393218 IX393218 ST393218 ACP393218 AML393218 AWH393218 BGD393218 BPZ393218 BZV393218 CJR393218 CTN393218 DDJ393218 DNF393218 DXB393218 EGX393218 EQT393218 FAP393218 FKL393218 FUH393218 GED393218 GNZ393218 GXV393218 HHR393218 HRN393218 IBJ393218 ILF393218 IVB393218 JEX393218 JOT393218 JYP393218 KIL393218 KSH393218 LCD393218 LLZ393218 LVV393218 MFR393218 MPN393218 MZJ393218 NJF393218 NTB393218 OCX393218 OMT393218 OWP393218 PGL393218 PQH393218 QAD393218 QJZ393218 QTV393218 RDR393218 RNN393218 RXJ393218 SHF393218 SRB393218 TAX393218 TKT393218 TUP393218 UEL393218 UOH393218 UYD393218 VHZ393218 VRV393218 WBR393218 WLN393218 WVJ393218 B458754 IX458754 ST458754 ACP458754 AML458754 AWH458754 BGD458754 BPZ458754 BZV458754 CJR458754 CTN458754 DDJ458754 DNF458754 DXB458754 EGX458754 EQT458754 FAP458754 FKL458754 FUH458754 GED458754 GNZ458754 GXV458754 HHR458754 HRN458754 IBJ458754 ILF458754 IVB458754 JEX458754 JOT458754 JYP458754 KIL458754 KSH458754 LCD458754 LLZ458754 LVV458754 MFR458754 MPN458754 MZJ458754 NJF458754 NTB458754 OCX458754 OMT458754 OWP458754 PGL458754 PQH458754 QAD458754 QJZ458754 QTV458754 RDR458754 RNN458754 RXJ458754 SHF458754 SRB458754 TAX458754 TKT458754 TUP458754 UEL458754 UOH458754 UYD458754 VHZ458754 VRV458754 WBR458754 WLN458754 WVJ458754 B524290 IX524290 ST524290 ACP524290 AML524290 AWH524290 BGD524290 BPZ524290 BZV524290 CJR524290 CTN524290 DDJ524290 DNF524290 DXB524290 EGX524290 EQT524290 FAP524290 FKL524290 FUH524290 GED524290 GNZ524290 GXV524290 HHR524290 HRN524290 IBJ524290 ILF524290 IVB524290 JEX524290 JOT524290 JYP524290 KIL524290 KSH524290 LCD524290 LLZ524290 LVV524290 MFR524290 MPN524290 MZJ524290 NJF524290 NTB524290 OCX524290 OMT524290 OWP524290 PGL524290 PQH524290 QAD524290 QJZ524290 QTV524290 RDR524290 RNN524290 RXJ524290 SHF524290 SRB524290 TAX524290 TKT524290 TUP524290 UEL524290 UOH524290 UYD524290 VHZ524290 VRV524290 WBR524290 WLN524290 WVJ524290 B589826 IX589826 ST589826 ACP589826 AML589826 AWH589826 BGD589826 BPZ589826 BZV589826 CJR589826 CTN589826 DDJ589826 DNF589826 DXB589826 EGX589826 EQT589826 FAP589826 FKL589826 FUH589826 GED589826 GNZ589826 GXV589826 HHR589826 HRN589826 IBJ589826 ILF589826 IVB589826 JEX589826 JOT589826 JYP589826 KIL589826 KSH589826 LCD589826 LLZ589826 LVV589826 MFR589826 MPN589826 MZJ589826 NJF589826 NTB589826 OCX589826 OMT589826 OWP589826 PGL589826 PQH589826 QAD589826 QJZ589826 QTV589826 RDR589826 RNN589826 RXJ589826 SHF589826 SRB589826 TAX589826 TKT589826 TUP589826 UEL589826 UOH589826 UYD589826 VHZ589826 VRV589826 WBR589826 WLN589826 WVJ589826 B655362 IX655362 ST655362 ACP655362 AML655362 AWH655362 BGD655362 BPZ655362 BZV655362 CJR655362 CTN655362 DDJ655362 DNF655362 DXB655362 EGX655362 EQT655362 FAP655362 FKL655362 FUH655362 GED655362 GNZ655362 GXV655362 HHR655362 HRN655362 IBJ655362 ILF655362 IVB655362 JEX655362 JOT655362 JYP655362 KIL655362 KSH655362 LCD655362 LLZ655362 LVV655362 MFR655362 MPN655362 MZJ655362 NJF655362 NTB655362 OCX655362 OMT655362 OWP655362 PGL655362 PQH655362 QAD655362 QJZ655362 QTV655362 RDR655362 RNN655362 RXJ655362 SHF655362 SRB655362 TAX655362 TKT655362 TUP655362 UEL655362 UOH655362 UYD655362 VHZ655362 VRV655362 WBR655362 WLN655362 WVJ655362 B720898 IX720898 ST720898 ACP720898 AML720898 AWH720898 BGD720898 BPZ720898 BZV720898 CJR720898 CTN720898 DDJ720898 DNF720898 DXB720898 EGX720898 EQT720898 FAP720898 FKL720898 FUH720898 GED720898 GNZ720898 GXV720898 HHR720898 HRN720898 IBJ720898 ILF720898 IVB720898 JEX720898 JOT720898 JYP720898 KIL720898 KSH720898 LCD720898 LLZ720898 LVV720898 MFR720898 MPN720898 MZJ720898 NJF720898 NTB720898 OCX720898 OMT720898 OWP720898 PGL720898 PQH720898 QAD720898 QJZ720898 QTV720898 RDR720898 RNN720898 RXJ720898 SHF720898 SRB720898 TAX720898 TKT720898 TUP720898 UEL720898 UOH720898 UYD720898 VHZ720898 VRV720898 WBR720898 WLN720898 WVJ720898 B786434 IX786434 ST786434 ACP786434 AML786434 AWH786434 BGD786434 BPZ786434 BZV786434 CJR786434 CTN786434 DDJ786434 DNF786434 DXB786434 EGX786434 EQT786434 FAP786434 FKL786434 FUH786434 GED786434 GNZ786434 GXV786434 HHR786434 HRN786434 IBJ786434 ILF786434 IVB786434 JEX786434 JOT786434 JYP786434 KIL786434 KSH786434 LCD786434 LLZ786434 LVV786434 MFR786434 MPN786434 MZJ786434 NJF786434 NTB786434 OCX786434 OMT786434 OWP786434 PGL786434 PQH786434 QAD786434 QJZ786434 QTV786434 RDR786434 RNN786434 RXJ786434 SHF786434 SRB786434 TAX786434 TKT786434 TUP786434 UEL786434 UOH786434 UYD786434 VHZ786434 VRV786434 WBR786434 WLN786434 WVJ786434 B851970 IX851970 ST851970 ACP851970 AML851970 AWH851970 BGD851970 BPZ851970 BZV851970 CJR851970 CTN851970 DDJ851970 DNF851970 DXB851970 EGX851970 EQT851970 FAP851970 FKL851970 FUH851970 GED851970 GNZ851970 GXV851970 HHR851970 HRN851970 IBJ851970 ILF851970 IVB851970 JEX851970 JOT851970 JYP851970 KIL851970 KSH851970 LCD851970 LLZ851970 LVV851970 MFR851970 MPN851970 MZJ851970 NJF851970 NTB851970 OCX851970 OMT851970 OWP851970 PGL851970 PQH851970 QAD851970 QJZ851970 QTV851970 RDR851970 RNN851970 RXJ851970 SHF851970 SRB851970 TAX851970 TKT851970 TUP851970 UEL851970 UOH851970 UYD851970 VHZ851970 VRV851970 WBR851970 WLN851970 WVJ851970 B917506 IX917506 ST917506 ACP917506 AML917506 AWH917506 BGD917506 BPZ917506 BZV917506 CJR917506 CTN917506 DDJ917506 DNF917506 DXB917506 EGX917506 EQT917506 FAP917506 FKL917506 FUH917506 GED917506 GNZ917506 GXV917506 HHR917506 HRN917506 IBJ917506 ILF917506 IVB917506 JEX917506 JOT917506 JYP917506 KIL917506 KSH917506 LCD917506 LLZ917506 LVV917506 MFR917506 MPN917506 MZJ917506 NJF917506 NTB917506 OCX917506 OMT917506 OWP917506 PGL917506 PQH917506 QAD917506 QJZ917506 QTV917506 RDR917506 RNN917506 RXJ917506 SHF917506 SRB917506 TAX917506 TKT917506 TUP917506 UEL917506 UOH917506 UYD917506 VHZ917506 VRV917506 WBR917506 WLN917506 WVJ917506 B983042 IX983042 ST983042 ACP983042 AML983042 AWH983042 BGD983042 BPZ983042 BZV983042 CJR983042 CTN983042 DDJ983042 DNF983042 DXB983042 EGX983042 EQT983042 FAP983042 FKL983042 FUH983042 GED983042 GNZ983042 GXV983042 HHR983042 HRN983042 IBJ983042 ILF983042 IVB983042 JEX983042 JOT983042 JYP983042 KIL983042 KSH983042 LCD983042 LLZ983042 LVV983042 MFR983042 MPN983042 MZJ983042 NJF983042 NTB983042 OCX983042 OMT983042 OWP983042 PGL983042 PQH983042 QAD983042 QJZ983042 QTV983042 RDR983042 RNN983042 RXJ983042 SHF983042 SRB983042 TAX983042 TKT983042 TUP983042 UEL983042 UOH983042 UYD983042 VHZ983042 VRV983042 WBR983042 WLN983042 WVJ983042" xr:uid="{00000000-0002-0000-0F00-000001000000}">
      <formula1>$A$8:$A$11</formula1>
    </dataValidation>
    <dataValidation type="list" allowBlank="1" showInputMessage="1" showErrorMessage="1" sqref="WVJ98304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B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B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B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B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B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B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B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B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B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B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B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B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B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B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xr:uid="{00000000-0002-0000-0F00-000002000000}">
      <formula1>$A$29:$A$60</formula1>
    </dataValidation>
    <dataValidation type="list" allowBlank="1" showInputMessage="1" showErrorMessage="1" sqref="WVJ98304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B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B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B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B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B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B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B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B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B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B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B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B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B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B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B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xr:uid="{00000000-0002-0000-0F00-000003000000}">
      <formula1>$A$63:$A$86</formula1>
    </dataValidation>
    <dataValidation type="list" allowBlank="1" showInputMessage="1" showErrorMessage="1" sqref="B4" xr:uid="{00000000-0002-0000-0F00-000004000000}">
      <formula1>$A$31:$A$63</formula1>
    </dataValidation>
    <dataValidation type="list" allowBlank="1" showInputMessage="1" showErrorMessage="1" sqref="B5" xr:uid="{00000000-0002-0000-0F00-000005000000}">
      <formula1>$A$66:$A$90</formula1>
    </dataValidation>
  </dataValidations>
  <pageMargins left="0.78740157499999996" right="0.78740157499999996" top="0.984251969" bottom="0.984251969" header="0.5" footer="0.5"/>
  <pageSetup paperSize="9" scale="10" orientation="portrait" r:id="rId1"/>
  <headerFooter alignWithMargins="0">
    <oddHeader>&amp;L&amp;F; &amp;A&amp;R&amp;D ;&amp;T</oddHeader>
    <oddFooter>&amp;C&amp;P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1">
    <pageSetUpPr fitToPage="1"/>
  </sheetPr>
  <dimension ref="A1:L92"/>
  <sheetViews>
    <sheetView workbookViewId="0">
      <pane ySplit="3" topLeftCell="A7" activePane="bottomLeft" state="frozen"/>
      <selection pane="bottomLeft" activeCell="B7" sqref="B7:K7"/>
    </sheetView>
  </sheetViews>
  <sheetFormatPr baseColWidth="10" defaultColWidth="9.140625" defaultRowHeight="12.75" x14ac:dyDescent="0.2"/>
  <cols>
    <col min="1" max="1" width="4.7109375" style="106" customWidth="1"/>
    <col min="2" max="2" width="12.7109375" style="106" customWidth="1"/>
    <col min="3" max="3" width="15.7109375" style="106" customWidth="1"/>
    <col min="4" max="11" width="12.7109375" style="106" customWidth="1"/>
    <col min="12" max="12" width="4.7109375" style="106" customWidth="1"/>
    <col min="13" max="16384" width="9.140625" style="285"/>
  </cols>
  <sheetData>
    <row r="1" spans="1:12" ht="13.5" customHeight="1" thickBot="1" x14ac:dyDescent="0.25">
      <c r="A1" s="569" t="s">
        <v>247</v>
      </c>
      <c r="B1" s="303" t="str">
        <f>Translations!$C$2</f>
        <v>Navigation area:</v>
      </c>
      <c r="C1" s="304"/>
      <c r="D1" s="572" t="str">
        <f>Translations!$C$18</f>
        <v>Índice</v>
      </c>
      <c r="E1" s="572"/>
      <c r="F1" s="572" t="str">
        <f>Translations!$C$19</f>
        <v>Hoja anterior</v>
      </c>
      <c r="G1" s="572"/>
      <c r="H1" s="572" t="str">
        <f>Translations!$C$3</f>
        <v>Hoja siguiente</v>
      </c>
      <c r="I1" s="572"/>
      <c r="J1" s="572"/>
      <c r="K1" s="572"/>
      <c r="L1" s="71"/>
    </row>
    <row r="2" spans="1:12" ht="13.5" thickBot="1" x14ac:dyDescent="0.25">
      <c r="A2" s="570"/>
      <c r="B2" s="572" t="str">
        <f>Translations!$C$4</f>
        <v>Principio de hoja</v>
      </c>
      <c r="C2" s="572"/>
      <c r="D2" s="576"/>
      <c r="E2" s="577"/>
      <c r="F2" s="577"/>
      <c r="G2" s="577"/>
      <c r="H2" s="577"/>
      <c r="I2" s="577"/>
      <c r="J2" s="577"/>
      <c r="K2" s="577"/>
      <c r="L2" s="71"/>
    </row>
    <row r="3" spans="1:12" ht="13.5" thickBot="1" x14ac:dyDescent="0.25">
      <c r="A3" s="571"/>
      <c r="B3" s="572" t="str">
        <f>Translations!$C$5</f>
        <v>Final de hoja</v>
      </c>
      <c r="C3" s="572"/>
      <c r="D3" s="581"/>
      <c r="E3" s="582"/>
      <c r="F3" s="582"/>
      <c r="G3" s="582"/>
      <c r="H3" s="582"/>
      <c r="I3" s="582"/>
      <c r="J3" s="582"/>
      <c r="K3" s="582"/>
      <c r="L3" s="71"/>
    </row>
    <row r="4" spans="1:12" ht="27.75" x14ac:dyDescent="0.4">
      <c r="A4" s="71"/>
      <c r="B4" s="81"/>
      <c r="C4" s="71"/>
      <c r="D4" s="71"/>
      <c r="E4" s="72"/>
      <c r="F4" s="71"/>
      <c r="G4" s="71"/>
      <c r="H4" s="71"/>
      <c r="I4" s="71"/>
      <c r="J4" s="71"/>
      <c r="K4" s="71"/>
      <c r="L4" s="71"/>
    </row>
    <row r="5" spans="1:12" ht="18" x14ac:dyDescent="0.2">
      <c r="A5" s="107"/>
      <c r="B5" s="635" t="str">
        <f>Translations!$C$8</f>
        <v>ORIENTACIONES Y CONDICIONES</v>
      </c>
      <c r="C5" s="635"/>
      <c r="D5" s="635"/>
      <c r="E5" s="635"/>
      <c r="F5" s="635"/>
      <c r="G5" s="635"/>
      <c r="H5" s="635"/>
      <c r="I5" s="635"/>
      <c r="J5" s="635"/>
      <c r="K5" s="71"/>
      <c r="L5" s="71"/>
    </row>
    <row r="6" spans="1:12" x14ac:dyDescent="0.2">
      <c r="A6" s="107"/>
      <c r="B6" s="629"/>
      <c r="C6" s="629"/>
      <c r="D6" s="629"/>
      <c r="E6" s="629"/>
      <c r="F6" s="629"/>
      <c r="G6" s="629"/>
      <c r="H6" s="629"/>
      <c r="I6" s="629"/>
      <c r="J6" s="629"/>
      <c r="K6" s="629"/>
      <c r="L6" s="71"/>
    </row>
    <row r="7" spans="1:12" ht="15.75" x14ac:dyDescent="0.25">
      <c r="A7" s="108"/>
      <c r="B7" s="596" t="str">
        <f>Translations!$C$20</f>
        <v>Información general sobre el presente formulario</v>
      </c>
      <c r="C7" s="596"/>
      <c r="D7" s="596"/>
      <c r="E7" s="596"/>
      <c r="F7" s="596"/>
      <c r="G7" s="596"/>
      <c r="H7" s="596"/>
      <c r="I7" s="596"/>
      <c r="J7" s="596"/>
      <c r="K7" s="596"/>
      <c r="L7" s="71"/>
    </row>
    <row r="8" spans="1:12" x14ac:dyDescent="0.2">
      <c r="A8" s="109"/>
      <c r="B8" s="109"/>
      <c r="C8" s="109"/>
      <c r="D8" s="109"/>
      <c r="E8" s="109"/>
      <c r="F8" s="109"/>
      <c r="G8" s="109"/>
      <c r="H8" s="109"/>
      <c r="I8" s="109"/>
      <c r="J8" s="110"/>
      <c r="K8" s="110"/>
      <c r="L8" s="71"/>
    </row>
    <row r="9" spans="1:12" ht="41.25" customHeight="1" x14ac:dyDescent="0.2">
      <c r="A9" s="111">
        <v>1</v>
      </c>
      <c r="B9" s="591" t="str">
        <f>Translations!$C$808</f>
        <v>La Directiva 2003/87/CE, modificada en último lugar por la Directiva 2023/959/UE (en lo sucesivo, «la Directiva RCDE»), solicita a los Estados Miembros que asignen derechos de emisión de forma gratuita a las instalaciones sobre la base de unas normas plenamente armonizadas a escala de la Unión (artículo 10 bis, apartado 1). La Directiva puede descargarse en:</v>
      </c>
      <c r="C9" s="592"/>
      <c r="D9" s="592"/>
      <c r="E9" s="592"/>
      <c r="F9" s="592"/>
      <c r="G9" s="592"/>
      <c r="H9" s="592"/>
      <c r="I9" s="592"/>
      <c r="J9" s="592"/>
      <c r="K9" s="592"/>
      <c r="L9" s="71"/>
    </row>
    <row r="10" spans="1:12" x14ac:dyDescent="0.2">
      <c r="A10" s="109"/>
      <c r="B10" s="630" t="s">
        <v>1146</v>
      </c>
      <c r="C10" s="631"/>
      <c r="D10" s="631"/>
      <c r="E10" s="631"/>
      <c r="F10" s="631"/>
      <c r="G10" s="631"/>
      <c r="H10" s="631"/>
      <c r="I10" s="631"/>
      <c r="J10" s="631"/>
      <c r="K10" s="631"/>
      <c r="L10" s="71"/>
    </row>
    <row r="11" spans="1:12" ht="39" customHeight="1" x14ac:dyDescent="0.2">
      <c r="A11" s="111">
        <v>2</v>
      </c>
      <c r="B11" s="591" t="str">
        <f>Translations!$C$23</f>
        <v>Las normas aplicables a la asignación gratuita (en lo sucesivo, «FAR») figuran en el Reglamento Delegado (UE) 2019/331 de la Comisión, de 19 de diciembre de 2018, por el que se determinan las normas transitorias de la Unión para la armonización de la asignación gratuita de derechos de emisión con arreglo al artículo 10 bis de la Directiva 2003/87/CE del Parlamento Europeo y del Consejo. Pueden descargarse en el siguiente enlace:</v>
      </c>
      <c r="C11" s="592"/>
      <c r="D11" s="592"/>
      <c r="E11" s="592"/>
      <c r="F11" s="592"/>
      <c r="G11" s="592"/>
      <c r="H11" s="592"/>
      <c r="I11" s="592"/>
      <c r="J11" s="592"/>
      <c r="K11" s="592"/>
      <c r="L11" s="71"/>
    </row>
    <row r="12" spans="1:12" ht="12.75" customHeight="1" x14ac:dyDescent="0.2">
      <c r="A12" s="109"/>
      <c r="B12" s="632" t="str">
        <f>Translations!$C$24</f>
        <v>http://data.europa.eu/eli/reg_del/2019/331/oj</v>
      </c>
      <c r="C12" s="633"/>
      <c r="D12" s="633"/>
      <c r="E12" s="633"/>
      <c r="F12" s="633"/>
      <c r="G12" s="633"/>
      <c r="H12" s="633"/>
      <c r="I12" s="633"/>
      <c r="J12" s="633"/>
      <c r="K12" s="633"/>
      <c r="L12" s="71"/>
    </row>
    <row r="13" spans="1:12" ht="25.5" customHeight="1" x14ac:dyDescent="0.2">
      <c r="A13" s="111">
        <v>3</v>
      </c>
      <c r="B13" s="591" t="str">
        <f>Translations!$C$25</f>
        <v>Un aspecto fundamental de las FAR es la recogida de datos que deben llevar a cabo los Estados miembros, a cuyos efectos los titulares tienen que preparar un plan metodológico de seguimiento («PMS») con arreglo al artículo 8 de las FAR.</v>
      </c>
      <c r="C13" s="592"/>
      <c r="D13" s="592"/>
      <c r="E13" s="592"/>
      <c r="F13" s="592"/>
      <c r="G13" s="592"/>
      <c r="H13" s="592"/>
      <c r="I13" s="592"/>
      <c r="J13" s="592"/>
      <c r="K13" s="592"/>
      <c r="L13" s="71"/>
    </row>
    <row r="14" spans="1:12" ht="25.5" customHeight="1" x14ac:dyDescent="0.2">
      <c r="A14" s="111">
        <v>4</v>
      </c>
      <c r="B14" s="591" t="str">
        <f>Translations!$C$26</f>
        <v xml:space="preserve">El presente formulario, diseñado para generar el PMS, ha sido elaborada por las consultoras Umweltbundesamt GmbH (Austria) y SQ Consult en nombre de la Comisión Europea.
Las opiniones expresadas en este archivo son las de sus autores y no representan necesariamente las opiniones de la Comisión Europea. </v>
      </c>
      <c r="C14" s="592"/>
      <c r="D14" s="592"/>
      <c r="E14" s="592"/>
      <c r="F14" s="592"/>
      <c r="G14" s="592"/>
      <c r="H14" s="592"/>
      <c r="I14" s="592"/>
      <c r="J14" s="592"/>
      <c r="K14" s="592"/>
      <c r="L14" s="71"/>
    </row>
    <row r="15" spans="1:12" ht="54" customHeight="1" x14ac:dyDescent="0.2">
      <c r="A15" s="111">
        <v>5</v>
      </c>
      <c r="B15" s="634" t="str">
        <f>Translations!$C$809</f>
        <v>Esta es la tercera versión publicada de la plantilla actualizada para 2026-2030. Versión del 15 de abril de 2024. VÁLIDA PARA LA PRESENTACIÓN DEL PLAN METODOLÓGICO DE SEGUIMIENTO A MÁS TARDAR EL 31 DE MAYO DE 2024.</v>
      </c>
      <c r="C15" s="634"/>
      <c r="D15" s="634"/>
      <c r="E15" s="634"/>
      <c r="F15" s="634"/>
      <c r="G15" s="634"/>
      <c r="H15" s="634"/>
      <c r="I15" s="634"/>
      <c r="J15" s="634"/>
      <c r="K15" s="634"/>
      <c r="L15" s="71"/>
    </row>
    <row r="16" spans="1:12" x14ac:dyDescent="0.2">
      <c r="A16" s="109"/>
      <c r="B16" s="109"/>
      <c r="C16" s="109"/>
      <c r="D16" s="109"/>
      <c r="E16" s="109"/>
      <c r="F16" s="109"/>
      <c r="G16" s="109"/>
      <c r="H16" s="109"/>
      <c r="I16" s="109"/>
      <c r="J16" s="110"/>
      <c r="K16" s="110"/>
      <c r="L16" s="71"/>
    </row>
    <row r="17" spans="1:12" ht="15.75" x14ac:dyDescent="0.25">
      <c r="A17" s="108"/>
      <c r="B17" s="596" t="str">
        <f>Translations!$C$28</f>
        <v>Cómo utilizar el presente archivo</v>
      </c>
      <c r="C17" s="596"/>
      <c r="D17" s="596"/>
      <c r="E17" s="596"/>
      <c r="F17" s="596"/>
      <c r="G17" s="596"/>
      <c r="H17" s="596"/>
      <c r="I17" s="596"/>
      <c r="J17" s="596"/>
      <c r="K17" s="596"/>
      <c r="L17" s="71"/>
    </row>
    <row r="18" spans="1:12" x14ac:dyDescent="0.2">
      <c r="A18" s="109"/>
      <c r="B18" s="109"/>
      <c r="C18" s="109"/>
      <c r="D18" s="109"/>
      <c r="E18" s="109"/>
      <c r="F18" s="109"/>
      <c r="G18" s="109"/>
      <c r="H18" s="109"/>
      <c r="I18" s="109"/>
      <c r="J18" s="110"/>
      <c r="K18" s="110"/>
      <c r="L18" s="71"/>
    </row>
    <row r="19" spans="1:12" x14ac:dyDescent="0.2">
      <c r="A19" s="111">
        <v>6</v>
      </c>
      <c r="B19" s="591" t="str">
        <f>Translations!$C$29</f>
        <v>Debe activarse el cálculo automático (en la pestaña Fórmulas &gt; Opciones de cálculo).</v>
      </c>
      <c r="C19" s="592"/>
      <c r="D19" s="592"/>
      <c r="E19" s="592"/>
      <c r="F19" s="592"/>
      <c r="G19" s="592"/>
      <c r="H19" s="592"/>
      <c r="I19" s="592"/>
      <c r="J19" s="592"/>
      <c r="K19" s="592"/>
      <c r="L19" s="71"/>
    </row>
    <row r="20" spans="1:12" ht="40.5" customHeight="1" x14ac:dyDescent="0.2">
      <c r="B20" s="591" t="str">
        <f>Translations!$C$30</f>
        <v xml:space="preserve">Le recomendamos que cumplimente el archivo de forma ordenada desde el principio hasta el final. Hay algunas funciones que le irán guiando durante el proceso y que dependen de los datos que haya introducido previamente. Por ejemplo, hay celdas que cambiarán de color cuando no sea necesario introducir ningún dato en ellas (véanse los códigos de colores a continuación). </v>
      </c>
      <c r="C20" s="592"/>
      <c r="D20" s="592"/>
      <c r="E20" s="592"/>
      <c r="F20" s="592"/>
      <c r="G20" s="592"/>
      <c r="H20" s="592"/>
      <c r="I20" s="592"/>
      <c r="J20" s="592"/>
      <c r="K20" s="592"/>
      <c r="L20" s="71"/>
    </row>
    <row r="21" spans="1:12" ht="45" customHeight="1" x14ac:dyDescent="0.2">
      <c r="A21" s="111"/>
      <c r="B21" s="591" t="str">
        <f>Translations!$C$31</f>
        <v>En algunos campos se puede elegir entre una serie de datos predefinidos. Para seleccionar una opción de una «lista desplegable», haga clic en la flecha pequeña que aparece en la esquina derecha de la celda o seleccione la celda y pulse «Alt+Flecha abajo». Hay campos en los que puede introducir su propio texto aunque haya una lista desplegable. En tales casos, verá que la lista desplegable contiene entradas vacías.</v>
      </c>
      <c r="C21" s="592"/>
      <c r="D21" s="592"/>
      <c r="E21" s="592"/>
      <c r="F21" s="592"/>
      <c r="G21" s="592"/>
      <c r="H21" s="592"/>
      <c r="I21" s="592"/>
      <c r="J21" s="592"/>
      <c r="K21" s="592"/>
      <c r="L21" s="71"/>
    </row>
    <row r="22" spans="1:12" ht="38.25" customHeight="1" x14ac:dyDescent="0.2">
      <c r="A22" s="111">
        <v>7</v>
      </c>
      <c r="B22" s="591" t="str">
        <f>Translations!$C$32</f>
        <v>A veces aparecerán mensajes de error si los datos están incompletos. No obstante, el hecho de que no aparezca un mensaje de error no garantiza que los cálculos sean correctos, ya que no siempre es posible verificar si los datos están completos. Si en un campo en color verde no aparece ningún resultado, cabe deducir que falta algún dato.</v>
      </c>
      <c r="C22" s="592"/>
      <c r="D22" s="592"/>
      <c r="E22" s="592"/>
      <c r="F22" s="592"/>
      <c r="G22" s="592"/>
      <c r="H22" s="592"/>
      <c r="I22" s="592"/>
      <c r="J22" s="592"/>
      <c r="K22" s="592"/>
      <c r="L22" s="71"/>
    </row>
    <row r="23" spans="1:12" ht="12.75" customHeight="1" x14ac:dyDescent="0.2">
      <c r="A23" s="111"/>
      <c r="B23" s="591" t="str">
        <f>Translations!$C$33</f>
        <v>Preste especial atención a la coherencia entre los datos y las unidades que se muestran.</v>
      </c>
      <c r="C23" s="592"/>
      <c r="D23" s="592"/>
      <c r="E23" s="592"/>
      <c r="F23" s="592"/>
      <c r="G23" s="592"/>
      <c r="H23" s="592"/>
      <c r="I23" s="592"/>
      <c r="J23" s="592"/>
      <c r="K23" s="592"/>
      <c r="L23" s="71"/>
    </row>
    <row r="24" spans="1:12" ht="12.75" customHeight="1" x14ac:dyDescent="0.2">
      <c r="A24" s="111"/>
      <c r="B24" s="109" t="str">
        <f>Translations!$C$34</f>
        <v>A menudo los mensajes de error son muy breves por la escasez de espacio. Los más importantes son los siguientes:</v>
      </c>
      <c r="C24" s="110"/>
      <c r="D24" s="110"/>
      <c r="E24" s="110"/>
      <c r="F24" s="110"/>
      <c r="G24" s="110"/>
      <c r="H24" s="110"/>
      <c r="I24" s="110"/>
      <c r="J24" s="110"/>
      <c r="K24" s="110"/>
      <c r="L24" s="71"/>
    </row>
    <row r="25" spans="1:12" ht="12.75" customHeight="1" x14ac:dyDescent="0.2">
      <c r="A25" s="111"/>
      <c r="B25" s="109"/>
      <c r="C25" s="112" t="str">
        <f>Translations!$C$35</f>
        <v>Incompleto</v>
      </c>
      <c r="D25" s="622" t="str">
        <f>Translations!$C$36</f>
        <v>Significa que los datos no son suficientes para realizar el cálculo (p. ej., falta un factor de emisión en un año).</v>
      </c>
      <c r="E25" s="623"/>
      <c r="F25" s="623"/>
      <c r="G25" s="623"/>
      <c r="H25" s="623"/>
      <c r="I25" s="623"/>
      <c r="J25" s="623"/>
      <c r="K25" s="623"/>
      <c r="L25" s="71"/>
    </row>
    <row r="26" spans="1:12" ht="27" customHeight="1" x14ac:dyDescent="0.2">
      <c r="A26" s="111"/>
      <c r="B26" s="109"/>
      <c r="C26" s="112" t="str">
        <f>Translations!$C$37</f>
        <v>Incoherente</v>
      </c>
      <c r="D26" s="622" t="str">
        <f>Translations!$C$38</f>
        <v>Las unidades seleccionadas son incoherentes y, por tanto, los resultados de los cálculos basados en las entradas correspondientes serán erróneos.</v>
      </c>
      <c r="E26" s="623"/>
      <c r="F26" s="623"/>
      <c r="G26" s="623"/>
      <c r="H26" s="623"/>
      <c r="I26" s="623"/>
      <c r="J26" s="623"/>
      <c r="K26" s="623"/>
      <c r="L26" s="71"/>
    </row>
    <row r="27" spans="1:12" ht="12.75" customHeight="1" x14ac:dyDescent="0.2">
      <c r="A27" s="111"/>
      <c r="B27" s="109"/>
      <c r="C27" s="112" t="str">
        <f>Translations!$C$39</f>
        <v>Negativo</v>
      </c>
      <c r="D27" s="622" t="str">
        <f>Translations!$C$40</f>
        <v>Este cálculo no admite valores negativos.</v>
      </c>
      <c r="E27" s="623"/>
      <c r="F27" s="623"/>
      <c r="G27" s="623"/>
      <c r="H27" s="623"/>
      <c r="I27" s="623"/>
      <c r="J27" s="623"/>
      <c r="K27" s="623"/>
      <c r="L27" s="71"/>
    </row>
    <row r="28" spans="1:12" ht="12.75" customHeight="1" x14ac:dyDescent="0.2">
      <c r="A28" s="111"/>
      <c r="B28" s="109"/>
      <c r="C28" s="112" t="str">
        <f>Translations!$C$41</f>
        <v>Entrada manual</v>
      </c>
      <c r="D28" s="622" t="str">
        <f>Translations!$C$42</f>
        <v>Significa que, al no ser posible calcular de forma automática un parámetro, es preciso introducir los datos manualmente.</v>
      </c>
      <c r="E28" s="623"/>
      <c r="F28" s="623"/>
      <c r="G28" s="623"/>
      <c r="H28" s="623"/>
      <c r="I28" s="623"/>
      <c r="J28" s="623"/>
      <c r="K28" s="623"/>
      <c r="L28" s="71"/>
    </row>
    <row r="29" spans="1:12" ht="12.75" customHeight="1" x14ac:dyDescent="0.2">
      <c r="A29" s="111"/>
      <c r="B29" s="109"/>
      <c r="C29" s="113" t="str">
        <f>Translations!$C$43</f>
        <v>Datos en A.III.3</v>
      </c>
      <c r="D29" s="624" t="str">
        <f>Translations!$C$44</f>
        <v>Se trata de referencias a secciones del documento. Significa que faltan datos en las secciones indicadas.</v>
      </c>
      <c r="E29" s="625"/>
      <c r="F29" s="625"/>
      <c r="G29" s="625"/>
      <c r="H29" s="625"/>
      <c r="I29" s="625"/>
      <c r="J29" s="625"/>
      <c r="K29" s="625"/>
      <c r="L29" s="71"/>
    </row>
    <row r="30" spans="1:12" ht="12.75" customHeight="1" x14ac:dyDescent="0.2">
      <c r="A30" s="111"/>
      <c r="B30" s="109"/>
      <c r="C30" s="114" t="s">
        <v>248</v>
      </c>
      <c r="D30" s="626"/>
      <c r="E30" s="627"/>
      <c r="F30" s="627"/>
      <c r="G30" s="627"/>
      <c r="H30" s="627"/>
      <c r="I30" s="627"/>
      <c r="J30" s="627"/>
      <c r="K30" s="627"/>
      <c r="L30" s="71"/>
    </row>
    <row r="31" spans="1:12" ht="12.75" customHeight="1" x14ac:dyDescent="0.2">
      <c r="A31" s="111"/>
      <c r="B31" s="109"/>
      <c r="C31" s="109"/>
      <c r="D31" s="109"/>
      <c r="E31" s="109"/>
      <c r="F31" s="109"/>
      <c r="G31" s="109"/>
      <c r="H31" s="109"/>
      <c r="I31" s="109"/>
      <c r="J31" s="109"/>
      <c r="K31" s="109"/>
      <c r="L31" s="71"/>
    </row>
    <row r="32" spans="1:12" s="286" customFormat="1" ht="12.75" customHeight="1" x14ac:dyDescent="0.2">
      <c r="A32" s="111">
        <v>8</v>
      </c>
      <c r="B32" s="628" t="str">
        <f>Translations!$C$45</f>
        <v>Códigos de colores y fuentes:</v>
      </c>
      <c r="C32" s="590"/>
      <c r="D32" s="590"/>
      <c r="E32" s="590"/>
      <c r="F32" s="590"/>
      <c r="G32" s="590"/>
      <c r="H32" s="590"/>
      <c r="I32" s="590"/>
      <c r="J32" s="590"/>
      <c r="K32" s="590"/>
      <c r="L32" s="71"/>
    </row>
    <row r="33" spans="1:12" s="286" customFormat="1" ht="12.75" customHeight="1" x14ac:dyDescent="0.2">
      <c r="A33" s="74"/>
      <c r="B33" s="566" t="str">
        <f>Translations!$C$46</f>
        <v>Texto negro en negrita:</v>
      </c>
      <c r="C33" s="590"/>
      <c r="D33" s="612" t="str">
        <f>Translations!$C$47</f>
        <v>Describe los datos requeridos.</v>
      </c>
      <c r="E33" s="612"/>
      <c r="F33" s="612"/>
      <c r="G33" s="612"/>
      <c r="H33" s="612"/>
      <c r="I33" s="612"/>
      <c r="J33" s="612"/>
      <c r="K33" s="612"/>
      <c r="L33" s="71"/>
    </row>
    <row r="34" spans="1:12" s="286" customFormat="1" x14ac:dyDescent="0.2">
      <c r="A34" s="74"/>
      <c r="B34" s="617" t="str">
        <f>Translations!$C$48</f>
        <v>Texto más pequeño en cursiva:</v>
      </c>
      <c r="C34" s="618"/>
      <c r="D34" s="612" t="str">
        <f>Translations!$C$49</f>
        <v xml:space="preserve">Explicaciones complementarias. </v>
      </c>
      <c r="E34" s="612"/>
      <c r="F34" s="612"/>
      <c r="G34" s="612"/>
      <c r="H34" s="612"/>
      <c r="I34" s="612"/>
      <c r="J34" s="612"/>
      <c r="K34" s="612"/>
      <c r="L34" s="71"/>
    </row>
    <row r="35" spans="1:12" s="286" customFormat="1" ht="26.25" customHeight="1" x14ac:dyDescent="0.2">
      <c r="A35" s="74"/>
      <c r="B35" s="619"/>
      <c r="C35" s="620"/>
      <c r="D35" s="612" t="str">
        <f>Translations!$C$50</f>
        <v>Los campos en amarillo son obligatorios. No obstante, si la información no es relevante para la instalación de que se trate, no es necesario introducir ningún dato.</v>
      </c>
      <c r="E35" s="612"/>
      <c r="F35" s="612"/>
      <c r="G35" s="612"/>
      <c r="H35" s="612"/>
      <c r="I35" s="612"/>
      <c r="J35" s="612"/>
      <c r="K35" s="612"/>
      <c r="L35" s="71"/>
    </row>
    <row r="36" spans="1:12" s="286" customFormat="1" x14ac:dyDescent="0.2">
      <c r="A36" s="74"/>
      <c r="B36" s="621"/>
      <c r="C36" s="620"/>
      <c r="D36" s="610" t="str">
        <f>Translations!$C$51</f>
        <v>Los campos en amarillo claro son opcionales.</v>
      </c>
      <c r="E36" s="590"/>
      <c r="F36" s="590"/>
      <c r="G36" s="590"/>
      <c r="H36" s="590"/>
      <c r="I36" s="590"/>
      <c r="J36" s="590"/>
      <c r="K36" s="590"/>
      <c r="L36" s="71"/>
    </row>
    <row r="37" spans="1:12" s="286" customFormat="1" ht="26.25" customHeight="1" x14ac:dyDescent="0.2">
      <c r="A37" s="74"/>
      <c r="B37" s="608"/>
      <c r="C37" s="609"/>
      <c r="D37" s="610" t="str">
        <f>Translations!$C$52</f>
        <v>Los campos en verde ofrecen resultados calculados automáticamente. El texto rojo muestra mensajes de error (faltan datos, etc.).</v>
      </c>
      <c r="E37" s="590"/>
      <c r="F37" s="590"/>
      <c r="G37" s="590"/>
      <c r="H37" s="590"/>
      <c r="I37" s="590"/>
      <c r="J37" s="590"/>
      <c r="K37" s="590"/>
      <c r="L37" s="71"/>
    </row>
    <row r="38" spans="1:12" s="286" customFormat="1" ht="12.75" customHeight="1" x14ac:dyDescent="0.2">
      <c r="A38" s="74"/>
      <c r="B38" s="611"/>
      <c r="C38" s="609"/>
      <c r="D38" s="612" t="str">
        <f>Translations!$C$53</f>
        <v xml:space="preserve">Los campos sombreados indican que, al introducir datos en otro campo, este ya no es necesario. </v>
      </c>
      <c r="E38" s="612"/>
      <c r="F38" s="612"/>
      <c r="G38" s="612"/>
      <c r="H38" s="612"/>
      <c r="I38" s="612"/>
      <c r="J38" s="612"/>
      <c r="K38" s="612"/>
      <c r="L38" s="71"/>
    </row>
    <row r="39" spans="1:12" s="286" customFormat="1" ht="27" customHeight="1" x14ac:dyDescent="0.2">
      <c r="A39" s="74"/>
      <c r="B39" s="613"/>
      <c r="C39" s="613"/>
      <c r="D39" s="612" t="str">
        <f>Translations!$C$54</f>
        <v>Las zonas sombreadas en gris deben rellenarlas los Estados miembros antes de publicar la versión específica del formulario.</v>
      </c>
      <c r="E39" s="590"/>
      <c r="F39" s="590"/>
      <c r="G39" s="590"/>
      <c r="H39" s="590"/>
      <c r="I39" s="590"/>
      <c r="J39" s="590"/>
      <c r="K39" s="590"/>
      <c r="L39" s="71"/>
    </row>
    <row r="40" spans="1:12" s="286" customFormat="1" x14ac:dyDescent="0.2">
      <c r="A40" s="74"/>
      <c r="B40" s="614"/>
      <c r="C40" s="614"/>
      <c r="D40" s="612" t="str">
        <f>Translations!$C$55</f>
        <v>Las partes en gris claro están reservadas a comandos de navegación e hipervínculos.</v>
      </c>
      <c r="E40" s="590"/>
      <c r="F40" s="590"/>
      <c r="G40" s="590"/>
      <c r="H40" s="590"/>
      <c r="I40" s="590"/>
      <c r="J40" s="590"/>
      <c r="K40" s="590"/>
      <c r="L40" s="71"/>
    </row>
    <row r="41" spans="1:12" s="286" customFormat="1" x14ac:dyDescent="0.2">
      <c r="A41" s="74"/>
      <c r="B41" s="115"/>
      <c r="C41" s="74"/>
      <c r="D41" s="74"/>
      <c r="E41" s="74"/>
      <c r="F41" s="74"/>
      <c r="G41" s="74"/>
      <c r="H41" s="74"/>
      <c r="I41" s="74"/>
      <c r="J41" s="74"/>
      <c r="K41" s="74"/>
      <c r="L41" s="71"/>
    </row>
    <row r="42" spans="1:12" ht="56.25" customHeight="1" x14ac:dyDescent="0.2">
      <c r="A42" s="111">
        <v>9</v>
      </c>
      <c r="B42" s="591" t="str">
        <f>Translations!$C$56</f>
        <v>Los cuadros de navegación en la parte superior de cada hoja cuentan con hipervínculos para acceder rápidamente a secciones específicas. La primera línea («Índice», «Hoja anterior», «Hoja siguiente», «Resumen») y las indicaciones «Principio de hoja» y «Final de hoja» aparecen en todas las hojas. El menú contendrá más o menos elementos en función de la hoja. Si el color de fondo de una de las zonas de hipervínculos se vuelve rojo, significa que faltan datos en la sección correspondiente (no en todas las hojas).</v>
      </c>
      <c r="C42" s="592"/>
      <c r="D42" s="592"/>
      <c r="E42" s="592"/>
      <c r="F42" s="592"/>
      <c r="G42" s="592"/>
      <c r="H42" s="592"/>
      <c r="I42" s="592"/>
      <c r="J42" s="592"/>
      <c r="K42" s="592"/>
      <c r="L42" s="71"/>
    </row>
    <row r="43" spans="1:12" ht="53.25" customHeight="1" x14ac:dyDescent="0.2">
      <c r="A43" s="111">
        <v>10</v>
      </c>
      <c r="B43" s="591" t="str">
        <f>Translations!$C$57</f>
        <v>El formulario está bloqueado para impedir la introducción de datos excepto en los campos en amarillo. No obstante, por motivos de transparencia, no se ha establecido ninguna contraseña, de modo que todas fórmulas son visibles. Cuando se vaya a usar el archivo para introducir datos, se recomienda tener activada la protección. Solo debe desactivarse la protección de las hojas para verificar la validez de las fórmulas, y se recomienda hacerlo en un archivo separado.</v>
      </c>
      <c r="C43" s="592"/>
      <c r="D43" s="592"/>
      <c r="E43" s="592"/>
      <c r="F43" s="592"/>
      <c r="G43" s="592"/>
      <c r="H43" s="592"/>
      <c r="I43" s="592"/>
      <c r="J43" s="592"/>
      <c r="K43" s="592"/>
      <c r="L43" s="71"/>
    </row>
    <row r="44" spans="1:12" ht="39.950000000000003" customHeight="1" x14ac:dyDescent="0.2">
      <c r="A44" s="111">
        <v>11</v>
      </c>
      <c r="B44" s="615" t="str">
        <f>Translations!$C$58</f>
        <v>Para proteger las fórmulas frente a modificaciones no deseadas, que suelen conllevar resultados erróneos o engañosos, es extremadamente importante NO USAR LA FUNCIÓN DE CORTAR Y PEGAR.
Si quiere desplazar datos, primero CÓPIELOS y PÉGUELOS, y después borre los datos no deseados en el lugar inicial (lugar erróneo).</v>
      </c>
      <c r="C44" s="616"/>
      <c r="D44" s="616"/>
      <c r="E44" s="616"/>
      <c r="F44" s="616"/>
      <c r="G44" s="616"/>
      <c r="H44" s="616"/>
      <c r="I44" s="616"/>
      <c r="J44" s="616"/>
      <c r="K44" s="616"/>
      <c r="L44" s="71"/>
    </row>
    <row r="45" spans="1:12" ht="51.95" customHeight="1" x14ac:dyDescent="0.2">
      <c r="A45" s="111">
        <v>12</v>
      </c>
      <c r="B45" s="591" t="str">
        <f>Translations!$C$59</f>
        <v>Los campos de datos no están optimizados para el formato numérico y otros formatos. No obstante, se ha limitado la protección de las hojas para que pueda utilizar sus propios formatos. En concreto, puede decidir el número de decimales que se mostrarán. El número de decimales no afecta en principio a la precisión del cálculo. Por norma general, debe desactivarse la opción «Precisión de pantalla» de MS Excel. Si desea más detalles al respecto, consulte la función de «Ayuda» de MS Excel.</v>
      </c>
      <c r="C45" s="592"/>
      <c r="D45" s="592"/>
      <c r="E45" s="592"/>
      <c r="F45" s="592"/>
      <c r="G45" s="592"/>
      <c r="H45" s="592"/>
      <c r="I45" s="592"/>
      <c r="J45" s="592"/>
      <c r="K45" s="592"/>
      <c r="L45" s="71"/>
    </row>
    <row r="46" spans="1:12" ht="12.75" customHeight="1" thickBot="1" x14ac:dyDescent="0.25">
      <c r="B46" s="591"/>
      <c r="C46" s="592"/>
      <c r="D46" s="592"/>
      <c r="E46" s="592"/>
      <c r="F46" s="592"/>
      <c r="G46" s="592"/>
      <c r="H46" s="592"/>
      <c r="I46" s="592"/>
      <c r="J46" s="592"/>
      <c r="K46" s="592"/>
      <c r="L46" s="71"/>
    </row>
    <row r="47" spans="1:12" ht="90" customHeight="1" thickBot="1" x14ac:dyDescent="0.25">
      <c r="A47" s="111">
        <v>13</v>
      </c>
      <c r="B47" s="593" t="str">
        <f>Translations!$C$60</f>
        <v>CLÁUSULA DE EXENCIÓN DE RESPONSABILIDAD: Todas las fórmulas se han elaborado de forma cuidadosa y minuciosa; sin embargo, no puede descartarse por completo la ausencia de errores.
Como ya se ha explicado, el formulario es totalmente transparente a efectos de la comprobación de la validez de los cálculos. Ni los autores del archivo ni la Comisión Europea ni las autoridades competentes se hacen responsables de los daños que puedan derivarse de resultados erróneos o engañosos a partir de los cálculos facilitados. 
Es el usuario del archivo (es decir, el titular de una instalación del comercio de derechos de emisión de la UE) el único responsable de velar por que los datos comunicados a la autoridad competente sean correctos.</v>
      </c>
      <c r="C47" s="594"/>
      <c r="D47" s="594"/>
      <c r="E47" s="594"/>
      <c r="F47" s="594"/>
      <c r="G47" s="594"/>
      <c r="H47" s="594"/>
      <c r="I47" s="594"/>
      <c r="J47" s="594"/>
      <c r="K47" s="595"/>
      <c r="L47" s="71"/>
    </row>
    <row r="48" spans="1:12" x14ac:dyDescent="0.2">
      <c r="A48" s="71"/>
      <c r="B48" s="71"/>
      <c r="C48" s="71"/>
      <c r="D48" s="71"/>
      <c r="E48" s="71"/>
      <c r="F48" s="71"/>
      <c r="G48" s="71"/>
      <c r="H48" s="71"/>
      <c r="I48" s="71"/>
      <c r="J48" s="71"/>
      <c r="K48" s="71"/>
      <c r="L48" s="71"/>
    </row>
    <row r="49" spans="1:12" x14ac:dyDescent="0.2">
      <c r="A49" s="71"/>
      <c r="B49" s="71"/>
      <c r="C49" s="71"/>
      <c r="D49" s="71"/>
      <c r="E49" s="71"/>
      <c r="F49" s="71"/>
      <c r="G49" s="71"/>
      <c r="H49" s="71"/>
      <c r="I49" s="71"/>
      <c r="J49" s="71"/>
      <c r="K49" s="71"/>
      <c r="L49" s="71"/>
    </row>
    <row r="50" spans="1:12" ht="15.75" x14ac:dyDescent="0.25">
      <c r="A50" s="108"/>
      <c r="B50" s="596" t="str">
        <f>Translations!$C$61</f>
        <v>Información específica del Estado miembro:</v>
      </c>
      <c r="C50" s="596"/>
      <c r="D50" s="596"/>
      <c r="E50" s="596"/>
      <c r="F50" s="596"/>
      <c r="G50" s="596"/>
      <c r="H50" s="596"/>
      <c r="I50" s="596"/>
      <c r="J50" s="596"/>
      <c r="K50" s="596"/>
      <c r="L50" s="71"/>
    </row>
    <row r="51" spans="1:12" x14ac:dyDescent="0.2">
      <c r="A51" s="109"/>
      <c r="B51" s="109"/>
      <c r="C51" s="109"/>
      <c r="D51" s="109"/>
      <c r="E51" s="109"/>
      <c r="F51" s="109"/>
      <c r="G51" s="109"/>
      <c r="H51" s="109"/>
      <c r="I51" s="109"/>
      <c r="J51" s="110"/>
      <c r="K51" s="110"/>
      <c r="L51" s="71"/>
    </row>
    <row r="52" spans="1:12" ht="15" customHeight="1" x14ac:dyDescent="0.2">
      <c r="A52" s="110"/>
      <c r="B52" s="588" t="str">
        <f>Translations!$C$62</f>
        <v>Ha de remitir el presente PMS a la autoridad competente a la siguiente dirección:</v>
      </c>
      <c r="C52" s="588"/>
      <c r="D52" s="588"/>
      <c r="E52" s="588"/>
      <c r="F52" s="588"/>
      <c r="G52" s="588"/>
      <c r="H52" s="588"/>
      <c r="I52" s="588"/>
      <c r="J52" s="588"/>
      <c r="K52" s="588"/>
      <c r="L52" s="71"/>
    </row>
    <row r="53" spans="1:12" x14ac:dyDescent="0.2">
      <c r="A53" s="74"/>
      <c r="B53" s="74"/>
      <c r="C53" s="74"/>
      <c r="D53" s="74"/>
      <c r="E53" s="74"/>
      <c r="F53" s="74"/>
      <c r="G53" s="74"/>
      <c r="H53" s="74"/>
      <c r="I53" s="74"/>
      <c r="J53" s="74"/>
      <c r="K53" s="74"/>
      <c r="L53" s="71"/>
    </row>
    <row r="54" spans="1:12" x14ac:dyDescent="0.2">
      <c r="A54" s="74"/>
      <c r="B54" s="74"/>
      <c r="C54" s="74"/>
      <c r="D54" s="597" t="str">
        <f>Translations!$C$63</f>
        <v xml:space="preserve">El presente Plan debe presentarse a la Oficina Española de Cambio Climático a través de la Sede Electrónica del Ministerio para la Transición Ecológica y el Reto Demográfico (https://sede.miteco.gob.es/portal/site/seMITECO/procedimientos-intermedio?theme_id=7), utilizando el procedimiento para la aprobación del Plan Metodológico de Seguimiento o el procedimiento para la solicitud de asignación gratuita para 2026-2030 si se presenta como parte de dicha solicitud. </v>
      </c>
      <c r="E54" s="598"/>
      <c r="F54" s="598"/>
      <c r="G54" s="599"/>
      <c r="H54" s="74"/>
      <c r="I54" s="74"/>
      <c r="J54" s="74"/>
      <c r="K54" s="74"/>
      <c r="L54" s="71"/>
    </row>
    <row r="55" spans="1:12" x14ac:dyDescent="0.2">
      <c r="A55" s="74"/>
      <c r="B55" s="74"/>
      <c r="C55" s="74"/>
      <c r="D55" s="600"/>
      <c r="E55" s="601"/>
      <c r="F55" s="601"/>
      <c r="G55" s="602"/>
      <c r="H55" s="74"/>
      <c r="I55" s="74"/>
      <c r="J55" s="74"/>
      <c r="K55" s="74"/>
      <c r="L55" s="71"/>
    </row>
    <row r="56" spans="1:12" x14ac:dyDescent="0.2">
      <c r="A56" s="74"/>
      <c r="B56" s="74"/>
      <c r="C56" s="74"/>
      <c r="D56" s="600"/>
      <c r="E56" s="601"/>
      <c r="F56" s="601"/>
      <c r="G56" s="602"/>
      <c r="H56" s="74"/>
      <c r="I56" s="74"/>
      <c r="J56" s="74"/>
      <c r="K56" s="74"/>
      <c r="L56" s="71"/>
    </row>
    <row r="57" spans="1:12" x14ac:dyDescent="0.2">
      <c r="A57" s="74"/>
      <c r="B57" s="71"/>
      <c r="C57" s="74"/>
      <c r="D57" s="600"/>
      <c r="E57" s="601"/>
      <c r="F57" s="601"/>
      <c r="G57" s="602"/>
      <c r="H57" s="74"/>
      <c r="I57" s="74"/>
      <c r="J57" s="74"/>
      <c r="K57" s="74"/>
      <c r="L57" s="71"/>
    </row>
    <row r="58" spans="1:12" x14ac:dyDescent="0.2">
      <c r="A58" s="74"/>
      <c r="B58" s="74"/>
      <c r="C58" s="74"/>
      <c r="D58" s="600"/>
      <c r="E58" s="601"/>
      <c r="F58" s="601"/>
      <c r="G58" s="602"/>
      <c r="H58" s="74"/>
      <c r="I58" s="74"/>
      <c r="J58" s="74"/>
      <c r="K58" s="74"/>
      <c r="L58" s="71"/>
    </row>
    <row r="59" spans="1:12" x14ac:dyDescent="0.2">
      <c r="A59" s="74"/>
      <c r="B59" s="74"/>
      <c r="C59" s="74"/>
      <c r="D59" s="600"/>
      <c r="E59" s="601"/>
      <c r="F59" s="601"/>
      <c r="G59" s="602"/>
      <c r="H59" s="74"/>
      <c r="I59" s="74"/>
      <c r="J59" s="74"/>
      <c r="K59" s="74"/>
      <c r="L59" s="71"/>
    </row>
    <row r="60" spans="1:12" x14ac:dyDescent="0.2">
      <c r="A60" s="74"/>
      <c r="B60" s="74"/>
      <c r="C60" s="74"/>
      <c r="D60" s="600"/>
      <c r="E60" s="601"/>
      <c r="F60" s="601"/>
      <c r="G60" s="602"/>
      <c r="H60" s="74"/>
      <c r="I60" s="74"/>
      <c r="J60" s="74"/>
      <c r="K60" s="74"/>
      <c r="L60" s="71"/>
    </row>
    <row r="61" spans="1:12" ht="44.25" customHeight="1" x14ac:dyDescent="0.2">
      <c r="A61" s="74"/>
      <c r="B61" s="74"/>
      <c r="C61" s="74"/>
      <c r="D61" s="603"/>
      <c r="E61" s="604"/>
      <c r="F61" s="604"/>
      <c r="G61" s="605"/>
      <c r="H61" s="74"/>
      <c r="I61" s="74"/>
      <c r="J61" s="74"/>
      <c r="K61" s="74"/>
      <c r="L61" s="71"/>
    </row>
    <row r="62" spans="1:12" x14ac:dyDescent="0.2">
      <c r="A62" s="74"/>
      <c r="B62" s="74"/>
      <c r="C62" s="74"/>
      <c r="D62" s="74"/>
      <c r="E62" s="74"/>
      <c r="F62" s="74"/>
      <c r="G62" s="74"/>
      <c r="H62" s="74"/>
      <c r="I62" s="74"/>
      <c r="J62" s="74"/>
      <c r="K62" s="74"/>
      <c r="L62" s="71"/>
    </row>
    <row r="63" spans="1:12" x14ac:dyDescent="0.2">
      <c r="A63" s="71"/>
      <c r="B63" s="71"/>
      <c r="C63" s="71"/>
      <c r="D63" s="71"/>
      <c r="E63" s="71"/>
      <c r="F63" s="71"/>
      <c r="G63" s="71"/>
      <c r="H63" s="71"/>
      <c r="I63" s="71"/>
      <c r="J63" s="71"/>
      <c r="K63" s="71"/>
      <c r="L63" s="71"/>
    </row>
    <row r="64" spans="1:12" ht="15.75" x14ac:dyDescent="0.2">
      <c r="A64" s="71"/>
      <c r="B64" s="606" t="str">
        <f>Translations!$C$64</f>
        <v>Fuentes de información:</v>
      </c>
      <c r="C64" s="606"/>
      <c r="D64" s="606"/>
      <c r="E64" s="606"/>
      <c r="F64" s="606"/>
      <c r="G64" s="606"/>
      <c r="H64" s="606"/>
      <c r="I64" s="606"/>
      <c r="J64" s="606"/>
      <c r="K64" s="606"/>
      <c r="L64" s="71"/>
    </row>
    <row r="65" spans="1:12" x14ac:dyDescent="0.2">
      <c r="A65" s="71"/>
      <c r="B65" s="566" t="str">
        <f>Translations!$C$65</f>
        <v>Sitios web de la UE:</v>
      </c>
      <c r="C65" s="590"/>
      <c r="D65" s="590"/>
      <c r="E65" s="590"/>
      <c r="F65" s="590"/>
      <c r="G65" s="590"/>
      <c r="H65" s="590"/>
      <c r="I65" s="590"/>
      <c r="J65" s="590"/>
      <c r="K65" s="590"/>
      <c r="L65" s="71"/>
    </row>
    <row r="66" spans="1:12" x14ac:dyDescent="0.2">
      <c r="A66" s="71"/>
      <c r="B66" s="588" t="str">
        <f>Translations!$C$66</f>
        <v>Legislación de la UE:</v>
      </c>
      <c r="C66" s="588"/>
      <c r="D66" s="607" t="str">
        <f>Translations!$C$67</f>
        <v xml:space="preserve">http://eur-lex.europa.eu/en/index.htm </v>
      </c>
      <c r="E66" s="590"/>
      <c r="F66" s="590"/>
      <c r="G66" s="590"/>
      <c r="H66" s="590"/>
      <c r="I66" s="590"/>
      <c r="J66" s="590"/>
      <c r="K66" s="590"/>
      <c r="L66" s="71"/>
    </row>
    <row r="67" spans="1:12" x14ac:dyDescent="0.2">
      <c r="A67" s="71"/>
      <c r="B67" s="588" t="str">
        <f>Translations!$C$68</f>
        <v>Comercio de derechos de emisión de la UE (información general):</v>
      </c>
      <c r="C67" s="588"/>
      <c r="D67" s="607" t="str">
        <f>Translations!$C$69</f>
        <v>https://climate.ec.europa.eu/eu-action/eu-emissions-trading-system-eu-ets_es</v>
      </c>
      <c r="E67" s="590"/>
      <c r="F67" s="590"/>
      <c r="G67" s="590"/>
      <c r="H67" s="590"/>
      <c r="I67" s="590"/>
      <c r="J67" s="590"/>
      <c r="K67" s="590"/>
      <c r="L67" s="71"/>
    </row>
    <row r="68" spans="1:12" x14ac:dyDescent="0.2">
      <c r="A68" s="71"/>
      <c r="B68" s="71"/>
      <c r="C68" s="116"/>
      <c r="D68" s="71"/>
      <c r="E68" s="71"/>
      <c r="F68" s="71"/>
      <c r="G68" s="71"/>
      <c r="H68" s="71"/>
      <c r="I68" s="71"/>
      <c r="J68" s="71"/>
      <c r="K68" s="71"/>
      <c r="L68" s="71"/>
    </row>
    <row r="69" spans="1:12" x14ac:dyDescent="0.2">
      <c r="A69" s="71"/>
      <c r="B69" s="566" t="str">
        <f>Translations!$C$70</f>
        <v>Otros sitios web:</v>
      </c>
      <c r="C69" s="590"/>
      <c r="D69" s="590"/>
      <c r="E69" s="590"/>
      <c r="F69" s="590"/>
      <c r="G69" s="590"/>
      <c r="H69" s="590"/>
      <c r="I69" s="590"/>
      <c r="J69" s="590"/>
      <c r="K69" s="590"/>
      <c r="L69" s="71"/>
    </row>
    <row r="70" spans="1:12" s="557" customFormat="1" x14ac:dyDescent="0.2">
      <c r="A70" s="556"/>
      <c r="B70" s="587" t="str">
        <f>Translations!$C$71</f>
        <v xml:space="preserve">https://www.miteco.gob.es/es/cambio-climatico/temas/comercio-de-derechos-de-emision/asig-fase-iv-2026-2030.html </v>
      </c>
      <c r="C70" s="587"/>
      <c r="D70" s="587"/>
      <c r="E70" s="587"/>
      <c r="F70" s="587"/>
      <c r="G70" s="587"/>
      <c r="H70" s="587"/>
      <c r="I70" s="587"/>
      <c r="J70" s="587"/>
      <c r="K70" s="587"/>
      <c r="L70" s="556"/>
    </row>
    <row r="71" spans="1:12" x14ac:dyDescent="0.2">
      <c r="A71" s="71"/>
      <c r="B71" s="586"/>
      <c r="C71" s="586"/>
      <c r="D71" s="586"/>
      <c r="E71" s="586"/>
      <c r="F71" s="586"/>
      <c r="G71" s="586"/>
      <c r="H71" s="586"/>
      <c r="I71" s="586"/>
      <c r="J71" s="586"/>
      <c r="K71" s="586"/>
      <c r="L71" s="71"/>
    </row>
    <row r="72" spans="1:12" x14ac:dyDescent="0.2">
      <c r="A72" s="71"/>
      <c r="B72" s="588" t="str">
        <f>Translations!$C$72</f>
        <v>Servicio de consultas:</v>
      </c>
      <c r="C72" s="588"/>
      <c r="D72" s="588"/>
      <c r="E72" s="588"/>
      <c r="F72" s="588"/>
      <c r="G72" s="588"/>
      <c r="H72" s="588"/>
      <c r="I72" s="588"/>
      <c r="J72" s="588"/>
      <c r="K72" s="588"/>
      <c r="L72" s="71"/>
    </row>
    <row r="73" spans="1:12" s="557" customFormat="1" x14ac:dyDescent="0.2">
      <c r="A73" s="556"/>
      <c r="B73" s="587" t="str">
        <f>Translations!$C$73</f>
        <v>bzn-asignación@miteco.es</v>
      </c>
      <c r="C73" s="587"/>
      <c r="D73" s="587"/>
      <c r="E73" s="587"/>
      <c r="F73" s="587"/>
      <c r="G73" s="587"/>
      <c r="H73" s="587"/>
      <c r="I73" s="587"/>
      <c r="J73" s="587"/>
      <c r="K73" s="587"/>
      <c r="L73" s="556"/>
    </row>
    <row r="74" spans="1:12" x14ac:dyDescent="0.2">
      <c r="A74" s="71"/>
      <c r="B74" s="586"/>
      <c r="C74" s="586"/>
      <c r="D74" s="586"/>
      <c r="E74" s="586"/>
      <c r="F74" s="586"/>
      <c r="G74" s="586"/>
      <c r="H74" s="586"/>
      <c r="I74" s="586"/>
      <c r="J74" s="586"/>
      <c r="K74" s="586"/>
      <c r="L74" s="71"/>
    </row>
    <row r="75" spans="1:12" x14ac:dyDescent="0.2">
      <c r="A75" s="71"/>
      <c r="B75" s="71"/>
      <c r="C75" s="71"/>
      <c r="D75" s="71"/>
      <c r="E75" s="71"/>
      <c r="F75" s="71"/>
      <c r="G75" s="71"/>
      <c r="H75" s="71"/>
      <c r="I75" s="71"/>
      <c r="J75" s="71"/>
      <c r="K75" s="71"/>
      <c r="L75" s="71"/>
    </row>
    <row r="76" spans="1:12" s="286" customFormat="1" x14ac:dyDescent="0.25">
      <c r="A76" s="74"/>
      <c r="B76" s="74"/>
      <c r="C76" s="74"/>
      <c r="D76" s="74"/>
      <c r="E76" s="74"/>
      <c r="F76" s="74"/>
      <c r="G76" s="74"/>
      <c r="H76" s="74"/>
      <c r="I76" s="74"/>
      <c r="J76" s="74"/>
      <c r="K76" s="74"/>
      <c r="L76" s="74"/>
    </row>
    <row r="77" spans="1:12" ht="15.75" x14ac:dyDescent="0.2">
      <c r="A77" s="71"/>
      <c r="B77" s="589" t="str">
        <f>Translations!$C$74</f>
        <v>Orientaciones complementarias del Estado miembro:</v>
      </c>
      <c r="C77" s="589"/>
      <c r="D77" s="589"/>
      <c r="E77" s="589"/>
      <c r="F77" s="589"/>
      <c r="G77" s="589"/>
      <c r="H77" s="589"/>
      <c r="I77" s="589"/>
      <c r="J77" s="589"/>
      <c r="K77" s="589"/>
      <c r="L77" s="71"/>
    </row>
    <row r="78" spans="1:12" ht="28.5" customHeight="1" x14ac:dyDescent="0.2">
      <c r="A78" s="71"/>
      <c r="B78" s="587" t="s">
        <v>2040</v>
      </c>
      <c r="C78" s="587"/>
      <c r="D78" s="587"/>
      <c r="E78" s="587"/>
      <c r="F78" s="587"/>
      <c r="G78" s="587"/>
      <c r="H78" s="587"/>
      <c r="I78" s="587"/>
      <c r="J78" s="587"/>
      <c r="K78" s="587"/>
      <c r="L78" s="71"/>
    </row>
    <row r="79" spans="1:12" ht="25.5" customHeight="1" x14ac:dyDescent="0.2">
      <c r="A79" s="71"/>
      <c r="B79" s="587" t="s">
        <v>2041</v>
      </c>
      <c r="C79" s="587"/>
      <c r="D79" s="587"/>
      <c r="E79" s="587"/>
      <c r="F79" s="587"/>
      <c r="G79" s="587"/>
      <c r="H79" s="587"/>
      <c r="I79" s="587"/>
      <c r="J79" s="587"/>
      <c r="K79" s="587"/>
      <c r="L79" s="71"/>
    </row>
    <row r="80" spans="1:12" ht="40.5" customHeight="1" x14ac:dyDescent="0.2">
      <c r="A80" s="71"/>
      <c r="B80" s="587" t="s">
        <v>2042</v>
      </c>
      <c r="C80" s="587"/>
      <c r="D80" s="587"/>
      <c r="E80" s="587"/>
      <c r="F80" s="587"/>
      <c r="G80" s="587"/>
      <c r="H80" s="587"/>
      <c r="I80" s="587"/>
      <c r="J80" s="587"/>
      <c r="K80" s="587"/>
      <c r="L80" s="71"/>
    </row>
    <row r="81" spans="1:12" x14ac:dyDescent="0.2">
      <c r="A81" s="71"/>
      <c r="B81" s="586"/>
      <c r="C81" s="586"/>
      <c r="D81" s="586"/>
      <c r="E81" s="586"/>
      <c r="F81" s="586"/>
      <c r="G81" s="586"/>
      <c r="H81" s="586"/>
      <c r="I81" s="586"/>
      <c r="J81" s="586"/>
      <c r="K81" s="586"/>
      <c r="L81" s="71"/>
    </row>
    <row r="82" spans="1:12" ht="44.25" customHeight="1" x14ac:dyDescent="0.2">
      <c r="A82" s="71"/>
      <c r="B82" s="587" t="s">
        <v>2044</v>
      </c>
      <c r="C82" s="587"/>
      <c r="D82" s="587"/>
      <c r="E82" s="587"/>
      <c r="F82" s="587"/>
      <c r="G82" s="587"/>
      <c r="H82" s="587"/>
      <c r="I82" s="587"/>
      <c r="J82" s="587"/>
      <c r="K82" s="587"/>
      <c r="L82" s="71"/>
    </row>
    <row r="83" spans="1:12" x14ac:dyDescent="0.2">
      <c r="A83" s="71"/>
      <c r="B83" s="586"/>
      <c r="C83" s="586"/>
      <c r="D83" s="586"/>
      <c r="E83" s="586"/>
      <c r="F83" s="586"/>
      <c r="G83" s="586"/>
      <c r="H83" s="586"/>
      <c r="I83" s="586"/>
      <c r="J83" s="586"/>
      <c r="K83" s="586"/>
      <c r="L83" s="71"/>
    </row>
    <row r="84" spans="1:12" x14ac:dyDescent="0.2">
      <c r="A84" s="71"/>
      <c r="B84" s="586"/>
      <c r="C84" s="586"/>
      <c r="D84" s="586"/>
      <c r="E84" s="586"/>
      <c r="F84" s="586"/>
      <c r="G84" s="586"/>
      <c r="H84" s="586"/>
      <c r="I84" s="586"/>
      <c r="J84" s="586"/>
      <c r="K84" s="586"/>
      <c r="L84" s="71"/>
    </row>
    <row r="85" spans="1:12" x14ac:dyDescent="0.2">
      <c r="A85" s="71"/>
      <c r="B85" s="586"/>
      <c r="C85" s="586"/>
      <c r="D85" s="586"/>
      <c r="E85" s="586"/>
      <c r="F85" s="586"/>
      <c r="G85" s="586"/>
      <c r="H85" s="586"/>
      <c r="I85" s="586"/>
      <c r="J85" s="586"/>
      <c r="K85" s="586"/>
      <c r="L85" s="71"/>
    </row>
    <row r="86" spans="1:12" x14ac:dyDescent="0.2">
      <c r="A86" s="71"/>
      <c r="B86" s="586"/>
      <c r="C86" s="586"/>
      <c r="D86" s="586"/>
      <c r="E86" s="586"/>
      <c r="F86" s="586"/>
      <c r="G86" s="586"/>
      <c r="H86" s="586"/>
      <c r="I86" s="586"/>
      <c r="J86" s="586"/>
      <c r="K86" s="586"/>
      <c r="L86" s="71"/>
    </row>
    <row r="87" spans="1:12" x14ac:dyDescent="0.2">
      <c r="A87" s="71"/>
      <c r="B87" s="586"/>
      <c r="C87" s="586"/>
      <c r="D87" s="586"/>
      <c r="E87" s="586"/>
      <c r="F87" s="586"/>
      <c r="G87" s="586"/>
      <c r="H87" s="586"/>
      <c r="I87" s="586"/>
      <c r="J87" s="586"/>
      <c r="K87" s="586"/>
      <c r="L87" s="71"/>
    </row>
    <row r="88" spans="1:12" x14ac:dyDescent="0.2">
      <c r="A88" s="71"/>
      <c r="B88" s="586"/>
      <c r="C88" s="586"/>
      <c r="D88" s="586"/>
      <c r="E88" s="586"/>
      <c r="F88" s="586"/>
      <c r="G88" s="586"/>
      <c r="H88" s="586"/>
      <c r="I88" s="586"/>
      <c r="J88" s="586"/>
      <c r="K88" s="586"/>
      <c r="L88" s="71"/>
    </row>
    <row r="89" spans="1:12" x14ac:dyDescent="0.2">
      <c r="A89" s="71"/>
      <c r="B89" s="586"/>
      <c r="C89" s="586"/>
      <c r="D89" s="586"/>
      <c r="E89" s="586"/>
      <c r="F89" s="586"/>
      <c r="G89" s="586"/>
      <c r="H89" s="586"/>
      <c r="I89" s="586"/>
      <c r="J89" s="586"/>
      <c r="K89" s="586"/>
      <c r="L89" s="71"/>
    </row>
    <row r="90" spans="1:12" x14ac:dyDescent="0.2">
      <c r="A90" s="71"/>
      <c r="B90" s="71"/>
      <c r="C90" s="71"/>
      <c r="D90" s="71"/>
      <c r="E90" s="71"/>
      <c r="F90" s="71"/>
      <c r="G90" s="71"/>
      <c r="H90" s="71"/>
      <c r="I90" s="71"/>
      <c r="J90" s="71"/>
      <c r="K90" s="71"/>
      <c r="L90" s="71"/>
    </row>
    <row r="91" spans="1:12" x14ac:dyDescent="0.2">
      <c r="A91" s="71"/>
      <c r="B91" s="585" t="str">
        <f>Translations!$C$75</f>
        <v xml:space="preserve">&lt;&lt;&lt; Haga clic aquí para ir a la hoja siguiente&gt;&gt;&gt; </v>
      </c>
      <c r="C91" s="585"/>
      <c r="D91" s="585"/>
      <c r="E91" s="585"/>
      <c r="F91" s="585"/>
      <c r="G91" s="585"/>
      <c r="H91" s="585"/>
      <c r="I91" s="585"/>
      <c r="J91" s="585"/>
      <c r="K91" s="585"/>
      <c r="L91" s="71"/>
    </row>
    <row r="92" spans="1:12" x14ac:dyDescent="0.2">
      <c r="A92" s="71"/>
      <c r="B92" s="71"/>
      <c r="C92" s="71"/>
      <c r="D92" s="71"/>
      <c r="E92" s="71"/>
      <c r="F92" s="71"/>
      <c r="G92" s="71"/>
      <c r="H92" s="71"/>
      <c r="I92" s="71"/>
      <c r="J92" s="71"/>
      <c r="K92" s="71"/>
      <c r="L92" s="71"/>
    </row>
  </sheetData>
  <sheetProtection sheet="1" objects="1" scenarios="1" formatCells="0" formatColumns="0" formatRows="0"/>
  <mergeCells count="88">
    <mergeCell ref="B5:J5"/>
    <mergeCell ref="A1:A3"/>
    <mergeCell ref="D1:E1"/>
    <mergeCell ref="F1:G1"/>
    <mergeCell ref="H1:I1"/>
    <mergeCell ref="J1:K1"/>
    <mergeCell ref="B2:C2"/>
    <mergeCell ref="D2:E2"/>
    <mergeCell ref="F2:G2"/>
    <mergeCell ref="H2:I2"/>
    <mergeCell ref="J2:K2"/>
    <mergeCell ref="B3:C3"/>
    <mergeCell ref="D3:E3"/>
    <mergeCell ref="F3:G3"/>
    <mergeCell ref="H3:I3"/>
    <mergeCell ref="J3:K3"/>
    <mergeCell ref="B20:K20"/>
    <mergeCell ref="B6:K6"/>
    <mergeCell ref="B7:K7"/>
    <mergeCell ref="B9:K9"/>
    <mergeCell ref="B10:K10"/>
    <mergeCell ref="B11:K11"/>
    <mergeCell ref="B12:K12"/>
    <mergeCell ref="B13:K13"/>
    <mergeCell ref="B14:K14"/>
    <mergeCell ref="B15:K15"/>
    <mergeCell ref="B17:K17"/>
    <mergeCell ref="B19:K19"/>
    <mergeCell ref="B33:C33"/>
    <mergeCell ref="D33:K33"/>
    <mergeCell ref="B21:K21"/>
    <mergeCell ref="B22:K22"/>
    <mergeCell ref="B23:K23"/>
    <mergeCell ref="D25:K25"/>
    <mergeCell ref="D26:K26"/>
    <mergeCell ref="D27:K27"/>
    <mergeCell ref="D28:K28"/>
    <mergeCell ref="D29:K30"/>
    <mergeCell ref="B32:K32"/>
    <mergeCell ref="B34:C34"/>
    <mergeCell ref="D34:K34"/>
    <mergeCell ref="B35:C35"/>
    <mergeCell ref="D35:K35"/>
    <mergeCell ref="B36:C36"/>
    <mergeCell ref="D36:K36"/>
    <mergeCell ref="B45:K45"/>
    <mergeCell ref="B37:C37"/>
    <mergeCell ref="D37:K37"/>
    <mergeCell ref="B38:C38"/>
    <mergeCell ref="D38:K38"/>
    <mergeCell ref="B39:C39"/>
    <mergeCell ref="D39:K39"/>
    <mergeCell ref="B40:C40"/>
    <mergeCell ref="D40:K40"/>
    <mergeCell ref="B42:K42"/>
    <mergeCell ref="B43:K43"/>
    <mergeCell ref="B44:K44"/>
    <mergeCell ref="B69:K69"/>
    <mergeCell ref="B46:K46"/>
    <mergeCell ref="B47:K47"/>
    <mergeCell ref="B50:K50"/>
    <mergeCell ref="B52:K52"/>
    <mergeCell ref="D54:G61"/>
    <mergeCell ref="B64:K64"/>
    <mergeCell ref="B65:K65"/>
    <mergeCell ref="B66:C66"/>
    <mergeCell ref="D66:K66"/>
    <mergeCell ref="B67:C67"/>
    <mergeCell ref="D67:K67"/>
    <mergeCell ref="B83:K83"/>
    <mergeCell ref="B70:K70"/>
    <mergeCell ref="B71:K71"/>
    <mergeCell ref="B72:K72"/>
    <mergeCell ref="B73:K73"/>
    <mergeCell ref="B74:K74"/>
    <mergeCell ref="B77:K77"/>
    <mergeCell ref="B78:K78"/>
    <mergeCell ref="B79:K79"/>
    <mergeCell ref="B80:K80"/>
    <mergeCell ref="B81:K81"/>
    <mergeCell ref="B82:K82"/>
    <mergeCell ref="B91:K91"/>
    <mergeCell ref="B84:K84"/>
    <mergeCell ref="B85:K85"/>
    <mergeCell ref="B86:K86"/>
    <mergeCell ref="B87:K87"/>
    <mergeCell ref="B88:K88"/>
    <mergeCell ref="B89:K89"/>
  </mergeCells>
  <hyperlinks>
    <hyperlink ref="D66" r:id="rId1" display="http://eur-lex.europa.eu/en/index.htm " xr:uid="{00000000-0004-0000-0100-000000000000}"/>
    <hyperlink ref="D67" r:id="rId2" display="http://ec.europa.eu/clima/policies/ets/index_en.htm" xr:uid="{00000000-0004-0000-0100-000001000000}"/>
    <hyperlink ref="B10:K10" r:id="rId3" display="http://ec.europa.eu/clima/documentation/ets/docs/decision_benchmarking_15_dec_en.pdf. " xr:uid="{00000000-0004-0000-0100-000002000000}"/>
    <hyperlink ref="B10" r:id="rId4" xr:uid="{00000000-0004-0000-0100-000003000000}"/>
    <hyperlink ref="D1:E1" location="JUMP_TOC_Home" display="Table of contents" xr:uid="{00000000-0004-0000-0100-000004000000}"/>
    <hyperlink ref="B91:K91" location="JUMP_A_I" display="&lt;&lt;&lt; Click here to proceed to next sheet &gt;&gt;&gt; " xr:uid="{00000000-0004-0000-0100-000005000000}"/>
    <hyperlink ref="B2:C2" location="JUMP_Guidelines_Home" display="Top of sheet" xr:uid="{00000000-0004-0000-0100-000006000000}"/>
    <hyperlink ref="B3:C3" location="JUMP_Guidelines_Bottom" display="End of sheet" xr:uid="{00000000-0004-0000-0100-000007000000}"/>
    <hyperlink ref="F1:G1" location="JUMP_TOC_Home" display="Previous sheet" xr:uid="{00000000-0004-0000-0100-000008000000}"/>
    <hyperlink ref="H1:I1" location="JUMP_A_I" display="Next sheet" xr:uid="{00000000-0004-0000-0100-000009000000}"/>
    <hyperlink ref="B12" r:id="rId5" display="https://ec.europa.eu/info/law/better-regulation/initiatives/ares-2018-5486983_en" xr:uid="{00000000-0004-0000-0100-00000A000000}"/>
    <hyperlink ref="B12:K12" r:id="rId6" display="http://data.europa.eu/eli/reg_del/2019/331/oj" xr:uid="{00000000-0004-0000-0100-00000B000000}"/>
  </hyperlinks>
  <pageMargins left="0.78740157480314965" right="0.78740157480314965" top="0.78740157480314965" bottom="0.78740157480314965" header="0.39370078740157483" footer="0.39370078740157483"/>
  <pageSetup paperSize="9" scale="63" fitToHeight="2" orientation="portrait" r:id="rId7"/>
  <headerFooter alignWithMargins="0">
    <oddHeader>&amp;L&amp;F; &amp;A&amp;R&amp;D; &amp;T</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5">
    <tabColor rgb="FF0070C0"/>
  </sheetPr>
  <dimension ref="A1:Q80"/>
  <sheetViews>
    <sheetView topLeftCell="B1" workbookViewId="0">
      <pane ySplit="4" topLeftCell="A6" activePane="bottomLeft" state="frozen"/>
      <selection pane="bottomLeft" activeCell="C6" sqref="C6"/>
    </sheetView>
  </sheetViews>
  <sheetFormatPr baseColWidth="10" defaultRowHeight="14.25" x14ac:dyDescent="0.2"/>
  <cols>
    <col min="1" max="1" width="5.7109375" style="163" hidden="1" customWidth="1"/>
    <col min="2" max="4" width="5.7109375" style="35" customWidth="1"/>
    <col min="5" max="14" width="12.7109375" style="35" customWidth="1"/>
    <col min="15" max="15" width="5.7109375" style="35" customWidth="1"/>
    <col min="16" max="16" width="11.42578125" style="244" hidden="1" customWidth="1"/>
    <col min="17" max="16384" width="11.42578125" style="243"/>
  </cols>
  <sheetData>
    <row r="1" spans="1:17" s="163" customFormat="1" ht="15" hidden="1" thickBot="1" x14ac:dyDescent="0.25">
      <c r="A1" s="163" t="s">
        <v>157</v>
      </c>
      <c r="B1" s="17"/>
      <c r="C1" s="17"/>
      <c r="D1" s="17"/>
      <c r="E1" s="17"/>
      <c r="F1" s="17"/>
      <c r="G1" s="17"/>
      <c r="H1" s="17"/>
      <c r="I1" s="17"/>
      <c r="J1" s="17"/>
      <c r="K1" s="17"/>
      <c r="L1" s="17"/>
      <c r="M1" s="17"/>
      <c r="N1" s="17"/>
      <c r="O1" s="17"/>
      <c r="P1" s="244" t="s">
        <v>157</v>
      </c>
    </row>
    <row r="2" spans="1:17" ht="15.75" customHeight="1" thickBot="1" x14ac:dyDescent="0.25">
      <c r="A2" s="17"/>
      <c r="B2" s="649" t="str">
        <f>Translations!$C$76</f>
        <v>A. 
MMP versions</v>
      </c>
      <c r="C2" s="650"/>
      <c r="D2" s="651"/>
      <c r="E2" s="296" t="str">
        <f>Translations!$C$2</f>
        <v>Navigation area:</v>
      </c>
      <c r="F2" s="297"/>
      <c r="G2" s="658" t="str">
        <f>Translations!$C$18</f>
        <v>Índice</v>
      </c>
      <c r="H2" s="572"/>
      <c r="I2" s="572" t="str">
        <f>Translations!$C$19</f>
        <v>Hoja anterior</v>
      </c>
      <c r="J2" s="572"/>
      <c r="K2" s="572" t="str">
        <f>Translations!$C$3</f>
        <v>Hoja siguiente</v>
      </c>
      <c r="L2" s="572"/>
      <c r="M2" s="572"/>
      <c r="N2" s="572"/>
    </row>
    <row r="3" spans="1:17" ht="15" thickBot="1" x14ac:dyDescent="0.25">
      <c r="A3" s="17"/>
      <c r="B3" s="652"/>
      <c r="C3" s="653"/>
      <c r="D3" s="654"/>
      <c r="E3" s="572" t="str">
        <f>Translations!$C$4</f>
        <v>Principio de hoja</v>
      </c>
      <c r="F3" s="641"/>
      <c r="G3" s="642"/>
      <c r="H3" s="643"/>
      <c r="I3" s="643"/>
      <c r="J3" s="643"/>
      <c r="K3" s="643"/>
      <c r="L3" s="643"/>
      <c r="M3" s="643"/>
      <c r="N3" s="643"/>
    </row>
    <row r="4" spans="1:17" ht="15" thickBot="1" x14ac:dyDescent="0.25">
      <c r="A4" s="17"/>
      <c r="B4" s="655"/>
      <c r="C4" s="656"/>
      <c r="D4" s="657"/>
      <c r="E4" s="572" t="str">
        <f>Translations!$C$5</f>
        <v>Final de hoja</v>
      </c>
      <c r="F4" s="572"/>
      <c r="G4" s="648"/>
      <c r="H4" s="645"/>
      <c r="I4" s="645"/>
      <c r="J4" s="645"/>
      <c r="K4" s="645"/>
      <c r="L4" s="645"/>
      <c r="M4" s="644"/>
      <c r="N4" s="645"/>
    </row>
    <row r="5" spans="1:17" x14ac:dyDescent="0.2">
      <c r="A5" s="17"/>
      <c r="B5" s="157"/>
      <c r="C5" s="157"/>
      <c r="D5" s="157"/>
      <c r="E5" s="157"/>
      <c r="F5" s="157"/>
      <c r="G5" s="157"/>
      <c r="H5" s="157"/>
      <c r="I5" s="157"/>
      <c r="J5" s="157"/>
      <c r="K5" s="157"/>
      <c r="L5" s="157"/>
      <c r="M5" s="157"/>
      <c r="N5" s="157"/>
    </row>
    <row r="6" spans="1:17" ht="18" x14ac:dyDescent="0.2">
      <c r="C6" s="2" t="s">
        <v>24</v>
      </c>
      <c r="D6" s="646" t="str">
        <f>Translations!$C$77</f>
        <v>Versiones del plan metodológico de seguimiento</v>
      </c>
      <c r="E6" s="646"/>
      <c r="F6" s="646"/>
      <c r="G6" s="646"/>
      <c r="H6" s="646"/>
      <c r="I6" s="646"/>
      <c r="J6" s="646"/>
      <c r="K6" s="646"/>
      <c r="L6" s="646"/>
      <c r="M6" s="646"/>
      <c r="N6" s="646"/>
    </row>
    <row r="7" spans="1:17" ht="18" x14ac:dyDescent="0.2">
      <c r="C7" s="2"/>
      <c r="D7" s="646"/>
      <c r="E7" s="646"/>
      <c r="F7" s="646"/>
      <c r="G7" s="646"/>
      <c r="H7" s="646"/>
      <c r="I7" s="646"/>
      <c r="J7" s="646"/>
      <c r="K7" s="646"/>
      <c r="L7" s="646"/>
      <c r="M7" s="646"/>
      <c r="N7" s="646"/>
    </row>
    <row r="8" spans="1:17" ht="15.75" x14ac:dyDescent="0.2">
      <c r="C8" s="241" t="s">
        <v>25</v>
      </c>
      <c r="D8" s="647" t="str">
        <f>Translations!$C$78</f>
        <v>Lista de versiones del plan metodológico de seguimiento</v>
      </c>
      <c r="E8" s="647"/>
      <c r="F8" s="647"/>
      <c r="G8" s="647"/>
      <c r="H8" s="647"/>
      <c r="I8" s="647"/>
      <c r="J8" s="647"/>
      <c r="K8" s="647"/>
      <c r="L8" s="647"/>
      <c r="M8" s="647"/>
      <c r="N8" s="647"/>
    </row>
    <row r="10" spans="1:17" s="284" customFormat="1" ht="36.75" customHeight="1" x14ac:dyDescent="0.2">
      <c r="A10" s="158"/>
      <c r="B10" s="157"/>
      <c r="C10" s="157"/>
      <c r="D10" s="639" t="str">
        <f>Translations!$C$79</f>
        <v>Esta hoja permite llevar un registro de la versión más reciente del plan metodológico de seguimiento. Cada versión del plan debe tener un número único y una fecha de referencia.
Corresponde a la Oficina Española de Cambio Climático (OECC - MITECO) aprobar el plan metodológico de seguimiento y las revisiones del mismo que correspondan.
LA VERSIÓN PRESENTADA PARA LA SOLICITUD DE ASIGNACIÓN 2026-2030 DEBERÁ FIGURAR CON EL NÚMERO DE VERSIÓN 1</v>
      </c>
      <c r="E10" s="640"/>
      <c r="F10" s="640"/>
      <c r="G10" s="640"/>
      <c r="H10" s="640"/>
      <c r="I10" s="640"/>
      <c r="J10" s="640"/>
      <c r="K10" s="640"/>
      <c r="L10" s="640"/>
      <c r="M10" s="640"/>
      <c r="N10" s="640"/>
      <c r="O10" s="35"/>
      <c r="P10" s="159"/>
      <c r="Q10" s="243"/>
    </row>
    <row r="11" spans="1:17" s="284" customFormat="1" ht="42.75" customHeight="1" x14ac:dyDescent="0.2">
      <c r="A11" s="158"/>
      <c r="B11" s="157"/>
      <c r="C11" s="157"/>
      <c r="D11" s="639" t="str">
        <f>Translations!$C$80</f>
        <v>En función de las exigencias de cada Estado miembro, es posible que el documento, con diversas actualizaciones, sea objeto de intercambio entre la autoridad competente y el titular, o bien que solo el titular conserve un registro de las versiones. En cualquier caso, el titular ha de mantener en sus archivos una copia de cada una de las versiones del plan sobre la metodología de seguimiento.</v>
      </c>
      <c r="E11" s="640"/>
      <c r="F11" s="640"/>
      <c r="G11" s="640"/>
      <c r="H11" s="640"/>
      <c r="I11" s="640"/>
      <c r="J11" s="640"/>
      <c r="K11" s="640"/>
      <c r="L11" s="640"/>
      <c r="M11" s="640"/>
      <c r="N11" s="640"/>
      <c r="O11" s="35"/>
      <c r="P11" s="159"/>
      <c r="Q11" s="243"/>
    </row>
    <row r="12" spans="1:17" s="284" customFormat="1" x14ac:dyDescent="0.2">
      <c r="A12" s="158"/>
      <c r="B12" s="157"/>
      <c r="C12" s="157"/>
      <c r="D12" s="639" t="str">
        <f>Translations!$C$81</f>
        <v>En la columna «Estado» debe indicarse el estado en que se encuentra el plan en la fecha de referencia. Algunas de las posibles indicaciones son «Presentado al verificador», «Evaluado por el verificador», «Presentado a la autoridad competente (AC)», «Devuelto con observaciones», «Aprobado por la AC», «Borrador de trabajo», etc.</v>
      </c>
      <c r="E12" s="640"/>
      <c r="F12" s="640"/>
      <c r="G12" s="640"/>
      <c r="H12" s="640"/>
      <c r="I12" s="640"/>
      <c r="J12" s="640"/>
      <c r="K12" s="640"/>
      <c r="L12" s="640"/>
      <c r="M12" s="640"/>
      <c r="N12" s="640"/>
      <c r="O12" s="35"/>
      <c r="P12" s="159"/>
      <c r="Q12" s="243"/>
    </row>
    <row r="13" spans="1:17" s="284" customFormat="1" ht="30" customHeight="1" x14ac:dyDescent="0.2">
      <c r="A13" s="158"/>
      <c r="B13" s="157"/>
      <c r="C13" s="157"/>
      <c r="D13" s="639" t="str">
        <f>Translations!$C$82</f>
        <v>En la columna «Fecha de aplicación» debe indicarse, si procede, la fecha a partir de la que se aplica la metodología descrita en el plan.</v>
      </c>
      <c r="E13" s="640"/>
      <c r="F13" s="640"/>
      <c r="G13" s="640"/>
      <c r="H13" s="640"/>
      <c r="I13" s="640"/>
      <c r="J13" s="640"/>
      <c r="K13" s="640"/>
      <c r="L13" s="640"/>
      <c r="M13" s="640"/>
      <c r="N13" s="640"/>
      <c r="O13" s="35"/>
      <c r="P13" s="159"/>
      <c r="Q13" s="243"/>
    </row>
    <row r="14" spans="1:17" ht="5.0999999999999996" customHeight="1" thickBot="1" x14ac:dyDescent="0.25">
      <c r="C14" s="442"/>
      <c r="D14" s="442"/>
      <c r="E14" s="442"/>
      <c r="F14" s="442"/>
      <c r="G14" s="442"/>
      <c r="H14" s="442"/>
      <c r="I14" s="442"/>
      <c r="J14" s="442"/>
      <c r="K14" s="442"/>
      <c r="L14" s="442"/>
      <c r="M14" s="442"/>
      <c r="N14" s="442"/>
      <c r="P14" s="163"/>
    </row>
    <row r="15" spans="1:17" s="19" customFormat="1" ht="5.0999999999999996" customHeight="1" x14ac:dyDescent="0.25">
      <c r="A15" s="21"/>
      <c r="B15" s="193"/>
      <c r="C15" s="381"/>
      <c r="D15" s="382"/>
      <c r="E15" s="382"/>
      <c r="F15" s="382"/>
      <c r="G15" s="382"/>
      <c r="H15" s="382"/>
      <c r="I15" s="382"/>
      <c r="J15" s="382"/>
      <c r="K15" s="382"/>
      <c r="L15" s="382"/>
      <c r="M15" s="383"/>
      <c r="N15" s="384"/>
      <c r="O15" s="35"/>
      <c r="P15" s="38"/>
    </row>
    <row r="16" spans="1:17" s="19" customFormat="1" ht="25.5" customHeight="1" x14ac:dyDescent="0.25">
      <c r="A16" s="21"/>
      <c r="B16" s="35"/>
      <c r="C16" s="385"/>
      <c r="D16" s="664" t="str">
        <f>Translations!$C$83</f>
        <v>El presente documento hace referencia en varias ocasiones a archivos externos. Tenga en cuenta que la información contenida en tales archivos es parte integrante del plan metodológico de seguimiento.</v>
      </c>
      <c r="E16" s="664"/>
      <c r="F16" s="664"/>
      <c r="G16" s="664"/>
      <c r="H16" s="664"/>
      <c r="I16" s="664"/>
      <c r="J16" s="664"/>
      <c r="K16" s="664"/>
      <c r="L16" s="664"/>
      <c r="M16" s="664"/>
      <c r="N16" s="390"/>
      <c r="O16" s="35"/>
      <c r="P16" s="17"/>
    </row>
    <row r="17" spans="1:17" s="19" customFormat="1" ht="5.0999999999999996" customHeight="1" thickBot="1" x14ac:dyDescent="0.3">
      <c r="A17" s="21"/>
      <c r="B17" s="193"/>
      <c r="C17" s="386"/>
      <c r="D17" s="387"/>
      <c r="E17" s="387"/>
      <c r="F17" s="387"/>
      <c r="G17" s="387"/>
      <c r="H17" s="387"/>
      <c r="I17" s="387"/>
      <c r="J17" s="387"/>
      <c r="K17" s="387"/>
      <c r="L17" s="387"/>
      <c r="M17" s="388"/>
      <c r="N17" s="389"/>
      <c r="O17" s="35"/>
      <c r="P17" s="38"/>
    </row>
    <row r="18" spans="1:17" s="19" customFormat="1" ht="12.75" x14ac:dyDescent="0.25">
      <c r="A18" s="21"/>
      <c r="B18" s="35"/>
      <c r="C18" s="35"/>
      <c r="D18" s="35"/>
      <c r="E18" s="35"/>
      <c r="F18" s="35"/>
      <c r="G18" s="35"/>
      <c r="H18" s="35"/>
      <c r="I18" s="35"/>
      <c r="J18" s="35"/>
      <c r="K18" s="35"/>
      <c r="L18" s="35"/>
      <c r="M18" s="35"/>
      <c r="N18" s="35"/>
      <c r="O18" s="35"/>
      <c r="P18" s="17"/>
    </row>
    <row r="19" spans="1:17" s="19" customFormat="1" ht="26.25" customHeight="1" x14ac:dyDescent="0.2">
      <c r="A19" s="163"/>
      <c r="B19" s="35"/>
      <c r="C19" s="35"/>
      <c r="D19" s="35"/>
      <c r="E19" s="34" t="str">
        <f>Translations!$C$84</f>
        <v>N.º de versión</v>
      </c>
      <c r="F19" s="26" t="str">
        <f>Translations!$C$85</f>
        <v>Fecha de referencia</v>
      </c>
      <c r="G19" s="636" t="str">
        <f>Translations!$C$86</f>
        <v>Estado en la fecha de referencia</v>
      </c>
      <c r="H19" s="637"/>
      <c r="I19" s="26" t="str">
        <f>Translations!$C$87</f>
        <v>Fecha de aplicación</v>
      </c>
      <c r="J19" s="636" t="str">
        <f>Translations!$C$88</f>
        <v>Capítulos que contienen modificaciones: 
explicación sucinta de los cambios</v>
      </c>
      <c r="K19" s="637"/>
      <c r="L19" s="637"/>
      <c r="M19" s="637"/>
      <c r="N19" s="638"/>
      <c r="O19" s="35"/>
      <c r="P19" s="244" t="s">
        <v>298</v>
      </c>
      <c r="Q19" s="243"/>
    </row>
    <row r="20" spans="1:17" s="19" customFormat="1" ht="12.75" customHeight="1" x14ac:dyDescent="0.2">
      <c r="A20" s="163"/>
      <c r="B20" s="35"/>
      <c r="C20" s="35"/>
      <c r="D20" s="35"/>
      <c r="E20" s="242"/>
      <c r="F20" s="276"/>
      <c r="G20" s="659"/>
      <c r="H20" s="659"/>
      <c r="I20" s="276"/>
      <c r="J20" s="660"/>
      <c r="K20" s="661"/>
      <c r="L20" s="661"/>
      <c r="M20" s="661"/>
      <c r="N20" s="662"/>
      <c r="O20" s="35"/>
      <c r="P20" s="273" t="str">
        <f>IF(OR(F20="",SUM(P21:$P$40)&gt;0),"",F20)</f>
        <v/>
      </c>
      <c r="Q20" s="243"/>
    </row>
    <row r="21" spans="1:17" s="19" customFormat="1" ht="12.75" customHeight="1" x14ac:dyDescent="0.2">
      <c r="A21" s="163"/>
      <c r="B21" s="35"/>
      <c r="C21" s="35"/>
      <c r="D21" s="35"/>
      <c r="E21" s="242"/>
      <c r="F21" s="276"/>
      <c r="G21" s="659"/>
      <c r="H21" s="659"/>
      <c r="I21" s="276"/>
      <c r="J21" s="660"/>
      <c r="K21" s="661"/>
      <c r="L21" s="661"/>
      <c r="M21" s="661"/>
      <c r="N21" s="662"/>
      <c r="O21" s="35"/>
      <c r="P21" s="273" t="str">
        <f>IF(OR(F21="",SUM(P22:$P$40)&gt;0),"",F21)</f>
        <v/>
      </c>
      <c r="Q21" s="243"/>
    </row>
    <row r="22" spans="1:17" s="19" customFormat="1" ht="12.75" customHeight="1" x14ac:dyDescent="0.2">
      <c r="A22" s="163"/>
      <c r="B22" s="35"/>
      <c r="C22" s="35"/>
      <c r="D22" s="35"/>
      <c r="E22" s="242"/>
      <c r="F22" s="276"/>
      <c r="G22" s="659"/>
      <c r="H22" s="659"/>
      <c r="I22" s="276"/>
      <c r="J22" s="660"/>
      <c r="K22" s="661"/>
      <c r="L22" s="661"/>
      <c r="M22" s="661"/>
      <c r="N22" s="662"/>
      <c r="O22" s="35"/>
      <c r="P22" s="273" t="str">
        <f>IF(OR(F22="",SUM(P23:$P$40)&gt;0),"",F22)</f>
        <v/>
      </c>
      <c r="Q22" s="243"/>
    </row>
    <row r="23" spans="1:17" s="19" customFormat="1" ht="12.75" customHeight="1" x14ac:dyDescent="0.2">
      <c r="A23" s="163"/>
      <c r="B23" s="35"/>
      <c r="C23" s="35"/>
      <c r="D23" s="35"/>
      <c r="E23" s="242"/>
      <c r="F23" s="276"/>
      <c r="G23" s="659"/>
      <c r="H23" s="659"/>
      <c r="I23" s="276"/>
      <c r="J23" s="660"/>
      <c r="K23" s="661"/>
      <c r="L23" s="661"/>
      <c r="M23" s="661"/>
      <c r="N23" s="662"/>
      <c r="O23" s="35"/>
      <c r="P23" s="273" t="str">
        <f>IF(OR(F23="",SUM(P24:$P$40)&gt;0),"",F23)</f>
        <v/>
      </c>
      <c r="Q23" s="243"/>
    </row>
    <row r="24" spans="1:17" s="19" customFormat="1" ht="12.75" customHeight="1" x14ac:dyDescent="0.2">
      <c r="A24" s="163"/>
      <c r="B24" s="35"/>
      <c r="C24" s="35"/>
      <c r="D24" s="35"/>
      <c r="E24" s="242"/>
      <c r="F24" s="276"/>
      <c r="G24" s="659"/>
      <c r="H24" s="659"/>
      <c r="I24" s="276"/>
      <c r="J24" s="660"/>
      <c r="K24" s="661"/>
      <c r="L24" s="661"/>
      <c r="M24" s="661"/>
      <c r="N24" s="662"/>
      <c r="O24" s="35"/>
      <c r="P24" s="273" t="str">
        <f>IF(OR(F24="",SUM(P25:$P$40)&gt;0),"",F24)</f>
        <v/>
      </c>
      <c r="Q24" s="243"/>
    </row>
    <row r="25" spans="1:17" s="19" customFormat="1" ht="12.75" customHeight="1" x14ac:dyDescent="0.2">
      <c r="A25" s="163"/>
      <c r="B25" s="35"/>
      <c r="C25" s="35"/>
      <c r="D25" s="35"/>
      <c r="E25" s="242"/>
      <c r="F25" s="276"/>
      <c r="G25" s="659"/>
      <c r="H25" s="659"/>
      <c r="I25" s="276"/>
      <c r="J25" s="660"/>
      <c r="K25" s="661"/>
      <c r="L25" s="661"/>
      <c r="M25" s="661"/>
      <c r="N25" s="662"/>
      <c r="O25" s="35"/>
      <c r="P25" s="273" t="str">
        <f>IF(OR(F25="",SUM(P26:$P$40)&gt;0),"",F25)</f>
        <v/>
      </c>
      <c r="Q25" s="243"/>
    </row>
    <row r="26" spans="1:17" s="19" customFormat="1" ht="12.75" customHeight="1" x14ac:dyDescent="0.2">
      <c r="A26" s="163"/>
      <c r="B26" s="35"/>
      <c r="C26" s="35"/>
      <c r="D26" s="35"/>
      <c r="E26" s="242"/>
      <c r="F26" s="276"/>
      <c r="G26" s="659"/>
      <c r="H26" s="659"/>
      <c r="I26" s="276"/>
      <c r="J26" s="660"/>
      <c r="K26" s="661"/>
      <c r="L26" s="661"/>
      <c r="M26" s="661"/>
      <c r="N26" s="662"/>
      <c r="O26" s="35"/>
      <c r="P26" s="273" t="str">
        <f>IF(OR(F26="",SUM(P27:$P$40)&gt;0),"",F26)</f>
        <v/>
      </c>
      <c r="Q26" s="243"/>
    </row>
    <row r="27" spans="1:17" s="19" customFormat="1" ht="12.75" customHeight="1" x14ac:dyDescent="0.2">
      <c r="A27" s="163"/>
      <c r="B27" s="35"/>
      <c r="C27" s="35"/>
      <c r="D27" s="449"/>
      <c r="E27" s="242"/>
      <c r="F27" s="276"/>
      <c r="G27" s="659"/>
      <c r="H27" s="659"/>
      <c r="I27" s="276"/>
      <c r="J27" s="660"/>
      <c r="K27" s="661"/>
      <c r="L27" s="661"/>
      <c r="M27" s="661"/>
      <c r="N27" s="662"/>
      <c r="O27" s="35"/>
      <c r="P27" s="273" t="str">
        <f>IF(OR(F27="",SUM(P28:$P$40)&gt;0),"",F27)</f>
        <v/>
      </c>
      <c r="Q27" s="243"/>
    </row>
    <row r="28" spans="1:17" ht="12.75" customHeight="1" x14ac:dyDescent="0.2">
      <c r="E28" s="242"/>
      <c r="F28" s="276"/>
      <c r="G28" s="659"/>
      <c r="H28" s="659"/>
      <c r="I28" s="276"/>
      <c r="J28" s="660"/>
      <c r="K28" s="661"/>
      <c r="L28" s="661"/>
      <c r="M28" s="661"/>
      <c r="N28" s="662"/>
      <c r="P28" s="273" t="str">
        <f>IF(OR(F28="",SUM(P29:$P$40)&gt;0),"",F28)</f>
        <v/>
      </c>
    </row>
    <row r="29" spans="1:17" ht="12.75" customHeight="1" x14ac:dyDescent="0.2">
      <c r="E29" s="242"/>
      <c r="F29" s="276"/>
      <c r="G29" s="659"/>
      <c r="H29" s="659"/>
      <c r="I29" s="276"/>
      <c r="J29" s="660"/>
      <c r="K29" s="661"/>
      <c r="L29" s="661"/>
      <c r="M29" s="661"/>
      <c r="N29" s="662"/>
      <c r="P29" s="273" t="str">
        <f>IF(OR(F29="",SUM(P30:$P$40)&gt;0),"",F29)</f>
        <v/>
      </c>
    </row>
    <row r="30" spans="1:17" ht="12.75" customHeight="1" x14ac:dyDescent="0.2">
      <c r="E30" s="242"/>
      <c r="F30" s="276"/>
      <c r="G30" s="659"/>
      <c r="H30" s="659"/>
      <c r="I30" s="276"/>
      <c r="J30" s="660"/>
      <c r="K30" s="661"/>
      <c r="L30" s="661"/>
      <c r="M30" s="661"/>
      <c r="N30" s="662"/>
      <c r="P30" s="273" t="str">
        <f>IF(OR(F30="",SUM(P31:$P$40)&gt;0),"",F30)</f>
        <v/>
      </c>
    </row>
    <row r="31" spans="1:17" ht="12.75" customHeight="1" x14ac:dyDescent="0.2">
      <c r="E31" s="242"/>
      <c r="F31" s="276"/>
      <c r="G31" s="659"/>
      <c r="H31" s="659"/>
      <c r="I31" s="276"/>
      <c r="J31" s="660"/>
      <c r="K31" s="661"/>
      <c r="L31" s="661"/>
      <c r="M31" s="661"/>
      <c r="N31" s="662"/>
      <c r="P31" s="273" t="str">
        <f>IF(OR(F31="",SUM(P32:$P$40)&gt;0),"",F31)</f>
        <v/>
      </c>
    </row>
    <row r="32" spans="1:17" ht="12.75" customHeight="1" x14ac:dyDescent="0.2">
      <c r="E32" s="242"/>
      <c r="F32" s="276"/>
      <c r="G32" s="659"/>
      <c r="H32" s="659"/>
      <c r="I32" s="276"/>
      <c r="J32" s="660"/>
      <c r="K32" s="661"/>
      <c r="L32" s="661"/>
      <c r="M32" s="661"/>
      <c r="N32" s="662"/>
      <c r="P32" s="273" t="str">
        <f>IF(OR(F32="",SUM(P33:$P$40)&gt;0),"",F32)</f>
        <v/>
      </c>
    </row>
    <row r="33" spans="1:17" ht="12.75" customHeight="1" x14ac:dyDescent="0.2">
      <c r="E33" s="242"/>
      <c r="F33" s="276"/>
      <c r="G33" s="659"/>
      <c r="H33" s="659"/>
      <c r="I33" s="276"/>
      <c r="J33" s="660"/>
      <c r="K33" s="661"/>
      <c r="L33" s="661"/>
      <c r="M33" s="661"/>
      <c r="N33" s="662"/>
      <c r="P33" s="273" t="str">
        <f>IF(OR(F33="",SUM(P34:$P$40)&gt;0),"",F33)</f>
        <v/>
      </c>
    </row>
    <row r="34" spans="1:17" ht="12.75" customHeight="1" x14ac:dyDescent="0.2">
      <c r="E34" s="242"/>
      <c r="F34" s="276"/>
      <c r="G34" s="659"/>
      <c r="H34" s="659"/>
      <c r="I34" s="276"/>
      <c r="J34" s="660"/>
      <c r="K34" s="661"/>
      <c r="L34" s="661"/>
      <c r="M34" s="661"/>
      <c r="N34" s="662"/>
      <c r="P34" s="273" t="str">
        <f>IF(OR(F34="",SUM(P35:$P$40)&gt;0),"",F34)</f>
        <v/>
      </c>
    </row>
    <row r="35" spans="1:17" ht="12.75" customHeight="1" x14ac:dyDescent="0.2">
      <c r="E35" s="242"/>
      <c r="F35" s="276"/>
      <c r="G35" s="659"/>
      <c r="H35" s="659"/>
      <c r="I35" s="276"/>
      <c r="J35" s="660"/>
      <c r="K35" s="661"/>
      <c r="L35" s="661"/>
      <c r="M35" s="661"/>
      <c r="N35" s="662"/>
      <c r="P35" s="273" t="str">
        <f>IF(OR(F35="",SUM(P36:$P$40)&gt;0),"",F35)</f>
        <v/>
      </c>
    </row>
    <row r="36" spans="1:17" ht="12.75" customHeight="1" x14ac:dyDescent="0.2">
      <c r="E36" s="242"/>
      <c r="F36" s="276"/>
      <c r="G36" s="659"/>
      <c r="H36" s="659"/>
      <c r="I36" s="276"/>
      <c r="J36" s="660"/>
      <c r="K36" s="661"/>
      <c r="L36" s="661"/>
      <c r="M36" s="661"/>
      <c r="N36" s="662"/>
      <c r="P36" s="273" t="str">
        <f>IF(OR(F36="",SUM(P37:$P$40)&gt;0),"",F36)</f>
        <v/>
      </c>
    </row>
    <row r="37" spans="1:17" ht="12.75" customHeight="1" x14ac:dyDescent="0.2">
      <c r="E37" s="242"/>
      <c r="F37" s="276"/>
      <c r="G37" s="659"/>
      <c r="H37" s="659"/>
      <c r="I37" s="276"/>
      <c r="J37" s="660"/>
      <c r="K37" s="661"/>
      <c r="L37" s="661"/>
      <c r="M37" s="661"/>
      <c r="N37" s="662"/>
      <c r="P37" s="273" t="str">
        <f>IF(OR(F37="",SUM(P38:$P$40)&gt;0),"",F37)</f>
        <v/>
      </c>
    </row>
    <row r="38" spans="1:17" ht="12.75" customHeight="1" x14ac:dyDescent="0.2">
      <c r="E38" s="242"/>
      <c r="F38" s="276"/>
      <c r="G38" s="659"/>
      <c r="H38" s="659"/>
      <c r="I38" s="276"/>
      <c r="J38" s="660"/>
      <c r="K38" s="661"/>
      <c r="L38" s="661"/>
      <c r="M38" s="661"/>
      <c r="N38" s="662"/>
      <c r="P38" s="273" t="str">
        <f>IF(OR(F38="",SUM(P39:$P$40)&gt;0),"",F38)</f>
        <v/>
      </c>
    </row>
    <row r="39" spans="1:17" ht="12.75" customHeight="1" x14ac:dyDescent="0.2">
      <c r="E39" s="242"/>
      <c r="F39" s="276"/>
      <c r="G39" s="659"/>
      <c r="H39" s="659"/>
      <c r="I39" s="276"/>
      <c r="J39" s="660"/>
      <c r="K39" s="661"/>
      <c r="L39" s="661"/>
      <c r="M39" s="661"/>
      <c r="N39" s="662"/>
      <c r="P39" s="273" t="str">
        <f>IF(OR(F39="",SUM(P40:$P$40)&gt;0),"",F39)</f>
        <v/>
      </c>
    </row>
    <row r="40" spans="1:17" ht="12.75" customHeight="1" x14ac:dyDescent="0.2"/>
    <row r="41" spans="1:17" s="19" customFormat="1" ht="12.75" customHeight="1" x14ac:dyDescent="0.2">
      <c r="A41" s="17"/>
      <c r="B41" s="35"/>
      <c r="C41" s="35"/>
      <c r="D41" s="663" t="str">
        <f>Translations!$C$75</f>
        <v xml:space="preserve">&lt;&lt;&lt; Haga clic aquí para ir a la hoja siguiente&gt;&gt;&gt; </v>
      </c>
      <c r="E41" s="663"/>
      <c r="F41" s="663"/>
      <c r="G41" s="663"/>
      <c r="H41" s="663"/>
      <c r="I41" s="663"/>
      <c r="J41" s="663"/>
      <c r="K41" s="663"/>
      <c r="L41" s="663"/>
      <c r="M41" s="663"/>
      <c r="N41" s="663"/>
      <c r="O41" s="18"/>
      <c r="P41" s="17"/>
      <c r="Q41" s="243"/>
    </row>
    <row r="42" spans="1:17" ht="12.75" customHeight="1" x14ac:dyDescent="0.2"/>
    <row r="43" spans="1:17" ht="12.75" customHeight="1" x14ac:dyDescent="0.2"/>
    <row r="44" spans="1:17" ht="12.75" customHeight="1" x14ac:dyDescent="0.2"/>
    <row r="45" spans="1:17" ht="12.75" customHeight="1" x14ac:dyDescent="0.2"/>
    <row r="46" spans="1:17" ht="12.75" customHeight="1" x14ac:dyDescent="0.2"/>
    <row r="47" spans="1:17" ht="12.75" customHeight="1" x14ac:dyDescent="0.2"/>
    <row r="48" spans="1:17"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sheetData>
  <sheetProtection sheet="1" objects="1" scenarios="1" formatCells="0" formatColumns="0" formatRows="0"/>
  <mergeCells count="65">
    <mergeCell ref="D41:N41"/>
    <mergeCell ref="D16:M16"/>
    <mergeCell ref="J35:N35"/>
    <mergeCell ref="J36:N36"/>
    <mergeCell ref="J37:N37"/>
    <mergeCell ref="J38:N38"/>
    <mergeCell ref="J39:N39"/>
    <mergeCell ref="J30:N30"/>
    <mergeCell ref="J31:N31"/>
    <mergeCell ref="J32:N32"/>
    <mergeCell ref="J33:N33"/>
    <mergeCell ref="J34:N34"/>
    <mergeCell ref="J25:N25"/>
    <mergeCell ref="J26:N26"/>
    <mergeCell ref="J27:N27"/>
    <mergeCell ref="J28:N28"/>
    <mergeCell ref="J29:N29"/>
    <mergeCell ref="J20:N20"/>
    <mergeCell ref="J21:N21"/>
    <mergeCell ref="J22:N22"/>
    <mergeCell ref="J23:N23"/>
    <mergeCell ref="J24:N24"/>
    <mergeCell ref="G33:H33"/>
    <mergeCell ref="G34:H34"/>
    <mergeCell ref="G35:H35"/>
    <mergeCell ref="G39:H39"/>
    <mergeCell ref="G36:H36"/>
    <mergeCell ref="G37:H37"/>
    <mergeCell ref="G38:H38"/>
    <mergeCell ref="G28:H28"/>
    <mergeCell ref="G29:H29"/>
    <mergeCell ref="G30:H30"/>
    <mergeCell ref="G31:H31"/>
    <mergeCell ref="G32:H32"/>
    <mergeCell ref="G27:H27"/>
    <mergeCell ref="G19:H19"/>
    <mergeCell ref="G26:H26"/>
    <mergeCell ref="G24:H24"/>
    <mergeCell ref="G25:H25"/>
    <mergeCell ref="G22:H22"/>
    <mergeCell ref="G23:H23"/>
    <mergeCell ref="G20:H20"/>
    <mergeCell ref="G21:H21"/>
    <mergeCell ref="K4:L4"/>
    <mergeCell ref="E4:F4"/>
    <mergeCell ref="B2:D4"/>
    <mergeCell ref="G2:H2"/>
    <mergeCell ref="I2:J2"/>
    <mergeCell ref="K2:L2"/>
    <mergeCell ref="J19:N19"/>
    <mergeCell ref="D13:N13"/>
    <mergeCell ref="M2:N2"/>
    <mergeCell ref="E3:F3"/>
    <mergeCell ref="G3:H3"/>
    <mergeCell ref="I3:J3"/>
    <mergeCell ref="K3:L3"/>
    <mergeCell ref="M3:N3"/>
    <mergeCell ref="D10:N10"/>
    <mergeCell ref="D11:N11"/>
    <mergeCell ref="D12:N12"/>
    <mergeCell ref="M4:N4"/>
    <mergeCell ref="D6:N7"/>
    <mergeCell ref="D8:N8"/>
    <mergeCell ref="G4:H4"/>
    <mergeCell ref="I4:J4"/>
  </mergeCells>
  <conditionalFormatting sqref="P2">
    <cfRule type="expression" dxfId="228" priority="1" stopIfTrue="1">
      <formula>$G$324</formula>
    </cfRule>
  </conditionalFormatting>
  <dataValidations count="1">
    <dataValidation type="list" allowBlank="1" showInputMessage="1" showErrorMessage="1" sqref="G20:H39" xr:uid="{00000000-0002-0000-0200-000000000000}">
      <formula1>Euconst_MMPstatus</formula1>
    </dataValidation>
  </dataValidations>
  <hyperlinks>
    <hyperlink ref="G2:H2" location="JUMP_TOC_Home" display="Table of contents" xr:uid="{00000000-0004-0000-0200-000000000000}"/>
    <hyperlink ref="E3:F3" location="JUMP_A_Top" display="Top of sheet" xr:uid="{00000000-0004-0000-0200-000001000000}"/>
    <hyperlink ref="I2:J2" location="JUMP_Guidelines_Home" display="Previous sheet" xr:uid="{00000000-0004-0000-0200-000002000000}"/>
    <hyperlink ref="E4:F4" location="JUMP_A_Bottom" display="End of sheet" xr:uid="{00000000-0004-0000-0200-000003000000}"/>
    <hyperlink ref="K2:L2" location="JUMP_B_I" display="JUMP_B_I" xr:uid="{00000000-0004-0000-0200-000004000000}"/>
    <hyperlink ref="D41:N41" location="JUMP_B_I" display="&lt;&lt;&lt; Click here to proceed to next sheet &gt;&gt;&gt; " xr:uid="{00000000-0004-0000-0200-000005000000}"/>
  </hyperlinks>
  <pageMargins left="0.7" right="0.7" top="0.78740157499999996" bottom="0.78740157499999996" header="0.3" footer="0.3"/>
  <pageSetup paperSize="9" scale="56" orientation="portrait" r:id="rId1"/>
  <colBreaks count="1" manualBreakCount="1">
    <brk id="1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
    <tabColor rgb="FF92D050"/>
  </sheetPr>
  <dimension ref="A1:Q79"/>
  <sheetViews>
    <sheetView topLeftCell="B1" workbookViewId="0">
      <pane ySplit="4" topLeftCell="A8" activePane="bottomLeft" state="frozen"/>
      <selection pane="bottomLeft" activeCell="D8" sqref="D8:N8"/>
    </sheetView>
  </sheetViews>
  <sheetFormatPr baseColWidth="10" defaultRowHeight="14.25" x14ac:dyDescent="0.2"/>
  <cols>
    <col min="1" max="1" width="5.7109375" style="163" hidden="1" customWidth="1"/>
    <col min="2" max="4" width="5.7109375" style="35" customWidth="1"/>
    <col min="5" max="14" width="12.7109375" style="35" customWidth="1"/>
    <col min="15" max="15" width="5.7109375" style="35" customWidth="1"/>
    <col min="16" max="16" width="11.42578125" style="163" hidden="1" customWidth="1"/>
    <col min="17" max="16384" width="11.42578125" style="243"/>
  </cols>
  <sheetData>
    <row r="1" spans="1:16" ht="12.75" hidden="1" customHeight="1" thickBot="1" x14ac:dyDescent="0.25">
      <c r="A1" s="163" t="s">
        <v>157</v>
      </c>
      <c r="B1" s="17"/>
      <c r="C1" s="17"/>
      <c r="D1" s="17"/>
      <c r="E1" s="17"/>
      <c r="F1" s="17"/>
      <c r="G1" s="17"/>
      <c r="H1" s="17"/>
      <c r="I1" s="17"/>
      <c r="J1" s="17"/>
      <c r="K1" s="17"/>
      <c r="L1" s="17"/>
      <c r="M1" s="17"/>
      <c r="N1" s="17"/>
      <c r="O1" s="17"/>
      <c r="P1" s="163" t="s">
        <v>157</v>
      </c>
    </row>
    <row r="2" spans="1:16" ht="15.75" customHeight="1" thickBot="1" x14ac:dyDescent="0.25">
      <c r="A2" s="17"/>
      <c r="B2" s="649" t="str">
        <f>Translations!$C$89</f>
        <v>B. 
InstData</v>
      </c>
      <c r="C2" s="650"/>
      <c r="D2" s="651"/>
      <c r="E2" s="296" t="str">
        <f>Translations!$C$2</f>
        <v>Navigation area:</v>
      </c>
      <c r="F2" s="297"/>
      <c r="G2" s="658" t="str">
        <f>Translations!$C$18</f>
        <v>Índice</v>
      </c>
      <c r="H2" s="572"/>
      <c r="I2" s="572" t="str">
        <f>Translations!$C$19</f>
        <v>Hoja anterior</v>
      </c>
      <c r="J2" s="572"/>
      <c r="K2" s="572" t="str">
        <f>Translations!$C$3</f>
        <v>Hoja siguiente</v>
      </c>
      <c r="L2" s="572"/>
      <c r="M2" s="572"/>
      <c r="N2" s="572"/>
      <c r="O2" s="18"/>
      <c r="P2" s="38"/>
    </row>
    <row r="3" spans="1:16" ht="12.75" customHeight="1" thickBot="1" x14ac:dyDescent="0.25">
      <c r="A3" s="17"/>
      <c r="B3" s="652"/>
      <c r="C3" s="653"/>
      <c r="D3" s="654"/>
      <c r="E3" s="572" t="str">
        <f>Translations!$C$4</f>
        <v>Principio de hoja</v>
      </c>
      <c r="F3" s="641"/>
      <c r="G3" s="642"/>
      <c r="H3" s="643"/>
      <c r="I3" s="643"/>
      <c r="J3" s="643"/>
      <c r="K3" s="643"/>
      <c r="L3" s="643"/>
      <c r="M3" s="643"/>
      <c r="N3" s="643"/>
      <c r="O3" s="18"/>
    </row>
    <row r="4" spans="1:16" ht="12.75" customHeight="1" thickBot="1" x14ac:dyDescent="0.25">
      <c r="A4" s="17"/>
      <c r="B4" s="655"/>
      <c r="C4" s="656"/>
      <c r="D4" s="657"/>
      <c r="E4" s="572" t="str">
        <f>Translations!$C$5</f>
        <v>Final de hoja</v>
      </c>
      <c r="F4" s="572"/>
      <c r="G4" s="648"/>
      <c r="H4" s="645"/>
      <c r="I4" s="645"/>
      <c r="J4" s="645"/>
      <c r="K4" s="645"/>
      <c r="L4" s="645"/>
      <c r="M4" s="644"/>
      <c r="N4" s="645"/>
      <c r="O4" s="18"/>
    </row>
    <row r="5" spans="1:16" ht="12.75" customHeight="1" x14ac:dyDescent="0.2">
      <c r="A5" s="17"/>
      <c r="O5" s="18"/>
    </row>
    <row r="6" spans="1:16" ht="18" x14ac:dyDescent="0.2">
      <c r="C6" s="2" t="s">
        <v>299</v>
      </c>
      <c r="D6" s="646" t="str">
        <f>Translations!$C$90</f>
        <v>DATOS DE LA INSTALACIÓN</v>
      </c>
      <c r="E6" s="646"/>
      <c r="F6" s="646"/>
      <c r="G6" s="646"/>
      <c r="H6" s="646"/>
      <c r="I6" s="646"/>
      <c r="J6" s="646"/>
      <c r="K6" s="646"/>
      <c r="L6" s="646"/>
      <c r="M6" s="646"/>
      <c r="N6" s="646"/>
    </row>
    <row r="7" spans="1:16" ht="12.75" customHeight="1" x14ac:dyDescent="0.2"/>
    <row r="8" spans="1:16" ht="15.75" x14ac:dyDescent="0.2">
      <c r="C8" s="241" t="s">
        <v>25</v>
      </c>
      <c r="D8" s="647" t="str">
        <f>Translations!$C$91</f>
        <v>Identificación de la instalación</v>
      </c>
      <c r="E8" s="647"/>
      <c r="F8" s="647"/>
      <c r="G8" s="647"/>
      <c r="H8" s="647"/>
      <c r="I8" s="647"/>
      <c r="J8" s="647"/>
      <c r="K8" s="647"/>
      <c r="L8" s="647"/>
      <c r="M8" s="647"/>
      <c r="N8" s="647"/>
    </row>
    <row r="9" spans="1:16" ht="12.75" customHeight="1" x14ac:dyDescent="0.2"/>
    <row r="10" spans="1:16" ht="15" x14ac:dyDescent="0.2">
      <c r="C10" s="442">
        <v>1</v>
      </c>
      <c r="D10" s="675" t="str">
        <f>Translations!$C$92</f>
        <v>Consentimiento para utilizar los datos contenidos en el presente archivo</v>
      </c>
      <c r="E10" s="675"/>
      <c r="F10" s="675"/>
      <c r="G10" s="675"/>
      <c r="H10" s="675"/>
      <c r="I10" s="675"/>
      <c r="J10" s="675"/>
      <c r="K10" s="675"/>
      <c r="L10" s="675"/>
      <c r="M10" s="675"/>
      <c r="N10" s="675"/>
    </row>
    <row r="11" spans="1:16" ht="5.0999999999999996" customHeight="1" thickBot="1" x14ac:dyDescent="0.25">
      <c r="C11" s="442"/>
      <c r="D11" s="442"/>
      <c r="E11" s="442"/>
      <c r="F11" s="442"/>
      <c r="G11" s="442"/>
      <c r="H11" s="442"/>
      <c r="I11" s="442"/>
      <c r="J11" s="442"/>
      <c r="K11" s="442"/>
      <c r="L11" s="442"/>
      <c r="M11" s="442"/>
      <c r="N11" s="442"/>
    </row>
    <row r="12" spans="1:16" s="19" customFormat="1" ht="5.0999999999999996" customHeight="1" x14ac:dyDescent="0.25">
      <c r="A12" s="21"/>
      <c r="B12" s="193"/>
      <c r="C12" s="381"/>
      <c r="D12" s="382"/>
      <c r="E12" s="382"/>
      <c r="F12" s="382"/>
      <c r="G12" s="382"/>
      <c r="H12" s="382"/>
      <c r="I12" s="382"/>
      <c r="J12" s="382"/>
      <c r="K12" s="382"/>
      <c r="L12" s="382"/>
      <c r="M12" s="383"/>
      <c r="N12" s="384"/>
      <c r="O12" s="35"/>
      <c r="P12" s="38"/>
    </row>
    <row r="13" spans="1:16" s="19" customFormat="1" ht="51" customHeight="1" x14ac:dyDescent="0.25">
      <c r="A13" s="21"/>
      <c r="B13" s="35"/>
      <c r="C13" s="385"/>
      <c r="D13" s="664" t="str">
        <f>Translations!$C$93</f>
        <v>La información contenida en el presente archivo será usada por la autoridad competente para determinar la asignación gratuita con arreglo al artículo 10 bis de la Directiva RCDE UE y por la Comisión Europea para actualizar los valores de referencia. Además, dicha información podrá ser notificada a la Comisión Europea, en parte o en su totalidad, si así se solicita, a efectos del examen de las medidas nacionales de aplicación con arreglo al artículo 11, apartado 1, de la Directiva RCDE UE.</v>
      </c>
      <c r="E13" s="664"/>
      <c r="F13" s="664"/>
      <c r="G13" s="664"/>
      <c r="H13" s="664"/>
      <c r="I13" s="664"/>
      <c r="J13" s="664"/>
      <c r="K13" s="664"/>
      <c r="L13" s="664"/>
      <c r="M13" s="664"/>
      <c r="N13" s="390"/>
      <c r="O13" s="35"/>
      <c r="P13" s="17"/>
    </row>
    <row r="14" spans="1:16" s="19" customFormat="1" ht="12.75" customHeight="1" x14ac:dyDescent="0.25">
      <c r="A14" s="21"/>
      <c r="B14" s="35"/>
      <c r="C14" s="385"/>
      <c r="D14" s="664" t="str">
        <f>Translations!$C$94</f>
        <v>Confirme que consiente el uso de la información contenida en el presente plan metodológico de seguimiento.</v>
      </c>
      <c r="E14" s="664"/>
      <c r="F14" s="664"/>
      <c r="G14" s="664"/>
      <c r="H14" s="664"/>
      <c r="I14" s="664"/>
      <c r="J14" s="664"/>
      <c r="K14" s="664"/>
      <c r="L14" s="664"/>
      <c r="M14" s="664"/>
      <c r="N14" s="390"/>
      <c r="O14" s="35"/>
      <c r="P14" s="17"/>
    </row>
    <row r="15" spans="1:16" s="19" customFormat="1" ht="12.75" x14ac:dyDescent="0.25">
      <c r="A15" s="21"/>
      <c r="B15" s="35"/>
      <c r="C15" s="385"/>
      <c r="D15" s="683"/>
      <c r="E15" s="683"/>
      <c r="F15" s="683"/>
      <c r="G15" s="683"/>
      <c r="H15" s="683"/>
      <c r="I15" s="683"/>
      <c r="J15" s="683"/>
      <c r="K15" s="683"/>
      <c r="L15" s="683"/>
      <c r="M15" s="683"/>
      <c r="N15" s="390"/>
      <c r="O15" s="35"/>
      <c r="P15" s="17"/>
    </row>
    <row r="16" spans="1:16" s="19" customFormat="1" ht="5.0999999999999996" customHeight="1" thickBot="1" x14ac:dyDescent="0.3">
      <c r="A16" s="21"/>
      <c r="B16" s="193"/>
      <c r="C16" s="386"/>
      <c r="D16" s="387"/>
      <c r="E16" s="387"/>
      <c r="F16" s="387"/>
      <c r="G16" s="387"/>
      <c r="H16" s="387"/>
      <c r="I16" s="387"/>
      <c r="J16" s="387"/>
      <c r="K16" s="387"/>
      <c r="L16" s="387"/>
      <c r="M16" s="388"/>
      <c r="N16" s="389"/>
      <c r="O16" s="35"/>
      <c r="P16" s="38"/>
    </row>
    <row r="17" spans="1:16" s="19" customFormat="1" ht="12.75" x14ac:dyDescent="0.25">
      <c r="A17" s="21"/>
      <c r="B17" s="35"/>
      <c r="C17" s="35"/>
      <c r="D17" s="35"/>
      <c r="E17" s="35"/>
      <c r="F17" s="35"/>
      <c r="G17" s="35"/>
      <c r="H17" s="35"/>
      <c r="I17" s="35"/>
      <c r="J17" s="35"/>
      <c r="K17" s="35"/>
      <c r="L17" s="35"/>
      <c r="M17" s="35"/>
      <c r="N17" s="35"/>
      <c r="O17" s="35"/>
      <c r="P17" s="17"/>
    </row>
    <row r="18" spans="1:16" ht="15" x14ac:dyDescent="0.2">
      <c r="C18" s="442">
        <v>2</v>
      </c>
      <c r="D18" s="675" t="str">
        <f>Translations!$C$95</f>
        <v>Información del titular</v>
      </c>
      <c r="E18" s="675"/>
      <c r="F18" s="675"/>
      <c r="G18" s="675"/>
      <c r="H18" s="675"/>
      <c r="I18" s="675"/>
      <c r="J18" s="675"/>
      <c r="K18" s="675"/>
      <c r="L18" s="675"/>
      <c r="M18" s="675"/>
      <c r="N18" s="675"/>
    </row>
    <row r="19" spans="1:16" s="19" customFormat="1" ht="4.9000000000000004" customHeight="1" x14ac:dyDescent="0.25">
      <c r="A19" s="160"/>
      <c r="B19" s="35"/>
      <c r="C19" s="161"/>
      <c r="D19" s="443"/>
      <c r="E19" s="443"/>
      <c r="F19" s="443"/>
      <c r="G19" s="443"/>
      <c r="H19" s="374"/>
      <c r="I19" s="443"/>
      <c r="J19" s="15"/>
      <c r="K19" s="162"/>
      <c r="L19" s="162"/>
      <c r="M19" s="162"/>
      <c r="N19" s="162"/>
      <c r="O19" s="35"/>
      <c r="P19" s="163"/>
    </row>
    <row r="20" spans="1:16" s="19" customFormat="1" ht="12.75" customHeight="1" x14ac:dyDescent="0.2">
      <c r="A20" s="160"/>
      <c r="B20" s="35"/>
      <c r="C20" s="161"/>
      <c r="D20" s="443" t="s">
        <v>26</v>
      </c>
      <c r="E20" s="681" t="str">
        <f>Translations!$C$96</f>
        <v>Nombre del titular</v>
      </c>
      <c r="F20" s="681"/>
      <c r="G20" s="681"/>
      <c r="H20" s="682"/>
      <c r="I20" s="684"/>
      <c r="J20" s="685"/>
      <c r="K20" s="685"/>
      <c r="L20" s="686"/>
      <c r="M20" s="162"/>
      <c r="N20" s="162"/>
      <c r="O20" s="35"/>
      <c r="P20" s="163"/>
    </row>
    <row r="21" spans="1:16" s="19" customFormat="1" ht="4.9000000000000004" customHeight="1" x14ac:dyDescent="0.25">
      <c r="A21" s="160"/>
      <c r="B21" s="35"/>
      <c r="C21" s="161"/>
      <c r="D21" s="443"/>
      <c r="E21" s="443"/>
      <c r="F21" s="443"/>
      <c r="G21" s="443"/>
      <c r="H21" s="374"/>
      <c r="I21" s="162"/>
      <c r="J21" s="162"/>
      <c r="K21" s="162"/>
      <c r="L21" s="162"/>
      <c r="M21" s="123"/>
      <c r="N21" s="220"/>
      <c r="O21" s="35"/>
      <c r="P21" s="163"/>
    </row>
    <row r="22" spans="1:16" s="19" customFormat="1" ht="12.75" customHeight="1" x14ac:dyDescent="0.2">
      <c r="A22" s="160"/>
      <c r="B22" s="35"/>
      <c r="C22" s="161"/>
      <c r="D22" s="443" t="s">
        <v>27</v>
      </c>
      <c r="E22" s="681" t="str">
        <f>Translations!$C$97</f>
        <v>Estado miembro</v>
      </c>
      <c r="F22" s="681"/>
      <c r="G22" s="681"/>
      <c r="H22" s="682"/>
      <c r="I22" s="678"/>
      <c r="J22" s="679"/>
      <c r="K22" s="679"/>
      <c r="L22" s="680"/>
      <c r="M22" s="123"/>
      <c r="N22" s="220"/>
      <c r="O22" s="35"/>
      <c r="P22" s="163"/>
    </row>
    <row r="23" spans="1:16" s="19" customFormat="1" ht="4.9000000000000004" customHeight="1" x14ac:dyDescent="0.25">
      <c r="A23" s="160"/>
      <c r="B23" s="35"/>
      <c r="C23" s="161"/>
      <c r="D23" s="443"/>
      <c r="E23" s="443"/>
      <c r="F23" s="443"/>
      <c r="G23" s="443"/>
      <c r="H23" s="374"/>
      <c r="I23" s="162"/>
      <c r="J23" s="162"/>
      <c r="K23" s="162"/>
      <c r="L23" s="162"/>
      <c r="M23" s="123"/>
      <c r="N23" s="220"/>
      <c r="O23" s="35"/>
      <c r="P23" s="163"/>
    </row>
    <row r="24" spans="1:16" s="19" customFormat="1" ht="12.75" customHeight="1" x14ac:dyDescent="0.2">
      <c r="A24" s="160"/>
      <c r="B24" s="35"/>
      <c r="C24" s="161"/>
      <c r="D24" s="443" t="s">
        <v>252</v>
      </c>
      <c r="E24" s="681" t="str">
        <f>Translations!$C$98</f>
        <v>Identificador de la Autorización de Emisión de GEI</v>
      </c>
      <c r="F24" s="681"/>
      <c r="G24" s="681"/>
      <c r="H24" s="681"/>
      <c r="I24" s="687" t="str">
        <f>Translations!$C$99</f>
        <v>Código de Estado miembro/AC</v>
      </c>
      <c r="J24" s="688"/>
      <c r="K24" s="678"/>
      <c r="L24" s="680"/>
      <c r="M24" s="162"/>
      <c r="N24" s="162"/>
      <c r="O24" s="35"/>
      <c r="P24" s="163"/>
    </row>
    <row r="25" spans="1:16" s="19" customFormat="1" ht="5.0999999999999996" customHeight="1" x14ac:dyDescent="0.2">
      <c r="A25" s="160"/>
      <c r="B25" s="35"/>
      <c r="C25" s="161"/>
      <c r="D25" s="161"/>
      <c r="E25" s="162"/>
      <c r="F25" s="162"/>
      <c r="G25" s="162"/>
      <c r="H25" s="162"/>
      <c r="I25" s="162"/>
      <c r="J25" s="162"/>
      <c r="K25" s="162"/>
      <c r="L25" s="162"/>
      <c r="M25" s="162"/>
      <c r="N25" s="162"/>
      <c r="O25" s="35"/>
      <c r="P25" s="163"/>
    </row>
    <row r="26" spans="1:16" s="19" customFormat="1" ht="12.75" customHeight="1" x14ac:dyDescent="0.2">
      <c r="A26" s="160"/>
      <c r="B26" s="35"/>
      <c r="C26" s="161"/>
      <c r="D26" s="443" t="s">
        <v>29</v>
      </c>
      <c r="E26" s="681" t="str">
        <f>Translations!$C$100</f>
        <v>Autoridad competente de la Comunidad Autónoma:</v>
      </c>
      <c r="F26" s="681"/>
      <c r="G26" s="681"/>
      <c r="H26" s="682"/>
      <c r="I26" s="678"/>
      <c r="J26" s="679"/>
      <c r="K26" s="679"/>
      <c r="L26" s="680"/>
      <c r="M26" s="162"/>
      <c r="N26" s="162"/>
      <c r="O26" s="35"/>
      <c r="P26" s="163"/>
    </row>
    <row r="27" spans="1:16" s="19" customFormat="1" ht="12.75" customHeight="1" x14ac:dyDescent="0.2">
      <c r="A27" s="160"/>
      <c r="B27" s="35"/>
      <c r="C27" s="161"/>
      <c r="D27" s="443"/>
      <c r="E27" s="124"/>
      <c r="F27" s="443"/>
      <c r="G27" s="443"/>
      <c r="H27" s="162"/>
      <c r="I27" s="125"/>
      <c r="J27" s="125"/>
      <c r="K27" s="125"/>
      <c r="L27" s="125"/>
      <c r="M27" s="162"/>
      <c r="N27" s="162"/>
      <c r="O27" s="35"/>
      <c r="P27" s="163"/>
    </row>
    <row r="28" spans="1:16" ht="15" x14ac:dyDescent="0.2">
      <c r="C28" s="442">
        <v>3</v>
      </c>
      <c r="D28" s="675" t="str">
        <f>Translations!$C$101</f>
        <v>Información sobre su instalación</v>
      </c>
      <c r="E28" s="675"/>
      <c r="F28" s="675"/>
      <c r="G28" s="675"/>
      <c r="H28" s="675"/>
      <c r="I28" s="675"/>
      <c r="J28" s="675"/>
      <c r="K28" s="675"/>
      <c r="L28" s="675"/>
      <c r="M28" s="675"/>
      <c r="N28" s="675"/>
    </row>
    <row r="29" spans="1:16" s="19" customFormat="1" ht="5.0999999999999996" customHeight="1" x14ac:dyDescent="0.2">
      <c r="A29" s="160"/>
      <c r="B29" s="35"/>
      <c r="C29" s="161"/>
      <c r="D29" s="126"/>
      <c r="E29" s="444"/>
      <c r="F29" s="444"/>
      <c r="G29" s="444"/>
      <c r="H29" s="444"/>
      <c r="I29" s="444"/>
      <c r="J29" s="444"/>
      <c r="K29" s="444"/>
      <c r="L29" s="444"/>
      <c r="M29" s="162"/>
      <c r="N29" s="162"/>
      <c r="O29" s="35"/>
      <c r="P29" s="163"/>
    </row>
    <row r="30" spans="1:16" s="19" customFormat="1" ht="12.75" customHeight="1" x14ac:dyDescent="0.2">
      <c r="A30" s="164"/>
      <c r="B30" s="35"/>
      <c r="C30" s="165"/>
      <c r="D30" s="127" t="s">
        <v>26</v>
      </c>
      <c r="E30" s="127" t="str">
        <f>Translations!$C$102</f>
        <v>Nombre de la instalación y del lugar en el que se ubica:</v>
      </c>
      <c r="F30" s="166"/>
      <c r="G30" s="166"/>
      <c r="H30" s="166"/>
      <c r="I30" s="167"/>
      <c r="J30" s="128"/>
      <c r="K30" s="167"/>
      <c r="L30" s="167"/>
      <c r="M30" s="167"/>
      <c r="N30" s="167"/>
      <c r="O30" s="35"/>
      <c r="P30" s="163"/>
    </row>
    <row r="31" spans="1:16" s="19" customFormat="1" ht="4.9000000000000004" customHeight="1" x14ac:dyDescent="0.2">
      <c r="A31" s="160"/>
      <c r="B31" s="35"/>
      <c r="C31" s="161"/>
      <c r="D31" s="161"/>
      <c r="E31" s="445"/>
      <c r="F31" s="445"/>
      <c r="G31" s="445"/>
      <c r="H31" s="445"/>
      <c r="I31" s="162"/>
      <c r="J31" s="162"/>
      <c r="K31" s="162"/>
      <c r="L31" s="162"/>
      <c r="M31" s="129"/>
      <c r="N31" s="162"/>
      <c r="O31" s="35"/>
      <c r="P31" s="163"/>
    </row>
    <row r="32" spans="1:16" s="19" customFormat="1" ht="12.75" customHeight="1" x14ac:dyDescent="0.2">
      <c r="A32" s="160"/>
      <c r="B32" s="35"/>
      <c r="C32" s="161"/>
      <c r="D32" s="130" t="s">
        <v>32</v>
      </c>
      <c r="E32" s="668" t="str">
        <f>Translations!$C$12</f>
        <v>Nombre de la instalación:</v>
      </c>
      <c r="F32" s="668"/>
      <c r="G32" s="668"/>
      <c r="H32" s="669"/>
      <c r="I32" s="689"/>
      <c r="J32" s="689"/>
      <c r="K32" s="689"/>
      <c r="L32" s="689"/>
      <c r="M32" s="35"/>
      <c r="N32" s="35"/>
      <c r="O32" s="35"/>
      <c r="P32" s="163"/>
    </row>
    <row r="33" spans="1:16" s="19" customFormat="1" ht="12.75" customHeight="1" x14ac:dyDescent="0.2">
      <c r="A33" s="160"/>
      <c r="B33" s="35"/>
      <c r="C33" s="161"/>
      <c r="D33" s="130" t="s">
        <v>33</v>
      </c>
      <c r="E33" s="668" t="str">
        <f>Translations!$C$103</f>
        <v>Nombre del lugar:</v>
      </c>
      <c r="F33" s="668"/>
      <c r="G33" s="668"/>
      <c r="H33" s="669"/>
      <c r="I33" s="689"/>
      <c r="J33" s="689"/>
      <c r="K33" s="689"/>
      <c r="L33" s="689"/>
      <c r="M33" s="35"/>
      <c r="N33" s="35"/>
      <c r="O33" s="35"/>
      <c r="P33" s="163"/>
    </row>
    <row r="34" spans="1:16" s="19" customFormat="1" ht="12.75" customHeight="1" x14ac:dyDescent="0.2">
      <c r="A34" s="160"/>
      <c r="B34" s="35"/>
      <c r="C34" s="161"/>
      <c r="D34" s="130" t="s">
        <v>34</v>
      </c>
      <c r="E34" s="668" t="str">
        <f>Translations!$C$104</f>
        <v>Identificador de la instalación en el Registro de la Unión: 
(como en el formulario del «Informe sobre los datos de referencia», Hoja A, celda J25):</v>
      </c>
      <c r="F34" s="668"/>
      <c r="G34" s="668"/>
      <c r="H34" s="669"/>
      <c r="I34" s="689"/>
      <c r="J34" s="689"/>
      <c r="K34" s="689"/>
      <c r="L34" s="689"/>
      <c r="M34" s="35"/>
      <c r="N34" s="35"/>
      <c r="O34" s="35"/>
      <c r="P34" s="163"/>
    </row>
    <row r="35" spans="1:16" s="19" customFormat="1" ht="33.75" customHeight="1" x14ac:dyDescent="0.2">
      <c r="A35" s="160"/>
      <c r="B35" s="35"/>
      <c r="C35" s="161"/>
      <c r="D35" s="161"/>
      <c r="E35" s="677" t="str">
        <f>Translations!$C$105</f>
        <v>Es el código ID asignado a la instalación que puede encontrarse en la columna de Código ID (*) de la lista de instalaciones del siguiente enlace: https://www.miteco.gob.es/content/dam/miteco/es/cambio-climatico/temas/comercio-de-derechos-de-emision/instalaciones-fijas/Listado_Inst_cods_FaseIV_WEB.pdf</v>
      </c>
      <c r="F35" s="677"/>
      <c r="G35" s="677"/>
      <c r="H35" s="677"/>
      <c r="I35" s="677"/>
      <c r="J35" s="677"/>
      <c r="K35" s="677"/>
      <c r="L35" s="677"/>
      <c r="M35" s="35"/>
      <c r="N35" s="35"/>
      <c r="O35" s="35"/>
      <c r="P35" s="163"/>
    </row>
    <row r="36" spans="1:16" s="19" customFormat="1" ht="25.5" customHeight="1" x14ac:dyDescent="0.2">
      <c r="A36" s="160"/>
      <c r="B36" s="35"/>
      <c r="C36" s="161"/>
      <c r="D36" s="161"/>
      <c r="E36" s="677" t="str">
        <f>Translations!$C$810</f>
        <v>Por ejemplo, si el identificador en el Registro es «ES000000000123456», introduzca aquí «123456». Junto con el Estado miembro seleccionado en (c), este ID de Registro (ID único) se mostrará automáticamente en (f) a continuación.</v>
      </c>
      <c r="F36" s="677"/>
      <c r="G36" s="677"/>
      <c r="H36" s="677"/>
      <c r="I36" s="677"/>
      <c r="J36" s="677"/>
      <c r="K36" s="677"/>
      <c r="L36" s="677"/>
      <c r="M36" s="35"/>
      <c r="N36" s="35"/>
      <c r="O36" s="35"/>
      <c r="P36" s="163"/>
    </row>
    <row r="37" spans="1:16" s="19" customFormat="1" ht="12.75" customHeight="1" x14ac:dyDescent="0.2">
      <c r="A37" s="160"/>
      <c r="B37" s="35"/>
      <c r="C37" s="161"/>
      <c r="D37" s="130" t="s">
        <v>35</v>
      </c>
      <c r="E37" s="693" t="str">
        <f>Translations!$C$107</f>
        <v>Identificador único para la notificación a la Comisión:
(como en el formulario del «informe sobre los datos de referencia», Hoja A, celda J29):</v>
      </c>
      <c r="F37" s="691"/>
      <c r="G37" s="691"/>
      <c r="H37" s="444"/>
      <c r="I37" s="692" t="str">
        <f>IF(AND(NOT(ISBLANK(I22)),ISNUMBER(I34)),CONCATENATE(INDEX(EUconst_MSlistEUTLcodes,MATCH(I22,EUconst_MSlist,0)),TEXT(I34,"000000000000000")),"")</f>
        <v/>
      </c>
      <c r="J37" s="692"/>
      <c r="K37" s="692"/>
      <c r="L37" s="692"/>
      <c r="M37" s="35"/>
      <c r="N37" s="35"/>
      <c r="O37" s="35"/>
      <c r="P37" s="163"/>
    </row>
    <row r="38" spans="1:16" s="19" customFormat="1" ht="5.0999999999999996" customHeight="1" x14ac:dyDescent="0.2">
      <c r="A38" s="160"/>
      <c r="B38" s="35"/>
      <c r="C38" s="161"/>
      <c r="D38" s="161"/>
      <c r="E38" s="444"/>
      <c r="F38" s="444"/>
      <c r="G38" s="444"/>
      <c r="H38" s="444"/>
      <c r="I38" s="444"/>
      <c r="J38" s="444"/>
      <c r="K38" s="444"/>
      <c r="L38" s="444"/>
      <c r="M38" s="35"/>
      <c r="N38" s="35"/>
      <c r="O38" s="35"/>
      <c r="P38" s="163"/>
    </row>
    <row r="39" spans="1:16" s="19" customFormat="1" ht="12.75" customHeight="1" x14ac:dyDescent="0.2">
      <c r="A39" s="160"/>
      <c r="B39" s="35"/>
      <c r="C39" s="161"/>
      <c r="D39" s="161"/>
      <c r="E39" s="673" t="str">
        <f>Translations!$C$108</f>
        <v xml:space="preserve">Este identificador único para la notificación a la Comisión aparecerá automáticamente, a partir del nombre del Estado miembro seleccionado 2.(b) y del Identificador de la instalación en el Registro de la Unión 3.(a)iii.
En el documento https://www.miteco.gob.es/content/dam/miteco/es/cambio-climatico/temas/comercio-de-derechos-de-emision/instalaciones-fijas/Listado_Inst_cods_FaseIV_WEB.pdf  encontrará una descripción de los diferentes códigos asociados a cada instalación.   
</v>
      </c>
      <c r="F39" s="674"/>
      <c r="G39" s="674"/>
      <c r="H39" s="674"/>
      <c r="I39" s="674"/>
      <c r="J39" s="674"/>
      <c r="K39" s="674"/>
      <c r="L39" s="674"/>
      <c r="M39" s="674"/>
      <c r="N39" s="674"/>
      <c r="O39" s="35"/>
      <c r="P39" s="163"/>
    </row>
    <row r="40" spans="1:16" s="19" customFormat="1" ht="12.75" customHeight="1" x14ac:dyDescent="0.2">
      <c r="A40" s="160"/>
      <c r="B40" s="35"/>
      <c r="C40" s="161"/>
      <c r="D40" s="161"/>
      <c r="E40" s="162"/>
      <c r="F40" s="162"/>
      <c r="G40" s="162"/>
      <c r="H40" s="162"/>
      <c r="I40" s="162"/>
      <c r="J40" s="162"/>
      <c r="K40" s="162"/>
      <c r="L40" s="162"/>
      <c r="M40" s="162"/>
      <c r="N40" s="162"/>
      <c r="O40" s="35"/>
      <c r="P40" s="163"/>
    </row>
    <row r="41" spans="1:16" s="19" customFormat="1" ht="12.75" customHeight="1" x14ac:dyDescent="0.2">
      <c r="A41" s="160"/>
      <c r="B41" s="35"/>
      <c r="C41" s="161"/>
      <c r="D41" s="131" t="s">
        <v>27</v>
      </c>
      <c r="E41" s="690" t="str">
        <f>Translations!$C$109</f>
        <v>Dirección/ubicación del lugar en el que se encuentra la instalación:</v>
      </c>
      <c r="F41" s="691"/>
      <c r="G41" s="691"/>
      <c r="H41" s="691"/>
      <c r="I41" s="691"/>
      <c r="J41" s="691"/>
      <c r="K41" s="162"/>
      <c r="L41" s="162"/>
      <c r="M41" s="162"/>
      <c r="N41" s="162"/>
      <c r="O41" s="35"/>
      <c r="P41" s="163"/>
    </row>
    <row r="42" spans="1:16" s="19" customFormat="1" ht="5.0999999999999996" customHeight="1" x14ac:dyDescent="0.2">
      <c r="A42" s="160"/>
      <c r="B42" s="35"/>
      <c r="C42" s="161"/>
      <c r="D42" s="161"/>
      <c r="E42" s="162"/>
      <c r="F42" s="162"/>
      <c r="G42" s="162"/>
      <c r="H42" s="162"/>
      <c r="I42" s="162"/>
      <c r="J42" s="162"/>
      <c r="K42" s="162"/>
      <c r="L42" s="162"/>
      <c r="M42" s="162"/>
      <c r="N42" s="162"/>
      <c r="O42" s="35"/>
      <c r="P42" s="163"/>
    </row>
    <row r="43" spans="1:16" s="19" customFormat="1" ht="12.75" customHeight="1" x14ac:dyDescent="0.2">
      <c r="A43" s="160"/>
      <c r="B43" s="35"/>
      <c r="C43" s="161"/>
      <c r="D43" s="130" t="s">
        <v>32</v>
      </c>
      <c r="E43" s="668" t="str">
        <f>Translations!$C$110</f>
        <v>Dirección (línea 1):</v>
      </c>
      <c r="F43" s="668"/>
      <c r="G43" s="668"/>
      <c r="H43" s="669"/>
      <c r="I43" s="670"/>
      <c r="J43" s="671"/>
      <c r="K43" s="671"/>
      <c r="L43" s="672"/>
      <c r="M43" s="162"/>
      <c r="N43" s="162"/>
      <c r="O43" s="35"/>
      <c r="P43" s="163"/>
    </row>
    <row r="44" spans="1:16" s="19" customFormat="1" ht="12.75" customHeight="1" x14ac:dyDescent="0.2">
      <c r="A44" s="160"/>
      <c r="B44" s="35"/>
      <c r="C44" s="161"/>
      <c r="D44" s="130" t="s">
        <v>33</v>
      </c>
      <c r="E44" s="668" t="str">
        <f>Translations!$C$111</f>
        <v>Dirección (línea 2):</v>
      </c>
      <c r="F44" s="668"/>
      <c r="G44" s="668"/>
      <c r="H44" s="669"/>
      <c r="I44" s="670"/>
      <c r="J44" s="671"/>
      <c r="K44" s="671"/>
      <c r="L44" s="672"/>
      <c r="M44" s="162"/>
      <c r="N44" s="162"/>
      <c r="O44" s="35"/>
      <c r="P44" s="163"/>
    </row>
    <row r="45" spans="1:16" s="19" customFormat="1" ht="12.75" customHeight="1" x14ac:dyDescent="0.2">
      <c r="A45" s="160"/>
      <c r="B45" s="35"/>
      <c r="C45" s="161"/>
      <c r="D45" s="130" t="s">
        <v>34</v>
      </c>
      <c r="E45" s="668" t="str">
        <f>Translations!$C$112</f>
        <v>Localidad:</v>
      </c>
      <c r="F45" s="668"/>
      <c r="G45" s="668"/>
      <c r="H45" s="669"/>
      <c r="I45" s="670"/>
      <c r="J45" s="671"/>
      <c r="K45" s="671"/>
      <c r="L45" s="672"/>
      <c r="M45" s="162"/>
      <c r="N45" s="162"/>
      <c r="O45" s="35"/>
      <c r="P45" s="163"/>
    </row>
    <row r="46" spans="1:16" s="19" customFormat="1" ht="12.75" customHeight="1" x14ac:dyDescent="0.2">
      <c r="A46" s="160"/>
      <c r="B46" s="35"/>
      <c r="C46" s="161"/>
      <c r="D46" s="130" t="s">
        <v>35</v>
      </c>
      <c r="E46" s="668" t="str">
        <f>Translations!$C$113</f>
        <v>Provincia/Comunidad Autónoma:</v>
      </c>
      <c r="F46" s="668"/>
      <c r="G46" s="668"/>
      <c r="H46" s="669"/>
      <c r="I46" s="670"/>
      <c r="J46" s="671"/>
      <c r="K46" s="671"/>
      <c r="L46" s="672"/>
      <c r="M46" s="162"/>
      <c r="N46" s="162"/>
      <c r="O46" s="35"/>
      <c r="P46" s="163"/>
    </row>
    <row r="47" spans="1:16" s="19" customFormat="1" ht="12.75" customHeight="1" x14ac:dyDescent="0.2">
      <c r="A47" s="160"/>
      <c r="B47" s="35"/>
      <c r="C47" s="161"/>
      <c r="D47" s="130" t="s">
        <v>36</v>
      </c>
      <c r="E47" s="668" t="str">
        <f>Translations!$C$114</f>
        <v>Código postal:</v>
      </c>
      <c r="F47" s="668"/>
      <c r="G47" s="668"/>
      <c r="H47" s="669"/>
      <c r="I47" s="670"/>
      <c r="J47" s="671"/>
      <c r="K47" s="671"/>
      <c r="L47" s="672"/>
      <c r="M47" s="162"/>
      <c r="N47" s="162"/>
      <c r="O47" s="35"/>
      <c r="P47" s="163"/>
    </row>
    <row r="48" spans="1:16" s="19" customFormat="1" ht="12.75" customHeight="1" x14ac:dyDescent="0.2">
      <c r="A48" s="160"/>
      <c r="B48" s="35"/>
      <c r="C48" s="161"/>
      <c r="D48" s="130" t="s">
        <v>37</v>
      </c>
      <c r="E48" s="668" t="str">
        <f>Translations!$C$115</f>
        <v>País:</v>
      </c>
      <c r="F48" s="668"/>
      <c r="G48" s="668"/>
      <c r="H48" s="669"/>
      <c r="I48" s="670"/>
      <c r="J48" s="671"/>
      <c r="K48" s="671"/>
      <c r="L48" s="672"/>
      <c r="M48" s="162"/>
      <c r="N48" s="162"/>
      <c r="O48" s="35"/>
      <c r="P48" s="163"/>
    </row>
    <row r="49" spans="1:16" s="19" customFormat="1" ht="4.9000000000000004" customHeight="1" x14ac:dyDescent="0.2">
      <c r="A49" s="160"/>
      <c r="B49" s="35"/>
      <c r="C49" s="161"/>
      <c r="D49" s="168"/>
      <c r="E49" s="123"/>
      <c r="F49" s="169"/>
      <c r="G49" s="132"/>
      <c r="H49" s="162"/>
      <c r="I49" s="162"/>
      <c r="J49" s="162"/>
      <c r="K49" s="162"/>
      <c r="L49" s="162"/>
      <c r="M49" s="162"/>
      <c r="N49" s="162"/>
      <c r="O49" s="35"/>
      <c r="P49" s="163"/>
    </row>
    <row r="50" spans="1:16" s="19" customFormat="1" ht="12.75" customHeight="1" x14ac:dyDescent="0.2">
      <c r="A50" s="160"/>
      <c r="B50" s="35"/>
      <c r="C50" s="161"/>
      <c r="D50" s="161"/>
      <c r="E50" s="673" t="str">
        <f>Translations!$C$116</f>
        <v>Espacio reservado para incluir posibles orientaciones específicas del Estado miembro a propósito de las coordenadas de referencia.</v>
      </c>
      <c r="F50" s="674"/>
      <c r="G50" s="674"/>
      <c r="H50" s="674"/>
      <c r="I50" s="674"/>
      <c r="J50" s="674"/>
      <c r="K50" s="674"/>
      <c r="L50" s="674"/>
      <c r="M50" s="674"/>
      <c r="N50" s="674"/>
      <c r="O50" s="35"/>
      <c r="P50" s="163"/>
    </row>
    <row r="51" spans="1:16" s="19" customFormat="1" ht="12.75" customHeight="1" x14ac:dyDescent="0.2">
      <c r="A51" s="160"/>
      <c r="B51" s="35"/>
      <c r="C51" s="161"/>
      <c r="D51" s="161"/>
      <c r="E51" s="162"/>
      <c r="F51" s="162"/>
      <c r="G51" s="162"/>
      <c r="H51" s="162"/>
      <c r="I51" s="162"/>
      <c r="J51" s="162"/>
      <c r="K51" s="162"/>
      <c r="L51" s="162"/>
      <c r="M51" s="162"/>
      <c r="N51" s="162"/>
      <c r="O51" s="35"/>
      <c r="P51" s="163"/>
    </row>
    <row r="52" spans="1:16" ht="15" x14ac:dyDescent="0.2">
      <c r="C52" s="442">
        <v>4</v>
      </c>
      <c r="D52" s="675" t="str">
        <f>Translations!$C$117</f>
        <v xml:space="preserve">Datos de contacto </v>
      </c>
      <c r="E52" s="675"/>
      <c r="F52" s="675"/>
      <c r="G52" s="675"/>
      <c r="H52" s="675"/>
      <c r="I52" s="675"/>
      <c r="J52" s="675"/>
      <c r="K52" s="675"/>
      <c r="L52" s="675"/>
      <c r="M52" s="675"/>
      <c r="N52" s="675"/>
    </row>
    <row r="53" spans="1:16" s="19" customFormat="1" ht="5.0999999999999996" customHeight="1" x14ac:dyDescent="0.2">
      <c r="A53" s="160"/>
      <c r="B53" s="35"/>
      <c r="C53" s="161"/>
      <c r="D53" s="161"/>
      <c r="E53" s="162"/>
      <c r="F53" s="162"/>
      <c r="G53" s="162"/>
      <c r="H53" s="162"/>
      <c r="I53" s="162"/>
      <c r="J53" s="162"/>
      <c r="K53" s="162"/>
      <c r="L53" s="162"/>
      <c r="M53" s="162"/>
      <c r="N53" s="162"/>
      <c r="O53" s="35"/>
      <c r="P53" s="163"/>
    </row>
    <row r="54" spans="1:16" s="19" customFormat="1" ht="12.75" customHeight="1" x14ac:dyDescent="0.2">
      <c r="A54" s="160"/>
      <c r="B54" s="35"/>
      <c r="C54" s="161"/>
      <c r="D54" s="161"/>
      <c r="E54" s="676" t="str">
        <f>Translations!$C$118</f>
        <v>¿Con quién podemos contactar en relación con su plan metodológico de seguimiento?</v>
      </c>
      <c r="F54" s="676"/>
      <c r="G54" s="676"/>
      <c r="H54" s="676"/>
      <c r="I54" s="676"/>
      <c r="J54" s="676"/>
      <c r="K54" s="676"/>
      <c r="L54" s="676"/>
      <c r="M54" s="162"/>
      <c r="N54" s="162"/>
      <c r="O54" s="35"/>
      <c r="P54" s="163"/>
    </row>
    <row r="55" spans="1:16" s="19" customFormat="1" ht="24.75" customHeight="1" x14ac:dyDescent="0.2">
      <c r="A55" s="160"/>
      <c r="B55" s="35"/>
      <c r="C55" s="161"/>
      <c r="D55" s="133"/>
      <c r="E55" s="677" t="str">
        <f>Translations!$C$119</f>
        <v xml:space="preserve">Nos será de gran utilidad que haya una persona con la que podamos contactar directamente para resolver cualquier duda sobre su plan. La persona o las personas que indique deberán estar facultadas para actuar en nombre del titular. </v>
      </c>
      <c r="F55" s="677"/>
      <c r="G55" s="677"/>
      <c r="H55" s="677"/>
      <c r="I55" s="677"/>
      <c r="J55" s="677"/>
      <c r="K55" s="677"/>
      <c r="L55" s="677"/>
      <c r="M55" s="162"/>
      <c r="N55" s="162"/>
      <c r="O55" s="35"/>
      <c r="P55" s="163"/>
    </row>
    <row r="56" spans="1:16" s="19" customFormat="1" ht="4.9000000000000004" customHeight="1" x14ac:dyDescent="0.2">
      <c r="A56" s="160"/>
      <c r="B56" s="35"/>
      <c r="C56" s="161"/>
      <c r="D56" s="443"/>
      <c r="E56" s="134"/>
      <c r="F56" s="443"/>
      <c r="G56" s="443"/>
      <c r="H56" s="162"/>
      <c r="I56" s="15"/>
      <c r="J56" s="162"/>
      <c r="K56" s="162"/>
      <c r="L56" s="162"/>
      <c r="M56" s="162"/>
      <c r="N56" s="162"/>
      <c r="O56" s="35"/>
      <c r="P56" s="163"/>
    </row>
    <row r="57" spans="1:16" s="19" customFormat="1" ht="12.75" customHeight="1" x14ac:dyDescent="0.2">
      <c r="A57" s="160"/>
      <c r="B57" s="35"/>
      <c r="C57" s="161"/>
      <c r="D57" s="443" t="s">
        <v>26</v>
      </c>
      <c r="E57" s="443" t="str">
        <f>Translations!$C$120</f>
        <v>Contacto principal:</v>
      </c>
      <c r="F57" s="443"/>
      <c r="G57" s="15" t="str">
        <f>Translations!$C$121</f>
        <v>Título:</v>
      </c>
      <c r="H57" s="162"/>
      <c r="I57" s="667"/>
      <c r="J57" s="667"/>
      <c r="K57" s="667"/>
      <c r="L57" s="666"/>
      <c r="M57" s="134"/>
      <c r="N57" s="162"/>
      <c r="O57" s="35"/>
      <c r="P57" s="163"/>
    </row>
    <row r="58" spans="1:16" s="19" customFormat="1" ht="12.75" customHeight="1" x14ac:dyDescent="0.2">
      <c r="A58" s="160"/>
      <c r="B58" s="35"/>
      <c r="C58" s="161"/>
      <c r="D58" s="161"/>
      <c r="E58" s="162"/>
      <c r="F58" s="162"/>
      <c r="G58" s="15" t="str">
        <f>Translations!$C$122</f>
        <v>Nombre:</v>
      </c>
      <c r="H58" s="162"/>
      <c r="I58" s="667"/>
      <c r="J58" s="667"/>
      <c r="K58" s="667"/>
      <c r="L58" s="666"/>
      <c r="M58" s="162"/>
      <c r="N58" s="162"/>
      <c r="O58" s="35"/>
      <c r="P58" s="163"/>
    </row>
    <row r="59" spans="1:16" s="19" customFormat="1" ht="12.75" customHeight="1" x14ac:dyDescent="0.2">
      <c r="A59" s="160"/>
      <c r="B59" s="35"/>
      <c r="C59" s="161"/>
      <c r="D59" s="161"/>
      <c r="E59" s="162"/>
      <c r="F59" s="162"/>
      <c r="G59" s="15" t="str">
        <f>Translations!$C$123</f>
        <v>Apellidos:</v>
      </c>
      <c r="H59" s="162"/>
      <c r="I59" s="667"/>
      <c r="J59" s="667"/>
      <c r="K59" s="667"/>
      <c r="L59" s="666"/>
      <c r="M59" s="162"/>
      <c r="N59" s="162"/>
      <c r="O59" s="35"/>
      <c r="P59" s="163"/>
    </row>
    <row r="60" spans="1:16" s="19" customFormat="1" ht="12.75" customHeight="1" x14ac:dyDescent="0.2">
      <c r="A60" s="160"/>
      <c r="B60" s="35"/>
      <c r="C60" s="161"/>
      <c r="D60" s="161"/>
      <c r="E60" s="162"/>
      <c r="F60" s="162"/>
      <c r="G60" s="15" t="str">
        <f>Translations!$C$124</f>
        <v>Cargo:</v>
      </c>
      <c r="H60" s="162"/>
      <c r="I60" s="667"/>
      <c r="J60" s="667"/>
      <c r="K60" s="667"/>
      <c r="L60" s="666"/>
      <c r="M60" s="162"/>
      <c r="N60" s="162"/>
      <c r="O60" s="35"/>
      <c r="P60" s="163"/>
    </row>
    <row r="61" spans="1:16" s="19" customFormat="1" ht="12.75" customHeight="1" x14ac:dyDescent="0.2">
      <c r="A61" s="160"/>
      <c r="B61" s="35"/>
      <c r="C61" s="161"/>
      <c r="D61" s="161"/>
      <c r="E61" s="162"/>
      <c r="F61" s="162"/>
      <c r="G61" s="15" t="str">
        <f>Translations!$C$125</f>
        <v>Nombre de la organización (si difiere del nombre del titular):</v>
      </c>
      <c r="H61" s="35"/>
      <c r="I61" s="162"/>
      <c r="J61" s="162"/>
      <c r="K61" s="162"/>
      <c r="L61" s="162"/>
      <c r="M61" s="162"/>
      <c r="N61" s="162"/>
      <c r="O61" s="35"/>
      <c r="P61" s="163"/>
    </row>
    <row r="62" spans="1:16" s="19" customFormat="1" ht="12.75" customHeight="1" x14ac:dyDescent="0.2">
      <c r="A62" s="160"/>
      <c r="B62" s="35"/>
      <c r="C62" s="161"/>
      <c r="D62" s="161"/>
      <c r="E62" s="162"/>
      <c r="F62" s="162"/>
      <c r="G62" s="15"/>
      <c r="H62" s="162"/>
      <c r="I62" s="667"/>
      <c r="J62" s="667"/>
      <c r="K62" s="667"/>
      <c r="L62" s="666"/>
      <c r="M62" s="162"/>
      <c r="N62" s="162"/>
      <c r="O62" s="35"/>
      <c r="P62" s="163"/>
    </row>
    <row r="63" spans="1:16" s="19" customFormat="1" ht="12.75" customHeight="1" x14ac:dyDescent="0.2">
      <c r="A63" s="160"/>
      <c r="B63" s="35"/>
      <c r="C63" s="161"/>
      <c r="D63" s="161"/>
      <c r="E63" s="162"/>
      <c r="F63" s="162"/>
      <c r="G63" s="15" t="str">
        <f>Translations!$C$126</f>
        <v>Teléfono:</v>
      </c>
      <c r="H63" s="162"/>
      <c r="I63" s="667"/>
      <c r="J63" s="667"/>
      <c r="K63" s="667"/>
      <c r="L63" s="666"/>
      <c r="M63" s="162"/>
      <c r="N63" s="162"/>
      <c r="O63" s="35"/>
      <c r="P63" s="163"/>
    </row>
    <row r="64" spans="1:16" s="19" customFormat="1" ht="12.75" customHeight="1" x14ac:dyDescent="0.2">
      <c r="A64" s="160"/>
      <c r="B64" s="35"/>
      <c r="C64" s="161"/>
      <c r="D64" s="161"/>
      <c r="E64" s="162"/>
      <c r="F64" s="162"/>
      <c r="G64" s="15" t="str">
        <f>Translations!$C$127</f>
        <v>Correo electrónico:</v>
      </c>
      <c r="H64" s="162"/>
      <c r="I64" s="667"/>
      <c r="J64" s="667"/>
      <c r="K64" s="667"/>
      <c r="L64" s="666"/>
      <c r="M64" s="162"/>
      <c r="N64" s="162"/>
      <c r="O64" s="35"/>
      <c r="P64" s="163"/>
    </row>
    <row r="65" spans="1:17" s="19" customFormat="1" ht="12.75" customHeight="1" x14ac:dyDescent="0.2">
      <c r="A65" s="160"/>
      <c r="B65" s="35"/>
      <c r="C65" s="161"/>
      <c r="D65" s="161"/>
      <c r="E65" s="135"/>
      <c r="F65" s="162"/>
      <c r="G65" s="162"/>
      <c r="H65" s="162"/>
      <c r="I65" s="162"/>
      <c r="J65" s="162"/>
      <c r="K65" s="162"/>
      <c r="L65" s="162"/>
      <c r="M65" s="162"/>
      <c r="N65" s="162"/>
      <c r="O65" s="35"/>
      <c r="P65" s="163"/>
    </row>
    <row r="66" spans="1:17" s="19" customFormat="1" ht="12.75" customHeight="1" x14ac:dyDescent="0.2">
      <c r="A66" s="160"/>
      <c r="B66" s="35"/>
      <c r="C66" s="161"/>
      <c r="D66" s="443" t="s">
        <v>27</v>
      </c>
      <c r="E66" s="443" t="str">
        <f>Translations!$C$128</f>
        <v>Segunda persona de contacto:</v>
      </c>
      <c r="F66" s="162"/>
      <c r="G66" s="15" t="str">
        <f>Translations!$C$121</f>
        <v>Título:</v>
      </c>
      <c r="H66" s="162"/>
      <c r="I66" s="665"/>
      <c r="J66" s="665"/>
      <c r="K66" s="665"/>
      <c r="L66" s="666"/>
      <c r="M66" s="162"/>
      <c r="N66" s="162"/>
      <c r="O66" s="35"/>
      <c r="P66" s="163"/>
    </row>
    <row r="67" spans="1:17" s="19" customFormat="1" ht="12.75" customHeight="1" x14ac:dyDescent="0.2">
      <c r="A67" s="160"/>
      <c r="B67" s="35"/>
      <c r="C67" s="161"/>
      <c r="D67" s="161"/>
      <c r="E67" s="135"/>
      <c r="F67" s="162"/>
      <c r="G67" s="15" t="str">
        <f>Translations!$C$122</f>
        <v>Nombre:</v>
      </c>
      <c r="H67" s="162"/>
      <c r="I67" s="665"/>
      <c r="J67" s="665"/>
      <c r="K67" s="665"/>
      <c r="L67" s="666"/>
      <c r="M67" s="162"/>
      <c r="N67" s="162"/>
      <c r="O67" s="35"/>
      <c r="P67" s="163"/>
    </row>
    <row r="68" spans="1:17" s="19" customFormat="1" ht="12.75" customHeight="1" x14ac:dyDescent="0.2">
      <c r="A68" s="160"/>
      <c r="B68" s="35"/>
      <c r="C68" s="161"/>
      <c r="D68" s="161"/>
      <c r="E68" s="135"/>
      <c r="F68" s="162"/>
      <c r="G68" s="15" t="str">
        <f>Translations!$C$123</f>
        <v>Apellidos:</v>
      </c>
      <c r="H68" s="162"/>
      <c r="I68" s="665"/>
      <c r="J68" s="665"/>
      <c r="K68" s="665"/>
      <c r="L68" s="666"/>
      <c r="M68" s="162"/>
      <c r="N68" s="162"/>
      <c r="O68" s="35"/>
      <c r="P68" s="163"/>
    </row>
    <row r="69" spans="1:17" s="19" customFormat="1" ht="12.75" customHeight="1" x14ac:dyDescent="0.2">
      <c r="A69" s="160"/>
      <c r="B69" s="35"/>
      <c r="C69" s="161"/>
      <c r="D69" s="161"/>
      <c r="E69" s="135"/>
      <c r="F69" s="162"/>
      <c r="G69" s="15" t="str">
        <f>Translations!$C$124</f>
        <v>Cargo:</v>
      </c>
      <c r="H69" s="162"/>
      <c r="I69" s="665"/>
      <c r="J69" s="665"/>
      <c r="K69" s="665"/>
      <c r="L69" s="666"/>
      <c r="M69" s="162"/>
      <c r="N69" s="162"/>
      <c r="O69" s="35"/>
      <c r="P69" s="163"/>
    </row>
    <row r="70" spans="1:17" s="19" customFormat="1" ht="12.75" customHeight="1" x14ac:dyDescent="0.2">
      <c r="A70" s="160"/>
      <c r="B70" s="35"/>
      <c r="C70" s="161"/>
      <c r="D70" s="161"/>
      <c r="E70" s="135"/>
      <c r="F70" s="162"/>
      <c r="G70" s="15" t="str">
        <f>Translations!$C$125</f>
        <v>Nombre de la organización (si difiere del nombre del titular):</v>
      </c>
      <c r="H70" s="35"/>
      <c r="I70" s="162"/>
      <c r="J70" s="162"/>
      <c r="K70" s="162"/>
      <c r="L70" s="162"/>
      <c r="M70" s="162"/>
      <c r="N70" s="162"/>
      <c r="O70" s="35"/>
      <c r="P70" s="163"/>
    </row>
    <row r="71" spans="1:17" s="19" customFormat="1" ht="12.75" customHeight="1" x14ac:dyDescent="0.2">
      <c r="A71" s="160"/>
      <c r="B71" s="35"/>
      <c r="C71" s="161"/>
      <c r="D71" s="161"/>
      <c r="E71" s="135"/>
      <c r="F71" s="162"/>
      <c r="G71" s="15"/>
      <c r="H71" s="162"/>
      <c r="I71" s="665"/>
      <c r="J71" s="665"/>
      <c r="K71" s="665"/>
      <c r="L71" s="666"/>
      <c r="M71" s="162"/>
      <c r="N71" s="162"/>
      <c r="O71" s="35"/>
      <c r="P71" s="163"/>
    </row>
    <row r="72" spans="1:17" s="19" customFormat="1" ht="12.75" customHeight="1" x14ac:dyDescent="0.2">
      <c r="A72" s="160"/>
      <c r="B72" s="35"/>
      <c r="C72" s="161"/>
      <c r="D72" s="161"/>
      <c r="E72" s="135"/>
      <c r="F72" s="162"/>
      <c r="G72" s="15" t="str">
        <f>Translations!$C$126</f>
        <v>Teléfono:</v>
      </c>
      <c r="H72" s="162"/>
      <c r="I72" s="665"/>
      <c r="J72" s="665"/>
      <c r="K72" s="665"/>
      <c r="L72" s="666"/>
      <c r="M72" s="162"/>
      <c r="N72" s="162"/>
      <c r="O72" s="35"/>
      <c r="P72" s="163"/>
    </row>
    <row r="73" spans="1:17" s="19" customFormat="1" ht="12.75" customHeight="1" x14ac:dyDescent="0.2">
      <c r="A73" s="160"/>
      <c r="B73" s="35"/>
      <c r="C73" s="161"/>
      <c r="D73" s="161"/>
      <c r="E73" s="135"/>
      <c r="F73" s="162"/>
      <c r="G73" s="15" t="str">
        <f>Translations!$C$127</f>
        <v>Correo electrónico:</v>
      </c>
      <c r="H73" s="162"/>
      <c r="I73" s="665"/>
      <c r="J73" s="665"/>
      <c r="K73" s="665"/>
      <c r="L73" s="666"/>
      <c r="M73" s="162"/>
      <c r="N73" s="162"/>
      <c r="O73" s="35"/>
      <c r="P73" s="163"/>
    </row>
    <row r="74" spans="1:17" ht="12.75" customHeight="1" x14ac:dyDescent="0.2"/>
    <row r="75" spans="1:17" ht="12.75" customHeight="1" x14ac:dyDescent="0.2">
      <c r="P75" s="244"/>
    </row>
    <row r="76" spans="1:17" s="19" customFormat="1" ht="12.75" customHeight="1" x14ac:dyDescent="0.2">
      <c r="A76" s="17"/>
      <c r="B76" s="35"/>
      <c r="C76" s="35"/>
      <c r="D76" s="663" t="str">
        <f>Translations!$C$75</f>
        <v xml:space="preserve">&lt;&lt;&lt; Haga clic aquí para ir a la hoja siguiente&gt;&gt;&gt; </v>
      </c>
      <c r="E76" s="663"/>
      <c r="F76" s="663"/>
      <c r="G76" s="663"/>
      <c r="H76" s="663"/>
      <c r="I76" s="663"/>
      <c r="J76" s="663"/>
      <c r="K76" s="663"/>
      <c r="L76" s="663"/>
      <c r="M76" s="663"/>
      <c r="N76" s="663"/>
      <c r="O76" s="18"/>
      <c r="P76" s="17"/>
      <c r="Q76" s="243"/>
    </row>
    <row r="77" spans="1:17" s="19" customFormat="1" ht="12.75" customHeight="1" x14ac:dyDescent="0.2">
      <c r="A77" s="17"/>
      <c r="B77" s="35"/>
      <c r="C77" s="35"/>
      <c r="D77" s="35"/>
      <c r="E77" s="35"/>
      <c r="F77" s="35"/>
      <c r="G77" s="35"/>
      <c r="H77" s="35"/>
      <c r="I77" s="35"/>
      <c r="J77" s="35"/>
      <c r="K77" s="35"/>
      <c r="L77" s="35"/>
      <c r="M77" s="35"/>
      <c r="N77" s="35"/>
      <c r="O77" s="35"/>
      <c r="P77" s="17"/>
      <c r="Q77" s="243"/>
    </row>
    <row r="78" spans="1:17" s="19" customFormat="1" ht="12.75" hidden="1" x14ac:dyDescent="0.25">
      <c r="A78" s="21" t="s">
        <v>157</v>
      </c>
      <c r="B78" s="21" t="s">
        <v>168</v>
      </c>
      <c r="C78" s="21" t="s">
        <v>168</v>
      </c>
      <c r="D78" s="21" t="s">
        <v>168</v>
      </c>
      <c r="E78" s="21" t="s">
        <v>168</v>
      </c>
      <c r="F78" s="21" t="s">
        <v>168</v>
      </c>
      <c r="G78" s="21" t="s">
        <v>168</v>
      </c>
      <c r="H78" s="21" t="s">
        <v>168</v>
      </c>
      <c r="I78" s="21" t="s">
        <v>168</v>
      </c>
      <c r="J78" s="21" t="s">
        <v>168</v>
      </c>
      <c r="K78" s="21" t="s">
        <v>168</v>
      </c>
      <c r="L78" s="21" t="s">
        <v>168</v>
      </c>
      <c r="M78" s="21" t="s">
        <v>168</v>
      </c>
      <c r="N78" s="21" t="s">
        <v>168</v>
      </c>
      <c r="O78" s="21" t="s">
        <v>168</v>
      </c>
      <c r="P78" s="17"/>
    </row>
    <row r="79" spans="1:17" s="19" customFormat="1" hidden="1" x14ac:dyDescent="0.2">
      <c r="A79" s="21" t="s">
        <v>157</v>
      </c>
      <c r="B79" s="35"/>
      <c r="C79" s="35"/>
      <c r="D79" s="35"/>
      <c r="E79" s="35"/>
      <c r="F79" s="35"/>
      <c r="G79" s="35"/>
      <c r="H79" s="35"/>
      <c r="I79" s="35"/>
      <c r="J79" s="35"/>
      <c r="K79" s="35"/>
      <c r="L79" s="35"/>
      <c r="M79" s="35"/>
      <c r="N79" s="35"/>
      <c r="O79" s="35"/>
      <c r="P79" s="17"/>
      <c r="Q79" s="243"/>
    </row>
  </sheetData>
  <sheetProtection sheet="1" objects="1" scenarios="1" formatCells="0" formatColumns="0" formatRows="0"/>
  <mergeCells count="75">
    <mergeCell ref="D76:N76"/>
    <mergeCell ref="E34:H34"/>
    <mergeCell ref="E32:H32"/>
    <mergeCell ref="E33:H33"/>
    <mergeCell ref="I32:L32"/>
    <mergeCell ref="I33:L33"/>
    <mergeCell ref="I34:L34"/>
    <mergeCell ref="E39:N39"/>
    <mergeCell ref="E41:J41"/>
    <mergeCell ref="E35:L35"/>
    <mergeCell ref="E43:H43"/>
    <mergeCell ref="E44:H44"/>
    <mergeCell ref="I37:L37"/>
    <mergeCell ref="E36:L36"/>
    <mergeCell ref="E37:G37"/>
    <mergeCell ref="I57:L57"/>
    <mergeCell ref="D28:N28"/>
    <mergeCell ref="I22:L22"/>
    <mergeCell ref="I24:J24"/>
    <mergeCell ref="K24:L24"/>
    <mergeCell ref="E22:H22"/>
    <mergeCell ref="E24:H24"/>
    <mergeCell ref="D8:N8"/>
    <mergeCell ref="D10:N10"/>
    <mergeCell ref="D6:N6"/>
    <mergeCell ref="I26:L26"/>
    <mergeCell ref="E26:H26"/>
    <mergeCell ref="D18:N18"/>
    <mergeCell ref="D13:M13"/>
    <mergeCell ref="D14:M14"/>
    <mergeCell ref="D15:M15"/>
    <mergeCell ref="E20:H20"/>
    <mergeCell ref="I20:L20"/>
    <mergeCell ref="B2:D4"/>
    <mergeCell ref="G2:H2"/>
    <mergeCell ref="I2:J2"/>
    <mergeCell ref="K2:L2"/>
    <mergeCell ref="M2:N2"/>
    <mergeCell ref="E3:F3"/>
    <mergeCell ref="G3:H3"/>
    <mergeCell ref="I3:J3"/>
    <mergeCell ref="K3:L3"/>
    <mergeCell ref="M3:N3"/>
    <mergeCell ref="E4:F4"/>
    <mergeCell ref="G4:H4"/>
    <mergeCell ref="I4:J4"/>
    <mergeCell ref="K4:L4"/>
    <mergeCell ref="M4:N4"/>
    <mergeCell ref="I43:L43"/>
    <mergeCell ref="I44:L44"/>
    <mergeCell ref="I45:L45"/>
    <mergeCell ref="I46:L46"/>
    <mergeCell ref="I47:L47"/>
    <mergeCell ref="E45:H45"/>
    <mergeCell ref="E46:H46"/>
    <mergeCell ref="E47:H47"/>
    <mergeCell ref="E48:H48"/>
    <mergeCell ref="I69:L69"/>
    <mergeCell ref="I48:L48"/>
    <mergeCell ref="E50:N50"/>
    <mergeCell ref="D52:N52"/>
    <mergeCell ref="E54:L54"/>
    <mergeCell ref="E55:L55"/>
    <mergeCell ref="I71:L71"/>
    <mergeCell ref="I72:L72"/>
    <mergeCell ref="I73:L73"/>
    <mergeCell ref="I58:L58"/>
    <mergeCell ref="I59:L59"/>
    <mergeCell ref="I60:L60"/>
    <mergeCell ref="I62:L62"/>
    <mergeCell ref="I63:L63"/>
    <mergeCell ref="I64:L64"/>
    <mergeCell ref="I66:L66"/>
    <mergeCell ref="I67:L67"/>
    <mergeCell ref="I68:L68"/>
  </mergeCells>
  <dataValidations disablePrompts="1" count="2">
    <dataValidation type="list" allowBlank="1" showInputMessage="1" showErrorMessage="1" sqref="I48:L48 I22:L22" xr:uid="{00000000-0002-0000-0300-000000000000}">
      <formula1>EUconst_MSlist</formula1>
    </dataValidation>
    <dataValidation type="list" allowBlank="1" showInputMessage="1" showErrorMessage="1" sqref="D15" xr:uid="{00000000-0002-0000-0300-000001000000}">
      <formula1>EUconst_ConfirmAllowUseOfData</formula1>
    </dataValidation>
  </dataValidations>
  <hyperlinks>
    <hyperlink ref="G2:H2" location="JUMP_TOC_Home" display="Table of contents" xr:uid="{00000000-0004-0000-0300-000000000000}"/>
    <hyperlink ref="E3:F3" location="JUMP_B_I" display="JUMP_B_I" xr:uid="{00000000-0004-0000-0300-000001000000}"/>
    <hyperlink ref="I2:J2" location="JUMP_A_Top" display="Previous sheet" xr:uid="{00000000-0004-0000-0300-000002000000}"/>
    <hyperlink ref="E4:F4" location="JUMP_F_Bottom" display="End of sheet" xr:uid="{00000000-0004-0000-0300-000003000000}"/>
    <hyperlink ref="K2:L2" location="JUMP_C_I" display="JUMP_C_I" xr:uid="{00000000-0004-0000-0300-000004000000}"/>
    <hyperlink ref="D76:N76" location="JUMP_B_I" display="&lt;&lt;&lt; Click here to proceed to next sheet &gt;&gt;&gt; " xr:uid="{00000000-0004-0000-0300-000005000000}"/>
  </hyperlinks>
  <pageMargins left="0.7" right="0.7" top="0.78740157499999996" bottom="0.78740157499999996" header="0.3" footer="0.3"/>
  <pageSetup paperSize="9" scale="56" orientation="portrait" r:id="rId1"/>
  <colBreaks count="1" manualBreakCount="1">
    <brk id="15"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tabColor theme="9"/>
  </sheetPr>
  <dimension ref="A1:Z147"/>
  <sheetViews>
    <sheetView topLeftCell="B1" zoomScaleNormal="100" workbookViewId="0">
      <pane ySplit="4" topLeftCell="A6" activePane="bottomLeft" state="frozen"/>
      <selection pane="bottomLeft" activeCell="C6" sqref="C6"/>
    </sheetView>
  </sheetViews>
  <sheetFormatPr baseColWidth="10" defaultRowHeight="14.25" x14ac:dyDescent="0.2"/>
  <cols>
    <col min="1" max="1" width="5.7109375" style="163" hidden="1" customWidth="1"/>
    <col min="2" max="4" width="5.7109375" style="35" customWidth="1"/>
    <col min="5" max="14" width="12.7109375" style="35" customWidth="1"/>
    <col min="15" max="15" width="5.7109375" style="35" customWidth="1"/>
    <col min="16" max="19" width="11.42578125" style="163" hidden="1" customWidth="1"/>
    <col min="20" max="16384" width="11.42578125" style="243"/>
  </cols>
  <sheetData>
    <row r="1" spans="1:24" ht="15" hidden="1" thickBot="1" x14ac:dyDescent="0.25">
      <c r="A1" s="163" t="s">
        <v>157</v>
      </c>
      <c r="B1" s="17"/>
      <c r="C1" s="17"/>
      <c r="D1" s="17"/>
      <c r="E1" s="17"/>
      <c r="F1" s="17"/>
      <c r="G1" s="17"/>
      <c r="H1" s="17"/>
      <c r="I1" s="17"/>
      <c r="J1" s="17"/>
      <c r="K1" s="17"/>
      <c r="L1" s="17"/>
      <c r="M1" s="17"/>
      <c r="N1" s="17"/>
      <c r="O1" s="17"/>
      <c r="P1" s="163" t="s">
        <v>157</v>
      </c>
      <c r="Q1" s="163" t="s">
        <v>157</v>
      </c>
      <c r="R1" s="163" t="s">
        <v>157</v>
      </c>
      <c r="S1" s="163" t="s">
        <v>157</v>
      </c>
    </row>
    <row r="2" spans="1:24" ht="15" thickBot="1" x14ac:dyDescent="0.25">
      <c r="A2" s="17"/>
      <c r="B2" s="649" t="str">
        <f>Translations!$C$129</f>
        <v>C. 
InstDescription</v>
      </c>
      <c r="C2" s="650"/>
      <c r="D2" s="651"/>
      <c r="E2" s="296" t="str">
        <f>Translations!$C$2</f>
        <v>Navigation area:</v>
      </c>
      <c r="F2" s="297"/>
      <c r="G2" s="658" t="str">
        <f>Translations!$C$18</f>
        <v>Índice</v>
      </c>
      <c r="H2" s="572"/>
      <c r="I2" s="572" t="str">
        <f>Translations!$C$19</f>
        <v>Hoja anterior</v>
      </c>
      <c r="J2" s="572"/>
      <c r="K2" s="572" t="str">
        <f>Translations!$C$3</f>
        <v>Hoja siguiente</v>
      </c>
      <c r="L2" s="572"/>
      <c r="M2" s="572"/>
      <c r="N2" s="572"/>
      <c r="O2" s="18"/>
      <c r="P2" s="38"/>
      <c r="Q2" s="38"/>
      <c r="R2" s="38"/>
      <c r="S2" s="38"/>
    </row>
    <row r="3" spans="1:24" ht="15" thickBot="1" x14ac:dyDescent="0.25">
      <c r="A3" s="17"/>
      <c r="B3" s="652"/>
      <c r="C3" s="653"/>
      <c r="D3" s="654"/>
      <c r="E3" s="572" t="str">
        <f>Translations!$C$4</f>
        <v>Principio de hoja</v>
      </c>
      <c r="F3" s="641"/>
      <c r="G3" s="772" t="str">
        <f>Translations!$C$130</f>
        <v>Lista de subinstalaciones</v>
      </c>
      <c r="H3" s="773"/>
      <c r="I3" s="773" t="str">
        <f>Translations!$C$131</f>
        <v>Descripción</v>
      </c>
      <c r="J3" s="773"/>
      <c r="K3" s="773" t="str">
        <f>Translations!$C$132</f>
        <v>Conexiones técnicas</v>
      </c>
      <c r="L3" s="773"/>
      <c r="M3" s="774"/>
      <c r="N3" s="774"/>
      <c r="O3" s="18"/>
    </row>
    <row r="4" spans="1:24" ht="15" thickBot="1" x14ac:dyDescent="0.25">
      <c r="A4" s="17"/>
      <c r="B4" s="655"/>
      <c r="C4" s="656"/>
      <c r="D4" s="657"/>
      <c r="E4" s="572" t="str">
        <f>Translations!$C$5</f>
        <v>Final de hoja</v>
      </c>
      <c r="F4" s="572"/>
      <c r="G4" s="775"/>
      <c r="H4" s="776"/>
      <c r="I4" s="776"/>
      <c r="J4" s="776"/>
      <c r="K4" s="776"/>
      <c r="L4" s="776"/>
      <c r="M4" s="777"/>
      <c r="N4" s="776"/>
      <c r="O4" s="18"/>
    </row>
    <row r="5" spans="1:24" ht="12.75" customHeight="1" x14ac:dyDescent="0.2">
      <c r="A5" s="17"/>
      <c r="O5" s="18"/>
    </row>
    <row r="6" spans="1:24" ht="18" x14ac:dyDescent="0.2">
      <c r="C6" s="2" t="s">
        <v>146</v>
      </c>
      <c r="D6" s="646" t="str">
        <f>Translations!$C$133</f>
        <v>DESCRIPCIÓN DE LA INSTALACIÓN</v>
      </c>
      <c r="E6" s="646"/>
      <c r="F6" s="646"/>
      <c r="G6" s="646"/>
      <c r="H6" s="646"/>
      <c r="I6" s="646"/>
      <c r="J6" s="646"/>
      <c r="K6" s="646"/>
      <c r="L6" s="646"/>
      <c r="M6" s="646"/>
      <c r="N6" s="646"/>
      <c r="P6" s="244"/>
      <c r="Q6" s="244"/>
      <c r="R6" s="244"/>
      <c r="S6" s="244"/>
    </row>
    <row r="7" spans="1:24" ht="12.75" customHeight="1" x14ac:dyDescent="0.2"/>
    <row r="8" spans="1:24" ht="16.5" customHeight="1" x14ac:dyDescent="0.2">
      <c r="C8" s="241" t="s">
        <v>25</v>
      </c>
      <c r="D8" s="768" t="str">
        <f>Translations!$C$130</f>
        <v>Lista de subinstalaciones</v>
      </c>
      <c r="E8" s="768"/>
      <c r="F8" s="768"/>
      <c r="G8" s="768"/>
      <c r="H8" s="768"/>
      <c r="I8" s="768"/>
      <c r="J8" s="768"/>
      <c r="K8" s="768"/>
      <c r="L8" s="768"/>
      <c r="M8" s="768"/>
      <c r="N8" s="768"/>
      <c r="P8" s="244"/>
      <c r="Q8" s="244"/>
      <c r="R8" s="244"/>
      <c r="S8" s="244"/>
    </row>
    <row r="9" spans="1:24" ht="12.75" customHeight="1" x14ac:dyDescent="0.2"/>
    <row r="10" spans="1:24" ht="15" customHeight="1" x14ac:dyDescent="0.2">
      <c r="C10" s="136">
        <v>1</v>
      </c>
      <c r="D10" s="675" t="str">
        <f>Translations!$C$134</f>
        <v>Subinstalaciones con referencia de producto</v>
      </c>
      <c r="E10" s="675"/>
      <c r="F10" s="675"/>
      <c r="G10" s="675"/>
      <c r="H10" s="675"/>
      <c r="I10" s="675"/>
      <c r="J10" s="675"/>
      <c r="K10" s="675"/>
      <c r="L10" s="675"/>
      <c r="M10" s="675"/>
      <c r="N10" s="675"/>
    </row>
    <row r="11" spans="1:24" ht="5.0999999999999996" customHeight="1" x14ac:dyDescent="0.2">
      <c r="D11" s="771"/>
      <c r="E11" s="771"/>
      <c r="F11" s="771"/>
      <c r="G11" s="771"/>
      <c r="H11" s="771"/>
      <c r="I11" s="771"/>
      <c r="J11" s="771"/>
      <c r="K11" s="771"/>
      <c r="L11" s="771"/>
      <c r="M11" s="771"/>
      <c r="N11" s="771"/>
    </row>
    <row r="12" spans="1:24" s="19" customFormat="1" ht="27" customHeight="1" x14ac:dyDescent="0.2">
      <c r="A12" s="21"/>
      <c r="B12" s="35"/>
      <c r="C12" s="35"/>
      <c r="D12" s="35"/>
      <c r="E12" s="694" t="str">
        <f>Translations!$C$135</f>
        <v>Solamente puede elegirse una subinstalación para cada tipo de producto. Los productos similares que respondan a la misma referencia de producto del anexo I de las FAR se agregan.</v>
      </c>
      <c r="F12" s="748"/>
      <c r="G12" s="748"/>
      <c r="H12" s="748"/>
      <c r="I12" s="748"/>
      <c r="J12" s="748"/>
      <c r="K12" s="748"/>
      <c r="L12" s="748"/>
      <c r="M12" s="748"/>
      <c r="N12" s="748"/>
      <c r="O12" s="35"/>
      <c r="P12" s="17"/>
      <c r="Q12" s="17"/>
      <c r="R12" s="17"/>
      <c r="S12" s="17"/>
      <c r="T12" s="243"/>
      <c r="U12" s="243"/>
      <c r="V12" s="243"/>
      <c r="W12" s="243"/>
      <c r="X12" s="243"/>
    </row>
    <row r="13" spans="1:24" s="19" customFormat="1" ht="12.75" customHeight="1" x14ac:dyDescent="0.2">
      <c r="A13" s="21"/>
      <c r="B13" s="35"/>
      <c r="C13" s="35"/>
      <c r="D13" s="35"/>
      <c r="E13" s="694" t="str">
        <f>Translations!$C$811</f>
        <v>El estado en relación con la exposición a riesgo significativo de fuga de carbono ("CL") se basa en el Reglamento (UE) 2019/708</v>
      </c>
      <c r="F13" s="748"/>
      <c r="G13" s="748"/>
      <c r="H13" s="748"/>
      <c r="I13" s="748"/>
      <c r="J13" s="748"/>
      <c r="K13" s="748"/>
      <c r="L13" s="748"/>
      <c r="M13" s="748"/>
      <c r="N13" s="748"/>
      <c r="O13" s="35"/>
      <c r="P13" s="17"/>
      <c r="Q13" s="17"/>
      <c r="R13" s="17"/>
      <c r="S13" s="17"/>
      <c r="T13" s="243"/>
      <c r="U13" s="243"/>
      <c r="V13" s="243"/>
      <c r="W13" s="243"/>
      <c r="X13" s="243"/>
    </row>
    <row r="14" spans="1:24" s="19" customFormat="1" ht="12.75" customHeight="1" x14ac:dyDescent="0.2">
      <c r="A14" s="21"/>
      <c r="B14" s="35"/>
      <c r="C14" s="35"/>
      <c r="D14" s="35"/>
      <c r="E14" s="694" t="str">
        <f>Translations!$C$137</f>
        <v>El nombre de una subinstalación no debe aparecer más de una vez. De lo contrario, algunas partes del formulario no funcionarán correctamente.</v>
      </c>
      <c r="F14" s="748"/>
      <c r="G14" s="748"/>
      <c r="H14" s="748"/>
      <c r="I14" s="748"/>
      <c r="J14" s="748"/>
      <c r="K14" s="748"/>
      <c r="L14" s="748"/>
      <c r="M14" s="748"/>
      <c r="N14" s="748"/>
      <c r="O14" s="35"/>
      <c r="P14" s="17"/>
      <c r="Q14" s="17"/>
      <c r="R14" s="17"/>
      <c r="S14" s="17"/>
      <c r="T14" s="243"/>
      <c r="U14" s="243"/>
      <c r="V14" s="243"/>
      <c r="W14" s="243"/>
      <c r="X14" s="243"/>
    </row>
    <row r="15" spans="1:24" ht="12.75" customHeight="1" x14ac:dyDescent="0.2">
      <c r="E15" s="769" t="str">
        <f>Translations!$C$138</f>
        <v>Es fundamental que los datos que introduzca aquí sean correctos de cara a las entradas subsiguientes relativas a las subinstalaciones.</v>
      </c>
      <c r="F15" s="770"/>
      <c r="G15" s="770"/>
      <c r="H15" s="770"/>
      <c r="I15" s="770"/>
      <c r="J15" s="770"/>
      <c r="K15" s="770"/>
      <c r="L15" s="770"/>
      <c r="M15" s="770"/>
      <c r="N15" s="770"/>
    </row>
    <row r="16" spans="1:24" ht="12.75" customHeight="1" thickBot="1" x14ac:dyDescent="0.25">
      <c r="D16" s="4" t="str">
        <f>Translations!$C$139</f>
        <v>N.º</v>
      </c>
      <c r="E16" s="787" t="str">
        <f>Translations!$C$140</f>
        <v>Tipo de producto</v>
      </c>
      <c r="F16" s="788"/>
      <c r="G16" s="788"/>
      <c r="H16" s="788"/>
      <c r="I16" s="788"/>
      <c r="J16" s="788"/>
      <c r="K16" s="789"/>
      <c r="L16" s="291" t="str">
        <f>Translations!$C$141</f>
        <v>¿Exposición a CL?</v>
      </c>
      <c r="M16" s="415" t="str">
        <f>Translations!$C$812</f>
        <v>CBAM?</v>
      </c>
      <c r="P16" s="27" t="s">
        <v>104</v>
      </c>
      <c r="Q16" s="27" t="s">
        <v>105</v>
      </c>
      <c r="R16" s="27" t="str">
        <f>Translations!$C$694</f>
        <v>Unidad</v>
      </c>
      <c r="S16" s="27" t="s">
        <v>106</v>
      </c>
    </row>
    <row r="17" spans="1:24" ht="12.75" customHeight="1" x14ac:dyDescent="0.2">
      <c r="D17" s="7">
        <v>1</v>
      </c>
      <c r="E17" s="790"/>
      <c r="F17" s="791"/>
      <c r="G17" s="791"/>
      <c r="H17" s="791"/>
      <c r="I17" s="791"/>
      <c r="J17" s="791"/>
      <c r="K17" s="792"/>
      <c r="L17" s="292" t="str">
        <f t="shared" ref="L17:L26" si="0">IF(P17=Euconst_NA,Euconst_NA,INDEX(EUconst_BMlistCLstatus,MATCH(E17,EUconst_BMlistNames,0)))</f>
        <v>n. a.</v>
      </c>
      <c r="M17" s="429" t="str">
        <f>IF(P17=Euconst_NA,Euconst_NA,INDEX(EUconst_BMlistCBAMstatus,MATCH(E17,EUconst_BMlistNames,0)))</f>
        <v>n. a.</v>
      </c>
      <c r="P17" s="28" t="str">
        <f t="shared" ref="P17:P26" si="1">IF(ISBLANK($E17),Euconst_NA,INDEX(EUconst_BMlistMainNumberOfBM,MATCH($E17,EUconst_BMlistNames,0)))</f>
        <v>n. a.</v>
      </c>
      <c r="Q17" s="29" t="str">
        <f>IF(ISNUMBER(P17),COUNT(P17:P$17),"")</f>
        <v/>
      </c>
      <c r="R17" s="28" t="str">
        <f t="shared" ref="R17:R26" si="2">IF(P17=Euconst_NA,EUconst_Tons,INDEX(EUconst_BMlistUnits,P17))</f>
        <v>toneladas</v>
      </c>
      <c r="S17" s="29" t="str">
        <f t="shared" ref="S17:S26" si="3">IF(ISBLANK(E17),"",COUNTIF($E$17:$E$26,E17))</f>
        <v/>
      </c>
    </row>
    <row r="18" spans="1:24" ht="12.75" customHeight="1" x14ac:dyDescent="0.2">
      <c r="D18" s="6">
        <v>2</v>
      </c>
      <c r="E18" s="758"/>
      <c r="F18" s="759"/>
      <c r="G18" s="759"/>
      <c r="H18" s="759"/>
      <c r="I18" s="759"/>
      <c r="J18" s="759"/>
      <c r="K18" s="760"/>
      <c r="L18" s="293" t="str">
        <f t="shared" si="0"/>
        <v>n. a.</v>
      </c>
      <c r="M18" s="430" t="str">
        <f t="shared" ref="M18:M26" si="4">IF(P18=Euconst_NA,Euconst_NA,INDEX(EUconst_BMlistCBAMstatus,MATCH(E18,EUconst_BMlistNames,0)))</f>
        <v>n. a.</v>
      </c>
      <c r="P18" s="28" t="str">
        <f t="shared" si="1"/>
        <v>n. a.</v>
      </c>
      <c r="Q18" s="30" t="str">
        <f>IF(ISNUMBER(P18),COUNT(P$17:P18),"")</f>
        <v/>
      </c>
      <c r="R18" s="28" t="str">
        <f t="shared" si="2"/>
        <v>toneladas</v>
      </c>
      <c r="S18" s="30" t="str">
        <f t="shared" si="3"/>
        <v/>
      </c>
    </row>
    <row r="19" spans="1:24" ht="12.75" customHeight="1" x14ac:dyDescent="0.2">
      <c r="D19" s="6">
        <v>3</v>
      </c>
      <c r="E19" s="758"/>
      <c r="F19" s="759"/>
      <c r="G19" s="759"/>
      <c r="H19" s="759"/>
      <c r="I19" s="759"/>
      <c r="J19" s="759"/>
      <c r="K19" s="760"/>
      <c r="L19" s="293" t="str">
        <f t="shared" si="0"/>
        <v>n. a.</v>
      </c>
      <c r="M19" s="430" t="str">
        <f t="shared" si="4"/>
        <v>n. a.</v>
      </c>
      <c r="P19" s="28" t="str">
        <f t="shared" si="1"/>
        <v>n. a.</v>
      </c>
      <c r="Q19" s="30" t="str">
        <f>IF(ISNUMBER(P19),COUNT(P$17:P19),"")</f>
        <v/>
      </c>
      <c r="R19" s="28" t="str">
        <f t="shared" si="2"/>
        <v>toneladas</v>
      </c>
      <c r="S19" s="30" t="str">
        <f t="shared" si="3"/>
        <v/>
      </c>
    </row>
    <row r="20" spans="1:24" ht="12.75" customHeight="1" x14ac:dyDescent="0.2">
      <c r="D20" s="6">
        <v>4</v>
      </c>
      <c r="E20" s="758"/>
      <c r="F20" s="759"/>
      <c r="G20" s="759"/>
      <c r="H20" s="759"/>
      <c r="I20" s="759"/>
      <c r="J20" s="759"/>
      <c r="K20" s="760"/>
      <c r="L20" s="293" t="str">
        <f t="shared" si="0"/>
        <v>n. a.</v>
      </c>
      <c r="M20" s="430" t="str">
        <f t="shared" si="4"/>
        <v>n. a.</v>
      </c>
      <c r="P20" s="28" t="str">
        <f t="shared" si="1"/>
        <v>n. a.</v>
      </c>
      <c r="Q20" s="30" t="str">
        <f>IF(ISNUMBER(P20),COUNT(P$17:P20),"")</f>
        <v/>
      </c>
      <c r="R20" s="28" t="str">
        <f t="shared" si="2"/>
        <v>toneladas</v>
      </c>
      <c r="S20" s="30" t="str">
        <f t="shared" si="3"/>
        <v/>
      </c>
    </row>
    <row r="21" spans="1:24" ht="12.75" customHeight="1" x14ac:dyDescent="0.2">
      <c r="D21" s="6">
        <v>5</v>
      </c>
      <c r="E21" s="758"/>
      <c r="F21" s="759"/>
      <c r="G21" s="759"/>
      <c r="H21" s="759"/>
      <c r="I21" s="759"/>
      <c r="J21" s="759"/>
      <c r="K21" s="760"/>
      <c r="L21" s="293" t="str">
        <f t="shared" si="0"/>
        <v>n. a.</v>
      </c>
      <c r="M21" s="430" t="str">
        <f t="shared" si="4"/>
        <v>n. a.</v>
      </c>
      <c r="P21" s="28" t="str">
        <f t="shared" si="1"/>
        <v>n. a.</v>
      </c>
      <c r="Q21" s="30" t="str">
        <f>IF(ISNUMBER(P21),COUNT(P$17:P21),"")</f>
        <v/>
      </c>
      <c r="R21" s="28" t="str">
        <f t="shared" si="2"/>
        <v>toneladas</v>
      </c>
      <c r="S21" s="30" t="str">
        <f t="shared" si="3"/>
        <v/>
      </c>
    </row>
    <row r="22" spans="1:24" ht="12.75" customHeight="1" x14ac:dyDescent="0.2">
      <c r="D22" s="6">
        <v>6</v>
      </c>
      <c r="E22" s="758"/>
      <c r="F22" s="759"/>
      <c r="G22" s="759"/>
      <c r="H22" s="759"/>
      <c r="I22" s="759"/>
      <c r="J22" s="759"/>
      <c r="K22" s="760"/>
      <c r="L22" s="293" t="str">
        <f t="shared" si="0"/>
        <v>n. a.</v>
      </c>
      <c r="M22" s="430" t="str">
        <f t="shared" si="4"/>
        <v>n. a.</v>
      </c>
      <c r="P22" s="28" t="str">
        <f t="shared" si="1"/>
        <v>n. a.</v>
      </c>
      <c r="Q22" s="30" t="str">
        <f>IF(ISNUMBER(P22),COUNT(P$17:P22),"")</f>
        <v/>
      </c>
      <c r="R22" s="28" t="str">
        <f t="shared" si="2"/>
        <v>toneladas</v>
      </c>
      <c r="S22" s="30" t="str">
        <f t="shared" si="3"/>
        <v/>
      </c>
    </row>
    <row r="23" spans="1:24" ht="12.75" customHeight="1" x14ac:dyDescent="0.2">
      <c r="D23" s="6">
        <v>7</v>
      </c>
      <c r="E23" s="758"/>
      <c r="F23" s="759"/>
      <c r="G23" s="759"/>
      <c r="H23" s="759"/>
      <c r="I23" s="759"/>
      <c r="J23" s="759"/>
      <c r="K23" s="760"/>
      <c r="L23" s="293" t="str">
        <f t="shared" si="0"/>
        <v>n. a.</v>
      </c>
      <c r="M23" s="430" t="str">
        <f t="shared" si="4"/>
        <v>n. a.</v>
      </c>
      <c r="P23" s="28" t="str">
        <f t="shared" si="1"/>
        <v>n. a.</v>
      </c>
      <c r="Q23" s="30" t="str">
        <f>IF(ISNUMBER(P23),COUNT(P$17:P23),"")</f>
        <v/>
      </c>
      <c r="R23" s="28" t="str">
        <f t="shared" si="2"/>
        <v>toneladas</v>
      </c>
      <c r="S23" s="30" t="str">
        <f t="shared" si="3"/>
        <v/>
      </c>
    </row>
    <row r="24" spans="1:24" ht="12.75" customHeight="1" x14ac:dyDescent="0.2">
      <c r="D24" s="6">
        <v>8</v>
      </c>
      <c r="E24" s="758"/>
      <c r="F24" s="759"/>
      <c r="G24" s="759"/>
      <c r="H24" s="759"/>
      <c r="I24" s="759"/>
      <c r="J24" s="759"/>
      <c r="K24" s="760"/>
      <c r="L24" s="293" t="str">
        <f t="shared" si="0"/>
        <v>n. a.</v>
      </c>
      <c r="M24" s="430" t="str">
        <f t="shared" si="4"/>
        <v>n. a.</v>
      </c>
      <c r="P24" s="28" t="str">
        <f t="shared" si="1"/>
        <v>n. a.</v>
      </c>
      <c r="Q24" s="30" t="str">
        <f>IF(ISNUMBER(P24),COUNT(P$17:P24),"")</f>
        <v/>
      </c>
      <c r="R24" s="28" t="str">
        <f t="shared" si="2"/>
        <v>toneladas</v>
      </c>
      <c r="S24" s="30" t="str">
        <f t="shared" si="3"/>
        <v/>
      </c>
    </row>
    <row r="25" spans="1:24" ht="12.75" customHeight="1" x14ac:dyDescent="0.2">
      <c r="D25" s="6">
        <v>9</v>
      </c>
      <c r="E25" s="758"/>
      <c r="F25" s="759"/>
      <c r="G25" s="759"/>
      <c r="H25" s="759"/>
      <c r="I25" s="759"/>
      <c r="J25" s="759"/>
      <c r="K25" s="760"/>
      <c r="L25" s="293" t="str">
        <f t="shared" si="0"/>
        <v>n. a.</v>
      </c>
      <c r="M25" s="430" t="str">
        <f t="shared" si="4"/>
        <v>n. a.</v>
      </c>
      <c r="P25" s="28" t="str">
        <f t="shared" si="1"/>
        <v>n. a.</v>
      </c>
      <c r="Q25" s="30" t="str">
        <f>IF(ISNUMBER(P25),COUNT(P$17:P25),"")</f>
        <v/>
      </c>
      <c r="R25" s="28" t="str">
        <f t="shared" si="2"/>
        <v>toneladas</v>
      </c>
      <c r="S25" s="30" t="str">
        <f t="shared" si="3"/>
        <v/>
      </c>
    </row>
    <row r="26" spans="1:24" ht="12.75" customHeight="1" thickBot="1" x14ac:dyDescent="0.25">
      <c r="D26" s="3">
        <v>10</v>
      </c>
      <c r="E26" s="761"/>
      <c r="F26" s="762"/>
      <c r="G26" s="762"/>
      <c r="H26" s="762"/>
      <c r="I26" s="762"/>
      <c r="J26" s="762"/>
      <c r="K26" s="763"/>
      <c r="L26" s="294" t="str">
        <f t="shared" si="0"/>
        <v>n. a.</v>
      </c>
      <c r="M26" s="431" t="str">
        <f t="shared" si="4"/>
        <v>n. a.</v>
      </c>
      <c r="P26" s="28" t="str">
        <f t="shared" si="1"/>
        <v>n. a.</v>
      </c>
      <c r="Q26" s="31" t="str">
        <f>IF(ISNUMBER(P26),COUNT(P$17:P26),"")</f>
        <v/>
      </c>
      <c r="R26" s="28" t="str">
        <f t="shared" si="2"/>
        <v>toneladas</v>
      </c>
      <c r="S26" s="31" t="str">
        <f t="shared" si="3"/>
        <v/>
      </c>
    </row>
    <row r="27" spans="1:24" ht="12.75" customHeight="1" x14ac:dyDescent="0.2">
      <c r="P27" s="245"/>
      <c r="Q27" s="245"/>
      <c r="R27" s="245"/>
      <c r="S27" s="245"/>
    </row>
    <row r="28" spans="1:24" ht="15" customHeight="1" x14ac:dyDescent="0.2">
      <c r="C28" s="136">
        <v>2</v>
      </c>
      <c r="D28" s="675" t="str">
        <f>Translations!$C$142</f>
        <v>Subinstalaciones con enfoques alternativos</v>
      </c>
      <c r="E28" s="675"/>
      <c r="F28" s="675"/>
      <c r="G28" s="675"/>
      <c r="H28" s="675"/>
      <c r="I28" s="675"/>
      <c r="J28" s="675"/>
      <c r="K28" s="675"/>
      <c r="L28" s="675"/>
      <c r="M28" s="675"/>
      <c r="N28" s="675"/>
    </row>
    <row r="29" spans="1:24" ht="5.0999999999999996" customHeight="1" x14ac:dyDescent="0.2">
      <c r="D29" s="771"/>
      <c r="E29" s="771"/>
      <c r="F29" s="771"/>
      <c r="G29" s="771"/>
      <c r="H29" s="771"/>
      <c r="I29" s="771"/>
      <c r="J29" s="771"/>
      <c r="K29" s="771"/>
      <c r="L29" s="771"/>
      <c r="M29" s="771"/>
      <c r="N29" s="771"/>
    </row>
    <row r="30" spans="1:24" s="19" customFormat="1" ht="25.5" customHeight="1" x14ac:dyDescent="0.2">
      <c r="A30" s="21"/>
      <c r="B30" s="35"/>
      <c r="C30" s="35"/>
      <c r="D30" s="35"/>
      <c r="E30" s="694" t="str">
        <f>Translations!$C$813</f>
        <v>Para cada tipo de enfoque alternativo, puede haber un máximo de tres subinstalaciones, una expuesta a un riesgo significativo de fuga de carbono (dividida en CBAM y no CBAM) y la otra no expuesta.</v>
      </c>
      <c r="F30" s="748"/>
      <c r="G30" s="748"/>
      <c r="H30" s="748"/>
      <c r="I30" s="748"/>
      <c r="J30" s="748"/>
      <c r="K30" s="748"/>
      <c r="L30" s="748"/>
      <c r="M30" s="748"/>
      <c r="N30" s="748"/>
      <c r="O30" s="35"/>
      <c r="P30" s="163"/>
      <c r="Q30" s="163"/>
      <c r="R30" s="163"/>
      <c r="S30" s="17"/>
      <c r="T30" s="243"/>
      <c r="U30" s="243"/>
      <c r="V30" s="243"/>
      <c r="W30" s="243"/>
      <c r="X30" s="243"/>
    </row>
    <row r="31" spans="1:24" s="19" customFormat="1" ht="12.75" customHeight="1" x14ac:dyDescent="0.2">
      <c r="A31" s="21"/>
      <c r="B31" s="35"/>
      <c r="C31" s="35"/>
      <c r="D31" s="35"/>
      <c r="E31" s="694" t="str">
        <f>Translations!$C$814</f>
        <v>Como excepción a esta regla, en el caso del calor medible se define una cuarta subinstalación para el suministro de calefacción urbana.</v>
      </c>
      <c r="F31" s="748"/>
      <c r="G31" s="748"/>
      <c r="H31" s="748"/>
      <c r="I31" s="748"/>
      <c r="J31" s="748"/>
      <c r="K31" s="748"/>
      <c r="L31" s="748"/>
      <c r="M31" s="748"/>
      <c r="N31" s="748"/>
      <c r="O31" s="35"/>
      <c r="P31" s="163"/>
      <c r="Q31" s="163"/>
      <c r="R31" s="163"/>
      <c r="S31" s="17"/>
      <c r="T31" s="243"/>
      <c r="U31" s="243"/>
      <c r="V31" s="243"/>
      <c r="W31" s="243"/>
      <c r="X31" s="243"/>
    </row>
    <row r="32" spans="1:24" s="19" customFormat="1" ht="12.75" customHeight="1" x14ac:dyDescent="0.2">
      <c r="A32" s="21"/>
      <c r="B32" s="35"/>
      <c r="C32" s="35"/>
      <c r="D32" s="35"/>
      <c r="E32" s="694" t="str">
        <f>Translations!$C$815</f>
        <v>El estado CBAM de la subinstalación depende de si los códigos NC de las mercancías producidas figuran en el anexo I del Reglamento (UE) 2023/956.</v>
      </c>
      <c r="F32" s="748"/>
      <c r="G32" s="748"/>
      <c r="H32" s="748"/>
      <c r="I32" s="748"/>
      <c r="J32" s="748"/>
      <c r="K32" s="748"/>
      <c r="L32" s="748"/>
      <c r="M32" s="748"/>
      <c r="N32" s="748"/>
      <c r="O32" s="35"/>
      <c r="P32" s="163"/>
      <c r="Q32" s="163"/>
      <c r="R32" s="163"/>
      <c r="S32" s="17"/>
      <c r="T32" s="243"/>
      <c r="U32" s="243"/>
      <c r="V32" s="243"/>
      <c r="W32" s="243"/>
      <c r="X32" s="243"/>
    </row>
    <row r="33" spans="1:24" s="19" customFormat="1" ht="12.75" customHeight="1" x14ac:dyDescent="0.2">
      <c r="A33" s="21"/>
      <c r="B33" s="35"/>
      <c r="C33" s="35"/>
      <c r="D33" s="35"/>
      <c r="E33" s="766" t="str">
        <f>Translations!$C$145</f>
        <v>Respecto a cada tipo de subinstalación que se menciona, indique si es pertinente o no en su instalación. No deje ningún campo amarillo vacío.</v>
      </c>
      <c r="F33" s="767"/>
      <c r="G33" s="767"/>
      <c r="H33" s="767"/>
      <c r="I33" s="767"/>
      <c r="J33" s="767"/>
      <c r="K33" s="767"/>
      <c r="L33" s="767"/>
      <c r="M33" s="767"/>
      <c r="N33" s="767"/>
      <c r="O33" s="35"/>
      <c r="P33" s="163"/>
      <c r="Q33" s="163"/>
      <c r="R33" s="163"/>
      <c r="S33" s="17"/>
      <c r="T33" s="243"/>
      <c r="U33" s="243"/>
      <c r="V33" s="243"/>
      <c r="W33" s="243"/>
      <c r="X33" s="243"/>
    </row>
    <row r="34" spans="1:24" ht="12.75" customHeight="1" x14ac:dyDescent="0.2">
      <c r="C34" s="157"/>
      <c r="D34" s="157"/>
      <c r="E34" s="769" t="str">
        <f>Translations!$C$138</f>
        <v>Es fundamental que los datos que introduzca aquí sean correctos de cara a las entradas subsiguientes relativas a las subinstalaciones.</v>
      </c>
      <c r="F34" s="770"/>
      <c r="G34" s="770"/>
      <c r="H34" s="770"/>
      <c r="I34" s="770"/>
      <c r="J34" s="770"/>
      <c r="K34" s="770"/>
      <c r="L34" s="770"/>
      <c r="M34" s="770"/>
      <c r="N34" s="770"/>
      <c r="S34" s="245"/>
    </row>
    <row r="35" spans="1:24" ht="12.75" customHeight="1" thickBot="1" x14ac:dyDescent="0.25">
      <c r="C35" s="13"/>
      <c r="D35" s="8" t="str">
        <f>Translations!$C$139</f>
        <v>N.º</v>
      </c>
      <c r="E35" s="778" t="str">
        <f>Translations!$C$148</f>
        <v>Tipo de subinstalación</v>
      </c>
      <c r="F35" s="779"/>
      <c r="G35" s="779"/>
      <c r="H35" s="779"/>
      <c r="I35" s="779"/>
      <c r="J35" s="780"/>
      <c r="K35" s="25" t="str">
        <f>Translations!$C$149</f>
        <v>¿Es pertinente?</v>
      </c>
      <c r="L35" s="446" t="str">
        <f>Translations!$C$141</f>
        <v>¿Exposición a CL?</v>
      </c>
      <c r="M35" s="291" t="str">
        <f>Translations!$C$812</f>
        <v>CBAM?</v>
      </c>
      <c r="N35" s="13"/>
      <c r="P35" s="28" t="s">
        <v>104</v>
      </c>
      <c r="Q35" s="28" t="s">
        <v>105</v>
      </c>
      <c r="R35" s="28" t="str">
        <f>Translations!$C$694</f>
        <v>Unidad</v>
      </c>
      <c r="S35" s="246"/>
    </row>
    <row r="36" spans="1:24" ht="12.75" customHeight="1" x14ac:dyDescent="0.2">
      <c r="C36" s="13"/>
      <c r="D36" s="416">
        <v>11</v>
      </c>
      <c r="E36" s="781" t="str">
        <f t="shared" ref="E36:E45" si="5">INDEX(EUconst_FallBackListNames,D36-10)</f>
        <v>Subinstalación con referencia de calor, CL, no-CBAM</v>
      </c>
      <c r="F36" s="782"/>
      <c r="G36" s="782"/>
      <c r="H36" s="782"/>
      <c r="I36" s="782"/>
      <c r="J36" s="783"/>
      <c r="K36" s="221"/>
      <c r="L36" s="288" t="b">
        <f t="shared" ref="L36:L45" si="6">INDEX(EUconst_FallBackListCLstatus,MATCH($E36,EUconst_FallBackListNames,0))</f>
        <v>1</v>
      </c>
      <c r="M36" s="288" t="b">
        <f t="shared" ref="M36:M45" si="7">INDEX(EUconst_FallBackListCBAMstatus,MATCH($E36,EUconst_FallBackListNames,0))</f>
        <v>0</v>
      </c>
      <c r="N36" s="9"/>
      <c r="P36" s="32" t="str">
        <f t="shared" ref="P36:P45" si="8">IF(ISBLANK($K36),Euconst_NA,IF($K36,INDEX(EUconst_FallBackListNumber,MATCH($E36,EUconst_FallBackListNames,0)),Euconst_NA))</f>
        <v>n. a.</v>
      </c>
      <c r="Q36" s="32" t="str">
        <f>IF(ISNUMBER(P36),COUNT(P36:P$36)+MAX($Q$17:$Q$26),"")</f>
        <v/>
      </c>
      <c r="R36" s="32" t="str">
        <f t="shared" ref="R36:R45" si="9">INDEX(EUconst_FallBackListUnits,MATCH($E36,EUconst_FallBackListNames,0))</f>
        <v>TJ</v>
      </c>
      <c r="S36" s="246"/>
    </row>
    <row r="37" spans="1:24" ht="12.75" customHeight="1" x14ac:dyDescent="0.2">
      <c r="C37" s="13"/>
      <c r="D37" s="417">
        <f t="shared" ref="D37:D44" si="10">D36+1</f>
        <v>12</v>
      </c>
      <c r="E37" s="784" t="str">
        <f t="shared" si="5"/>
        <v>Subinstalación con referencia de calor, no-CL, no-CBAM</v>
      </c>
      <c r="F37" s="785"/>
      <c r="G37" s="785"/>
      <c r="H37" s="785"/>
      <c r="I37" s="785"/>
      <c r="J37" s="786"/>
      <c r="K37" s="222"/>
      <c r="L37" s="289" t="b">
        <f t="shared" si="6"/>
        <v>0</v>
      </c>
      <c r="M37" s="289" t="b">
        <f t="shared" si="7"/>
        <v>0</v>
      </c>
      <c r="N37" s="9"/>
      <c r="P37" s="30" t="str">
        <f t="shared" si="8"/>
        <v>n. a.</v>
      </c>
      <c r="Q37" s="30" t="str">
        <f>IF(ISNUMBER(P37),COUNT(P$36:P37)+MAX($Q$17:$Q$26),"")</f>
        <v/>
      </c>
      <c r="R37" s="30" t="str">
        <f t="shared" si="9"/>
        <v>TJ</v>
      </c>
      <c r="S37" s="246"/>
    </row>
    <row r="38" spans="1:24" ht="12.75" customHeight="1" x14ac:dyDescent="0.2">
      <c r="C38" s="13"/>
      <c r="D38" s="417">
        <f t="shared" si="10"/>
        <v>13</v>
      </c>
      <c r="E38" s="784" t="str">
        <f>INDEX(EUconst_FallBackListNames,D38-10)</f>
        <v>Subinstalación con referencia de calor, CBAM</v>
      </c>
      <c r="F38" s="785"/>
      <c r="G38" s="785"/>
      <c r="H38" s="785"/>
      <c r="I38" s="785"/>
      <c r="J38" s="786"/>
      <c r="K38" s="222"/>
      <c r="L38" s="289" t="b">
        <f t="shared" si="6"/>
        <v>1</v>
      </c>
      <c r="M38" s="289" t="b">
        <f t="shared" si="7"/>
        <v>1</v>
      </c>
      <c r="N38" s="9"/>
      <c r="P38" s="30" t="str">
        <f t="shared" si="8"/>
        <v>n. a.</v>
      </c>
      <c r="Q38" s="30" t="str">
        <f>IF(ISNUMBER(P38),COUNT(P$36:P38)+MAX($Q$17:$Q$26),"")</f>
        <v/>
      </c>
      <c r="R38" s="30" t="str">
        <f t="shared" si="9"/>
        <v>TJ</v>
      </c>
      <c r="S38" s="246"/>
    </row>
    <row r="39" spans="1:24" ht="12.75" customHeight="1" x14ac:dyDescent="0.2">
      <c r="C39" s="13"/>
      <c r="D39" s="417">
        <f t="shared" si="10"/>
        <v>14</v>
      </c>
      <c r="E39" s="784" t="str">
        <f t="shared" si="5"/>
        <v>Subinstalación de calefacción urbana</v>
      </c>
      <c r="F39" s="785"/>
      <c r="G39" s="785"/>
      <c r="H39" s="785"/>
      <c r="I39" s="785"/>
      <c r="J39" s="786"/>
      <c r="K39" s="222"/>
      <c r="L39" s="289" t="b">
        <f t="shared" si="6"/>
        <v>0</v>
      </c>
      <c r="M39" s="289" t="b">
        <f t="shared" si="7"/>
        <v>0</v>
      </c>
      <c r="N39" s="9"/>
      <c r="P39" s="30" t="str">
        <f t="shared" si="8"/>
        <v>n. a.</v>
      </c>
      <c r="Q39" s="30" t="str">
        <f>IF(ISNUMBER(P39),COUNT(P$36:P39)+MAX($Q$17:$Q$26),"")</f>
        <v/>
      </c>
      <c r="R39" s="30" t="str">
        <f t="shared" si="9"/>
        <v>TJ</v>
      </c>
      <c r="S39" s="246"/>
    </row>
    <row r="40" spans="1:24" ht="12.75" customHeight="1" x14ac:dyDescent="0.2">
      <c r="C40" s="13"/>
      <c r="D40" s="417">
        <f t="shared" si="10"/>
        <v>15</v>
      </c>
      <c r="E40" s="784" t="str">
        <f t="shared" si="5"/>
        <v>Subinstalación con referencia de combustible, CL, no-CBAM</v>
      </c>
      <c r="F40" s="785"/>
      <c r="G40" s="785"/>
      <c r="H40" s="785"/>
      <c r="I40" s="785"/>
      <c r="J40" s="786"/>
      <c r="K40" s="222"/>
      <c r="L40" s="289" t="b">
        <f t="shared" si="6"/>
        <v>1</v>
      </c>
      <c r="M40" s="289" t="b">
        <f t="shared" si="7"/>
        <v>0</v>
      </c>
      <c r="N40" s="9"/>
      <c r="P40" s="30" t="str">
        <f t="shared" si="8"/>
        <v>n. a.</v>
      </c>
      <c r="Q40" s="30" t="str">
        <f>IF(ISNUMBER(P40),COUNT(P$36:P40)+MAX($Q$17:$Q$26),"")</f>
        <v/>
      </c>
      <c r="R40" s="30" t="str">
        <f t="shared" si="9"/>
        <v>TJ</v>
      </c>
      <c r="S40" s="246"/>
    </row>
    <row r="41" spans="1:24" ht="12.75" customHeight="1" x14ac:dyDescent="0.2">
      <c r="C41" s="13"/>
      <c r="D41" s="417">
        <f t="shared" si="10"/>
        <v>16</v>
      </c>
      <c r="E41" s="784" t="str">
        <f t="shared" si="5"/>
        <v>Subinstalación con referencia de combustible, no-CL, no-CBAM</v>
      </c>
      <c r="F41" s="785"/>
      <c r="G41" s="785"/>
      <c r="H41" s="785"/>
      <c r="I41" s="785"/>
      <c r="J41" s="786"/>
      <c r="K41" s="222"/>
      <c r="L41" s="289" t="b">
        <f t="shared" si="6"/>
        <v>0</v>
      </c>
      <c r="M41" s="289" t="b">
        <f t="shared" si="7"/>
        <v>0</v>
      </c>
      <c r="N41" s="9"/>
      <c r="P41" s="30" t="str">
        <f t="shared" si="8"/>
        <v>n. a.</v>
      </c>
      <c r="Q41" s="30" t="str">
        <f>IF(ISNUMBER(P41),COUNT(P$36:P41)+MAX($Q$17:$Q$26),"")</f>
        <v/>
      </c>
      <c r="R41" s="30" t="str">
        <f t="shared" si="9"/>
        <v>TJ</v>
      </c>
      <c r="S41" s="246"/>
    </row>
    <row r="42" spans="1:24" ht="12.75" customHeight="1" x14ac:dyDescent="0.2">
      <c r="C42" s="13"/>
      <c r="D42" s="417">
        <f t="shared" si="10"/>
        <v>17</v>
      </c>
      <c r="E42" s="784" t="str">
        <f>INDEX(EUconst_FallBackListNames,D42-10)</f>
        <v>Subinstalación con referencia de combustible, CBAM</v>
      </c>
      <c r="F42" s="785"/>
      <c r="G42" s="785"/>
      <c r="H42" s="785"/>
      <c r="I42" s="785"/>
      <c r="J42" s="785"/>
      <c r="K42" s="420"/>
      <c r="L42" s="413" t="b">
        <f t="shared" si="6"/>
        <v>1</v>
      </c>
      <c r="M42" s="289" t="b">
        <f t="shared" si="7"/>
        <v>1</v>
      </c>
      <c r="N42" s="9"/>
      <c r="P42" s="30" t="str">
        <f t="shared" si="8"/>
        <v>n. a.</v>
      </c>
      <c r="Q42" s="30" t="str">
        <f>IF(ISNUMBER(P42),COUNT(P$36:P42)+MAX($Q$17:$Q$26),"")</f>
        <v/>
      </c>
      <c r="R42" s="30" t="str">
        <f t="shared" si="9"/>
        <v>TJ</v>
      </c>
      <c r="S42" s="246"/>
    </row>
    <row r="43" spans="1:24" ht="12.75" customHeight="1" x14ac:dyDescent="0.2">
      <c r="C43" s="13"/>
      <c r="D43" s="417">
        <f t="shared" si="10"/>
        <v>18</v>
      </c>
      <c r="E43" s="784" t="str">
        <f>INDEX(EUconst_FallBackListNames,D43-10)</f>
        <v>Subinstalación con emisiones de proceso, CL, no-CBAM</v>
      </c>
      <c r="F43" s="785"/>
      <c r="G43" s="785"/>
      <c r="H43" s="785"/>
      <c r="I43" s="785"/>
      <c r="J43" s="785"/>
      <c r="K43" s="420"/>
      <c r="L43" s="413" t="b">
        <f t="shared" si="6"/>
        <v>1</v>
      </c>
      <c r="M43" s="419" t="b">
        <f t="shared" si="7"/>
        <v>0</v>
      </c>
      <c r="N43" s="9"/>
      <c r="P43" s="30" t="str">
        <f t="shared" si="8"/>
        <v>n. a.</v>
      </c>
      <c r="Q43" s="30" t="str">
        <f>IF(ISNUMBER(P43),COUNT(P$36:P43)+MAX($Q$17:$Q$26),"")</f>
        <v/>
      </c>
      <c r="R43" s="30" t="str">
        <f t="shared" si="9"/>
        <v>t CO2e</v>
      </c>
      <c r="S43" s="246"/>
    </row>
    <row r="44" spans="1:24" ht="12.75" customHeight="1" x14ac:dyDescent="0.2">
      <c r="C44" s="13"/>
      <c r="D44" s="417">
        <f t="shared" si="10"/>
        <v>19</v>
      </c>
      <c r="E44" s="784" t="str">
        <f>INDEX(EUconst_FallBackListNames,D44-10)</f>
        <v>Subinstalación con emisiones de proceso, no-CL, no-CBAM</v>
      </c>
      <c r="F44" s="785"/>
      <c r="G44" s="785"/>
      <c r="H44" s="785"/>
      <c r="I44" s="785"/>
      <c r="J44" s="785"/>
      <c r="K44" s="420"/>
      <c r="L44" s="413" t="b">
        <f t="shared" si="6"/>
        <v>0</v>
      </c>
      <c r="M44" s="419" t="b">
        <f t="shared" si="7"/>
        <v>0</v>
      </c>
      <c r="N44" s="9"/>
      <c r="P44" s="30" t="str">
        <f t="shared" si="8"/>
        <v>n. a.</v>
      </c>
      <c r="Q44" s="30" t="str">
        <f>IF(ISNUMBER(P44),COUNT(P$36:P44)+MAX($Q$17:$Q$26),"")</f>
        <v/>
      </c>
      <c r="R44" s="30" t="str">
        <f t="shared" si="9"/>
        <v>t CO2e</v>
      </c>
      <c r="S44" s="246"/>
    </row>
    <row r="45" spans="1:24" ht="12.75" customHeight="1" thickBot="1" x14ac:dyDescent="0.25">
      <c r="C45" s="13"/>
      <c r="D45" s="418">
        <v>20</v>
      </c>
      <c r="E45" s="794" t="str">
        <f t="shared" si="5"/>
        <v>Subinstalación con emisiones de proceso, CBAM</v>
      </c>
      <c r="F45" s="795"/>
      <c r="G45" s="795"/>
      <c r="H45" s="795"/>
      <c r="I45" s="795"/>
      <c r="J45" s="795"/>
      <c r="K45" s="421"/>
      <c r="L45" s="414" t="b">
        <f t="shared" si="6"/>
        <v>1</v>
      </c>
      <c r="M45" s="290" t="b">
        <f t="shared" si="7"/>
        <v>1</v>
      </c>
      <c r="N45" s="9"/>
      <c r="P45" s="31" t="str">
        <f t="shared" si="8"/>
        <v>n. a.</v>
      </c>
      <c r="Q45" s="31" t="str">
        <f>IF(ISNUMBER(P45),COUNT(P$36:P45)+MAX($Q$17:$Q$26),"")</f>
        <v/>
      </c>
      <c r="R45" s="31" t="str">
        <f t="shared" si="9"/>
        <v>t CO2e</v>
      </c>
      <c r="S45" s="246"/>
    </row>
    <row r="46" spans="1:24" ht="12.75" customHeight="1" x14ac:dyDescent="0.2"/>
    <row r="47" spans="1:24" ht="16.5" customHeight="1" x14ac:dyDescent="0.2">
      <c r="C47" s="241" t="s">
        <v>102</v>
      </c>
      <c r="D47" s="768" t="str">
        <f>Translations!$C$150</f>
        <v>Descripción de la instalación</v>
      </c>
      <c r="E47" s="768"/>
      <c r="F47" s="768"/>
      <c r="G47" s="768"/>
      <c r="H47" s="768"/>
      <c r="I47" s="768"/>
      <c r="J47" s="768"/>
      <c r="K47" s="768"/>
      <c r="L47" s="768"/>
      <c r="M47" s="768"/>
      <c r="N47" s="768"/>
      <c r="P47" s="244"/>
      <c r="Q47" s="244"/>
      <c r="R47" s="244"/>
      <c r="S47" s="244"/>
    </row>
    <row r="48" spans="1:24" ht="12.75" customHeight="1" x14ac:dyDescent="0.2">
      <c r="D48" s="448"/>
      <c r="E48" s="448"/>
      <c r="F48" s="448"/>
      <c r="G48" s="448"/>
      <c r="H48" s="448"/>
      <c r="I48" s="448"/>
      <c r="J48" s="448"/>
      <c r="K48" s="448"/>
      <c r="L48" s="448"/>
      <c r="M48" s="448"/>
      <c r="N48" s="448"/>
    </row>
    <row r="49" spans="1:19" ht="12.75" customHeight="1" x14ac:dyDescent="0.2">
      <c r="D49" s="449" t="s">
        <v>26</v>
      </c>
      <c r="E49" s="764" t="str">
        <f>Translations!$C$151</f>
        <v>Descripción de la instalación, incluidos sus procesos principales</v>
      </c>
      <c r="F49" s="764"/>
      <c r="G49" s="764"/>
      <c r="H49" s="764"/>
      <c r="I49" s="764"/>
      <c r="J49" s="764"/>
      <c r="K49" s="764"/>
      <c r="L49" s="764"/>
      <c r="M49" s="764"/>
      <c r="N49" s="764"/>
    </row>
    <row r="50" spans="1:19" ht="25.5" customHeight="1" x14ac:dyDescent="0.2">
      <c r="E50" s="765" t="str">
        <f>Translations!$C$152</f>
        <v xml:space="preserve">Si la descripción con arreglo al anexo VI, sección 1, letra c), de las FAR excede del espacio disponible aquí, adjunte un documento con la descripción y especifique aquí el nombre exacto del documento. </v>
      </c>
      <c r="F50" s="765"/>
      <c r="G50" s="765"/>
      <c r="H50" s="765"/>
      <c r="I50" s="765"/>
      <c r="J50" s="765"/>
      <c r="K50" s="765"/>
      <c r="L50" s="765"/>
      <c r="M50" s="765"/>
      <c r="N50" s="765"/>
    </row>
    <row r="51" spans="1:19" ht="50.1" customHeight="1" x14ac:dyDescent="0.2">
      <c r="E51" s="755"/>
      <c r="F51" s="756"/>
      <c r="G51" s="756"/>
      <c r="H51" s="756"/>
      <c r="I51" s="756"/>
      <c r="J51" s="756"/>
      <c r="K51" s="756"/>
      <c r="L51" s="756"/>
      <c r="M51" s="756"/>
      <c r="N51" s="757"/>
    </row>
    <row r="52" spans="1:19" ht="50.1" customHeight="1" x14ac:dyDescent="0.2">
      <c r="E52" s="752"/>
      <c r="F52" s="753"/>
      <c r="G52" s="753"/>
      <c r="H52" s="753"/>
      <c r="I52" s="753"/>
      <c r="J52" s="753"/>
      <c r="K52" s="753"/>
      <c r="L52" s="753"/>
      <c r="M52" s="753"/>
      <c r="N52" s="754"/>
    </row>
    <row r="53" spans="1:19" ht="50.1" customHeight="1" x14ac:dyDescent="0.2">
      <c r="E53" s="749"/>
      <c r="F53" s="750"/>
      <c r="G53" s="750"/>
      <c r="H53" s="750"/>
      <c r="I53" s="750"/>
      <c r="J53" s="750"/>
      <c r="K53" s="750"/>
      <c r="L53" s="750"/>
      <c r="M53" s="750"/>
      <c r="N53" s="751"/>
    </row>
    <row r="54" spans="1:19" s="248" customFormat="1" ht="12.75" customHeight="1" x14ac:dyDescent="0.2">
      <c r="A54" s="247"/>
      <c r="B54" s="11"/>
      <c r="C54" s="11"/>
      <c r="D54" s="11"/>
      <c r="E54" s="793"/>
      <c r="F54" s="793"/>
      <c r="G54" s="793"/>
      <c r="H54" s="793"/>
      <c r="I54" s="793"/>
      <c r="J54" s="793"/>
      <c r="K54" s="793"/>
      <c r="L54" s="793"/>
      <c r="M54" s="793"/>
      <c r="N54" s="793"/>
      <c r="O54" s="35"/>
      <c r="P54" s="247"/>
      <c r="Q54" s="247"/>
      <c r="R54" s="247"/>
      <c r="S54" s="247"/>
    </row>
    <row r="55" spans="1:19" s="248" customFormat="1" ht="12.75" customHeight="1" x14ac:dyDescent="0.2">
      <c r="A55" s="247"/>
      <c r="B55" s="11"/>
      <c r="C55" s="11"/>
      <c r="D55" s="449" t="s">
        <v>27</v>
      </c>
      <c r="E55" s="727" t="str">
        <f>Translations!$C$153</f>
        <v>Referencia al último plan de seguimiento aprobado:</v>
      </c>
      <c r="F55" s="727"/>
      <c r="G55" s="727"/>
      <c r="H55" s="727"/>
      <c r="I55" s="727"/>
      <c r="J55" s="744"/>
      <c r="K55" s="745"/>
      <c r="L55" s="745"/>
      <c r="M55" s="745"/>
      <c r="N55" s="746"/>
      <c r="O55" s="35"/>
      <c r="P55" s="247"/>
      <c r="Q55" s="247"/>
      <c r="R55" s="247"/>
      <c r="S55" s="247"/>
    </row>
    <row r="56" spans="1:19" s="248" customFormat="1" ht="25.5" customHeight="1" x14ac:dyDescent="0.2">
      <c r="A56" s="247"/>
      <c r="B56" s="11"/>
      <c r="C56" s="11"/>
      <c r="D56" s="11"/>
      <c r="E56" s="747" t="str">
        <f>Translations!$C$154</f>
        <v>Indique la referencia al plan de seguimiento, de conformidad con el Reglamento sobre seguimiento y notificación, en el que se recojan todas las fuentes de emisión según se exige en el anexo VI, sección 1, letra c), de las FAR.</v>
      </c>
      <c r="F56" s="747"/>
      <c r="G56" s="747"/>
      <c r="H56" s="747"/>
      <c r="I56" s="747"/>
      <c r="J56" s="747"/>
      <c r="K56" s="747"/>
      <c r="L56" s="747"/>
      <c r="M56" s="747"/>
      <c r="N56" s="747"/>
      <c r="O56" s="35"/>
      <c r="P56" s="247"/>
      <c r="Q56" s="247"/>
      <c r="R56" s="247"/>
      <c r="S56" s="247"/>
    </row>
    <row r="57" spans="1:19" s="248" customFormat="1" ht="5.0999999999999996" customHeight="1" x14ac:dyDescent="0.2">
      <c r="A57" s="247"/>
      <c r="B57" s="11"/>
      <c r="C57" s="11"/>
      <c r="D57" s="11"/>
      <c r="E57" s="450"/>
      <c r="F57" s="450"/>
      <c r="G57" s="450"/>
      <c r="H57" s="450"/>
      <c r="I57" s="450"/>
      <c r="J57" s="450"/>
      <c r="K57" s="450"/>
      <c r="L57" s="450"/>
      <c r="M57" s="450"/>
      <c r="N57" s="450"/>
      <c r="O57" s="35"/>
      <c r="P57" s="247"/>
      <c r="Q57" s="247"/>
      <c r="R57" s="247"/>
      <c r="S57" s="247"/>
    </row>
    <row r="58" spans="1:19" s="248" customFormat="1" ht="12.75" customHeight="1" x14ac:dyDescent="0.2">
      <c r="A58" s="247"/>
      <c r="B58" s="11"/>
      <c r="C58" s="11"/>
      <c r="D58" s="449" t="s">
        <v>28</v>
      </c>
      <c r="E58" s="727" t="str">
        <f>Translations!$C$155</f>
        <v>Referencia a un diagrama de flujo:</v>
      </c>
      <c r="F58" s="727"/>
      <c r="G58" s="727"/>
      <c r="H58" s="727"/>
      <c r="I58" s="727"/>
      <c r="J58" s="744"/>
      <c r="K58" s="745"/>
      <c r="L58" s="745"/>
      <c r="M58" s="745"/>
      <c r="N58" s="746"/>
      <c r="O58" s="35"/>
      <c r="P58" s="247"/>
      <c r="Q58" s="247"/>
      <c r="R58" s="247"/>
      <c r="S58" s="247"/>
    </row>
    <row r="59" spans="1:19" ht="25.5" customHeight="1" x14ac:dyDescent="0.2">
      <c r="E59" s="694" t="str">
        <f>Translations!$C$156</f>
        <v>Proporcione un diagrama de flujo, de conformidad con el anexo VI, sección 1, letra d), de las FAR, en el que, como mínimo, figure la información que se indica a continuación. Facilite la referencia al diagrama (nombre de archivo y fecha) y adjunte una copia cuando presente este plan metodológico de seguimiento a la autoridad competente.</v>
      </c>
      <c r="F59" s="694"/>
      <c r="G59" s="694"/>
      <c r="H59" s="694"/>
      <c r="I59" s="694"/>
      <c r="J59" s="694"/>
      <c r="K59" s="694"/>
      <c r="L59" s="694"/>
      <c r="M59" s="694"/>
      <c r="N59" s="694"/>
    </row>
    <row r="60" spans="1:19" ht="12.75" customHeight="1" x14ac:dyDescent="0.2">
      <c r="E60" s="146" t="s">
        <v>139</v>
      </c>
      <c r="F60" s="694" t="str">
        <f>Translations!$C$157</f>
        <v>Elementos técnicos de la instalación, con indicación de las fuentes de emisión y las unidades de producción y consumo de calor.</v>
      </c>
      <c r="G60" s="694"/>
      <c r="H60" s="694"/>
      <c r="I60" s="694"/>
      <c r="J60" s="694"/>
      <c r="K60" s="694"/>
      <c r="L60" s="694"/>
      <c r="M60" s="694"/>
      <c r="N60" s="694"/>
    </row>
    <row r="61" spans="1:19" ht="12.75" customHeight="1" x14ac:dyDescent="0.2">
      <c r="E61" s="146" t="s">
        <v>139</v>
      </c>
      <c r="F61" s="694" t="str">
        <f>Translations!$C$816</f>
        <v>Todos los flujos de energía y materiales, en particular los flujos fuente, el calor medible y no medible, la electricidad, en su caso, y los gases residuales.</v>
      </c>
      <c r="G61" s="694"/>
      <c r="H61" s="694"/>
      <c r="I61" s="694"/>
      <c r="J61" s="694"/>
      <c r="K61" s="694"/>
      <c r="L61" s="694"/>
      <c r="M61" s="694"/>
      <c r="N61" s="694"/>
    </row>
    <row r="62" spans="1:19" ht="12.75" customHeight="1" x14ac:dyDescent="0.2">
      <c r="E62" s="146" t="s">
        <v>139</v>
      </c>
      <c r="F62" s="694" t="str">
        <f>Translations!$C$159</f>
        <v>Puntos de medición y dispositivos de medición.</v>
      </c>
      <c r="G62" s="694"/>
      <c r="H62" s="694"/>
      <c r="I62" s="694"/>
      <c r="J62" s="694"/>
      <c r="K62" s="694"/>
      <c r="L62" s="694"/>
      <c r="M62" s="694"/>
      <c r="N62" s="694"/>
    </row>
    <row r="63" spans="1:19" ht="34.5" customHeight="1" x14ac:dyDescent="0.2">
      <c r="E63" s="146" t="s">
        <v>139</v>
      </c>
      <c r="F63" s="694" t="str">
        <f>Translations!$C$817</f>
        <v>Límites de las subinstalaciones, incluida la división entre subinstalaciones que prestan servicio a sectores considerados expuestos a un riesgo significativo de fuga de carbono y subinstalaciones que prestan servicio a otros sectores, sobre la base de NACE rev. 2 o PRODCOM 2010, así como la división entre mercancías cubiertas o no por CBAM.</v>
      </c>
      <c r="G63" s="694"/>
      <c r="H63" s="694"/>
      <c r="I63" s="694"/>
      <c r="J63" s="694"/>
      <c r="K63" s="694"/>
      <c r="L63" s="694"/>
      <c r="M63" s="694"/>
      <c r="N63" s="694"/>
    </row>
    <row r="64" spans="1:19" ht="12.75" customHeight="1" x14ac:dyDescent="0.2">
      <c r="E64" s="747" t="str">
        <f>Translations!$C$161</f>
        <v>En casos más complejos, deberán facilitarse diagramas de flujo más detallados para cada una de las subinstalaciones pertinentes en la letra a). iii, de las hojas F y G.</v>
      </c>
      <c r="F64" s="747"/>
      <c r="G64" s="747"/>
      <c r="H64" s="747"/>
      <c r="I64" s="747"/>
      <c r="J64" s="747"/>
      <c r="K64" s="747"/>
      <c r="L64" s="747"/>
      <c r="M64" s="747"/>
      <c r="N64" s="747"/>
    </row>
    <row r="65" spans="3:19" ht="12.75" customHeight="1" x14ac:dyDescent="0.2">
      <c r="E65" s="747" t="str">
        <f>Translations!$C$162</f>
        <v>Incluya también una imagen (más pequeña) del diagrama de flujo en el campo a continuación.</v>
      </c>
      <c r="F65" s="747"/>
      <c r="G65" s="747"/>
      <c r="H65" s="747"/>
      <c r="I65" s="747"/>
      <c r="J65" s="747"/>
      <c r="K65" s="747"/>
      <c r="L65" s="747"/>
      <c r="M65" s="747"/>
      <c r="N65" s="747"/>
    </row>
    <row r="66" spans="3:19" ht="75" customHeight="1" x14ac:dyDescent="0.2">
      <c r="E66" s="755"/>
      <c r="F66" s="756"/>
      <c r="G66" s="756"/>
      <c r="H66" s="756"/>
      <c r="I66" s="756"/>
      <c r="J66" s="756"/>
      <c r="K66" s="756"/>
      <c r="L66" s="756"/>
      <c r="M66" s="756"/>
      <c r="N66" s="757"/>
    </row>
    <row r="67" spans="3:19" ht="75" customHeight="1" x14ac:dyDescent="0.2">
      <c r="E67" s="752"/>
      <c r="F67" s="753"/>
      <c r="G67" s="753"/>
      <c r="H67" s="753"/>
      <c r="I67" s="753"/>
      <c r="J67" s="753"/>
      <c r="K67" s="753"/>
      <c r="L67" s="753"/>
      <c r="M67" s="753"/>
      <c r="N67" s="754"/>
    </row>
    <row r="68" spans="3:19" ht="75" customHeight="1" x14ac:dyDescent="0.2">
      <c r="E68" s="749"/>
      <c r="F68" s="750"/>
      <c r="G68" s="750"/>
      <c r="H68" s="750"/>
      <c r="I68" s="750"/>
      <c r="J68" s="750"/>
      <c r="K68" s="750"/>
      <c r="L68" s="750"/>
      <c r="M68" s="750"/>
      <c r="N68" s="751"/>
    </row>
    <row r="69" spans="3:19" ht="12.75" customHeight="1" x14ac:dyDescent="0.2">
      <c r="E69" s="312"/>
      <c r="F69" s="312"/>
      <c r="G69" s="312"/>
      <c r="H69" s="312"/>
      <c r="I69" s="312"/>
      <c r="J69" s="312"/>
      <c r="K69" s="312"/>
      <c r="L69" s="312"/>
      <c r="M69" s="312"/>
      <c r="N69" s="312"/>
    </row>
    <row r="70" spans="3:19" ht="30.75" customHeight="1" x14ac:dyDescent="0.2">
      <c r="C70" s="241" t="s">
        <v>245</v>
      </c>
      <c r="D70" s="768" t="str">
        <f>Translations!$C$163</f>
        <v>Conexiones con otras instalaciones incluidas en el comercio de derechos de emisión de la UE o con entidades no incluidas en este régimen</v>
      </c>
      <c r="E70" s="768"/>
      <c r="F70" s="768"/>
      <c r="G70" s="768"/>
      <c r="H70" s="768"/>
      <c r="I70" s="768"/>
      <c r="J70" s="768"/>
      <c r="K70" s="768"/>
      <c r="L70" s="768"/>
      <c r="M70" s="768"/>
      <c r="N70" s="768"/>
      <c r="P70" s="244"/>
      <c r="Q70" s="244"/>
      <c r="R70" s="244"/>
      <c r="S70" s="244"/>
    </row>
    <row r="71" spans="3:19" ht="12.75" customHeight="1" x14ac:dyDescent="0.2">
      <c r="E71" s="312"/>
      <c r="F71" s="312"/>
      <c r="G71" s="312"/>
      <c r="H71" s="312"/>
      <c r="I71" s="312"/>
      <c r="J71" s="312"/>
      <c r="K71" s="312"/>
      <c r="L71" s="312"/>
      <c r="M71" s="312"/>
      <c r="N71" s="312"/>
    </row>
    <row r="72" spans="3:19" ht="12.75" customHeight="1" x14ac:dyDescent="0.2">
      <c r="D72" s="37" t="s">
        <v>26</v>
      </c>
      <c r="E72" s="727" t="str">
        <f>Translations!$C$164</f>
        <v>Introduzca aquí la información pertinente para identificar las conexiones técnicas de la instalación:</v>
      </c>
      <c r="F72" s="695"/>
      <c r="G72" s="695"/>
      <c r="H72" s="695"/>
      <c r="I72" s="695"/>
      <c r="J72" s="695"/>
      <c r="K72" s="695"/>
      <c r="L72" s="695"/>
      <c r="M72" s="695"/>
      <c r="N72" s="695"/>
    </row>
    <row r="73" spans="3:19" ht="12.75" customHeight="1" x14ac:dyDescent="0.2">
      <c r="D73" s="472"/>
      <c r="E73" s="639" t="str">
        <f>Translations!$C$165</f>
        <v>La autoridad competente necesita esta información para garantizar la coherencia de los datos facilitados y evitar la doble contabilidad de los datos sobre asignaciones.</v>
      </c>
      <c r="F73" s="639"/>
      <c r="G73" s="639"/>
      <c r="H73" s="639"/>
      <c r="I73" s="639"/>
      <c r="J73" s="639"/>
      <c r="K73" s="639"/>
      <c r="L73" s="639"/>
      <c r="M73" s="639"/>
      <c r="N73" s="639"/>
    </row>
    <row r="74" spans="3:19" ht="12.75" customHeight="1" x14ac:dyDescent="0.2">
      <c r="D74" s="472"/>
      <c r="E74" s="639" t="str">
        <f>Translations!$C$166</f>
        <v>Solo son pertinentes los casos en los que haya calor medible, gases residuales o CO2 a efectos de actividades CAC que traspasen los límites de la instalación.</v>
      </c>
      <c r="F74" s="639"/>
      <c r="G74" s="639"/>
      <c r="H74" s="639"/>
      <c r="I74" s="639"/>
      <c r="J74" s="639"/>
      <c r="K74" s="639"/>
      <c r="L74" s="639"/>
      <c r="M74" s="639"/>
      <c r="N74" s="639"/>
    </row>
    <row r="75" spans="3:19" ht="12.75" customHeight="1" x14ac:dyDescent="0.2">
      <c r="D75" s="472"/>
      <c r="E75" s="639" t="str">
        <f>Translations!$C$167</f>
        <v>Por «importación» se entiende lo que entra dentro de los límites de la instalación a la que se refiere el presente PMS, y por «exportación», lo que sale de dichos límites.</v>
      </c>
      <c r="F75" s="639"/>
      <c r="G75" s="639"/>
      <c r="H75" s="639"/>
      <c r="I75" s="639"/>
      <c r="J75" s="639"/>
      <c r="K75" s="639"/>
      <c r="L75" s="639"/>
      <c r="M75" s="639"/>
      <c r="N75" s="639"/>
    </row>
    <row r="76" spans="3:19" ht="12.75" customHeight="1" x14ac:dyDescent="0.2">
      <c r="D76" s="472"/>
      <c r="E76" s="639" t="str">
        <f>Translations!$C$168</f>
        <v>Los flujos de materiales y/o de energía entre subinstalaciones no son pertinentes, a excepción del calor procedente de la producción de ácido nítrico.</v>
      </c>
      <c r="F76" s="639"/>
      <c r="G76" s="639"/>
      <c r="H76" s="639"/>
      <c r="I76" s="639"/>
      <c r="J76" s="639"/>
      <c r="K76" s="639"/>
      <c r="L76" s="639"/>
      <c r="M76" s="639"/>
      <c r="N76" s="639"/>
    </row>
    <row r="77" spans="3:19" ht="12.75" customHeight="1" x14ac:dyDescent="0.2">
      <c r="D77" s="472"/>
      <c r="E77" s="639" t="str">
        <f>Translations!$C$169</f>
        <v>Opciones de tipos de conexión:</v>
      </c>
      <c r="F77" s="639"/>
      <c r="G77" s="639"/>
      <c r="H77" s="639"/>
      <c r="I77" s="639"/>
      <c r="J77" s="639"/>
      <c r="K77" s="639"/>
      <c r="L77" s="639"/>
      <c r="M77" s="639"/>
      <c r="N77" s="639"/>
    </row>
    <row r="78" spans="3:19" ht="12.75" customHeight="1" x14ac:dyDescent="0.2">
      <c r="D78" s="472"/>
      <c r="E78" s="14" t="s">
        <v>139</v>
      </c>
      <c r="F78" s="742" t="str">
        <f>Translations!$C$170</f>
        <v>Calor medible</v>
      </c>
      <c r="G78" s="742"/>
      <c r="H78" s="742"/>
      <c r="I78" s="742"/>
      <c r="J78" s="742"/>
      <c r="K78" s="742"/>
      <c r="L78" s="742"/>
      <c r="M78" s="742"/>
      <c r="N78" s="742"/>
    </row>
    <row r="79" spans="3:19" ht="12.75" customHeight="1" x14ac:dyDescent="0.2">
      <c r="D79" s="472"/>
      <c r="E79" s="14" t="s">
        <v>139</v>
      </c>
      <c r="F79" s="742" t="str">
        <f>Translations!$C$171</f>
        <v>Gases residuales</v>
      </c>
      <c r="G79" s="742"/>
      <c r="H79" s="742"/>
      <c r="I79" s="742"/>
      <c r="J79" s="742"/>
      <c r="K79" s="742"/>
      <c r="L79" s="742"/>
      <c r="M79" s="742"/>
      <c r="N79" s="742"/>
    </row>
    <row r="80" spans="3:19" ht="12.75" customHeight="1" x14ac:dyDescent="0.2">
      <c r="D80" s="472"/>
      <c r="E80" s="14" t="s">
        <v>139</v>
      </c>
      <c r="F80" s="742" t="str">
        <f>Translations!$C$172</f>
        <v>CO2 transferido para su almacenamiento geológico (CAC)</v>
      </c>
      <c r="G80" s="742"/>
      <c r="H80" s="742"/>
      <c r="I80" s="742"/>
      <c r="J80" s="742"/>
      <c r="K80" s="742"/>
      <c r="L80" s="742"/>
      <c r="M80" s="742"/>
      <c r="N80" s="742"/>
    </row>
    <row r="81" spans="1:26" ht="12.75" customHeight="1" x14ac:dyDescent="0.2">
      <c r="D81" s="472"/>
      <c r="E81" s="14" t="s">
        <v>139</v>
      </c>
      <c r="F81" s="742" t="str">
        <f>Translations!$C$173</f>
        <v>CO2 transferido para su uso en la instalación (CUC)</v>
      </c>
      <c r="G81" s="742"/>
      <c r="H81" s="742"/>
      <c r="I81" s="742"/>
      <c r="J81" s="742"/>
      <c r="K81" s="742"/>
      <c r="L81" s="742"/>
      <c r="M81" s="742"/>
      <c r="N81" s="742"/>
    </row>
    <row r="82" spans="1:26" s="19" customFormat="1" ht="15" x14ac:dyDescent="0.2">
      <c r="A82" s="21"/>
      <c r="B82" s="35"/>
      <c r="C82" s="35"/>
      <c r="D82" s="121"/>
      <c r="E82" s="375" t="s">
        <v>139</v>
      </c>
      <c r="F82" s="694" t="str">
        <f>Translations!$C$174</f>
        <v>Productos intermedios contemplados por referencias de producto [anexo IV, sección 1.6 y sección 3.1, letra l), de las FAR]</v>
      </c>
      <c r="G82" s="748"/>
      <c r="H82" s="748"/>
      <c r="I82" s="748"/>
      <c r="J82" s="748"/>
      <c r="K82" s="748"/>
      <c r="L82" s="748"/>
      <c r="M82" s="748"/>
      <c r="N82" s="748"/>
      <c r="O82" s="35"/>
      <c r="P82" s="17"/>
      <c r="Q82" s="17"/>
      <c r="R82" s="17"/>
      <c r="S82" s="17"/>
      <c r="T82" s="243"/>
      <c r="U82" s="243"/>
      <c r="V82" s="243"/>
      <c r="W82" s="243"/>
      <c r="X82" s="243"/>
      <c r="Y82" s="243"/>
      <c r="Z82" s="243"/>
    </row>
    <row r="83" spans="1:26" ht="12.75" customHeight="1" x14ac:dyDescent="0.2">
      <c r="D83" s="472"/>
      <c r="E83" s="639" t="str">
        <f>Translations!$C$175</f>
        <v>Opciones de dirección de los flujos (desde el punto de vista de la instalación a la que se refiere el presente PMS):</v>
      </c>
      <c r="F83" s="639"/>
      <c r="G83" s="639"/>
      <c r="H83" s="639"/>
      <c r="I83" s="639"/>
      <c r="J83" s="639"/>
      <c r="K83" s="639"/>
      <c r="L83" s="639"/>
      <c r="M83" s="639"/>
      <c r="N83" s="639"/>
    </row>
    <row r="84" spans="1:26" ht="12.75" customHeight="1" x14ac:dyDescent="0.2">
      <c r="D84" s="472"/>
      <c r="E84" s="14" t="s">
        <v>139</v>
      </c>
      <c r="F84" s="742" t="str">
        <f>Translations!$C$176</f>
        <v>Importación (a esta instalación)</v>
      </c>
      <c r="G84" s="742"/>
      <c r="H84" s="742"/>
      <c r="I84" s="742"/>
      <c r="J84" s="742"/>
      <c r="K84" s="742"/>
      <c r="L84" s="742"/>
      <c r="M84" s="742"/>
      <c r="N84" s="742"/>
    </row>
    <row r="85" spans="1:26" ht="12.75" customHeight="1" x14ac:dyDescent="0.2">
      <c r="D85" s="472"/>
      <c r="E85" s="14" t="s">
        <v>139</v>
      </c>
      <c r="F85" s="742" t="str">
        <f>Translations!$C$177</f>
        <v>Exportación (desde esta instalación)</v>
      </c>
      <c r="G85" s="742"/>
      <c r="H85" s="742"/>
      <c r="I85" s="742"/>
      <c r="J85" s="742"/>
      <c r="K85" s="742"/>
      <c r="L85" s="742"/>
      <c r="M85" s="742"/>
      <c r="N85" s="742"/>
    </row>
    <row r="86" spans="1:26" ht="12.75" customHeight="1" x14ac:dyDescent="0.2">
      <c r="D86" s="472"/>
      <c r="E86" s="743" t="str">
        <f>Translations!$C$178</f>
        <v>Caso especial: Producción de ácido nítrico</v>
      </c>
      <c r="F86" s="743"/>
      <c r="G86" s="743"/>
      <c r="H86" s="743"/>
      <c r="I86" s="743"/>
      <c r="J86" s="743"/>
      <c r="K86" s="743"/>
      <c r="L86" s="743"/>
      <c r="M86" s="743"/>
      <c r="N86" s="743"/>
    </row>
    <row r="87" spans="1:26" ht="12.75" customHeight="1" x14ac:dyDescent="0.2">
      <c r="D87" s="472"/>
      <c r="E87" s="148" t="s">
        <v>139</v>
      </c>
      <c r="F87" s="741" t="str">
        <f>Translations!$C$179</f>
        <v>Seleccione esta opción para indicar que su instalación utiliza calor procedente de la producción de ácido nítrico.</v>
      </c>
      <c r="G87" s="741"/>
      <c r="H87" s="741"/>
      <c r="I87" s="741"/>
      <c r="J87" s="741"/>
      <c r="K87" s="741"/>
      <c r="L87" s="741"/>
      <c r="M87" s="741"/>
      <c r="N87" s="741"/>
    </row>
    <row r="88" spans="1:26" ht="22.5" customHeight="1" x14ac:dyDescent="0.2">
      <c r="D88" s="472"/>
      <c r="E88" s="148" t="s">
        <v>139</v>
      </c>
      <c r="F88" s="741" t="str">
        <f>Translations!$C$180</f>
        <v>Marque esta opción incluso en el caso de que la producción de ácido nítrico forme parte de su propia instalación, y no solo si su instalación está conectada a una instalación de ese tipo.</v>
      </c>
      <c r="G88" s="741"/>
      <c r="H88" s="741"/>
      <c r="I88" s="741"/>
      <c r="J88" s="741"/>
      <c r="K88" s="741"/>
      <c r="L88" s="741"/>
      <c r="M88" s="741"/>
      <c r="N88" s="741"/>
    </row>
    <row r="89" spans="1:26" ht="12.75" customHeight="1" x14ac:dyDescent="0.2">
      <c r="D89" s="472"/>
      <c r="E89" s="148" t="s">
        <v>139</v>
      </c>
      <c r="F89" s="741" t="str">
        <f>Translations!$C$181</f>
        <v>Esta información es pertinente a efectos del balance térmico (hoja «E_EnergyFlows», sección II).</v>
      </c>
      <c r="G89" s="741"/>
      <c r="H89" s="741"/>
      <c r="I89" s="741"/>
      <c r="J89" s="741"/>
      <c r="K89" s="741"/>
      <c r="L89" s="741"/>
      <c r="M89" s="741"/>
      <c r="N89" s="741"/>
    </row>
    <row r="90" spans="1:26" s="19" customFormat="1" ht="12.75" customHeight="1" x14ac:dyDescent="0.2">
      <c r="A90" s="21"/>
      <c r="B90" s="162"/>
      <c r="C90" s="162"/>
      <c r="D90" s="170"/>
      <c r="E90" s="162"/>
      <c r="F90" s="162"/>
      <c r="G90" s="162"/>
      <c r="H90" s="162"/>
      <c r="I90" s="162"/>
      <c r="J90" s="162"/>
      <c r="K90" s="162"/>
      <c r="L90" s="162"/>
      <c r="M90" s="18"/>
      <c r="N90" s="18"/>
      <c r="O90" s="35"/>
      <c r="P90" s="38"/>
      <c r="Q90" s="17"/>
      <c r="R90" s="17"/>
      <c r="S90" s="17"/>
    </row>
    <row r="91" spans="1:26" s="19" customFormat="1" ht="12.75" customHeight="1" thickBot="1" x14ac:dyDescent="0.25">
      <c r="A91" s="21"/>
      <c r="B91" s="35"/>
      <c r="C91" s="35"/>
      <c r="D91" s="121"/>
      <c r="E91" s="137" t="str">
        <f>Translations!$C$139</f>
        <v>N.º</v>
      </c>
      <c r="F91" s="706" t="str">
        <f>Translations!$C$182</f>
        <v>Nombre de la instalación o entidad</v>
      </c>
      <c r="G91" s="716"/>
      <c r="H91" s="707"/>
      <c r="I91" s="706" t="str">
        <f>Translations!$C$183</f>
        <v>Tipo de entidad</v>
      </c>
      <c r="J91" s="707"/>
      <c r="K91" s="706" t="str">
        <f>Translations!$C$184</f>
        <v>Tipo de conexión</v>
      </c>
      <c r="L91" s="707"/>
      <c r="M91" s="706" t="str">
        <f>Translations!$C$185</f>
        <v>Dirección del flujo</v>
      </c>
      <c r="N91" s="716"/>
      <c r="O91" s="35"/>
      <c r="P91" s="138"/>
      <c r="Q91" s="138" t="s">
        <v>105</v>
      </c>
      <c r="R91" s="139" t="s">
        <v>253</v>
      </c>
      <c r="S91" s="17"/>
    </row>
    <row r="92" spans="1:26" s="19" customFormat="1" ht="12.75" customHeight="1" x14ac:dyDescent="0.25">
      <c r="A92" s="21"/>
      <c r="B92" s="35"/>
      <c r="C92" s="35"/>
      <c r="D92" s="121"/>
      <c r="E92" s="140">
        <v>1</v>
      </c>
      <c r="F92" s="735"/>
      <c r="G92" s="740"/>
      <c r="H92" s="737"/>
      <c r="I92" s="735"/>
      <c r="J92" s="736"/>
      <c r="K92" s="735"/>
      <c r="L92" s="737"/>
      <c r="M92" s="738"/>
      <c r="N92" s="739"/>
      <c r="O92" s="35"/>
      <c r="P92" s="138"/>
      <c r="Q92" s="29" t="str">
        <f>IF(NOT(ISBLANK(F92)),COUNTA($F92:$F$101),"")</f>
        <v/>
      </c>
      <c r="R92" s="29" t="str">
        <f>IF(ISBLANK(I92),"",OR(MATCH(I92,EUconst_ConnectedEntityTypes,0)=1,MATCH(I92,EUconst_ConnectedEntityTypes,0)=3))</f>
        <v/>
      </c>
      <c r="S92" s="17"/>
    </row>
    <row r="93" spans="1:26" s="19" customFormat="1" ht="12.75" customHeight="1" x14ac:dyDescent="0.25">
      <c r="A93" s="21"/>
      <c r="B93" s="35"/>
      <c r="C93" s="35"/>
      <c r="D93" s="121"/>
      <c r="E93" s="141">
        <f>E92+1</f>
        <v>2</v>
      </c>
      <c r="F93" s="696"/>
      <c r="G93" s="697"/>
      <c r="H93" s="698"/>
      <c r="I93" s="696"/>
      <c r="J93" s="699"/>
      <c r="K93" s="696"/>
      <c r="L93" s="698"/>
      <c r="M93" s="700"/>
      <c r="N93" s="701"/>
      <c r="O93" s="35"/>
      <c r="P93" s="138"/>
      <c r="Q93" s="30" t="str">
        <f>IF(NOT(ISBLANK(F93)),COUNTA($F93:$F$101),"")</f>
        <v/>
      </c>
      <c r="R93" s="30" t="str">
        <f t="shared" ref="R93:R101" si="11">IF(ISBLANK(I93),"",OR(MATCH(I93,EUconst_ConnectedEntityTypes,0)=1,MATCH(I93,EUconst_ConnectedEntityTypes,0)=3))</f>
        <v/>
      </c>
      <c r="S93" s="17"/>
    </row>
    <row r="94" spans="1:26" s="19" customFormat="1" ht="12.75" customHeight="1" x14ac:dyDescent="0.25">
      <c r="A94" s="21"/>
      <c r="B94" s="35"/>
      <c r="C94" s="35"/>
      <c r="D94" s="121"/>
      <c r="E94" s="141">
        <f t="shared" ref="E94:E101" si="12">E93+1</f>
        <v>3</v>
      </c>
      <c r="F94" s="696"/>
      <c r="G94" s="697"/>
      <c r="H94" s="698"/>
      <c r="I94" s="696"/>
      <c r="J94" s="699"/>
      <c r="K94" s="696"/>
      <c r="L94" s="698"/>
      <c r="M94" s="700"/>
      <c r="N94" s="701"/>
      <c r="O94" s="35"/>
      <c r="P94" s="138"/>
      <c r="Q94" s="30" t="str">
        <f>IF(NOT(ISBLANK(F94)),COUNTA($F94:$F$101),"")</f>
        <v/>
      </c>
      <c r="R94" s="30" t="str">
        <f t="shared" si="11"/>
        <v/>
      </c>
      <c r="S94" s="17"/>
    </row>
    <row r="95" spans="1:26" s="19" customFormat="1" ht="12.75" customHeight="1" x14ac:dyDescent="0.25">
      <c r="A95" s="21"/>
      <c r="B95" s="35"/>
      <c r="C95" s="35"/>
      <c r="D95" s="121"/>
      <c r="E95" s="141">
        <f t="shared" si="12"/>
        <v>4</v>
      </c>
      <c r="F95" s="696"/>
      <c r="G95" s="697"/>
      <c r="H95" s="698"/>
      <c r="I95" s="696"/>
      <c r="J95" s="699"/>
      <c r="K95" s="696"/>
      <c r="L95" s="698"/>
      <c r="M95" s="700"/>
      <c r="N95" s="701"/>
      <c r="O95" s="35"/>
      <c r="P95" s="138"/>
      <c r="Q95" s="30" t="str">
        <f>IF(NOT(ISBLANK(F95)),COUNTA($F95:$F$101),"")</f>
        <v/>
      </c>
      <c r="R95" s="30" t="str">
        <f t="shared" si="11"/>
        <v/>
      </c>
      <c r="S95" s="17"/>
    </row>
    <row r="96" spans="1:26" s="19" customFormat="1" ht="12.75" customHeight="1" x14ac:dyDescent="0.25">
      <c r="A96" s="21"/>
      <c r="B96" s="35"/>
      <c r="C96" s="35"/>
      <c r="D96" s="121"/>
      <c r="E96" s="141">
        <f t="shared" si="12"/>
        <v>5</v>
      </c>
      <c r="F96" s="696"/>
      <c r="G96" s="697"/>
      <c r="H96" s="698"/>
      <c r="I96" s="696"/>
      <c r="J96" s="699"/>
      <c r="K96" s="696"/>
      <c r="L96" s="698"/>
      <c r="M96" s="700"/>
      <c r="N96" s="701"/>
      <c r="O96" s="35"/>
      <c r="P96" s="138"/>
      <c r="Q96" s="30" t="str">
        <f>IF(NOT(ISBLANK(F96)),COUNTA($F96:$F$101),"")</f>
        <v/>
      </c>
      <c r="R96" s="30" t="str">
        <f t="shared" si="11"/>
        <v/>
      </c>
      <c r="S96" s="17"/>
    </row>
    <row r="97" spans="1:19" s="19" customFormat="1" ht="12.75" customHeight="1" x14ac:dyDescent="0.25">
      <c r="A97" s="21"/>
      <c r="B97" s="35"/>
      <c r="C97" s="35"/>
      <c r="D97" s="121"/>
      <c r="E97" s="141">
        <f t="shared" si="12"/>
        <v>6</v>
      </c>
      <c r="F97" s="696"/>
      <c r="G97" s="697"/>
      <c r="H97" s="698"/>
      <c r="I97" s="696"/>
      <c r="J97" s="699"/>
      <c r="K97" s="696"/>
      <c r="L97" s="698"/>
      <c r="M97" s="700"/>
      <c r="N97" s="701"/>
      <c r="O97" s="35"/>
      <c r="P97" s="138"/>
      <c r="Q97" s="30" t="str">
        <f>IF(NOT(ISBLANK(F97)),COUNTA($F97:$F$101),"")</f>
        <v/>
      </c>
      <c r="R97" s="30" t="str">
        <f t="shared" si="11"/>
        <v/>
      </c>
      <c r="S97" s="17"/>
    </row>
    <row r="98" spans="1:19" s="19" customFormat="1" ht="12.75" customHeight="1" x14ac:dyDescent="0.25">
      <c r="A98" s="21"/>
      <c r="B98" s="35"/>
      <c r="C98" s="35"/>
      <c r="D98" s="121"/>
      <c r="E98" s="141">
        <f t="shared" si="12"/>
        <v>7</v>
      </c>
      <c r="F98" s="696"/>
      <c r="G98" s="697"/>
      <c r="H98" s="698"/>
      <c r="I98" s="696"/>
      <c r="J98" s="699"/>
      <c r="K98" s="696"/>
      <c r="L98" s="698"/>
      <c r="M98" s="700"/>
      <c r="N98" s="701"/>
      <c r="O98" s="35"/>
      <c r="P98" s="138"/>
      <c r="Q98" s="30" t="str">
        <f>IF(NOT(ISBLANK(F98)),COUNTA($F98:$F$101),"")</f>
        <v/>
      </c>
      <c r="R98" s="30" t="str">
        <f t="shared" si="11"/>
        <v/>
      </c>
      <c r="S98" s="17"/>
    </row>
    <row r="99" spans="1:19" s="19" customFormat="1" ht="12.75" customHeight="1" x14ac:dyDescent="0.25">
      <c r="A99" s="21"/>
      <c r="B99" s="35"/>
      <c r="C99" s="35"/>
      <c r="D99" s="121"/>
      <c r="E99" s="141">
        <f t="shared" si="12"/>
        <v>8</v>
      </c>
      <c r="F99" s="696"/>
      <c r="G99" s="697"/>
      <c r="H99" s="698"/>
      <c r="I99" s="696"/>
      <c r="J99" s="699"/>
      <c r="K99" s="696"/>
      <c r="L99" s="698"/>
      <c r="M99" s="700"/>
      <c r="N99" s="701"/>
      <c r="O99" s="35"/>
      <c r="P99" s="138"/>
      <c r="Q99" s="30" t="str">
        <f>IF(NOT(ISBLANK(F99)),COUNTA($F99:$F$101),"")</f>
        <v/>
      </c>
      <c r="R99" s="30" t="str">
        <f t="shared" si="11"/>
        <v/>
      </c>
      <c r="S99" s="17"/>
    </row>
    <row r="100" spans="1:19" s="19" customFormat="1" ht="12.75" customHeight="1" x14ac:dyDescent="0.25">
      <c r="A100" s="21"/>
      <c r="B100" s="35"/>
      <c r="C100" s="35"/>
      <c r="D100" s="121"/>
      <c r="E100" s="141">
        <f t="shared" si="12"/>
        <v>9</v>
      </c>
      <c r="F100" s="696"/>
      <c r="G100" s="697"/>
      <c r="H100" s="698"/>
      <c r="I100" s="696"/>
      <c r="J100" s="699"/>
      <c r="K100" s="696"/>
      <c r="L100" s="698"/>
      <c r="M100" s="700"/>
      <c r="N100" s="701"/>
      <c r="O100" s="35"/>
      <c r="P100" s="138"/>
      <c r="Q100" s="30" t="str">
        <f>IF(NOT(ISBLANK(F100)),COUNTA($F100:$F$101),"")</f>
        <v/>
      </c>
      <c r="R100" s="30" t="str">
        <f t="shared" si="11"/>
        <v/>
      </c>
      <c r="S100" s="17"/>
    </row>
    <row r="101" spans="1:19" s="19" customFormat="1" ht="12.75" customHeight="1" thickBot="1" x14ac:dyDescent="0.3">
      <c r="A101" s="21"/>
      <c r="B101" s="35"/>
      <c r="C101" s="35"/>
      <c r="D101" s="121"/>
      <c r="E101" s="142">
        <f t="shared" si="12"/>
        <v>10</v>
      </c>
      <c r="F101" s="702"/>
      <c r="G101" s="703"/>
      <c r="H101" s="704"/>
      <c r="I101" s="702"/>
      <c r="J101" s="705"/>
      <c r="K101" s="702"/>
      <c r="L101" s="704"/>
      <c r="M101" s="725"/>
      <c r="N101" s="726"/>
      <c r="O101" s="35"/>
      <c r="P101" s="138"/>
      <c r="Q101" s="31" t="str">
        <f>IF(NOT(ISBLANK(F101)),COUNTA($F101:$F$101),"")</f>
        <v/>
      </c>
      <c r="R101" s="31" t="str">
        <f t="shared" si="11"/>
        <v/>
      </c>
      <c r="S101" s="17"/>
    </row>
    <row r="102" spans="1:19" s="19" customFormat="1" ht="12.75" customHeight="1" x14ac:dyDescent="0.25">
      <c r="A102" s="21"/>
      <c r="B102" s="35"/>
      <c r="C102" s="35"/>
      <c r="D102" s="121"/>
      <c r="E102" s="143"/>
      <c r="F102" s="143"/>
      <c r="G102" s="143"/>
      <c r="H102" s="143"/>
      <c r="I102" s="143"/>
      <c r="J102" s="143"/>
      <c r="K102" s="143"/>
      <c r="L102" s="143"/>
      <c r="M102" s="143"/>
      <c r="N102" s="143"/>
      <c r="O102" s="35"/>
      <c r="P102" s="17"/>
      <c r="Q102" s="17"/>
      <c r="R102" s="17"/>
      <c r="S102" s="17"/>
    </row>
    <row r="103" spans="1:19" s="19" customFormat="1" ht="12.75" customHeight="1" x14ac:dyDescent="0.25">
      <c r="A103" s="21"/>
      <c r="B103" s="35"/>
      <c r="C103" s="35"/>
      <c r="D103" s="37" t="s">
        <v>27</v>
      </c>
      <c r="E103" s="727" t="str">
        <f>Translations!$C$186</f>
        <v>Si procede, facilite más información sobre las instalaciones conectadas:</v>
      </c>
      <c r="F103" s="695"/>
      <c r="G103" s="695"/>
      <c r="H103" s="695"/>
      <c r="I103" s="695"/>
      <c r="J103" s="695"/>
      <c r="K103" s="695"/>
      <c r="L103" s="695"/>
      <c r="M103" s="695"/>
      <c r="N103" s="695"/>
      <c r="O103" s="35"/>
      <c r="P103" s="17"/>
      <c r="Q103" s="17"/>
      <c r="R103" s="17"/>
      <c r="S103" s="17"/>
    </row>
    <row r="104" spans="1:19" s="19" customFormat="1" ht="25.5" customHeight="1" x14ac:dyDescent="0.25">
      <c r="A104" s="21"/>
      <c r="B104" s="35"/>
      <c r="C104" s="35"/>
      <c r="D104" s="35"/>
      <c r="E104" s="694" t="str">
        <f>Translations!$C$187</f>
        <v>El identificador de la instalación es obligatorio si la instalación conectada está incluida en el comercio de derechos de emisión de la UE y si ya ha estado incluida en este régimen antes del 30 de junio de 2019 por lo que se refiere al primer periodo de asignación, y antes del 30 de junio de 2024 por lo que se refiere al segundo periodo de asignación.</v>
      </c>
      <c r="F104" s="695"/>
      <c r="G104" s="695"/>
      <c r="H104" s="695"/>
      <c r="I104" s="695"/>
      <c r="J104" s="695"/>
      <c r="K104" s="695"/>
      <c r="L104" s="695"/>
      <c r="M104" s="695"/>
      <c r="N104" s="695"/>
      <c r="O104" s="35"/>
      <c r="P104" s="17"/>
      <c r="Q104" s="17"/>
      <c r="R104" s="17"/>
      <c r="S104" s="17"/>
    </row>
    <row r="105" spans="1:19" s="19" customFormat="1" ht="12.75" customHeight="1" x14ac:dyDescent="0.2">
      <c r="A105" s="21"/>
      <c r="B105" s="35"/>
      <c r="C105" s="35"/>
      <c r="D105" s="35"/>
      <c r="E105" s="144" t="str">
        <f>Translations!$C$139</f>
        <v>N.º</v>
      </c>
      <c r="F105" s="706" t="str">
        <f>Translations!$C$188</f>
        <v>Identificador de la instalación en el Registro de la Unión</v>
      </c>
      <c r="G105" s="707"/>
      <c r="H105" s="706" t="str">
        <f>Translations!$C$189</f>
        <v>Nombre de la persona de contacto</v>
      </c>
      <c r="I105" s="707"/>
      <c r="J105" s="715" t="str">
        <f>Translations!$C$190</f>
        <v>Correo electrónico</v>
      </c>
      <c r="K105" s="716"/>
      <c r="L105" s="707"/>
      <c r="M105" s="706" t="str">
        <f>Translations!$C$191</f>
        <v>Teléfono</v>
      </c>
      <c r="N105" s="717"/>
      <c r="O105" s="35"/>
      <c r="P105" s="17"/>
      <c r="Q105" s="17"/>
      <c r="R105" s="17"/>
      <c r="S105" s="17"/>
    </row>
    <row r="106" spans="1:19" s="19" customFormat="1" ht="12.75" customHeight="1" x14ac:dyDescent="0.25">
      <c r="A106" s="21"/>
      <c r="B106" s="35"/>
      <c r="C106" s="35"/>
      <c r="D106" s="35"/>
      <c r="E106" s="145">
        <v>1</v>
      </c>
      <c r="F106" s="718"/>
      <c r="G106" s="719"/>
      <c r="H106" s="720"/>
      <c r="I106" s="721"/>
      <c r="J106" s="720"/>
      <c r="K106" s="722"/>
      <c r="L106" s="721"/>
      <c r="M106" s="723"/>
      <c r="N106" s="724"/>
      <c r="O106" s="35"/>
      <c r="P106" s="17"/>
      <c r="Q106" s="17"/>
      <c r="R106" s="17"/>
      <c r="S106" s="17"/>
    </row>
    <row r="107" spans="1:19" s="19" customFormat="1" ht="12.75" customHeight="1" x14ac:dyDescent="0.25">
      <c r="A107" s="21"/>
      <c r="B107" s="35"/>
      <c r="C107" s="35"/>
      <c r="D107" s="35"/>
      <c r="E107" s="141">
        <f>E106+1</f>
        <v>2</v>
      </c>
      <c r="F107" s="708"/>
      <c r="G107" s="709"/>
      <c r="H107" s="710"/>
      <c r="I107" s="711"/>
      <c r="J107" s="710"/>
      <c r="K107" s="712"/>
      <c r="L107" s="711"/>
      <c r="M107" s="713"/>
      <c r="N107" s="714"/>
      <c r="O107" s="35"/>
      <c r="P107" s="17"/>
      <c r="Q107" s="17"/>
      <c r="R107" s="17"/>
      <c r="S107" s="17"/>
    </row>
    <row r="108" spans="1:19" s="19" customFormat="1" ht="12.75" customHeight="1" x14ac:dyDescent="0.25">
      <c r="A108" s="21"/>
      <c r="B108" s="35"/>
      <c r="C108" s="35"/>
      <c r="D108" s="35"/>
      <c r="E108" s="141">
        <f t="shared" ref="E108:E115" si="13">E107+1</f>
        <v>3</v>
      </c>
      <c r="F108" s="708"/>
      <c r="G108" s="709"/>
      <c r="H108" s="710"/>
      <c r="I108" s="711"/>
      <c r="J108" s="710"/>
      <c r="K108" s="712"/>
      <c r="L108" s="711"/>
      <c r="M108" s="713"/>
      <c r="N108" s="714"/>
      <c r="O108" s="35"/>
      <c r="P108" s="17"/>
      <c r="Q108" s="17"/>
      <c r="R108" s="17"/>
      <c r="S108" s="17"/>
    </row>
    <row r="109" spans="1:19" s="19" customFormat="1" ht="12.75" customHeight="1" x14ac:dyDescent="0.25">
      <c r="A109" s="21"/>
      <c r="B109" s="35"/>
      <c r="C109" s="35"/>
      <c r="D109" s="35"/>
      <c r="E109" s="141">
        <f t="shared" si="13"/>
        <v>4</v>
      </c>
      <c r="F109" s="708"/>
      <c r="G109" s="709"/>
      <c r="H109" s="710"/>
      <c r="I109" s="711"/>
      <c r="J109" s="710"/>
      <c r="K109" s="712"/>
      <c r="L109" s="711"/>
      <c r="M109" s="713"/>
      <c r="N109" s="714"/>
      <c r="O109" s="35"/>
      <c r="P109" s="17"/>
      <c r="Q109" s="17"/>
      <c r="R109" s="17"/>
      <c r="S109" s="17"/>
    </row>
    <row r="110" spans="1:19" s="19" customFormat="1" ht="12.75" customHeight="1" x14ac:dyDescent="0.25">
      <c r="A110" s="21"/>
      <c r="B110" s="35"/>
      <c r="C110" s="35"/>
      <c r="D110" s="35"/>
      <c r="E110" s="141">
        <f t="shared" si="13"/>
        <v>5</v>
      </c>
      <c r="F110" s="708"/>
      <c r="G110" s="709"/>
      <c r="H110" s="710"/>
      <c r="I110" s="711"/>
      <c r="J110" s="710"/>
      <c r="K110" s="712"/>
      <c r="L110" s="711"/>
      <c r="M110" s="713"/>
      <c r="N110" s="714"/>
      <c r="O110" s="35"/>
      <c r="P110" s="17"/>
      <c r="Q110" s="17"/>
      <c r="R110" s="17"/>
      <c r="S110" s="17"/>
    </row>
    <row r="111" spans="1:19" s="19" customFormat="1" ht="12.75" customHeight="1" x14ac:dyDescent="0.25">
      <c r="A111" s="21"/>
      <c r="B111" s="35"/>
      <c r="C111" s="35"/>
      <c r="D111" s="35"/>
      <c r="E111" s="141">
        <f t="shared" si="13"/>
        <v>6</v>
      </c>
      <c r="F111" s="708"/>
      <c r="G111" s="709"/>
      <c r="H111" s="710"/>
      <c r="I111" s="711"/>
      <c r="J111" s="710"/>
      <c r="K111" s="712"/>
      <c r="L111" s="711"/>
      <c r="M111" s="713"/>
      <c r="N111" s="714"/>
      <c r="O111" s="35"/>
      <c r="P111" s="17"/>
      <c r="Q111" s="17"/>
      <c r="R111" s="17"/>
      <c r="S111" s="17"/>
    </row>
    <row r="112" spans="1:19" s="19" customFormat="1" ht="12.75" customHeight="1" x14ac:dyDescent="0.25">
      <c r="A112" s="21"/>
      <c r="B112" s="35"/>
      <c r="C112" s="35"/>
      <c r="D112" s="35"/>
      <c r="E112" s="141">
        <f t="shared" si="13"/>
        <v>7</v>
      </c>
      <c r="F112" s="708"/>
      <c r="G112" s="709"/>
      <c r="H112" s="710"/>
      <c r="I112" s="711"/>
      <c r="J112" s="710"/>
      <c r="K112" s="712"/>
      <c r="L112" s="711"/>
      <c r="M112" s="713"/>
      <c r="N112" s="714"/>
      <c r="O112" s="35"/>
      <c r="P112" s="17"/>
      <c r="Q112" s="17"/>
      <c r="R112" s="17"/>
      <c r="S112" s="17"/>
    </row>
    <row r="113" spans="1:19" s="19" customFormat="1" ht="12.75" customHeight="1" x14ac:dyDescent="0.25">
      <c r="A113" s="21"/>
      <c r="B113" s="35"/>
      <c r="C113" s="35"/>
      <c r="D113" s="35"/>
      <c r="E113" s="141">
        <f t="shared" si="13"/>
        <v>8</v>
      </c>
      <c r="F113" s="708"/>
      <c r="G113" s="709"/>
      <c r="H113" s="710"/>
      <c r="I113" s="711"/>
      <c r="J113" s="710"/>
      <c r="K113" s="712"/>
      <c r="L113" s="711"/>
      <c r="M113" s="713"/>
      <c r="N113" s="714"/>
      <c r="O113" s="35"/>
      <c r="P113" s="17"/>
      <c r="Q113" s="17"/>
      <c r="R113" s="17"/>
      <c r="S113" s="17"/>
    </row>
    <row r="114" spans="1:19" s="19" customFormat="1" ht="12.75" customHeight="1" x14ac:dyDescent="0.25">
      <c r="A114" s="21"/>
      <c r="B114" s="35"/>
      <c r="C114" s="35"/>
      <c r="D114" s="35"/>
      <c r="E114" s="141">
        <f t="shared" si="13"/>
        <v>9</v>
      </c>
      <c r="F114" s="708"/>
      <c r="G114" s="709"/>
      <c r="H114" s="710"/>
      <c r="I114" s="711"/>
      <c r="J114" s="710"/>
      <c r="K114" s="712"/>
      <c r="L114" s="711"/>
      <c r="M114" s="713"/>
      <c r="N114" s="714"/>
      <c r="O114" s="35"/>
      <c r="P114" s="17"/>
      <c r="Q114" s="17"/>
      <c r="R114" s="17"/>
      <c r="S114" s="17"/>
    </row>
    <row r="115" spans="1:19" s="19" customFormat="1" ht="12.75" customHeight="1" x14ac:dyDescent="0.25">
      <c r="A115" s="21"/>
      <c r="B115" s="35"/>
      <c r="C115" s="35"/>
      <c r="D115" s="35"/>
      <c r="E115" s="142">
        <f t="shared" si="13"/>
        <v>10</v>
      </c>
      <c r="F115" s="728"/>
      <c r="G115" s="729"/>
      <c r="H115" s="730"/>
      <c r="I115" s="731"/>
      <c r="J115" s="730"/>
      <c r="K115" s="732"/>
      <c r="L115" s="731"/>
      <c r="M115" s="733"/>
      <c r="N115" s="734"/>
      <c r="O115" s="35"/>
      <c r="P115" s="17"/>
      <c r="Q115" s="17"/>
      <c r="R115" s="17"/>
      <c r="S115" s="17"/>
    </row>
    <row r="116" spans="1:19" s="19" customFormat="1" ht="12.75" customHeight="1" x14ac:dyDescent="0.25">
      <c r="A116" s="21"/>
      <c r="B116" s="35"/>
      <c r="C116" s="35"/>
      <c r="D116" s="35"/>
      <c r="E116" s="143"/>
      <c r="F116" s="143"/>
      <c r="G116" s="143"/>
      <c r="H116" s="143"/>
      <c r="I116" s="143"/>
      <c r="J116" s="143"/>
      <c r="K116" s="143"/>
      <c r="L116" s="143"/>
      <c r="M116" s="143"/>
      <c r="N116" s="143"/>
      <c r="O116" s="35"/>
      <c r="P116" s="17"/>
      <c r="Q116" s="17"/>
      <c r="R116" s="17"/>
      <c r="S116" s="17"/>
    </row>
    <row r="117" spans="1:19" ht="12.75" customHeight="1" x14ac:dyDescent="0.2"/>
    <row r="118" spans="1:19" ht="12.75" customHeight="1" x14ac:dyDescent="0.2"/>
    <row r="119" spans="1:19" ht="12.75" customHeight="1" x14ac:dyDescent="0.2"/>
    <row r="120" spans="1:19" s="19" customFormat="1" ht="12.75" hidden="1" customHeight="1" x14ac:dyDescent="0.25">
      <c r="A120" s="17" t="s">
        <v>157</v>
      </c>
      <c r="B120" s="21" t="s">
        <v>168</v>
      </c>
      <c r="C120" s="21" t="s">
        <v>168</v>
      </c>
      <c r="D120" s="21" t="s">
        <v>168</v>
      </c>
      <c r="E120" s="21" t="s">
        <v>168</v>
      </c>
      <c r="F120" s="21" t="s">
        <v>168</v>
      </c>
      <c r="G120" s="21" t="s">
        <v>168</v>
      </c>
      <c r="H120" s="21" t="s">
        <v>168</v>
      </c>
      <c r="I120" s="21" t="s">
        <v>168</v>
      </c>
      <c r="J120" s="21" t="s">
        <v>168</v>
      </c>
      <c r="K120" s="21" t="s">
        <v>168</v>
      </c>
      <c r="L120" s="21" t="s">
        <v>168</v>
      </c>
      <c r="M120" s="21" t="s">
        <v>168</v>
      </c>
      <c r="N120" s="21" t="s">
        <v>168</v>
      </c>
      <c r="O120" s="21" t="s">
        <v>168</v>
      </c>
      <c r="P120" s="17" t="s">
        <v>168</v>
      </c>
      <c r="Q120" s="17" t="s">
        <v>168</v>
      </c>
      <c r="R120" s="17" t="s">
        <v>168</v>
      </c>
      <c r="S120" s="17" t="s">
        <v>168</v>
      </c>
    </row>
    <row r="121" spans="1:19" ht="12.75" hidden="1" customHeight="1" x14ac:dyDescent="0.2">
      <c r="A121" s="17" t="s">
        <v>157</v>
      </c>
    </row>
    <row r="122" spans="1:19" ht="12.75" hidden="1" customHeight="1" x14ac:dyDescent="0.2">
      <c r="A122" s="17" t="s">
        <v>157</v>
      </c>
      <c r="E122" s="33" t="str">
        <f>Translations!$C$818</f>
        <v>Lista de subinstalaciones para las listas desplegables:</v>
      </c>
    </row>
    <row r="123" spans="1:19" ht="12.75" hidden="1" customHeight="1" x14ac:dyDescent="0.2">
      <c r="A123" s="17" t="s">
        <v>157</v>
      </c>
      <c r="E123" s="149"/>
      <c r="F123" s="149" t="str">
        <f>Translations!$C$148</f>
        <v>Tipo de subinstalación</v>
      </c>
      <c r="G123" s="149"/>
      <c r="H123" s="149" t="s">
        <v>166</v>
      </c>
      <c r="I123" s="149" t="s">
        <v>167</v>
      </c>
      <c r="J123" s="149"/>
      <c r="K123" s="150" t="s">
        <v>250</v>
      </c>
    </row>
    <row r="124" spans="1:19" ht="12.75" hidden="1" customHeight="1" x14ac:dyDescent="0.2">
      <c r="A124" s="17" t="s">
        <v>157</v>
      </c>
      <c r="E124" s="151">
        <v>1</v>
      </c>
      <c r="F124" s="152" t="str">
        <f t="shared" ref="F124:F143" si="14">IF($E124&gt;MAX($Q$17:$Q$45),Euconst_NA,INDEX($E$17:$E$45,MATCH($E124,$Q$17:$Q$45,0)))</f>
        <v>n. a.</v>
      </c>
      <c r="G124" s="149"/>
      <c r="H124" s="153" t="b">
        <f t="shared" ref="H124:H143" si="15">(E124&lt;=MAX($Q$17:$Q$26))</f>
        <v>0</v>
      </c>
      <c r="I124" s="154" t="str">
        <f t="shared" ref="I124:I143" si="16">IF(H124,MATCH(F124,EUconst_BMlistNames,0),"")</f>
        <v/>
      </c>
      <c r="J124" s="154"/>
      <c r="K124" s="155" t="b">
        <f>COUNTIF(CNTR_SubInstListNames,Euconst_NA)&lt;19</f>
        <v>0</v>
      </c>
    </row>
    <row r="125" spans="1:19" ht="12.75" hidden="1" customHeight="1" x14ac:dyDescent="0.2">
      <c r="A125" s="17" t="s">
        <v>157</v>
      </c>
      <c r="E125" s="151">
        <f t="shared" ref="E125:E143" si="17">E124+1</f>
        <v>2</v>
      </c>
      <c r="F125" s="152" t="str">
        <f t="shared" si="14"/>
        <v>n. a.</v>
      </c>
      <c r="G125" s="149"/>
      <c r="H125" s="153" t="b">
        <f t="shared" si="15"/>
        <v>0</v>
      </c>
      <c r="I125" s="154" t="str">
        <f t="shared" si="16"/>
        <v/>
      </c>
      <c r="J125" s="154"/>
      <c r="K125" s="149"/>
    </row>
    <row r="126" spans="1:19" ht="12.75" hidden="1" customHeight="1" x14ac:dyDescent="0.2">
      <c r="A126" s="17" t="s">
        <v>157</v>
      </c>
      <c r="E126" s="151">
        <f t="shared" si="17"/>
        <v>3</v>
      </c>
      <c r="F126" s="152" t="str">
        <f t="shared" si="14"/>
        <v>n. a.</v>
      </c>
      <c r="G126" s="149"/>
      <c r="H126" s="153" t="b">
        <f t="shared" si="15"/>
        <v>0</v>
      </c>
      <c r="I126" s="154" t="str">
        <f t="shared" si="16"/>
        <v/>
      </c>
      <c r="J126" s="154"/>
      <c r="K126" s="149"/>
    </row>
    <row r="127" spans="1:19" ht="12.75" hidden="1" customHeight="1" x14ac:dyDescent="0.2">
      <c r="A127" s="17" t="s">
        <v>157</v>
      </c>
      <c r="E127" s="151">
        <f t="shared" si="17"/>
        <v>4</v>
      </c>
      <c r="F127" s="152" t="str">
        <f t="shared" si="14"/>
        <v>n. a.</v>
      </c>
      <c r="G127" s="149"/>
      <c r="H127" s="153" t="b">
        <f t="shared" si="15"/>
        <v>0</v>
      </c>
      <c r="I127" s="154" t="str">
        <f t="shared" si="16"/>
        <v/>
      </c>
      <c r="J127" s="154"/>
      <c r="K127" s="149"/>
    </row>
    <row r="128" spans="1:19" ht="12.75" hidden="1" customHeight="1" x14ac:dyDescent="0.2">
      <c r="A128" s="17" t="s">
        <v>157</v>
      </c>
      <c r="E128" s="151">
        <f t="shared" si="17"/>
        <v>5</v>
      </c>
      <c r="F128" s="152" t="str">
        <f t="shared" si="14"/>
        <v>n. a.</v>
      </c>
      <c r="G128" s="149"/>
      <c r="H128" s="153" t="b">
        <f t="shared" si="15"/>
        <v>0</v>
      </c>
      <c r="I128" s="154" t="str">
        <f t="shared" si="16"/>
        <v/>
      </c>
      <c r="J128" s="154"/>
      <c r="K128" s="149"/>
    </row>
    <row r="129" spans="1:11" ht="12.75" hidden="1" customHeight="1" x14ac:dyDescent="0.2">
      <c r="A129" s="17" t="s">
        <v>157</v>
      </c>
      <c r="E129" s="151">
        <f t="shared" si="17"/>
        <v>6</v>
      </c>
      <c r="F129" s="152" t="str">
        <f t="shared" si="14"/>
        <v>n. a.</v>
      </c>
      <c r="G129" s="149"/>
      <c r="H129" s="153" t="b">
        <f t="shared" si="15"/>
        <v>0</v>
      </c>
      <c r="I129" s="154" t="str">
        <f t="shared" si="16"/>
        <v/>
      </c>
      <c r="J129" s="154"/>
      <c r="K129" s="149"/>
    </row>
    <row r="130" spans="1:11" ht="12.75" hidden="1" customHeight="1" x14ac:dyDescent="0.2">
      <c r="A130" s="17" t="s">
        <v>157</v>
      </c>
      <c r="E130" s="151">
        <f t="shared" si="17"/>
        <v>7</v>
      </c>
      <c r="F130" s="152" t="str">
        <f t="shared" si="14"/>
        <v>n. a.</v>
      </c>
      <c r="G130" s="149"/>
      <c r="H130" s="153" t="b">
        <f t="shared" si="15"/>
        <v>0</v>
      </c>
      <c r="I130" s="154" t="str">
        <f t="shared" si="16"/>
        <v/>
      </c>
      <c r="J130" s="154"/>
      <c r="K130" s="149"/>
    </row>
    <row r="131" spans="1:11" ht="12.75" hidden="1" customHeight="1" x14ac:dyDescent="0.2">
      <c r="A131" s="17" t="s">
        <v>157</v>
      </c>
      <c r="E131" s="151">
        <f t="shared" si="17"/>
        <v>8</v>
      </c>
      <c r="F131" s="152" t="str">
        <f t="shared" si="14"/>
        <v>n. a.</v>
      </c>
      <c r="G131" s="149"/>
      <c r="H131" s="153" t="b">
        <f t="shared" si="15"/>
        <v>0</v>
      </c>
      <c r="I131" s="154" t="str">
        <f t="shared" si="16"/>
        <v/>
      </c>
      <c r="J131" s="154"/>
      <c r="K131" s="149"/>
    </row>
    <row r="132" spans="1:11" ht="12.75" hidden="1" customHeight="1" x14ac:dyDescent="0.2">
      <c r="A132" s="17" t="s">
        <v>157</v>
      </c>
      <c r="E132" s="151">
        <f t="shared" si="17"/>
        <v>9</v>
      </c>
      <c r="F132" s="152" t="str">
        <f t="shared" si="14"/>
        <v>n. a.</v>
      </c>
      <c r="G132" s="149"/>
      <c r="H132" s="153" t="b">
        <f t="shared" si="15"/>
        <v>0</v>
      </c>
      <c r="I132" s="154" t="str">
        <f t="shared" si="16"/>
        <v/>
      </c>
      <c r="J132" s="154"/>
      <c r="K132" s="149"/>
    </row>
    <row r="133" spans="1:11" ht="12.75" hidden="1" customHeight="1" x14ac:dyDescent="0.2">
      <c r="A133" s="17" t="s">
        <v>157</v>
      </c>
      <c r="E133" s="151">
        <f t="shared" si="17"/>
        <v>10</v>
      </c>
      <c r="F133" s="152" t="str">
        <f t="shared" si="14"/>
        <v>n. a.</v>
      </c>
      <c r="G133" s="149"/>
      <c r="H133" s="153" t="b">
        <f t="shared" si="15"/>
        <v>0</v>
      </c>
      <c r="I133" s="154" t="str">
        <f t="shared" si="16"/>
        <v/>
      </c>
      <c r="J133" s="154"/>
      <c r="K133" s="149"/>
    </row>
    <row r="134" spans="1:11" ht="12.75" hidden="1" customHeight="1" x14ac:dyDescent="0.2">
      <c r="A134" s="17" t="s">
        <v>157</v>
      </c>
      <c r="E134" s="151">
        <f t="shared" si="17"/>
        <v>11</v>
      </c>
      <c r="F134" s="152" t="str">
        <f t="shared" si="14"/>
        <v>n. a.</v>
      </c>
      <c r="G134" s="149"/>
      <c r="H134" s="153" t="b">
        <f t="shared" si="15"/>
        <v>0</v>
      </c>
      <c r="I134" s="154" t="str">
        <f t="shared" si="16"/>
        <v/>
      </c>
      <c r="J134" s="154"/>
      <c r="K134" s="149"/>
    </row>
    <row r="135" spans="1:11" ht="12.75" hidden="1" customHeight="1" x14ac:dyDescent="0.2">
      <c r="A135" s="17" t="s">
        <v>157</v>
      </c>
      <c r="E135" s="151">
        <f t="shared" si="17"/>
        <v>12</v>
      </c>
      <c r="F135" s="152" t="str">
        <f t="shared" si="14"/>
        <v>n. a.</v>
      </c>
      <c r="G135" s="149"/>
      <c r="H135" s="153" t="b">
        <f t="shared" si="15"/>
        <v>0</v>
      </c>
      <c r="I135" s="154" t="str">
        <f t="shared" si="16"/>
        <v/>
      </c>
      <c r="J135" s="154"/>
      <c r="K135" s="149"/>
    </row>
    <row r="136" spans="1:11" ht="12.75" hidden="1" customHeight="1" x14ac:dyDescent="0.2">
      <c r="A136" s="17" t="s">
        <v>157</v>
      </c>
      <c r="E136" s="151">
        <f t="shared" si="17"/>
        <v>13</v>
      </c>
      <c r="F136" s="152" t="str">
        <f t="shared" si="14"/>
        <v>n. a.</v>
      </c>
      <c r="G136" s="149"/>
      <c r="H136" s="153" t="b">
        <f t="shared" si="15"/>
        <v>0</v>
      </c>
      <c r="I136" s="154" t="str">
        <f t="shared" si="16"/>
        <v/>
      </c>
      <c r="J136" s="154"/>
      <c r="K136" s="149"/>
    </row>
    <row r="137" spans="1:11" ht="12.75" hidden="1" customHeight="1" x14ac:dyDescent="0.2">
      <c r="A137" s="17" t="s">
        <v>157</v>
      </c>
      <c r="E137" s="151">
        <f t="shared" si="17"/>
        <v>14</v>
      </c>
      <c r="F137" s="152" t="str">
        <f t="shared" si="14"/>
        <v>n. a.</v>
      </c>
      <c r="G137" s="149"/>
      <c r="H137" s="153" t="b">
        <f t="shared" si="15"/>
        <v>0</v>
      </c>
      <c r="I137" s="154" t="str">
        <f t="shared" si="16"/>
        <v/>
      </c>
      <c r="J137" s="154"/>
      <c r="K137" s="149"/>
    </row>
    <row r="138" spans="1:11" ht="12.75" hidden="1" customHeight="1" x14ac:dyDescent="0.2">
      <c r="A138" s="17" t="s">
        <v>157</v>
      </c>
      <c r="E138" s="151">
        <f t="shared" si="17"/>
        <v>15</v>
      </c>
      <c r="F138" s="152" t="str">
        <f t="shared" si="14"/>
        <v>n. a.</v>
      </c>
      <c r="G138" s="149"/>
      <c r="H138" s="153" t="b">
        <f t="shared" si="15"/>
        <v>0</v>
      </c>
      <c r="I138" s="154" t="str">
        <f t="shared" si="16"/>
        <v/>
      </c>
      <c r="J138" s="154"/>
      <c r="K138" s="149"/>
    </row>
    <row r="139" spans="1:11" ht="12.75" hidden="1" customHeight="1" x14ac:dyDescent="0.2">
      <c r="A139" s="17" t="s">
        <v>157</v>
      </c>
      <c r="E139" s="151">
        <f t="shared" si="17"/>
        <v>16</v>
      </c>
      <c r="F139" s="152" t="str">
        <f t="shared" si="14"/>
        <v>n. a.</v>
      </c>
      <c r="G139" s="149"/>
      <c r="H139" s="153" t="b">
        <f t="shared" si="15"/>
        <v>0</v>
      </c>
      <c r="I139" s="154" t="str">
        <f t="shared" si="16"/>
        <v/>
      </c>
      <c r="J139" s="154"/>
      <c r="K139" s="149"/>
    </row>
    <row r="140" spans="1:11" ht="12.75" hidden="1" customHeight="1" x14ac:dyDescent="0.2">
      <c r="A140" s="17" t="s">
        <v>157</v>
      </c>
      <c r="E140" s="151">
        <f t="shared" si="17"/>
        <v>17</v>
      </c>
      <c r="F140" s="152" t="str">
        <f t="shared" si="14"/>
        <v>n. a.</v>
      </c>
      <c r="G140" s="149"/>
      <c r="H140" s="153" t="b">
        <f t="shared" si="15"/>
        <v>0</v>
      </c>
      <c r="I140" s="154" t="str">
        <f t="shared" si="16"/>
        <v/>
      </c>
      <c r="J140" s="154"/>
      <c r="K140" s="149"/>
    </row>
    <row r="141" spans="1:11" ht="12.75" hidden="1" customHeight="1" x14ac:dyDescent="0.2">
      <c r="A141" s="17" t="s">
        <v>157</v>
      </c>
      <c r="E141" s="151">
        <f t="shared" si="17"/>
        <v>18</v>
      </c>
      <c r="F141" s="152" t="str">
        <f t="shared" si="14"/>
        <v>n. a.</v>
      </c>
      <c r="G141" s="149"/>
      <c r="H141" s="153" t="b">
        <f t="shared" si="15"/>
        <v>0</v>
      </c>
      <c r="I141" s="154" t="str">
        <f t="shared" si="16"/>
        <v/>
      </c>
      <c r="J141" s="154"/>
      <c r="K141" s="149"/>
    </row>
    <row r="142" spans="1:11" ht="12.75" hidden="1" customHeight="1" x14ac:dyDescent="0.2">
      <c r="A142" s="17" t="s">
        <v>157</v>
      </c>
      <c r="E142" s="151">
        <f t="shared" si="17"/>
        <v>19</v>
      </c>
      <c r="F142" s="152" t="str">
        <f t="shared" si="14"/>
        <v>n. a.</v>
      </c>
      <c r="G142" s="149"/>
      <c r="H142" s="153" t="b">
        <f t="shared" si="15"/>
        <v>0</v>
      </c>
      <c r="I142" s="154" t="str">
        <f t="shared" si="16"/>
        <v/>
      </c>
      <c r="J142" s="154"/>
      <c r="K142" s="149"/>
    </row>
    <row r="143" spans="1:11" ht="12.75" hidden="1" customHeight="1" x14ac:dyDescent="0.2">
      <c r="A143" s="17" t="s">
        <v>157</v>
      </c>
      <c r="E143" s="151">
        <f t="shared" si="17"/>
        <v>20</v>
      </c>
      <c r="F143" s="152" t="str">
        <f t="shared" si="14"/>
        <v>n. a.</v>
      </c>
      <c r="G143" s="149"/>
      <c r="H143" s="153" t="b">
        <f t="shared" si="15"/>
        <v>0</v>
      </c>
      <c r="I143" s="154" t="str">
        <f t="shared" si="16"/>
        <v/>
      </c>
      <c r="J143" s="154"/>
      <c r="K143" s="149"/>
    </row>
    <row r="144" spans="1:11" ht="12.75" hidden="1" customHeight="1" x14ac:dyDescent="0.2">
      <c r="A144" s="17" t="s">
        <v>157</v>
      </c>
    </row>
    <row r="145" spans="1:7" hidden="1" x14ac:dyDescent="0.2">
      <c r="A145" s="17" t="s">
        <v>157</v>
      </c>
    </row>
    <row r="146" spans="1:7" hidden="1" x14ac:dyDescent="0.2">
      <c r="A146" s="17" t="s">
        <v>157</v>
      </c>
      <c r="E146" s="16" t="s">
        <v>292</v>
      </c>
      <c r="F146" s="16"/>
      <c r="G146" s="153" t="b">
        <f>COUNTA($E$17:$E$26,CNTR_FallBackSubInstRelevant)&gt;0</f>
        <v>0</v>
      </c>
    </row>
    <row r="147" spans="1:7" hidden="1" x14ac:dyDescent="0.2">
      <c r="A147" s="17" t="s">
        <v>157</v>
      </c>
    </row>
  </sheetData>
  <sheetProtection sheet="1" objects="1" scenarios="1" formatCells="0" formatColumns="0" formatRows="0"/>
  <mergeCells count="183">
    <mergeCell ref="E41:J41"/>
    <mergeCell ref="E42:J42"/>
    <mergeCell ref="E55:I55"/>
    <mergeCell ref="J55:N55"/>
    <mergeCell ref="E56:N56"/>
    <mergeCell ref="F61:N61"/>
    <mergeCell ref="F62:N62"/>
    <mergeCell ref="F63:N63"/>
    <mergeCell ref="D70:N70"/>
    <mergeCell ref="E54:N54"/>
    <mergeCell ref="E43:J43"/>
    <mergeCell ref="E44:J44"/>
    <mergeCell ref="E45:J45"/>
    <mergeCell ref="E35:J35"/>
    <mergeCell ref="E36:J36"/>
    <mergeCell ref="E37:J37"/>
    <mergeCell ref="E38:J38"/>
    <mergeCell ref="E39:J39"/>
    <mergeCell ref="E40:J40"/>
    <mergeCell ref="D8:N8"/>
    <mergeCell ref="D10:N10"/>
    <mergeCell ref="E15:N15"/>
    <mergeCell ref="D11:N11"/>
    <mergeCell ref="E16:K16"/>
    <mergeCell ref="E17:K17"/>
    <mergeCell ref="E18:K18"/>
    <mergeCell ref="E19:K19"/>
    <mergeCell ref="E20:K20"/>
    <mergeCell ref="E32:N32"/>
    <mergeCell ref="B2:D4"/>
    <mergeCell ref="G2:H2"/>
    <mergeCell ref="I2:J2"/>
    <mergeCell ref="K2:L2"/>
    <mergeCell ref="M2:N2"/>
    <mergeCell ref="E3:F3"/>
    <mergeCell ref="G3:H3"/>
    <mergeCell ref="I3:J3"/>
    <mergeCell ref="K3:L3"/>
    <mergeCell ref="M3:N3"/>
    <mergeCell ref="E4:F4"/>
    <mergeCell ref="G4:H4"/>
    <mergeCell ref="I4:J4"/>
    <mergeCell ref="K4:L4"/>
    <mergeCell ref="M4:N4"/>
    <mergeCell ref="D6:N6"/>
    <mergeCell ref="E25:K25"/>
    <mergeCell ref="E26:K26"/>
    <mergeCell ref="E12:N12"/>
    <mergeCell ref="E13:N13"/>
    <mergeCell ref="E49:N49"/>
    <mergeCell ref="E50:N50"/>
    <mergeCell ref="E59:N59"/>
    <mergeCell ref="F60:N60"/>
    <mergeCell ref="E52:N52"/>
    <mergeCell ref="E53:N53"/>
    <mergeCell ref="E14:N14"/>
    <mergeCell ref="E30:N30"/>
    <mergeCell ref="E31:N31"/>
    <mergeCell ref="E33:N33"/>
    <mergeCell ref="D47:N47"/>
    <mergeCell ref="E21:K21"/>
    <mergeCell ref="E22:K22"/>
    <mergeCell ref="E23:K23"/>
    <mergeCell ref="E24:K24"/>
    <mergeCell ref="E51:N51"/>
    <mergeCell ref="E34:N34"/>
    <mergeCell ref="D29:N29"/>
    <mergeCell ref="D28:N28"/>
    <mergeCell ref="E72:N72"/>
    <mergeCell ref="E73:N73"/>
    <mergeCell ref="E74:N74"/>
    <mergeCell ref="J58:N58"/>
    <mergeCell ref="E58:I58"/>
    <mergeCell ref="E64:N64"/>
    <mergeCell ref="F82:N82"/>
    <mergeCell ref="E68:N68"/>
    <mergeCell ref="E67:N67"/>
    <mergeCell ref="E66:N66"/>
    <mergeCell ref="E65:N65"/>
    <mergeCell ref="F91:H91"/>
    <mergeCell ref="I91:J91"/>
    <mergeCell ref="K91:L91"/>
    <mergeCell ref="M91:N91"/>
    <mergeCell ref="F89:N89"/>
    <mergeCell ref="E75:N75"/>
    <mergeCell ref="E76:N76"/>
    <mergeCell ref="F78:N78"/>
    <mergeCell ref="F88:N88"/>
    <mergeCell ref="E77:N77"/>
    <mergeCell ref="F87:N87"/>
    <mergeCell ref="F79:N79"/>
    <mergeCell ref="F80:N80"/>
    <mergeCell ref="E83:N83"/>
    <mergeCell ref="F81:N81"/>
    <mergeCell ref="F85:N85"/>
    <mergeCell ref="E86:N86"/>
    <mergeCell ref="F84:N84"/>
    <mergeCell ref="I93:J93"/>
    <mergeCell ref="K93:L93"/>
    <mergeCell ref="M93:N93"/>
    <mergeCell ref="F94:H94"/>
    <mergeCell ref="I94:J94"/>
    <mergeCell ref="K94:L94"/>
    <mergeCell ref="M94:N94"/>
    <mergeCell ref="I92:J92"/>
    <mergeCell ref="K92:L92"/>
    <mergeCell ref="M92:N92"/>
    <mergeCell ref="F93:H93"/>
    <mergeCell ref="F92:H92"/>
    <mergeCell ref="F115:G115"/>
    <mergeCell ref="H115:I115"/>
    <mergeCell ref="J115:L115"/>
    <mergeCell ref="M115:N115"/>
    <mergeCell ref="F110:G110"/>
    <mergeCell ref="H110:I110"/>
    <mergeCell ref="J110:L110"/>
    <mergeCell ref="M110:N110"/>
    <mergeCell ref="F111:G111"/>
    <mergeCell ref="H111:I111"/>
    <mergeCell ref="J111:L111"/>
    <mergeCell ref="M111:N111"/>
    <mergeCell ref="F112:G112"/>
    <mergeCell ref="H112:I112"/>
    <mergeCell ref="J112:L112"/>
    <mergeCell ref="M112:N112"/>
    <mergeCell ref="F113:G113"/>
    <mergeCell ref="H113:I113"/>
    <mergeCell ref="J113:L113"/>
    <mergeCell ref="M113:N113"/>
    <mergeCell ref="F108:G108"/>
    <mergeCell ref="H108:I108"/>
    <mergeCell ref="J108:L108"/>
    <mergeCell ref="M108:N108"/>
    <mergeCell ref="F109:G109"/>
    <mergeCell ref="H109:I109"/>
    <mergeCell ref="J109:L109"/>
    <mergeCell ref="M109:N109"/>
    <mergeCell ref="F114:G114"/>
    <mergeCell ref="H114:I114"/>
    <mergeCell ref="J114:L114"/>
    <mergeCell ref="M114:N114"/>
    <mergeCell ref="F105:G105"/>
    <mergeCell ref="H105:I105"/>
    <mergeCell ref="F107:G107"/>
    <mergeCell ref="H107:I107"/>
    <mergeCell ref="J107:L107"/>
    <mergeCell ref="M107:N107"/>
    <mergeCell ref="F98:H98"/>
    <mergeCell ref="I98:J98"/>
    <mergeCell ref="K98:L98"/>
    <mergeCell ref="M98:N98"/>
    <mergeCell ref="J105:L105"/>
    <mergeCell ref="M105:N105"/>
    <mergeCell ref="F106:G106"/>
    <mergeCell ref="H106:I106"/>
    <mergeCell ref="J106:L106"/>
    <mergeCell ref="M106:N106"/>
    <mergeCell ref="F99:H99"/>
    <mergeCell ref="I99:J99"/>
    <mergeCell ref="K99:L99"/>
    <mergeCell ref="K101:L101"/>
    <mergeCell ref="M101:N101"/>
    <mergeCell ref="E103:N103"/>
    <mergeCell ref="M99:N99"/>
    <mergeCell ref="F100:H100"/>
    <mergeCell ref="E104:N104"/>
    <mergeCell ref="F95:H95"/>
    <mergeCell ref="I95:J95"/>
    <mergeCell ref="K95:L95"/>
    <mergeCell ref="M95:N95"/>
    <mergeCell ref="F96:H96"/>
    <mergeCell ref="I96:J96"/>
    <mergeCell ref="K96:L96"/>
    <mergeCell ref="M96:N96"/>
    <mergeCell ref="F97:H97"/>
    <mergeCell ref="I97:J97"/>
    <mergeCell ref="K97:L97"/>
    <mergeCell ref="M97:N97"/>
    <mergeCell ref="I100:J100"/>
    <mergeCell ref="K100:L100"/>
    <mergeCell ref="M100:N100"/>
    <mergeCell ref="F101:H101"/>
    <mergeCell ref="I101:J101"/>
  </mergeCells>
  <conditionalFormatting sqref="F106:G115">
    <cfRule type="expression" dxfId="227" priority="2" stopIfTrue="1">
      <formula>($R92=FALSE)</formula>
    </cfRule>
  </conditionalFormatting>
  <conditionalFormatting sqref="F106:N115">
    <cfRule type="expression" dxfId="226" priority="1" stopIfTrue="1">
      <formula>AND(CNTR_ExistConnectionEntries,ISBLANK($F92))</formula>
    </cfRule>
  </conditionalFormatting>
  <conditionalFormatting sqref="H106:N115">
    <cfRule type="expression" dxfId="225" priority="4" stopIfTrue="1">
      <formula>($R92=FALSE)</formula>
    </cfRule>
  </conditionalFormatting>
  <conditionalFormatting sqref="R3:S3">
    <cfRule type="expression" dxfId="224" priority="12" stopIfTrue="1">
      <formula>$G$286</formula>
    </cfRule>
  </conditionalFormatting>
  <conditionalFormatting sqref="R4:S4">
    <cfRule type="expression" dxfId="223" priority="13" stopIfTrue="1">
      <formula>$G$290</formula>
    </cfRule>
  </conditionalFormatting>
  <dataValidations count="5">
    <dataValidation type="list" allowBlank="1" showInputMessage="1" showErrorMessage="1" sqref="K36:K45" xr:uid="{00000000-0002-0000-0400-000000000000}">
      <formula1>Euconst_TrueFalse</formula1>
    </dataValidation>
    <dataValidation type="list" allowBlank="1" showInputMessage="1" showErrorMessage="1" sqref="E17:E26" xr:uid="{00000000-0002-0000-0400-000001000000}">
      <formula1>EUconst_BMlistNames</formula1>
    </dataValidation>
    <dataValidation type="list" allowBlank="1" showInputMessage="1" showErrorMessage="1" sqref="M92:N101 JD92:JE101 SZ92:TA101 ACV92:ACW101 AMR92:AMS101 AWN92:AWO101 BGJ92:BGK101 BQF92:BQG101 CAB92:CAC101 CJX92:CJY101 CTT92:CTU101 DDP92:DDQ101 DNL92:DNM101 DXH92:DXI101 EHD92:EHE101 EQZ92:ERA101 FAV92:FAW101 FKR92:FKS101 FUN92:FUO101 GEJ92:GEK101 GOF92:GOG101 GYB92:GYC101 HHX92:HHY101 HRT92:HRU101 IBP92:IBQ101 ILL92:ILM101 IVH92:IVI101 JFD92:JFE101 JOZ92:JPA101 JYV92:JYW101 KIR92:KIS101 KSN92:KSO101 LCJ92:LCK101 LMF92:LMG101 LWB92:LWC101 MFX92:MFY101 MPT92:MPU101 MZP92:MZQ101 NJL92:NJM101 NTH92:NTI101 ODD92:ODE101 OMZ92:ONA101 OWV92:OWW101 PGR92:PGS101 PQN92:PQO101 QAJ92:QAK101 QKF92:QKG101 QUB92:QUC101 RDX92:RDY101 RNT92:RNU101 RXP92:RXQ101 SHL92:SHM101 SRH92:SRI101 TBD92:TBE101 TKZ92:TLA101 TUV92:TUW101 UER92:UES101 UON92:UOO101 UYJ92:UYK101 VIF92:VIG101 VSB92:VSC101 WBX92:WBY101 WLT92:WLU101 WVP92:WVQ101" xr:uid="{00000000-0002-0000-0400-000002000000}">
      <formula1>EUconst_ConnectionTransferTypes</formula1>
    </dataValidation>
    <dataValidation type="list" allowBlank="1" showInputMessage="1" showErrorMessage="1" sqref="K92:L101 JB92:JC101 SX92:SY101 ACT92:ACU101 AMP92:AMQ101 AWL92:AWM101 BGH92:BGI101 BQD92:BQE101 BZZ92:CAA101 CJV92:CJW101 CTR92:CTS101 DDN92:DDO101 DNJ92:DNK101 DXF92:DXG101 EHB92:EHC101 EQX92:EQY101 FAT92:FAU101 FKP92:FKQ101 FUL92:FUM101 GEH92:GEI101 GOD92:GOE101 GXZ92:GYA101 HHV92:HHW101 HRR92:HRS101 IBN92:IBO101 ILJ92:ILK101 IVF92:IVG101 JFB92:JFC101 JOX92:JOY101 JYT92:JYU101 KIP92:KIQ101 KSL92:KSM101 LCH92:LCI101 LMD92:LME101 LVZ92:LWA101 MFV92:MFW101 MPR92:MPS101 MZN92:MZO101 NJJ92:NJK101 NTF92:NTG101 ODB92:ODC101 OMX92:OMY101 OWT92:OWU101 PGP92:PGQ101 PQL92:PQM101 QAH92:QAI101 QKD92:QKE101 QTZ92:QUA101 RDV92:RDW101 RNR92:RNS101 RXN92:RXO101 SHJ92:SHK101 SRF92:SRG101 TBB92:TBC101 TKX92:TKY101 TUT92:TUU101 UEP92:UEQ101 UOL92:UOM101 UYH92:UYI101 VID92:VIE101 VRZ92:VSA101 WBV92:WBW101 WLR92:WLS101 WVN92:WVO101" xr:uid="{00000000-0002-0000-0400-000003000000}">
      <formula1>EUconst_ConnectionTypes</formula1>
    </dataValidation>
    <dataValidation type="list" allowBlank="1" showInputMessage="1" showErrorMessage="1" sqref="I92:I101 IZ92:IZ101 SV92:SV101 ACR92:ACR101 AMN92:AMN101 AWJ92:AWJ101 BGF92:BGF101 BQB92:BQB101 BZX92:BZX101 CJT92:CJT101 CTP92:CTP101 DDL92:DDL101 DNH92:DNH101 DXD92:DXD101 EGZ92:EGZ101 EQV92:EQV101 FAR92:FAR101 FKN92:FKN101 FUJ92:FUJ101 GEF92:GEF101 GOB92:GOB101 GXX92:GXX101 HHT92:HHT101 HRP92:HRP101 IBL92:IBL101 ILH92:ILH101 IVD92:IVD101 JEZ92:JEZ101 JOV92:JOV101 JYR92:JYR101 KIN92:KIN101 KSJ92:KSJ101 LCF92:LCF101 LMB92:LMB101 LVX92:LVX101 MFT92:MFT101 MPP92:MPP101 MZL92:MZL101 NJH92:NJH101 NTD92:NTD101 OCZ92:OCZ101 OMV92:OMV101 OWR92:OWR101 PGN92:PGN101 PQJ92:PQJ101 QAF92:QAF101 QKB92:QKB101 QTX92:QTX101 RDT92:RDT101 RNP92:RNP101 RXL92:RXL101 SHH92:SHH101 SRD92:SRD101 TAZ92:TAZ101 TKV92:TKV101 TUR92:TUR101 UEN92:UEN101 UOJ92:UOJ101 UYF92:UYF101 VIB92:VIB101 VRX92:VRX101 WBT92:WBT101 WLP92:WLP101 WVL92:WVL101" xr:uid="{00000000-0002-0000-0400-000004000000}">
      <formula1>EUconst_ConnectedEntityTypes</formula1>
    </dataValidation>
  </dataValidations>
  <hyperlinks>
    <hyperlink ref="G2:H2" location="JUMP_TOC_Home" display="Table of contents" xr:uid="{00000000-0004-0000-0400-000000000000}"/>
    <hyperlink ref="E3:F3" location="JUMP_C_Top" display="Top of sheet" xr:uid="{00000000-0004-0000-0400-000001000000}"/>
    <hyperlink ref="I2:J2" location="JUMP_B_I" display="Previous sheet" xr:uid="{00000000-0004-0000-0400-000002000000}"/>
    <hyperlink ref="E4:F4" location="JUMP_F_Bottom" display="End of sheet" xr:uid="{00000000-0004-0000-0400-000003000000}"/>
    <hyperlink ref="K2:L2" location="JUMP_D_Top" display="Next sheet" xr:uid="{00000000-0004-0000-0400-000004000000}"/>
    <hyperlink ref="G3:H3" location="JUMP_C_I" display="List of sub-installations" xr:uid="{00000000-0004-0000-0400-000005000000}"/>
    <hyperlink ref="I3:J3" location="JUMP_C_II" display="Description" xr:uid="{00000000-0004-0000-0400-000006000000}"/>
    <hyperlink ref="K3:L3" location="JUMP_C_III" display="Technical connections" xr:uid="{00000000-0004-0000-0400-000007000000}"/>
  </hyperlinks>
  <pageMargins left="0.7" right="0.7" top="0.78740157499999996" bottom="0.78740157499999996" header="0.3" footer="0.3"/>
  <pageSetup paperSize="9" scale="56" orientation="portrait" r:id="rId1"/>
  <colBreaks count="1" manualBreakCount="1">
    <brk id="1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3">
    <tabColor rgb="FFFFFF00"/>
  </sheetPr>
  <dimension ref="A1:P124"/>
  <sheetViews>
    <sheetView topLeftCell="B1" zoomScaleNormal="100" workbookViewId="0">
      <pane ySplit="4" topLeftCell="A6" activePane="bottomLeft" state="frozen"/>
      <selection pane="bottomLeft" activeCell="C6" sqref="C6"/>
    </sheetView>
  </sheetViews>
  <sheetFormatPr baseColWidth="10" defaultRowHeight="14.25" x14ac:dyDescent="0.2"/>
  <cols>
    <col min="1" max="1" width="5.7109375" style="244" hidden="1" customWidth="1"/>
    <col min="2" max="4" width="5.7109375" style="35" customWidth="1"/>
    <col min="5" max="14" width="12.7109375" style="35" customWidth="1"/>
    <col min="15" max="15" width="5.7109375" style="35" customWidth="1"/>
    <col min="16" max="16" width="11.42578125" style="244" hidden="1" customWidth="1"/>
    <col min="17" max="16384" width="11.42578125" style="243"/>
  </cols>
  <sheetData>
    <row r="1" spans="1:16" ht="15" hidden="1" thickBot="1" x14ac:dyDescent="0.25">
      <c r="A1" s="244" t="s">
        <v>157</v>
      </c>
      <c r="B1" s="17"/>
      <c r="C1" s="17"/>
      <c r="D1" s="17"/>
      <c r="E1" s="17"/>
      <c r="F1" s="17"/>
      <c r="G1" s="17"/>
      <c r="H1" s="17"/>
      <c r="I1" s="17"/>
      <c r="J1" s="17"/>
      <c r="K1" s="17"/>
      <c r="L1" s="17"/>
      <c r="M1" s="17"/>
      <c r="N1" s="17"/>
      <c r="O1" s="17"/>
      <c r="P1" s="244" t="s">
        <v>157</v>
      </c>
    </row>
    <row r="2" spans="1:16" ht="15" thickBot="1" x14ac:dyDescent="0.25">
      <c r="A2" s="17"/>
      <c r="B2" s="649" t="str">
        <f>Translations!$C$192</f>
        <v>D. 
MethProc</v>
      </c>
      <c r="C2" s="650"/>
      <c r="D2" s="651"/>
      <c r="E2" s="296" t="str">
        <f>Translations!$C$2</f>
        <v>Navigation area:</v>
      </c>
      <c r="F2" s="297"/>
      <c r="G2" s="658" t="str">
        <f>Translations!$C$18</f>
        <v>Índice</v>
      </c>
      <c r="H2" s="572"/>
      <c r="I2" s="572" t="str">
        <f>Translations!$C$19</f>
        <v>Hoja anterior</v>
      </c>
      <c r="J2" s="572"/>
      <c r="K2" s="572" t="str">
        <f>Translations!$C$3</f>
        <v>Hoja siguiente</v>
      </c>
      <c r="L2" s="572"/>
      <c r="M2" s="572"/>
      <c r="N2" s="572"/>
      <c r="O2" s="18"/>
    </row>
    <row r="3" spans="1:16" ht="15" thickBot="1" x14ac:dyDescent="0.25">
      <c r="A3" s="17"/>
      <c r="B3" s="652"/>
      <c r="C3" s="653"/>
      <c r="D3" s="654"/>
      <c r="E3" s="572" t="str">
        <f>Translations!$C$4</f>
        <v>Principio de hoja</v>
      </c>
      <c r="F3" s="641"/>
      <c r="G3" s="772" t="str">
        <f>Translations!$C$193</f>
        <v>Métodos en la instalación</v>
      </c>
      <c r="H3" s="773"/>
      <c r="I3" s="773" t="str">
        <f>Translations!$C$194</f>
        <v>Procedimientos</v>
      </c>
      <c r="J3" s="773"/>
      <c r="K3" s="774"/>
      <c r="L3" s="774"/>
      <c r="M3" s="774"/>
      <c r="N3" s="774"/>
      <c r="O3" s="18"/>
    </row>
    <row r="4" spans="1:16" ht="15" thickBot="1" x14ac:dyDescent="0.25">
      <c r="A4" s="17"/>
      <c r="B4" s="655"/>
      <c r="C4" s="656"/>
      <c r="D4" s="657"/>
      <c r="E4" s="572" t="str">
        <f>Translations!$C$5</f>
        <v>Final de hoja</v>
      </c>
      <c r="F4" s="572"/>
      <c r="G4" s="775"/>
      <c r="H4" s="776"/>
      <c r="I4" s="776"/>
      <c r="J4" s="776"/>
      <c r="K4" s="776"/>
      <c r="L4" s="776"/>
      <c r="M4" s="777"/>
      <c r="N4" s="776"/>
      <c r="O4" s="18"/>
    </row>
    <row r="5" spans="1:16" x14ac:dyDescent="0.2">
      <c r="A5" s="17"/>
      <c r="O5" s="18"/>
    </row>
    <row r="6" spans="1:16" ht="18" x14ac:dyDescent="0.2">
      <c r="C6" s="2" t="s">
        <v>165</v>
      </c>
      <c r="D6" s="646" t="str">
        <f>Translations!$C$195</f>
        <v>Métodos y procedimientos en la instalación</v>
      </c>
      <c r="E6" s="646"/>
      <c r="F6" s="646"/>
      <c r="G6" s="646"/>
      <c r="H6" s="646"/>
      <c r="I6" s="646"/>
      <c r="J6" s="646"/>
      <c r="K6" s="646"/>
      <c r="L6" s="646"/>
      <c r="M6" s="646"/>
      <c r="N6" s="646"/>
    </row>
    <row r="8" spans="1:16" ht="16.5" customHeight="1" x14ac:dyDescent="0.2">
      <c r="C8" s="241" t="s">
        <v>25</v>
      </c>
      <c r="D8" s="768" t="str">
        <f>Translations!$C$193</f>
        <v>Métodos en la instalación</v>
      </c>
      <c r="E8" s="768"/>
      <c r="F8" s="768"/>
      <c r="G8" s="768"/>
      <c r="H8" s="768"/>
      <c r="I8" s="768"/>
      <c r="J8" s="768"/>
      <c r="K8" s="768"/>
      <c r="L8" s="768"/>
      <c r="M8" s="768"/>
      <c r="N8" s="768"/>
    </row>
    <row r="9" spans="1:16" ht="12.75" customHeight="1" x14ac:dyDescent="0.2"/>
    <row r="10" spans="1:16" ht="30" customHeight="1" x14ac:dyDescent="0.2">
      <c r="D10" s="664" t="str">
        <f>Translations!$C$196</f>
        <v>Solo es necesario introducir datos en esta sección si la instalación cuenta con más de una subinstalación Y las unidades físicas que pueda haber son usadas por más de una subinstalación. De no ser así, pase a la sección II infra.</v>
      </c>
      <c r="E10" s="664"/>
      <c r="F10" s="664"/>
      <c r="G10" s="664"/>
      <c r="H10" s="664"/>
      <c r="I10" s="664"/>
      <c r="J10" s="664"/>
      <c r="K10" s="664"/>
      <c r="L10" s="664"/>
      <c r="M10" s="664"/>
      <c r="N10" s="664"/>
    </row>
    <row r="11" spans="1:16" ht="5.0999999999999996" customHeight="1" x14ac:dyDescent="0.2"/>
    <row r="12" spans="1:16" ht="12.75" customHeight="1" x14ac:dyDescent="0.2">
      <c r="D12" s="449" t="s">
        <v>26</v>
      </c>
      <c r="E12" s="727" t="str">
        <f>Translations!$C$197</f>
        <v>Partes físicas de las instalaciones que dan servicio a más de una subinstalación</v>
      </c>
      <c r="F12" s="727"/>
      <c r="G12" s="727"/>
      <c r="H12" s="727"/>
      <c r="I12" s="727"/>
      <c r="J12" s="727"/>
      <c r="K12" s="727"/>
      <c r="L12" s="727"/>
      <c r="M12" s="727"/>
      <c r="N12" s="727"/>
    </row>
    <row r="13" spans="1:16" ht="25.5" customHeight="1" x14ac:dyDescent="0.2">
      <c r="E13" s="694" t="str">
        <f>Translations!$C$198</f>
        <v>Tal y como se exige en el anexo VI, sección 2, letra b), de las FAR, enumere todas las partes físicas de las instalaciones y las unidades que den servicio a más de una subinstalación, incluidos los sistemas de suministro de calor, las calderas de uso común y las unidades de Cogeneración, etc.</v>
      </c>
      <c r="F13" s="695"/>
      <c r="G13" s="695"/>
      <c r="H13" s="695"/>
      <c r="I13" s="695"/>
      <c r="J13" s="695"/>
      <c r="K13" s="695"/>
      <c r="L13" s="695"/>
      <c r="M13" s="695"/>
      <c r="N13" s="695"/>
    </row>
    <row r="14" spans="1:16" ht="12.75" customHeight="1" x14ac:dyDescent="0.2">
      <c r="E14" s="694" t="str">
        <f>Translations!$C$199</f>
        <v>Para cada parte o unidad, seleccione todas las subinstalaciones pertinentes en las listas desplegables, que contienen todas las subinstalaciones indicadas en la sección C.I.</v>
      </c>
      <c r="F14" s="695"/>
      <c r="G14" s="695"/>
      <c r="H14" s="695"/>
      <c r="I14" s="695"/>
      <c r="J14" s="695"/>
      <c r="K14" s="695"/>
      <c r="L14" s="695"/>
      <c r="M14" s="695"/>
      <c r="N14" s="695"/>
    </row>
    <row r="15" spans="1:16" ht="25.5" customHeight="1" x14ac:dyDescent="0.2">
      <c r="E15" s="694" t="str">
        <f>Translations!$C$200</f>
        <v>En el caso de las unidades que solo den servicio a una subinstalación, no debe indicarlas aquí, sino describirlas con detalle en la letra a) de la subinstalación pertinente en las hojas F y G.</v>
      </c>
      <c r="F15" s="695"/>
      <c r="G15" s="695"/>
      <c r="H15" s="695"/>
      <c r="I15" s="695"/>
      <c r="J15" s="695"/>
      <c r="K15" s="695"/>
      <c r="L15" s="695"/>
      <c r="M15" s="695"/>
      <c r="N15" s="695"/>
    </row>
    <row r="16" spans="1:16" ht="40.5" customHeight="1" x14ac:dyDescent="0.2">
      <c r="E16" s="694" t="str">
        <f>Translations!$C$201</f>
        <v>Por ejemplo, si una caldera produce calor medible y ese calor lo consumen dos subinstalaciones con referencia de producto, deberá señalar la caldera a continuación y seleccionar ambas subinstalaciones en la lista desplegable. En cambio, si solo una subinstalación consume el calor producido, no será necesario introducir ningún dato en esta sección, pero sí en la hoja F, sección I, letra a).</v>
      </c>
      <c r="F16" s="695"/>
      <c r="G16" s="695"/>
      <c r="H16" s="695"/>
      <c r="I16" s="695"/>
      <c r="J16" s="695"/>
      <c r="K16" s="695"/>
      <c r="L16" s="695"/>
      <c r="M16" s="695"/>
      <c r="N16" s="695"/>
    </row>
    <row r="17" spans="5:14" ht="5.0999999999999996" customHeight="1" x14ac:dyDescent="0.2"/>
    <row r="18" spans="5:14" ht="12.75" customHeight="1" x14ac:dyDescent="0.2">
      <c r="E18" s="814" t="str">
        <f>Translations!$C$202</f>
        <v>Ref.</v>
      </c>
      <c r="F18" s="817" t="str">
        <f>Translations!$C$203</f>
        <v>Parte física de la instalación o unidad</v>
      </c>
      <c r="G18" s="818"/>
      <c r="H18" s="818"/>
      <c r="I18" s="819"/>
      <c r="J18" s="816" t="str">
        <f>Translations!$C$204</f>
        <v>Subinstalaciones pertinentes</v>
      </c>
      <c r="K18" s="816"/>
      <c r="L18" s="816"/>
      <c r="M18" s="816"/>
      <c r="N18" s="816"/>
    </row>
    <row r="19" spans="5:14" ht="12.75" customHeight="1" x14ac:dyDescent="0.2">
      <c r="E19" s="815"/>
      <c r="F19" s="820"/>
      <c r="G19" s="821"/>
      <c r="H19" s="821"/>
      <c r="I19" s="822"/>
      <c r="J19" s="451">
        <v>1</v>
      </c>
      <c r="K19" s="451">
        <v>2</v>
      </c>
      <c r="L19" s="451">
        <v>3</v>
      </c>
      <c r="M19" s="451">
        <v>4</v>
      </c>
      <c r="N19" s="451">
        <v>5</v>
      </c>
    </row>
    <row r="20" spans="5:14" ht="12.75" customHeight="1" x14ac:dyDescent="0.2">
      <c r="E20" s="156" t="s">
        <v>257</v>
      </c>
      <c r="F20" s="683"/>
      <c r="G20" s="683"/>
      <c r="H20" s="683"/>
      <c r="I20" s="683"/>
      <c r="J20" s="260"/>
      <c r="K20" s="260"/>
      <c r="L20" s="260"/>
      <c r="M20" s="260"/>
      <c r="N20" s="260"/>
    </row>
    <row r="21" spans="5:14" ht="12.75" customHeight="1" x14ac:dyDescent="0.2">
      <c r="E21" s="156" t="s">
        <v>258</v>
      </c>
      <c r="F21" s="683"/>
      <c r="G21" s="683"/>
      <c r="H21" s="683"/>
      <c r="I21" s="683"/>
      <c r="J21" s="260"/>
      <c r="K21" s="260"/>
      <c r="L21" s="260"/>
      <c r="M21" s="260"/>
      <c r="N21" s="260"/>
    </row>
    <row r="22" spans="5:14" ht="12.75" customHeight="1" x14ac:dyDescent="0.2">
      <c r="E22" s="156" t="s">
        <v>259</v>
      </c>
      <c r="F22" s="683"/>
      <c r="G22" s="683"/>
      <c r="H22" s="683"/>
      <c r="I22" s="683"/>
      <c r="J22" s="260"/>
      <c r="K22" s="260"/>
      <c r="L22" s="260"/>
      <c r="M22" s="260"/>
      <c r="N22" s="260"/>
    </row>
    <row r="23" spans="5:14" ht="12.75" customHeight="1" x14ac:dyDescent="0.2">
      <c r="E23" s="156" t="s">
        <v>260</v>
      </c>
      <c r="F23" s="683"/>
      <c r="G23" s="683"/>
      <c r="H23" s="683"/>
      <c r="I23" s="683"/>
      <c r="J23" s="260"/>
      <c r="K23" s="260"/>
      <c r="L23" s="260"/>
      <c r="M23" s="260"/>
      <c r="N23" s="260"/>
    </row>
    <row r="24" spans="5:14" ht="12.75" customHeight="1" x14ac:dyDescent="0.2">
      <c r="E24" s="156" t="s">
        <v>261</v>
      </c>
      <c r="F24" s="683"/>
      <c r="G24" s="683"/>
      <c r="H24" s="683"/>
      <c r="I24" s="683"/>
      <c r="J24" s="260"/>
      <c r="K24" s="260"/>
      <c r="L24" s="260"/>
      <c r="M24" s="260"/>
      <c r="N24" s="260"/>
    </row>
    <row r="25" spans="5:14" ht="12.75" customHeight="1" x14ac:dyDescent="0.2">
      <c r="E25" s="156" t="s">
        <v>262</v>
      </c>
      <c r="F25" s="683"/>
      <c r="G25" s="683"/>
      <c r="H25" s="683"/>
      <c r="I25" s="683"/>
      <c r="J25" s="260"/>
      <c r="K25" s="260"/>
      <c r="L25" s="260"/>
      <c r="M25" s="260"/>
      <c r="N25" s="260"/>
    </row>
    <row r="26" spans="5:14" ht="12.75" customHeight="1" x14ac:dyDescent="0.2">
      <c r="E26" s="156" t="s">
        <v>263</v>
      </c>
      <c r="F26" s="683"/>
      <c r="G26" s="683"/>
      <c r="H26" s="683"/>
      <c r="I26" s="683"/>
      <c r="J26" s="260"/>
      <c r="K26" s="260"/>
      <c r="L26" s="260"/>
      <c r="M26" s="260"/>
      <c r="N26" s="260"/>
    </row>
    <row r="27" spans="5:14" ht="12.75" customHeight="1" x14ac:dyDescent="0.2">
      <c r="E27" s="156" t="s">
        <v>264</v>
      </c>
      <c r="F27" s="683"/>
      <c r="G27" s="683"/>
      <c r="H27" s="683"/>
      <c r="I27" s="683"/>
      <c r="J27" s="260"/>
      <c r="K27" s="260"/>
      <c r="L27" s="260"/>
      <c r="M27" s="260"/>
      <c r="N27" s="260"/>
    </row>
    <row r="28" spans="5:14" ht="12.75" customHeight="1" x14ac:dyDescent="0.2">
      <c r="E28" s="156" t="s">
        <v>265</v>
      </c>
      <c r="F28" s="683"/>
      <c r="G28" s="683"/>
      <c r="H28" s="683"/>
      <c r="I28" s="683"/>
      <c r="J28" s="260"/>
      <c r="K28" s="260"/>
      <c r="L28" s="260"/>
      <c r="M28" s="260"/>
      <c r="N28" s="260"/>
    </row>
    <row r="29" spans="5:14" ht="12.75" customHeight="1" x14ac:dyDescent="0.2">
      <c r="E29" s="156" t="s">
        <v>266</v>
      </c>
      <c r="F29" s="683"/>
      <c r="G29" s="683"/>
      <c r="H29" s="683"/>
      <c r="I29" s="683"/>
      <c r="J29" s="260"/>
      <c r="K29" s="260"/>
      <c r="L29" s="260"/>
      <c r="M29" s="260"/>
      <c r="N29" s="260"/>
    </row>
    <row r="30" spans="5:14" ht="12.75" customHeight="1" x14ac:dyDescent="0.2">
      <c r="E30" s="156" t="s">
        <v>267</v>
      </c>
      <c r="F30" s="683"/>
      <c r="G30" s="683"/>
      <c r="H30" s="683"/>
      <c r="I30" s="683"/>
      <c r="J30" s="260"/>
      <c r="K30" s="260"/>
      <c r="L30" s="260"/>
      <c r="M30" s="260"/>
      <c r="N30" s="260"/>
    </row>
    <row r="31" spans="5:14" ht="12.75" customHeight="1" x14ac:dyDescent="0.2">
      <c r="E31" s="156" t="s">
        <v>268</v>
      </c>
      <c r="F31" s="683"/>
      <c r="G31" s="683"/>
      <c r="H31" s="683"/>
      <c r="I31" s="683"/>
      <c r="J31" s="260"/>
      <c r="K31" s="260"/>
      <c r="L31" s="260"/>
      <c r="M31" s="260"/>
      <c r="N31" s="260"/>
    </row>
    <row r="32" spans="5:14" ht="12.75" customHeight="1" x14ac:dyDescent="0.2">
      <c r="E32" s="156" t="s">
        <v>269</v>
      </c>
      <c r="F32" s="683"/>
      <c r="G32" s="683"/>
      <c r="H32" s="683"/>
      <c r="I32" s="683"/>
      <c r="J32" s="260"/>
      <c r="K32" s="260"/>
      <c r="L32" s="260"/>
      <c r="M32" s="260"/>
      <c r="N32" s="260"/>
    </row>
    <row r="33" spans="3:14" ht="12.75" customHeight="1" x14ac:dyDescent="0.2">
      <c r="E33" s="156" t="s">
        <v>270</v>
      </c>
      <c r="F33" s="683"/>
      <c r="G33" s="683"/>
      <c r="H33" s="683"/>
      <c r="I33" s="683"/>
      <c r="J33" s="260"/>
      <c r="K33" s="260"/>
      <c r="L33" s="260"/>
      <c r="M33" s="260"/>
      <c r="N33" s="260"/>
    </row>
    <row r="34" spans="3:14" ht="12.75" customHeight="1" x14ac:dyDescent="0.2">
      <c r="E34" s="156" t="s">
        <v>271</v>
      </c>
      <c r="F34" s="683"/>
      <c r="G34" s="683"/>
      <c r="H34" s="683"/>
      <c r="I34" s="683"/>
      <c r="J34" s="260"/>
      <c r="K34" s="260"/>
      <c r="L34" s="260"/>
      <c r="M34" s="260"/>
      <c r="N34" s="260"/>
    </row>
    <row r="35" spans="3:14" ht="5.0999999999999996" customHeight="1" x14ac:dyDescent="0.2"/>
    <row r="36" spans="3:14" ht="12.75" customHeight="1" x14ac:dyDescent="0.2">
      <c r="D36" s="449" t="s">
        <v>27</v>
      </c>
      <c r="E36" s="727" t="str">
        <f>Translations!$C$205</f>
        <v>Métodos para asignar partes de instalaciones y sus emisiones a las respectivas subinstalaciones:</v>
      </c>
      <c r="F36" s="727"/>
      <c r="G36" s="727"/>
      <c r="H36" s="727"/>
      <c r="I36" s="727"/>
      <c r="J36" s="727"/>
      <c r="K36" s="727"/>
      <c r="L36" s="727"/>
      <c r="M36" s="727"/>
      <c r="N36" s="727"/>
    </row>
    <row r="37" spans="3:14" ht="25.5" customHeight="1" x14ac:dyDescent="0.2">
      <c r="D37" s="24"/>
      <c r="E37" s="694" t="str">
        <f>Translations!$C$206</f>
        <v>Tal y como se exige en el anexo VI, sección 2, letra d), de las FAR, describa, con respecto a cada subinstalación indicada en la letra a) supra, los métodos para asignar partes de instalaciones y sus emisiones a las respectivas subinstalaciones.</v>
      </c>
      <c r="F37" s="694"/>
      <c r="G37" s="694"/>
      <c r="H37" s="694"/>
      <c r="I37" s="694"/>
      <c r="J37" s="694"/>
      <c r="K37" s="694"/>
      <c r="L37" s="694"/>
      <c r="M37" s="694"/>
      <c r="N37" s="694"/>
    </row>
    <row r="38" spans="3:14" ht="12.75" customHeight="1" x14ac:dyDescent="0.2">
      <c r="D38" s="24"/>
      <c r="E38" s="694" t="str">
        <f>Translations!$C$207</f>
        <v>En la descripción, tenga en cuenta, en particular, las disposiciones del anexo VII, sección 3.2.1, de las FAR.</v>
      </c>
      <c r="F38" s="694"/>
      <c r="G38" s="694"/>
      <c r="H38" s="694"/>
      <c r="I38" s="694"/>
      <c r="J38" s="694"/>
      <c r="K38" s="694"/>
      <c r="L38" s="694"/>
      <c r="M38" s="694"/>
      <c r="N38" s="694"/>
    </row>
    <row r="39" spans="3:14" ht="12.75" customHeight="1" x14ac:dyDescent="0.2">
      <c r="D39" s="24"/>
      <c r="E39" s="694" t="str">
        <f>Translations!$C$208</f>
        <v>Si los métodos de que se trate ya se describen con suficiente detalle en la letra a) de las hojas F y G de todas las subinstalaciones pertinentes, limítese a indicarlo aquí.</v>
      </c>
      <c r="F39" s="694"/>
      <c r="G39" s="694"/>
      <c r="H39" s="694"/>
      <c r="I39" s="694"/>
      <c r="J39" s="694"/>
      <c r="K39" s="694"/>
      <c r="L39" s="694"/>
      <c r="M39" s="694"/>
      <c r="N39" s="694"/>
    </row>
    <row r="40" spans="3:14" ht="12.75" customHeight="1" x14ac:dyDescent="0.2">
      <c r="E40" s="694" t="str">
        <f>Translations!$C$209</f>
        <v>Si esta información se proporciona en archivos externos, indique a continuación la referencia de los archivos.</v>
      </c>
      <c r="F40" s="694"/>
      <c r="G40" s="694"/>
      <c r="H40" s="694"/>
      <c r="I40" s="694"/>
      <c r="J40" s="694"/>
      <c r="K40" s="694"/>
      <c r="L40" s="694"/>
      <c r="M40" s="694"/>
      <c r="N40" s="694"/>
    </row>
    <row r="41" spans="3:14" ht="25.5" customHeight="1" x14ac:dyDescent="0.2">
      <c r="D41" s="24"/>
      <c r="E41" s="823"/>
      <c r="F41" s="824"/>
      <c r="G41" s="824"/>
      <c r="H41" s="824"/>
      <c r="I41" s="824"/>
      <c r="J41" s="824"/>
      <c r="K41" s="824"/>
      <c r="L41" s="824"/>
      <c r="M41" s="824"/>
      <c r="N41" s="825"/>
    </row>
    <row r="42" spans="3:14" ht="25.5" customHeight="1" x14ac:dyDescent="0.2">
      <c r="D42" s="24"/>
      <c r="E42" s="829"/>
      <c r="F42" s="830"/>
      <c r="G42" s="830"/>
      <c r="H42" s="830"/>
      <c r="I42" s="830"/>
      <c r="J42" s="830"/>
      <c r="K42" s="830"/>
      <c r="L42" s="830"/>
      <c r="M42" s="830"/>
      <c r="N42" s="831"/>
    </row>
    <row r="43" spans="3:14" ht="25.5" customHeight="1" x14ac:dyDescent="0.2">
      <c r="D43" s="24"/>
      <c r="E43" s="832"/>
      <c r="F43" s="833"/>
      <c r="G43" s="833"/>
      <c r="H43" s="833"/>
      <c r="I43" s="833"/>
      <c r="J43" s="833"/>
      <c r="K43" s="833"/>
      <c r="L43" s="833"/>
      <c r="M43" s="833"/>
      <c r="N43" s="834"/>
    </row>
    <row r="44" spans="3:14" ht="5.0999999999999996" customHeight="1" x14ac:dyDescent="0.2">
      <c r="D44" s="24"/>
      <c r="E44" s="448"/>
      <c r="F44" s="448"/>
      <c r="G44" s="448"/>
      <c r="H44" s="448"/>
      <c r="I44" s="448"/>
      <c r="J44" s="448"/>
      <c r="K44" s="448"/>
      <c r="L44" s="448"/>
      <c r="M44" s="448"/>
      <c r="N44" s="448"/>
    </row>
    <row r="45" spans="3:14" ht="12.75" customHeight="1" x14ac:dyDescent="0.2">
      <c r="E45" s="827" t="str">
        <f>Translations!$C$210</f>
        <v>Referencia a archivos externos (si procede)</v>
      </c>
      <c r="F45" s="827"/>
      <c r="G45" s="827"/>
      <c r="H45" s="827"/>
      <c r="I45" s="827"/>
      <c r="J45" s="828"/>
      <c r="K45" s="826"/>
      <c r="L45" s="826"/>
      <c r="M45" s="826"/>
      <c r="N45" s="826"/>
    </row>
    <row r="46" spans="3:14" ht="5.0999999999999996" customHeight="1" x14ac:dyDescent="0.2"/>
    <row r="47" spans="3:14" ht="12.75" customHeight="1" x14ac:dyDescent="0.2">
      <c r="D47" s="449" t="s">
        <v>28</v>
      </c>
      <c r="E47" s="727" t="str">
        <f>Translations!$C$211</f>
        <v>Método empleado para garantizar que se evitan las lagunas de datos y la doble contabilidad</v>
      </c>
      <c r="F47" s="727"/>
      <c r="G47" s="727"/>
      <c r="H47" s="727"/>
      <c r="I47" s="727"/>
      <c r="J47" s="727"/>
      <c r="K47" s="727"/>
      <c r="L47" s="727"/>
      <c r="M47" s="727"/>
      <c r="N47" s="727"/>
    </row>
    <row r="48" spans="3:14" ht="25.5" customHeight="1" x14ac:dyDescent="0.2">
      <c r="C48" s="19"/>
      <c r="D48" s="24"/>
      <c r="E48" s="694" t="str">
        <f>Translations!$C$212</f>
        <v>Describa el método empleado para garantizar que se evitan las lagunas de datos y la doble contabilidad con arreglo al anexo VI, sección 3, letra b), de las FAR, y tomando en consideración las disposiciones del artículo 10, apartado 5, de las FAR.</v>
      </c>
      <c r="F48" s="695"/>
      <c r="G48" s="695"/>
      <c r="H48" s="695"/>
      <c r="I48" s="695"/>
      <c r="J48" s="695"/>
      <c r="K48" s="695"/>
      <c r="L48" s="695"/>
      <c r="M48" s="695"/>
      <c r="N48" s="695"/>
    </row>
    <row r="49" spans="1:16" ht="38.85" customHeight="1" x14ac:dyDescent="0.2">
      <c r="C49" s="19"/>
      <c r="D49" s="24"/>
      <c r="E49" s="839" t="str">
        <f>Translations!$C$213</f>
        <v>Si hay más de una subinstalación pertinente para su instalación y las emisiones de un flujo fuente se determinan individualmente para cada subinstalación en las hojas F o G, compare las emisiones recogidas en el informe anual de emisiones con la suma de las emisiones para cada subinstalación. Si hay discrepancias, describa, de acuerdo con el anexo VII, sección 3.2.2, de las FAR, el método para corregir los datos.</v>
      </c>
      <c r="F49" s="840"/>
      <c r="G49" s="840"/>
      <c r="H49" s="840"/>
      <c r="I49" s="840"/>
      <c r="J49" s="840"/>
      <c r="K49" s="840"/>
      <c r="L49" s="840"/>
      <c r="M49" s="840"/>
      <c r="N49" s="840"/>
    </row>
    <row r="50" spans="1:16" ht="42" customHeight="1" x14ac:dyDescent="0.2">
      <c r="E50" s="744"/>
      <c r="F50" s="745"/>
      <c r="G50" s="745"/>
      <c r="H50" s="745"/>
      <c r="I50" s="745"/>
      <c r="J50" s="745"/>
      <c r="K50" s="745"/>
      <c r="L50" s="745"/>
      <c r="M50" s="745"/>
      <c r="N50" s="746"/>
    </row>
    <row r="51" spans="1:16" ht="5.0999999999999996" customHeight="1" x14ac:dyDescent="0.2">
      <c r="D51" s="24"/>
      <c r="E51" s="448"/>
      <c r="F51" s="448"/>
      <c r="G51" s="448"/>
      <c r="H51" s="448"/>
      <c r="I51" s="448"/>
      <c r="J51" s="448"/>
      <c r="K51" s="448"/>
      <c r="L51" s="448"/>
      <c r="M51" s="448"/>
      <c r="N51" s="448"/>
    </row>
    <row r="52" spans="1:16" ht="12.75" customHeight="1" x14ac:dyDescent="0.2">
      <c r="E52" s="827" t="str">
        <f>Translations!$C$210</f>
        <v>Referencia a archivos externos (si procede)</v>
      </c>
      <c r="F52" s="827"/>
      <c r="G52" s="827"/>
      <c r="H52" s="827"/>
      <c r="I52" s="827"/>
      <c r="J52" s="828"/>
      <c r="K52" s="826"/>
      <c r="L52" s="826"/>
      <c r="M52" s="826"/>
      <c r="N52" s="826"/>
    </row>
    <row r="53" spans="1:16" ht="12.75" customHeight="1" x14ac:dyDescent="0.2"/>
    <row r="54" spans="1:16" ht="16.5" customHeight="1" x14ac:dyDescent="0.2">
      <c r="C54" s="241" t="s">
        <v>102</v>
      </c>
      <c r="D54" s="768" t="str">
        <f>Translations!$C$194</f>
        <v>Procedimientos</v>
      </c>
      <c r="E54" s="768"/>
      <c r="F54" s="768"/>
      <c r="G54" s="768"/>
      <c r="H54" s="768"/>
      <c r="I54" s="768"/>
      <c r="J54" s="768"/>
      <c r="K54" s="768"/>
      <c r="L54" s="768"/>
      <c r="M54" s="768"/>
      <c r="N54" s="768"/>
    </row>
    <row r="55" spans="1:16" ht="12.75" customHeight="1" x14ac:dyDescent="0.2"/>
    <row r="56" spans="1:16" ht="12.75" customHeight="1" x14ac:dyDescent="0.2">
      <c r="D56" s="664" t="str">
        <f>Translations!$C$214</f>
        <v>La presente sección abarca los procedimientos exigidos en el anexo VI, sección 1, letras f) a h), de las FAR.</v>
      </c>
      <c r="E56" s="664"/>
      <c r="F56" s="664"/>
      <c r="G56" s="664"/>
      <c r="H56" s="664"/>
      <c r="I56" s="664"/>
      <c r="J56" s="664"/>
      <c r="K56" s="664"/>
      <c r="L56" s="664"/>
      <c r="M56" s="664"/>
      <c r="N56" s="664"/>
    </row>
    <row r="57" spans="1:16" ht="24" customHeight="1" x14ac:dyDescent="0.2">
      <c r="D57" s="841" t="str">
        <f>Translations!$C$215</f>
        <v>Cuando proceda, y en la medida de lo posible, haga referencia a los procedimientos correspondientes del plan de seguimiento en virtud del Reglamento sobre seguimiento y notificación, e intégrelos aquí.</v>
      </c>
      <c r="E57" s="841"/>
      <c r="F57" s="841"/>
      <c r="G57" s="841"/>
      <c r="H57" s="841"/>
      <c r="I57" s="841"/>
      <c r="J57" s="841"/>
      <c r="K57" s="841"/>
      <c r="L57" s="841"/>
      <c r="M57" s="841"/>
      <c r="N57" s="841"/>
    </row>
    <row r="58" spans="1:16" ht="5.0999999999999996" customHeight="1" x14ac:dyDescent="0.2"/>
    <row r="59" spans="1:16" ht="30" customHeight="1" x14ac:dyDescent="0.2">
      <c r="C59" s="13"/>
      <c r="D59" s="12" t="s">
        <v>26</v>
      </c>
      <c r="E59" s="807" t="str">
        <f>Translations!$C$216</f>
        <v>Facilite la referencia al procedimiento para gestionar la asignación de responsabilidades a efectos del seguimiento y la notificación en el seno de la instalación, y para gestionar las competencias del personal responsable</v>
      </c>
      <c r="F59" s="807"/>
      <c r="G59" s="807"/>
      <c r="H59" s="807"/>
      <c r="I59" s="807"/>
      <c r="J59" s="807"/>
      <c r="K59" s="807"/>
      <c r="L59" s="807"/>
      <c r="M59" s="807"/>
      <c r="N59" s="807"/>
    </row>
    <row r="60" spans="1:16" ht="12.75" customHeight="1" x14ac:dyDescent="0.2">
      <c r="C60" s="13"/>
      <c r="D60" s="9"/>
      <c r="E60" s="639" t="str">
        <f>Translations!$C$217</f>
        <v>Si la descripción excede del espacio disponible aquí, puede adjuntar un documento, en cuyo caso deberá indicar el nombre exacto del documento.</v>
      </c>
      <c r="F60" s="639"/>
      <c r="G60" s="639"/>
      <c r="H60" s="639"/>
      <c r="I60" s="639"/>
      <c r="J60" s="639"/>
      <c r="K60" s="639"/>
      <c r="L60" s="639"/>
      <c r="M60" s="639"/>
      <c r="N60" s="639"/>
    </row>
    <row r="61" spans="1:16" s="19" customFormat="1" ht="12.75" customHeight="1" x14ac:dyDescent="0.2">
      <c r="A61" s="244"/>
      <c r="B61" s="35"/>
      <c r="C61" s="35"/>
      <c r="D61" s="35"/>
      <c r="E61" s="808" t="str">
        <f>Translations!$C$218</f>
        <v>Título del procedimiento</v>
      </c>
      <c r="F61" s="809"/>
      <c r="G61" s="835"/>
      <c r="H61" s="836"/>
      <c r="I61" s="836"/>
      <c r="J61" s="836"/>
      <c r="K61" s="836"/>
      <c r="L61" s="836"/>
      <c r="M61" s="836"/>
      <c r="N61" s="836"/>
      <c r="O61" s="35"/>
      <c r="P61" s="244"/>
    </row>
    <row r="62" spans="1:16" s="19" customFormat="1" ht="12.75" customHeight="1" x14ac:dyDescent="0.2">
      <c r="A62" s="244"/>
      <c r="B62" s="35"/>
      <c r="C62" s="35"/>
      <c r="D62" s="35"/>
      <c r="E62" s="796" t="str">
        <f>Translations!$C$219</f>
        <v>Referencia del procedimiento</v>
      </c>
      <c r="F62" s="797"/>
      <c r="G62" s="837"/>
      <c r="H62" s="838"/>
      <c r="I62" s="838"/>
      <c r="J62" s="838"/>
      <c r="K62" s="838"/>
      <c r="L62" s="838"/>
      <c r="M62" s="838"/>
      <c r="N62" s="838"/>
      <c r="O62" s="35"/>
      <c r="P62" s="244"/>
    </row>
    <row r="63" spans="1:16" s="19" customFormat="1" ht="50.1" customHeight="1" x14ac:dyDescent="0.2">
      <c r="A63" s="244"/>
      <c r="B63" s="35"/>
      <c r="C63" s="35"/>
      <c r="D63" s="35"/>
      <c r="E63" s="796" t="str">
        <f>Translations!$C$220</f>
        <v>Referencia del diagrama (si procede)</v>
      </c>
      <c r="F63" s="797"/>
      <c r="G63" s="812"/>
      <c r="H63" s="813"/>
      <c r="I63" s="813"/>
      <c r="J63" s="813"/>
      <c r="K63" s="813"/>
      <c r="L63" s="813"/>
      <c r="M63" s="813"/>
      <c r="N63" s="813"/>
      <c r="O63" s="35"/>
      <c r="P63" s="244"/>
    </row>
    <row r="64" spans="1:16" s="19" customFormat="1" ht="50.1" customHeight="1" x14ac:dyDescent="0.2">
      <c r="A64" s="244"/>
      <c r="B64" s="35"/>
      <c r="C64" s="35"/>
      <c r="D64" s="35"/>
      <c r="E64" s="796" t="str">
        <f>Translations!$C$221</f>
        <v>Descripción sucinta del procedimiento</v>
      </c>
      <c r="F64" s="797"/>
      <c r="G64" s="798"/>
      <c r="H64" s="799"/>
      <c r="I64" s="799"/>
      <c r="J64" s="799"/>
      <c r="K64" s="799"/>
      <c r="L64" s="799"/>
      <c r="M64" s="799"/>
      <c r="N64" s="800"/>
      <c r="O64" s="35"/>
      <c r="P64" s="244"/>
    </row>
    <row r="65" spans="1:16" s="19" customFormat="1" ht="25.5" customHeight="1" x14ac:dyDescent="0.2">
      <c r="A65" s="244"/>
      <c r="B65" s="35"/>
      <c r="C65" s="35"/>
      <c r="D65" s="35"/>
      <c r="E65" s="796" t="str">
        <f>Translations!$C$222</f>
        <v>Función o departamento responsable</v>
      </c>
      <c r="F65" s="797"/>
      <c r="G65" s="798"/>
      <c r="H65" s="799"/>
      <c r="I65" s="799"/>
      <c r="J65" s="799"/>
      <c r="K65" s="799"/>
      <c r="L65" s="799"/>
      <c r="M65" s="799"/>
      <c r="N65" s="800"/>
      <c r="O65" s="35"/>
      <c r="P65" s="244"/>
    </row>
    <row r="66" spans="1:16" s="19" customFormat="1" ht="12.75" customHeight="1" x14ac:dyDescent="0.2">
      <c r="A66" s="244"/>
      <c r="B66" s="35"/>
      <c r="C66" s="35"/>
      <c r="D66" s="35"/>
      <c r="E66" s="801" t="str">
        <f>Translations!$C$223</f>
        <v>Ubicación de los registros</v>
      </c>
      <c r="F66" s="802"/>
      <c r="G66" s="798"/>
      <c r="H66" s="799"/>
      <c r="I66" s="799"/>
      <c r="J66" s="799"/>
      <c r="K66" s="799"/>
      <c r="L66" s="799"/>
      <c r="M66" s="799"/>
      <c r="N66" s="800"/>
      <c r="O66" s="35"/>
      <c r="P66" s="244"/>
    </row>
    <row r="67" spans="1:16" s="19" customFormat="1" ht="25.5" customHeight="1" x14ac:dyDescent="0.2">
      <c r="A67" s="244"/>
      <c r="B67" s="35"/>
      <c r="C67" s="35"/>
      <c r="D67" s="35"/>
      <c r="E67" s="801" t="str">
        <f>Translations!$C$224</f>
        <v>Nombre del sistema informático utilizado (si procede)</v>
      </c>
      <c r="F67" s="802"/>
      <c r="G67" s="798"/>
      <c r="H67" s="799"/>
      <c r="I67" s="799"/>
      <c r="J67" s="799"/>
      <c r="K67" s="799"/>
      <c r="L67" s="799"/>
      <c r="M67" s="799"/>
      <c r="N67" s="800"/>
      <c r="O67" s="35"/>
      <c r="P67" s="244"/>
    </row>
    <row r="68" spans="1:16" s="19" customFormat="1" ht="25.5" customHeight="1" x14ac:dyDescent="0.2">
      <c r="A68" s="244"/>
      <c r="B68" s="35"/>
      <c r="C68" s="35"/>
      <c r="D68" s="35"/>
      <c r="E68" s="803" t="str">
        <f>Translations!$C$225</f>
        <v>Lista de las normas EN o de otro tipo aplicadas (si procede)</v>
      </c>
      <c r="F68" s="804"/>
      <c r="G68" s="805"/>
      <c r="H68" s="806"/>
      <c r="I68" s="806"/>
      <c r="J68" s="806"/>
      <c r="K68" s="806"/>
      <c r="L68" s="806"/>
      <c r="M68" s="806"/>
      <c r="N68" s="806"/>
      <c r="O68" s="35"/>
      <c r="P68" s="244"/>
    </row>
    <row r="69" spans="1:16" ht="12.75" customHeight="1" x14ac:dyDescent="0.2"/>
    <row r="70" spans="1:16" s="19" customFormat="1" ht="27" customHeight="1" x14ac:dyDescent="0.2">
      <c r="A70" s="244"/>
      <c r="B70" s="35"/>
      <c r="C70" s="35"/>
      <c r="D70" s="12" t="s">
        <v>27</v>
      </c>
      <c r="E70" s="807" t="str">
        <f>Translations!$C$226</f>
        <v>Facilite la referencia al procedimiento para evaluar periódicamente la idoneidad del plan metodológico de seguimiento de conformidad con el artículo 9, apartado 1</v>
      </c>
      <c r="F70" s="807"/>
      <c r="G70" s="807"/>
      <c r="H70" s="807"/>
      <c r="I70" s="807"/>
      <c r="J70" s="807"/>
      <c r="K70" s="807"/>
      <c r="L70" s="807"/>
      <c r="M70" s="807"/>
      <c r="N70" s="807"/>
      <c r="O70" s="35"/>
      <c r="P70" s="244"/>
    </row>
    <row r="71" spans="1:16" s="19" customFormat="1" ht="25.5" customHeight="1" x14ac:dyDescent="0.2">
      <c r="A71" s="244"/>
      <c r="B71" s="35"/>
      <c r="C71" s="35"/>
      <c r="D71" s="9"/>
      <c r="E71" s="639" t="str">
        <f>Translations!$C$227</f>
        <v>Este procedimiento deberá garantizar, en particular, que se cuenta con métodos de seguimiento para todos los datos enumerados en el anexo IV que sean pertinentes para la instalación, así como que se utilizan las fuentes de datos más exactas disponibles de conformidad con el anexo VII, sección 4.</v>
      </c>
      <c r="F71" s="639"/>
      <c r="G71" s="639"/>
      <c r="H71" s="639"/>
      <c r="I71" s="639"/>
      <c r="J71" s="639"/>
      <c r="K71" s="639"/>
      <c r="L71" s="639"/>
      <c r="M71" s="639"/>
      <c r="N71" s="639"/>
      <c r="P71" s="244"/>
    </row>
    <row r="72" spans="1:16" s="19" customFormat="1" ht="12.75" customHeight="1" x14ac:dyDescent="0.2">
      <c r="A72" s="244"/>
      <c r="B72" s="35"/>
      <c r="C72" s="35"/>
      <c r="D72" s="35"/>
      <c r="E72" s="639" t="str">
        <f>Translations!$C$217</f>
        <v>Si la descripción excede del espacio disponible aquí, puede adjuntar un documento, en cuyo caso deberá indicar el nombre exacto del documento.</v>
      </c>
      <c r="F72" s="639"/>
      <c r="G72" s="639"/>
      <c r="H72" s="639"/>
      <c r="I72" s="639"/>
      <c r="J72" s="639"/>
      <c r="K72" s="639"/>
      <c r="L72" s="639"/>
      <c r="M72" s="639"/>
      <c r="N72" s="639"/>
      <c r="O72" s="35"/>
      <c r="P72" s="244"/>
    </row>
    <row r="73" spans="1:16" s="19" customFormat="1" ht="12.75" customHeight="1" x14ac:dyDescent="0.2">
      <c r="A73" s="244"/>
      <c r="B73" s="35"/>
      <c r="C73" s="35"/>
      <c r="D73" s="35"/>
      <c r="E73" s="808" t="str">
        <f>Translations!$C$218</f>
        <v>Título del procedimiento</v>
      </c>
      <c r="F73" s="809"/>
      <c r="G73" s="835"/>
      <c r="H73" s="836"/>
      <c r="I73" s="836"/>
      <c r="J73" s="836"/>
      <c r="K73" s="836"/>
      <c r="L73" s="836"/>
      <c r="M73" s="836"/>
      <c r="N73" s="836"/>
      <c r="O73" s="35"/>
      <c r="P73" s="244"/>
    </row>
    <row r="74" spans="1:16" s="19" customFormat="1" ht="12.75" customHeight="1" x14ac:dyDescent="0.2">
      <c r="A74" s="244"/>
      <c r="B74" s="35"/>
      <c r="C74" s="35"/>
      <c r="D74" s="35"/>
      <c r="E74" s="796" t="str">
        <f>Translations!$C$219</f>
        <v>Referencia del procedimiento</v>
      </c>
      <c r="F74" s="797"/>
      <c r="G74" s="837"/>
      <c r="H74" s="838"/>
      <c r="I74" s="838"/>
      <c r="J74" s="838"/>
      <c r="K74" s="838"/>
      <c r="L74" s="838"/>
      <c r="M74" s="838"/>
      <c r="N74" s="838"/>
      <c r="O74" s="35"/>
      <c r="P74" s="244"/>
    </row>
    <row r="75" spans="1:16" s="19" customFormat="1" ht="50.1" customHeight="1" x14ac:dyDescent="0.2">
      <c r="A75" s="244"/>
      <c r="B75" s="35"/>
      <c r="C75" s="35"/>
      <c r="D75" s="35"/>
      <c r="E75" s="796" t="str">
        <f>Translations!$C$220</f>
        <v>Referencia del diagrama (si procede)</v>
      </c>
      <c r="F75" s="797"/>
      <c r="G75" s="812"/>
      <c r="H75" s="813"/>
      <c r="I75" s="813"/>
      <c r="J75" s="813"/>
      <c r="K75" s="813"/>
      <c r="L75" s="813"/>
      <c r="M75" s="813"/>
      <c r="N75" s="813"/>
      <c r="O75" s="35"/>
      <c r="P75" s="244"/>
    </row>
    <row r="76" spans="1:16" s="19" customFormat="1" ht="50.1" customHeight="1" x14ac:dyDescent="0.2">
      <c r="A76" s="244"/>
      <c r="B76" s="35"/>
      <c r="C76" s="35"/>
      <c r="D76" s="35"/>
      <c r="E76" s="796" t="str">
        <f>Translations!$C$221</f>
        <v>Descripción sucinta del procedimiento</v>
      </c>
      <c r="F76" s="797"/>
      <c r="G76" s="798"/>
      <c r="H76" s="799"/>
      <c r="I76" s="799"/>
      <c r="J76" s="799"/>
      <c r="K76" s="799"/>
      <c r="L76" s="799"/>
      <c r="M76" s="799"/>
      <c r="N76" s="800"/>
      <c r="O76" s="35"/>
      <c r="P76" s="244"/>
    </row>
    <row r="77" spans="1:16" s="19" customFormat="1" ht="25.5" customHeight="1" x14ac:dyDescent="0.2">
      <c r="A77" s="244"/>
      <c r="B77" s="35"/>
      <c r="C77" s="35"/>
      <c r="D77" s="35"/>
      <c r="E77" s="796" t="str">
        <f>Translations!$C$222</f>
        <v>Función o departamento responsable</v>
      </c>
      <c r="F77" s="797"/>
      <c r="G77" s="798"/>
      <c r="H77" s="799"/>
      <c r="I77" s="799"/>
      <c r="J77" s="799"/>
      <c r="K77" s="799"/>
      <c r="L77" s="799"/>
      <c r="M77" s="799"/>
      <c r="N77" s="800"/>
      <c r="O77" s="35"/>
      <c r="P77" s="244"/>
    </row>
    <row r="78" spans="1:16" s="19" customFormat="1" ht="12.75" customHeight="1" x14ac:dyDescent="0.2">
      <c r="A78" s="244"/>
      <c r="B78" s="35"/>
      <c r="C78" s="35"/>
      <c r="D78" s="35"/>
      <c r="E78" s="801" t="str">
        <f>Translations!$C$223</f>
        <v>Ubicación de los registros</v>
      </c>
      <c r="F78" s="802"/>
      <c r="G78" s="798"/>
      <c r="H78" s="799"/>
      <c r="I78" s="799"/>
      <c r="J78" s="799"/>
      <c r="K78" s="799"/>
      <c r="L78" s="799"/>
      <c r="M78" s="799"/>
      <c r="N78" s="800"/>
      <c r="O78" s="35"/>
      <c r="P78" s="244"/>
    </row>
    <row r="79" spans="1:16" s="19" customFormat="1" ht="25.5" customHeight="1" x14ac:dyDescent="0.2">
      <c r="A79" s="244"/>
      <c r="B79" s="35"/>
      <c r="C79" s="35"/>
      <c r="D79" s="35"/>
      <c r="E79" s="801" t="str">
        <f>Translations!$C$224</f>
        <v>Nombre del sistema informático utilizado (si procede)</v>
      </c>
      <c r="F79" s="802"/>
      <c r="G79" s="798"/>
      <c r="H79" s="799"/>
      <c r="I79" s="799"/>
      <c r="J79" s="799"/>
      <c r="K79" s="799"/>
      <c r="L79" s="799"/>
      <c r="M79" s="799"/>
      <c r="N79" s="800"/>
      <c r="O79" s="35"/>
      <c r="P79" s="244"/>
    </row>
    <row r="80" spans="1:16" s="19" customFormat="1" ht="25.5" customHeight="1" x14ac:dyDescent="0.2">
      <c r="A80" s="244"/>
      <c r="B80" s="35"/>
      <c r="C80" s="35"/>
      <c r="D80" s="35"/>
      <c r="E80" s="803" t="str">
        <f>Translations!$C$225</f>
        <v>Lista de las normas EN o de otro tipo aplicadas (si procede)</v>
      </c>
      <c r="F80" s="804"/>
      <c r="G80" s="805"/>
      <c r="H80" s="806"/>
      <c r="I80" s="806"/>
      <c r="J80" s="806"/>
      <c r="K80" s="806"/>
      <c r="L80" s="806"/>
      <c r="M80" s="806"/>
      <c r="N80" s="806"/>
      <c r="O80" s="35"/>
      <c r="P80" s="244"/>
    </row>
    <row r="81" spans="1:16" ht="12.75" customHeight="1" x14ac:dyDescent="0.2"/>
    <row r="82" spans="1:16" s="19" customFormat="1" ht="29.25" customHeight="1" x14ac:dyDescent="0.2">
      <c r="A82" s="244"/>
      <c r="B82" s="35"/>
      <c r="C82" s="35"/>
      <c r="D82" s="12" t="s">
        <v>28</v>
      </c>
      <c r="E82" s="807" t="str">
        <f>Translations!$C$228</f>
        <v>Facilite la referencia a los procedimientos escritos en relación con las actividades de flujo de datos con arreglo al artículo 11, apartado 2 (en caso necesario, incluya diagramas aclaratorios)</v>
      </c>
      <c r="F82" s="807"/>
      <c r="G82" s="807"/>
      <c r="H82" s="807"/>
      <c r="I82" s="807"/>
      <c r="J82" s="807"/>
      <c r="K82" s="807"/>
      <c r="L82" s="807"/>
      <c r="M82" s="807"/>
      <c r="N82" s="807"/>
      <c r="O82" s="35"/>
      <c r="P82" s="244"/>
    </row>
    <row r="83" spans="1:16" s="19" customFormat="1" ht="12.75" customHeight="1" x14ac:dyDescent="0.2">
      <c r="A83" s="244"/>
      <c r="B83" s="35"/>
      <c r="C83" s="35"/>
      <c r="D83" s="9"/>
      <c r="E83" s="639" t="str">
        <f>Translations!$C$217</f>
        <v>Si la descripción excede del espacio disponible aquí, puede adjuntar un documento, en cuyo caso deberá indicar el nombre exacto del documento.</v>
      </c>
      <c r="F83" s="639"/>
      <c r="G83" s="639"/>
      <c r="H83" s="639"/>
      <c r="I83" s="639"/>
      <c r="J83" s="639"/>
      <c r="K83" s="639"/>
      <c r="L83" s="639"/>
      <c r="M83" s="639"/>
      <c r="N83" s="639"/>
      <c r="O83" s="35"/>
      <c r="P83" s="244"/>
    </row>
    <row r="84" spans="1:16" s="19" customFormat="1" ht="12.75" customHeight="1" x14ac:dyDescent="0.2">
      <c r="A84" s="244"/>
      <c r="B84" s="35"/>
      <c r="C84" s="35"/>
      <c r="D84" s="35"/>
      <c r="E84" s="808" t="str">
        <f>Translations!$C$218</f>
        <v>Título del procedimiento</v>
      </c>
      <c r="F84" s="809"/>
      <c r="G84" s="835"/>
      <c r="H84" s="836"/>
      <c r="I84" s="836"/>
      <c r="J84" s="836"/>
      <c r="K84" s="836"/>
      <c r="L84" s="836"/>
      <c r="M84" s="836"/>
      <c r="N84" s="836"/>
      <c r="O84" s="35"/>
      <c r="P84" s="244"/>
    </row>
    <row r="85" spans="1:16" s="19" customFormat="1" ht="12.75" customHeight="1" x14ac:dyDescent="0.2">
      <c r="A85" s="244"/>
      <c r="B85" s="35"/>
      <c r="C85" s="35"/>
      <c r="D85" s="35"/>
      <c r="E85" s="796" t="str">
        <f>Translations!$C$219</f>
        <v>Referencia del procedimiento</v>
      </c>
      <c r="F85" s="797"/>
      <c r="G85" s="837"/>
      <c r="H85" s="838"/>
      <c r="I85" s="838"/>
      <c r="J85" s="838"/>
      <c r="K85" s="838"/>
      <c r="L85" s="838"/>
      <c r="M85" s="838"/>
      <c r="N85" s="838"/>
      <c r="O85" s="35"/>
      <c r="P85" s="244"/>
    </row>
    <row r="86" spans="1:16" s="19" customFormat="1" ht="50.1" customHeight="1" x14ac:dyDescent="0.2">
      <c r="A86" s="244"/>
      <c r="B86" s="35"/>
      <c r="C86" s="35"/>
      <c r="D86" s="35"/>
      <c r="E86" s="796" t="str">
        <f>Translations!$C$220</f>
        <v>Referencia del diagrama (si procede)</v>
      </c>
      <c r="F86" s="797"/>
      <c r="G86" s="812"/>
      <c r="H86" s="813"/>
      <c r="I86" s="813"/>
      <c r="J86" s="813"/>
      <c r="K86" s="813"/>
      <c r="L86" s="813"/>
      <c r="M86" s="813"/>
      <c r="N86" s="813"/>
      <c r="O86" s="35"/>
      <c r="P86" s="244"/>
    </row>
    <row r="87" spans="1:16" s="19" customFormat="1" ht="50.1" customHeight="1" x14ac:dyDescent="0.2">
      <c r="A87" s="244"/>
      <c r="B87" s="35"/>
      <c r="C87" s="35"/>
      <c r="D87" s="35"/>
      <c r="E87" s="796" t="str">
        <f>Translations!$C$221</f>
        <v>Descripción sucinta del procedimiento</v>
      </c>
      <c r="F87" s="797"/>
      <c r="G87" s="798"/>
      <c r="H87" s="799"/>
      <c r="I87" s="799"/>
      <c r="J87" s="799"/>
      <c r="K87" s="799"/>
      <c r="L87" s="799"/>
      <c r="M87" s="799"/>
      <c r="N87" s="800"/>
      <c r="O87" s="35"/>
      <c r="P87" s="244"/>
    </row>
    <row r="88" spans="1:16" s="19" customFormat="1" ht="25.5" customHeight="1" x14ac:dyDescent="0.2">
      <c r="A88" s="244"/>
      <c r="B88" s="35"/>
      <c r="C88" s="35"/>
      <c r="D88" s="35"/>
      <c r="E88" s="796" t="str">
        <f>Translations!$C$222</f>
        <v>Función o departamento responsable</v>
      </c>
      <c r="F88" s="797"/>
      <c r="G88" s="798"/>
      <c r="H88" s="799"/>
      <c r="I88" s="799"/>
      <c r="J88" s="799"/>
      <c r="K88" s="799"/>
      <c r="L88" s="799"/>
      <c r="M88" s="799"/>
      <c r="N88" s="800"/>
      <c r="O88" s="35"/>
      <c r="P88" s="244"/>
    </row>
    <row r="89" spans="1:16" s="19" customFormat="1" ht="12.75" customHeight="1" x14ac:dyDescent="0.2">
      <c r="A89" s="244"/>
      <c r="B89" s="35"/>
      <c r="C89" s="35"/>
      <c r="D89" s="35"/>
      <c r="E89" s="801" t="str">
        <f>Translations!$C$223</f>
        <v>Ubicación de los registros</v>
      </c>
      <c r="F89" s="802"/>
      <c r="G89" s="798"/>
      <c r="H89" s="799"/>
      <c r="I89" s="799"/>
      <c r="J89" s="799"/>
      <c r="K89" s="799"/>
      <c r="L89" s="799"/>
      <c r="M89" s="799"/>
      <c r="N89" s="800"/>
      <c r="O89" s="35"/>
      <c r="P89" s="244"/>
    </row>
    <row r="90" spans="1:16" s="19" customFormat="1" ht="25.5" customHeight="1" x14ac:dyDescent="0.2">
      <c r="A90" s="244"/>
      <c r="B90" s="35"/>
      <c r="C90" s="35"/>
      <c r="D90" s="35"/>
      <c r="E90" s="801" t="str">
        <f>Translations!$C$224</f>
        <v>Nombre del sistema informático utilizado (si procede)</v>
      </c>
      <c r="F90" s="802"/>
      <c r="G90" s="798"/>
      <c r="H90" s="799"/>
      <c r="I90" s="799"/>
      <c r="J90" s="799"/>
      <c r="K90" s="799"/>
      <c r="L90" s="799"/>
      <c r="M90" s="799"/>
      <c r="N90" s="800"/>
      <c r="O90" s="35"/>
      <c r="P90" s="244"/>
    </row>
    <row r="91" spans="1:16" s="19" customFormat="1" ht="25.5" customHeight="1" x14ac:dyDescent="0.2">
      <c r="A91" s="244"/>
      <c r="B91" s="35"/>
      <c r="C91" s="35"/>
      <c r="D91" s="35"/>
      <c r="E91" s="803" t="str">
        <f>Translations!$C$225</f>
        <v>Lista de las normas EN o de otro tipo aplicadas (si procede)</v>
      </c>
      <c r="F91" s="804"/>
      <c r="G91" s="805"/>
      <c r="H91" s="806"/>
      <c r="I91" s="806"/>
      <c r="J91" s="806"/>
      <c r="K91" s="806"/>
      <c r="L91" s="806"/>
      <c r="M91" s="806"/>
      <c r="N91" s="806"/>
      <c r="O91" s="35"/>
      <c r="P91" s="244"/>
    </row>
    <row r="92" spans="1:16" ht="12.75" customHeight="1" x14ac:dyDescent="0.2"/>
    <row r="93" spans="1:16" s="19" customFormat="1" ht="29.25" customHeight="1" x14ac:dyDescent="0.2">
      <c r="A93" s="244"/>
      <c r="B93" s="35"/>
      <c r="C93" s="35"/>
      <c r="D93" s="12" t="s">
        <v>29</v>
      </c>
      <c r="E93" s="807" t="str">
        <f>Translations!$C$229</f>
        <v>Facilite la referencia a los procedimientos escritos en relación con las actividades de control con arreglo al artículo 11, apartado 2 (en caso necesario, incluya diagramas aclaratorios)</v>
      </c>
      <c r="F93" s="807"/>
      <c r="G93" s="807"/>
      <c r="H93" s="807"/>
      <c r="I93" s="807"/>
      <c r="J93" s="807"/>
      <c r="K93" s="807"/>
      <c r="L93" s="807"/>
      <c r="M93" s="807"/>
      <c r="N93" s="807"/>
      <c r="O93" s="35"/>
      <c r="P93" s="244"/>
    </row>
    <row r="94" spans="1:16" s="19" customFormat="1" ht="12.75" customHeight="1" x14ac:dyDescent="0.2">
      <c r="A94" s="244"/>
      <c r="B94" s="35"/>
      <c r="C94" s="35"/>
      <c r="D94" s="9"/>
      <c r="E94" s="639" t="str">
        <f>Translations!$C$217</f>
        <v>Si la descripción excede del espacio disponible aquí, puede adjuntar un documento, en cuyo caso deberá indicar el nombre exacto del documento.</v>
      </c>
      <c r="F94" s="639"/>
      <c r="G94" s="639"/>
      <c r="H94" s="639"/>
      <c r="I94" s="639"/>
      <c r="J94" s="639"/>
      <c r="K94" s="639"/>
      <c r="L94" s="639"/>
      <c r="M94" s="639"/>
      <c r="N94" s="639"/>
      <c r="O94" s="35"/>
      <c r="P94" s="244"/>
    </row>
    <row r="95" spans="1:16" s="19" customFormat="1" ht="12.75" customHeight="1" x14ac:dyDescent="0.2">
      <c r="A95" s="244"/>
      <c r="B95" s="35"/>
      <c r="C95" s="35"/>
      <c r="D95" s="35"/>
      <c r="E95" s="808" t="str">
        <f>Translations!$C$218</f>
        <v>Título del procedimiento</v>
      </c>
      <c r="F95" s="809"/>
      <c r="G95" s="835"/>
      <c r="H95" s="836"/>
      <c r="I95" s="836"/>
      <c r="J95" s="836"/>
      <c r="K95" s="836"/>
      <c r="L95" s="836"/>
      <c r="M95" s="836"/>
      <c r="N95" s="836"/>
      <c r="O95" s="35"/>
      <c r="P95" s="244"/>
    </row>
    <row r="96" spans="1:16" s="19" customFormat="1" ht="12.75" customHeight="1" x14ac:dyDescent="0.2">
      <c r="A96" s="244"/>
      <c r="B96" s="35"/>
      <c r="C96" s="35"/>
      <c r="D96" s="35"/>
      <c r="E96" s="796" t="str">
        <f>Translations!$C$219</f>
        <v>Referencia del procedimiento</v>
      </c>
      <c r="F96" s="797"/>
      <c r="G96" s="837"/>
      <c r="H96" s="838"/>
      <c r="I96" s="838"/>
      <c r="J96" s="838"/>
      <c r="K96" s="838"/>
      <c r="L96" s="838"/>
      <c r="M96" s="838"/>
      <c r="N96" s="838"/>
      <c r="O96" s="35"/>
      <c r="P96" s="244"/>
    </row>
    <row r="97" spans="1:16" s="19" customFormat="1" ht="50.1" customHeight="1" x14ac:dyDescent="0.2">
      <c r="A97" s="244"/>
      <c r="B97" s="35"/>
      <c r="C97" s="35"/>
      <c r="D97" s="35"/>
      <c r="E97" s="796" t="str">
        <f>Translations!$C$220</f>
        <v>Referencia del diagrama (si procede)</v>
      </c>
      <c r="F97" s="797"/>
      <c r="G97" s="812"/>
      <c r="H97" s="813"/>
      <c r="I97" s="813"/>
      <c r="J97" s="813"/>
      <c r="K97" s="813"/>
      <c r="L97" s="813"/>
      <c r="M97" s="813"/>
      <c r="N97" s="813"/>
      <c r="O97" s="35"/>
      <c r="P97" s="244"/>
    </row>
    <row r="98" spans="1:16" s="19" customFormat="1" ht="50.1" customHeight="1" x14ac:dyDescent="0.2">
      <c r="A98" s="244"/>
      <c r="B98" s="35"/>
      <c r="C98" s="35"/>
      <c r="D98" s="35"/>
      <c r="E98" s="796" t="str">
        <f>Translations!$C$221</f>
        <v>Descripción sucinta del procedimiento</v>
      </c>
      <c r="F98" s="797"/>
      <c r="G98" s="798"/>
      <c r="H98" s="799"/>
      <c r="I98" s="799"/>
      <c r="J98" s="799"/>
      <c r="K98" s="799"/>
      <c r="L98" s="799"/>
      <c r="M98" s="799"/>
      <c r="N98" s="800"/>
      <c r="O98" s="35"/>
      <c r="P98" s="244"/>
    </row>
    <row r="99" spans="1:16" s="19" customFormat="1" ht="25.5" customHeight="1" x14ac:dyDescent="0.2">
      <c r="A99" s="244"/>
      <c r="B99" s="35"/>
      <c r="C99" s="35"/>
      <c r="D99" s="35"/>
      <c r="E99" s="796" t="str">
        <f>Translations!$C$222</f>
        <v>Función o departamento responsable</v>
      </c>
      <c r="F99" s="797"/>
      <c r="G99" s="798"/>
      <c r="H99" s="799"/>
      <c r="I99" s="799"/>
      <c r="J99" s="799"/>
      <c r="K99" s="799"/>
      <c r="L99" s="799"/>
      <c r="M99" s="799"/>
      <c r="N99" s="800"/>
      <c r="O99" s="35"/>
      <c r="P99" s="244"/>
    </row>
    <row r="100" spans="1:16" s="19" customFormat="1" ht="12.75" customHeight="1" x14ac:dyDescent="0.2">
      <c r="A100" s="244"/>
      <c r="B100" s="35"/>
      <c r="C100" s="35"/>
      <c r="D100" s="35"/>
      <c r="E100" s="801" t="str">
        <f>Translations!$C$223</f>
        <v>Ubicación de los registros</v>
      </c>
      <c r="F100" s="802"/>
      <c r="G100" s="798"/>
      <c r="H100" s="799"/>
      <c r="I100" s="799"/>
      <c r="J100" s="799"/>
      <c r="K100" s="799"/>
      <c r="L100" s="799"/>
      <c r="M100" s="799"/>
      <c r="N100" s="800"/>
      <c r="O100" s="35"/>
      <c r="P100" s="244"/>
    </row>
    <row r="101" spans="1:16" s="19" customFormat="1" ht="25.5" customHeight="1" x14ac:dyDescent="0.2">
      <c r="A101" s="244"/>
      <c r="B101" s="35"/>
      <c r="C101" s="35"/>
      <c r="D101" s="35"/>
      <c r="E101" s="801" t="str">
        <f>Translations!$C$224</f>
        <v>Nombre del sistema informático utilizado (si procede)</v>
      </c>
      <c r="F101" s="802"/>
      <c r="G101" s="798"/>
      <c r="H101" s="799"/>
      <c r="I101" s="799"/>
      <c r="J101" s="799"/>
      <c r="K101" s="799"/>
      <c r="L101" s="799"/>
      <c r="M101" s="799"/>
      <c r="N101" s="800"/>
      <c r="O101" s="35"/>
      <c r="P101" s="244"/>
    </row>
    <row r="102" spans="1:16" s="19" customFormat="1" ht="25.5" customHeight="1" x14ac:dyDescent="0.2">
      <c r="A102" s="244"/>
      <c r="B102" s="35"/>
      <c r="C102" s="35"/>
      <c r="D102" s="35"/>
      <c r="E102" s="803" t="str">
        <f>Translations!$C$225</f>
        <v>Lista de las normas EN o de otro tipo aplicadas (si procede)</v>
      </c>
      <c r="F102" s="804"/>
      <c r="G102" s="805"/>
      <c r="H102" s="806"/>
      <c r="I102" s="806"/>
      <c r="J102" s="806"/>
      <c r="K102" s="806"/>
      <c r="L102" s="806"/>
      <c r="M102" s="806"/>
      <c r="N102" s="806"/>
      <c r="O102" s="35"/>
      <c r="P102" s="244"/>
    </row>
    <row r="103" spans="1:16" ht="12.75" customHeight="1" x14ac:dyDescent="0.2"/>
    <row r="104" spans="1:16" s="19" customFormat="1" ht="29.25" customHeight="1" x14ac:dyDescent="0.2">
      <c r="A104" s="244"/>
      <c r="B104" s="35"/>
      <c r="C104" s="35"/>
      <c r="D104" s="12" t="s">
        <v>30</v>
      </c>
      <c r="E104" s="807" t="str">
        <f>Translations!$C$819</f>
        <v>Por favor, incluya una referencia al procedimiento previsto en el art. 22 bis(2) para aplicar las recomendaciones y, en su caso, demostrar la aplicación de las condiciones contempladas en el Art. 22bis(1).</v>
      </c>
      <c r="F104" s="807"/>
      <c r="G104" s="807"/>
      <c r="H104" s="807"/>
      <c r="I104" s="807"/>
      <c r="J104" s="807"/>
      <c r="K104" s="807"/>
      <c r="L104" s="807"/>
      <c r="M104" s="807"/>
      <c r="N104" s="807"/>
      <c r="O104" s="35"/>
      <c r="P104" s="244"/>
    </row>
    <row r="105" spans="1:16" s="19" customFormat="1" ht="12.75" customHeight="1" x14ac:dyDescent="0.2">
      <c r="A105" s="244"/>
      <c r="B105" s="35"/>
      <c r="C105" s="35"/>
      <c r="D105" s="9"/>
      <c r="E105" s="639" t="str">
        <f>Translations!$C$217</f>
        <v>Si la descripción excede del espacio disponible aquí, puede adjuntar un documento, en cuyo caso deberá indicar el nombre exacto del documento.</v>
      </c>
      <c r="F105" s="639"/>
      <c r="G105" s="639"/>
      <c r="H105" s="639"/>
      <c r="I105" s="639"/>
      <c r="J105" s="639"/>
      <c r="K105" s="639"/>
      <c r="L105" s="639"/>
      <c r="M105" s="639"/>
      <c r="N105" s="639"/>
      <c r="O105" s="35"/>
      <c r="P105" s="244"/>
    </row>
    <row r="106" spans="1:16" s="19" customFormat="1" ht="12.75" customHeight="1" x14ac:dyDescent="0.2">
      <c r="A106" s="244"/>
      <c r="B106" s="35"/>
      <c r="C106" s="35"/>
      <c r="D106" s="35"/>
      <c r="E106" s="808" t="str">
        <f>Translations!$C$218</f>
        <v>Título del procedimiento</v>
      </c>
      <c r="F106" s="809"/>
      <c r="G106" s="810"/>
      <c r="H106" s="811"/>
      <c r="I106" s="811"/>
      <c r="J106" s="811"/>
      <c r="K106" s="811"/>
      <c r="L106" s="811"/>
      <c r="M106" s="811"/>
      <c r="N106" s="811"/>
      <c r="O106" s="35"/>
      <c r="P106" s="244"/>
    </row>
    <row r="107" spans="1:16" s="19" customFormat="1" ht="12.75" customHeight="1" x14ac:dyDescent="0.2">
      <c r="A107" s="244"/>
      <c r="B107" s="35"/>
      <c r="C107" s="35"/>
      <c r="D107" s="35"/>
      <c r="E107" s="796" t="str">
        <f>Translations!$C$219</f>
        <v>Referencia del procedimiento</v>
      </c>
      <c r="F107" s="797"/>
      <c r="G107" s="812"/>
      <c r="H107" s="813"/>
      <c r="I107" s="813"/>
      <c r="J107" s="813"/>
      <c r="K107" s="813"/>
      <c r="L107" s="813"/>
      <c r="M107" s="813"/>
      <c r="N107" s="813"/>
      <c r="O107" s="35"/>
      <c r="P107" s="244"/>
    </row>
    <row r="108" spans="1:16" s="19" customFormat="1" ht="50.1" customHeight="1" x14ac:dyDescent="0.2">
      <c r="A108" s="244"/>
      <c r="B108" s="35"/>
      <c r="C108" s="35"/>
      <c r="D108" s="35"/>
      <c r="E108" s="796" t="str">
        <f>Translations!$C$220</f>
        <v>Referencia del diagrama (si procede)</v>
      </c>
      <c r="F108" s="797"/>
      <c r="G108" s="812"/>
      <c r="H108" s="813"/>
      <c r="I108" s="813"/>
      <c r="J108" s="813"/>
      <c r="K108" s="813"/>
      <c r="L108" s="813"/>
      <c r="M108" s="813"/>
      <c r="N108" s="813"/>
      <c r="O108" s="35"/>
      <c r="P108" s="244"/>
    </row>
    <row r="109" spans="1:16" s="19" customFormat="1" ht="50.1" customHeight="1" x14ac:dyDescent="0.2">
      <c r="A109" s="244"/>
      <c r="B109" s="35"/>
      <c r="C109" s="35"/>
      <c r="D109" s="35"/>
      <c r="E109" s="796" t="str">
        <f>Translations!$C$221</f>
        <v>Descripción sucinta del procedimiento</v>
      </c>
      <c r="F109" s="797"/>
      <c r="G109" s="798"/>
      <c r="H109" s="799"/>
      <c r="I109" s="799"/>
      <c r="J109" s="799"/>
      <c r="K109" s="799"/>
      <c r="L109" s="799"/>
      <c r="M109" s="799"/>
      <c r="N109" s="800"/>
      <c r="O109" s="35"/>
      <c r="P109" s="244"/>
    </row>
    <row r="110" spans="1:16" s="19" customFormat="1" ht="25.5" customHeight="1" x14ac:dyDescent="0.2">
      <c r="A110" s="244"/>
      <c r="B110" s="35"/>
      <c r="C110" s="35"/>
      <c r="D110" s="35"/>
      <c r="E110" s="796" t="str">
        <f>Translations!$C$222</f>
        <v>Función o departamento responsable</v>
      </c>
      <c r="F110" s="797"/>
      <c r="G110" s="798"/>
      <c r="H110" s="799"/>
      <c r="I110" s="799"/>
      <c r="J110" s="799"/>
      <c r="K110" s="799"/>
      <c r="L110" s="799"/>
      <c r="M110" s="799"/>
      <c r="N110" s="800"/>
      <c r="O110" s="35"/>
      <c r="P110" s="244"/>
    </row>
    <row r="111" spans="1:16" s="19" customFormat="1" ht="12.75" customHeight="1" x14ac:dyDescent="0.2">
      <c r="A111" s="244"/>
      <c r="B111" s="35"/>
      <c r="C111" s="35"/>
      <c r="D111" s="35"/>
      <c r="E111" s="801" t="str">
        <f>Translations!$C$223</f>
        <v>Ubicación de los registros</v>
      </c>
      <c r="F111" s="802"/>
      <c r="G111" s="798"/>
      <c r="H111" s="799"/>
      <c r="I111" s="799"/>
      <c r="J111" s="799"/>
      <c r="K111" s="799"/>
      <c r="L111" s="799"/>
      <c r="M111" s="799"/>
      <c r="N111" s="800"/>
      <c r="O111" s="35"/>
      <c r="P111" s="244"/>
    </row>
    <row r="112" spans="1:16" s="19" customFormat="1" ht="25.5" customHeight="1" x14ac:dyDescent="0.2">
      <c r="A112" s="244"/>
      <c r="B112" s="35"/>
      <c r="C112" s="35"/>
      <c r="D112" s="35"/>
      <c r="E112" s="801" t="str">
        <f>Translations!$C$224</f>
        <v>Nombre del sistema informático utilizado (si procede)</v>
      </c>
      <c r="F112" s="802"/>
      <c r="G112" s="798"/>
      <c r="H112" s="799"/>
      <c r="I112" s="799"/>
      <c r="J112" s="799"/>
      <c r="K112" s="799"/>
      <c r="L112" s="799"/>
      <c r="M112" s="799"/>
      <c r="N112" s="800"/>
      <c r="O112" s="35"/>
      <c r="P112" s="244"/>
    </row>
    <row r="113" spans="1:16" s="19" customFormat="1" ht="25.5" customHeight="1" x14ac:dyDescent="0.2">
      <c r="A113" s="244"/>
      <c r="B113" s="35"/>
      <c r="C113" s="35"/>
      <c r="D113" s="35"/>
      <c r="E113" s="803" t="str">
        <f>Translations!$C$225</f>
        <v>Lista de las normas EN o de otro tipo aplicadas (si procede)</v>
      </c>
      <c r="F113" s="804"/>
      <c r="G113" s="805"/>
      <c r="H113" s="806"/>
      <c r="I113" s="806"/>
      <c r="J113" s="806"/>
      <c r="K113" s="806"/>
      <c r="L113" s="806"/>
      <c r="M113" s="806"/>
      <c r="N113" s="806"/>
      <c r="O113" s="35"/>
      <c r="P113" s="244"/>
    </row>
    <row r="114" spans="1:16" ht="12.75" customHeight="1" x14ac:dyDescent="0.2"/>
    <row r="115" spans="1:16" ht="12.75" customHeight="1" x14ac:dyDescent="0.2"/>
    <row r="116" spans="1:16" ht="12.75" customHeight="1" x14ac:dyDescent="0.2"/>
    <row r="117" spans="1:16" ht="12.75" customHeight="1" x14ac:dyDescent="0.2"/>
    <row r="118" spans="1:16" ht="12.75" customHeight="1" x14ac:dyDescent="0.2"/>
    <row r="119" spans="1:16" ht="12.75" customHeight="1" x14ac:dyDescent="0.2"/>
    <row r="120" spans="1:16" ht="12.75" customHeight="1" x14ac:dyDescent="0.2"/>
    <row r="121" spans="1:16" ht="12.75" customHeight="1" x14ac:dyDescent="0.2"/>
    <row r="122" spans="1:16" ht="12.75" customHeight="1" x14ac:dyDescent="0.2"/>
    <row r="123" spans="1:16" ht="12.75" customHeight="1" x14ac:dyDescent="0.2"/>
    <row r="124" spans="1:16" ht="12.75" customHeight="1" x14ac:dyDescent="0.2"/>
  </sheetData>
  <sheetProtection sheet="1" objects="1" scenarios="1" formatCells="0" formatColumns="0" formatRows="0"/>
  <mergeCells count="151">
    <mergeCell ref="D57:N57"/>
    <mergeCell ref="E100:F100"/>
    <mergeCell ref="G100:N100"/>
    <mergeCell ref="E101:F101"/>
    <mergeCell ref="G101:N101"/>
    <mergeCell ref="E102:F102"/>
    <mergeCell ref="G102:N102"/>
    <mergeCell ref="E97:F97"/>
    <mergeCell ref="G97:N97"/>
    <mergeCell ref="E98:F98"/>
    <mergeCell ref="G98:N98"/>
    <mergeCell ref="E99:F99"/>
    <mergeCell ref="G99:N99"/>
    <mergeCell ref="E94:N94"/>
    <mergeCell ref="E95:F95"/>
    <mergeCell ref="G95:N95"/>
    <mergeCell ref="E96:F96"/>
    <mergeCell ref="G96:N96"/>
    <mergeCell ref="E67:F67"/>
    <mergeCell ref="G67:N67"/>
    <mergeCell ref="E68:F68"/>
    <mergeCell ref="G68:N68"/>
    <mergeCell ref="E93:N93"/>
    <mergeCell ref="G84:N84"/>
    <mergeCell ref="E82:N82"/>
    <mergeCell ref="E83:N83"/>
    <mergeCell ref="E84:F84"/>
    <mergeCell ref="E72:N72"/>
    <mergeCell ref="E73:F73"/>
    <mergeCell ref="G73:N73"/>
    <mergeCell ref="E74:F74"/>
    <mergeCell ref="E91:F91"/>
    <mergeCell ref="G91:N91"/>
    <mergeCell ref="E88:F88"/>
    <mergeCell ref="G88:N88"/>
    <mergeCell ref="G78:N78"/>
    <mergeCell ref="E79:F79"/>
    <mergeCell ref="G79:N79"/>
    <mergeCell ref="E80:F80"/>
    <mergeCell ref="G80:N80"/>
    <mergeCell ref="G74:N74"/>
    <mergeCell ref="E75:F75"/>
    <mergeCell ref="G75:N75"/>
    <mergeCell ref="E76:F76"/>
    <mergeCell ref="G76:N76"/>
    <mergeCell ref="E77:F77"/>
    <mergeCell ref="G77:N77"/>
    <mergeCell ref="E78:F78"/>
    <mergeCell ref="E85:F85"/>
    <mergeCell ref="G85:N85"/>
    <mergeCell ref="E86:F86"/>
    <mergeCell ref="G86:N86"/>
    <mergeCell ref="E87:F87"/>
    <mergeCell ref="G87:N87"/>
    <mergeCell ref="G89:N89"/>
    <mergeCell ref="G90:N90"/>
    <mergeCell ref="E89:F89"/>
    <mergeCell ref="E90:F90"/>
    <mergeCell ref="E47:N47"/>
    <mergeCell ref="E48:N48"/>
    <mergeCell ref="D54:N54"/>
    <mergeCell ref="E59:N59"/>
    <mergeCell ref="E50:N50"/>
    <mergeCell ref="E52:J52"/>
    <mergeCell ref="K52:N52"/>
    <mergeCell ref="E70:N70"/>
    <mergeCell ref="E71:N71"/>
    <mergeCell ref="E60:N60"/>
    <mergeCell ref="E61:F61"/>
    <mergeCell ref="G61:N61"/>
    <mergeCell ref="E62:F62"/>
    <mergeCell ref="G62:N62"/>
    <mergeCell ref="E63:F63"/>
    <mergeCell ref="G63:N63"/>
    <mergeCell ref="E64:F64"/>
    <mergeCell ref="E49:N49"/>
    <mergeCell ref="D56:N56"/>
    <mergeCell ref="G64:N64"/>
    <mergeCell ref="E65:F65"/>
    <mergeCell ref="G65:N65"/>
    <mergeCell ref="E66:F66"/>
    <mergeCell ref="G66:N66"/>
    <mergeCell ref="E36:N36"/>
    <mergeCell ref="E37:N37"/>
    <mergeCell ref="E40:N40"/>
    <mergeCell ref="E41:N41"/>
    <mergeCell ref="K45:N45"/>
    <mergeCell ref="E45:J45"/>
    <mergeCell ref="E38:N38"/>
    <mergeCell ref="E42:N42"/>
    <mergeCell ref="E43:N43"/>
    <mergeCell ref="E39:N39"/>
    <mergeCell ref="F33:I33"/>
    <mergeCell ref="F34:I34"/>
    <mergeCell ref="E12:N12"/>
    <mergeCell ref="E13:N13"/>
    <mergeCell ref="E14:N14"/>
    <mergeCell ref="F28:I28"/>
    <mergeCell ref="F29:I29"/>
    <mergeCell ref="F30:I30"/>
    <mergeCell ref="F31:I31"/>
    <mergeCell ref="F32:I32"/>
    <mergeCell ref="E18:E19"/>
    <mergeCell ref="J18:N18"/>
    <mergeCell ref="F25:I25"/>
    <mergeCell ref="F26:I26"/>
    <mergeCell ref="F27:I27"/>
    <mergeCell ref="F23:I23"/>
    <mergeCell ref="F24:I24"/>
    <mergeCell ref="F18:I19"/>
    <mergeCell ref="F20:I20"/>
    <mergeCell ref="E15:N15"/>
    <mergeCell ref="E16:N16"/>
    <mergeCell ref="K4:L4"/>
    <mergeCell ref="F21:I21"/>
    <mergeCell ref="F22:I22"/>
    <mergeCell ref="D6:N6"/>
    <mergeCell ref="D8:N8"/>
    <mergeCell ref="B2:D4"/>
    <mergeCell ref="G2:H2"/>
    <mergeCell ref="I2:J2"/>
    <mergeCell ref="K2:L2"/>
    <mergeCell ref="M2:N2"/>
    <mergeCell ref="M4:N4"/>
    <mergeCell ref="E4:F4"/>
    <mergeCell ref="G4:H4"/>
    <mergeCell ref="I4:J4"/>
    <mergeCell ref="D10:N10"/>
    <mergeCell ref="E3:F3"/>
    <mergeCell ref="G3:H3"/>
    <mergeCell ref="I3:J3"/>
    <mergeCell ref="K3:L3"/>
    <mergeCell ref="M3:N3"/>
    <mergeCell ref="E110:F110"/>
    <mergeCell ref="G110:N110"/>
    <mergeCell ref="E111:F111"/>
    <mergeCell ref="G111:N111"/>
    <mergeCell ref="E112:F112"/>
    <mergeCell ref="G112:N112"/>
    <mergeCell ref="E113:F113"/>
    <mergeCell ref="G113:N113"/>
    <mergeCell ref="E104:N104"/>
    <mergeCell ref="E105:N105"/>
    <mergeCell ref="E106:F106"/>
    <mergeCell ref="G106:N106"/>
    <mergeCell ref="E107:F107"/>
    <mergeCell ref="G107:N107"/>
    <mergeCell ref="E108:F108"/>
    <mergeCell ref="G108:N108"/>
    <mergeCell ref="E109:F109"/>
    <mergeCell ref="G109:N109"/>
  </mergeCells>
  <dataValidations count="1">
    <dataValidation type="list" allowBlank="1" showInputMessage="1" showErrorMessage="1" sqref="J20:N34" xr:uid="{00000000-0002-0000-0500-000000000000}">
      <formula1>CNTR_SubInstListNames</formula1>
    </dataValidation>
  </dataValidations>
  <hyperlinks>
    <hyperlink ref="G2:H2" location="JUMP_TOC_Home" display="Table of contents" xr:uid="{00000000-0004-0000-0500-000000000000}"/>
    <hyperlink ref="E3:F3" location="JUMP_D_Top" display="Top of sheet" xr:uid="{00000000-0004-0000-0500-000001000000}"/>
    <hyperlink ref="I2:J2" location="JUMP_C_I" display="Previous sheet" xr:uid="{00000000-0004-0000-0500-000002000000}"/>
    <hyperlink ref="E4:F4" location="JUMP_F_Bottom" display="End of sheet" xr:uid="{00000000-0004-0000-0500-000003000000}"/>
    <hyperlink ref="K2:L2" location="JUMP_E_Top" display="JUMP_E_Top" xr:uid="{00000000-0004-0000-0500-000004000000}"/>
    <hyperlink ref="G3:H3" location="JUMP_D_I" display="Methods at installation level" xr:uid="{00000000-0004-0000-0500-000005000000}"/>
    <hyperlink ref="I3:J3" location="JUMP_D_II" display="Procedures" xr:uid="{00000000-0004-0000-0500-000006000000}"/>
  </hyperlinks>
  <pageMargins left="0.7" right="0.7" top="0.78740157499999996" bottom="0.78740157499999996" header="0.3" footer="0.3"/>
  <pageSetup paperSize="9" scale="58" orientation="portrait" r:id="rId1"/>
  <colBreaks count="1" manualBreakCount="1">
    <brk id="15" min="4" max="79"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8">
    <tabColor theme="7" tint="0.39997558519241921"/>
  </sheetPr>
  <dimension ref="A1:S181"/>
  <sheetViews>
    <sheetView topLeftCell="B1" workbookViewId="0">
      <pane ySplit="4" topLeftCell="A6" activePane="bottomLeft" state="frozen"/>
      <selection pane="bottomLeft" activeCell="C6" sqref="C6"/>
    </sheetView>
  </sheetViews>
  <sheetFormatPr baseColWidth="10" defaultRowHeight="14.25" x14ac:dyDescent="0.2"/>
  <cols>
    <col min="1" max="1" width="5.7109375" style="163" hidden="1" customWidth="1"/>
    <col min="2" max="4" width="5.7109375" style="35" customWidth="1"/>
    <col min="5" max="14" width="12.7109375" style="35" customWidth="1"/>
    <col min="15" max="15" width="5.7109375" style="35" customWidth="1"/>
    <col min="16" max="18" width="12.7109375" style="163" hidden="1" customWidth="1"/>
    <col min="19" max="16384" width="11.42578125" style="243"/>
  </cols>
  <sheetData>
    <row r="1" spans="1:18" ht="15" hidden="1" thickBot="1" x14ac:dyDescent="0.25">
      <c r="A1" s="163" t="s">
        <v>157</v>
      </c>
      <c r="B1" s="17"/>
      <c r="C1" s="17"/>
      <c r="D1" s="17"/>
      <c r="E1" s="17"/>
      <c r="F1" s="17"/>
      <c r="G1" s="17"/>
      <c r="H1" s="17"/>
      <c r="I1" s="17"/>
      <c r="J1" s="17"/>
      <c r="K1" s="17"/>
      <c r="L1" s="17"/>
      <c r="M1" s="17"/>
      <c r="N1" s="17"/>
      <c r="O1" s="17"/>
      <c r="P1" s="163" t="s">
        <v>157</v>
      </c>
      <c r="Q1" s="163" t="s">
        <v>157</v>
      </c>
      <c r="R1" s="163" t="s">
        <v>157</v>
      </c>
    </row>
    <row r="2" spans="1:18" ht="15" thickBot="1" x14ac:dyDescent="0.25">
      <c r="B2" s="649" t="str">
        <f>Translations!$C$230</f>
        <v>E. 
EnergyFlows</v>
      </c>
      <c r="C2" s="650"/>
      <c r="D2" s="651"/>
      <c r="E2" s="296" t="str">
        <f>Translations!$C$2</f>
        <v>Navigation area:</v>
      </c>
      <c r="F2" s="297"/>
      <c r="G2" s="658" t="str">
        <f>Translations!$C$18</f>
        <v>Índice</v>
      </c>
      <c r="H2" s="572"/>
      <c r="I2" s="572" t="str">
        <f>Translations!$C$19</f>
        <v>Hoja anterior</v>
      </c>
      <c r="J2" s="572"/>
      <c r="K2" s="572" t="str">
        <f>Translations!$C$3</f>
        <v>Hoja siguiente</v>
      </c>
      <c r="L2" s="572"/>
      <c r="M2" s="572"/>
      <c r="N2" s="572"/>
      <c r="O2" s="18"/>
    </row>
    <row r="3" spans="1:18" ht="15" thickBot="1" x14ac:dyDescent="0.25">
      <c r="B3" s="652"/>
      <c r="C3" s="653"/>
      <c r="D3" s="654"/>
      <c r="E3" s="572" t="str">
        <f>Translations!$C$4</f>
        <v>Principio de hoja</v>
      </c>
      <c r="F3" s="641"/>
      <c r="G3" s="772" t="str">
        <f>Translations!$C$820</f>
        <v>Entradas de energía</v>
      </c>
      <c r="H3" s="773"/>
      <c r="I3" s="773" t="str">
        <f>Translations!$C$170</f>
        <v>Calor medible</v>
      </c>
      <c r="J3" s="773"/>
      <c r="K3" s="773" t="str">
        <f>Translations!$C$232</f>
        <v>Gases residuales</v>
      </c>
      <c r="L3" s="773"/>
      <c r="M3" s="773" t="str">
        <f>Translations!$C$233</f>
        <v>Electricidad</v>
      </c>
      <c r="N3" s="773"/>
      <c r="O3" s="18"/>
    </row>
    <row r="4" spans="1:18" ht="15" thickBot="1" x14ac:dyDescent="0.25">
      <c r="B4" s="655"/>
      <c r="C4" s="656"/>
      <c r="D4" s="657"/>
      <c r="E4" s="572" t="str">
        <f>Translations!$C$5</f>
        <v>Final de hoja</v>
      </c>
      <c r="F4" s="572"/>
      <c r="G4" s="775"/>
      <c r="H4" s="776"/>
      <c r="I4" s="776"/>
      <c r="J4" s="776"/>
      <c r="K4" s="776"/>
      <c r="L4" s="776"/>
      <c r="M4" s="777"/>
      <c r="N4" s="776"/>
      <c r="O4" s="18"/>
    </row>
    <row r="5" spans="1:18" x14ac:dyDescent="0.2">
      <c r="O5" s="18"/>
    </row>
    <row r="6" spans="1:18" ht="18" x14ac:dyDescent="0.2">
      <c r="C6" s="2" t="s">
        <v>159</v>
      </c>
      <c r="D6" s="646" t="str">
        <f>Translations!$C$234</f>
        <v>Flujos de energía</v>
      </c>
      <c r="E6" s="646"/>
      <c r="F6" s="646"/>
      <c r="G6" s="646"/>
      <c r="H6" s="646"/>
      <c r="I6" s="646"/>
      <c r="J6" s="646"/>
      <c r="K6" s="646"/>
      <c r="L6" s="646"/>
      <c r="M6" s="646"/>
      <c r="N6" s="646"/>
    </row>
    <row r="8" spans="1:18" ht="16.5" customHeight="1" x14ac:dyDescent="0.2">
      <c r="C8" s="647" t="str">
        <f>Translations!$C$235</f>
        <v>Introducción a la presente hoja</v>
      </c>
      <c r="D8" s="647"/>
      <c r="E8" s="647"/>
      <c r="F8" s="647"/>
      <c r="G8" s="647"/>
      <c r="H8" s="647"/>
      <c r="I8" s="647"/>
      <c r="J8" s="647"/>
      <c r="K8" s="647"/>
      <c r="L8" s="647"/>
      <c r="M8" s="647"/>
      <c r="N8" s="647"/>
      <c r="P8" s="244"/>
      <c r="Q8" s="244"/>
      <c r="R8" s="244"/>
    </row>
    <row r="9" spans="1:18" ht="5.0999999999999996" customHeight="1" thickBot="1" x14ac:dyDescent="0.25">
      <c r="P9" s="244"/>
      <c r="Q9" s="244"/>
      <c r="R9" s="244"/>
    </row>
    <row r="10" spans="1:18" ht="5.0999999999999996" customHeight="1" x14ac:dyDescent="0.2">
      <c r="C10" s="207"/>
      <c r="D10" s="208"/>
      <c r="E10" s="208"/>
      <c r="F10" s="208"/>
      <c r="G10" s="208"/>
      <c r="H10" s="208"/>
      <c r="I10" s="208"/>
      <c r="J10" s="208"/>
      <c r="K10" s="208"/>
      <c r="L10" s="208"/>
      <c r="M10" s="208"/>
      <c r="N10" s="209"/>
      <c r="P10" s="244"/>
      <c r="Q10" s="244"/>
      <c r="R10" s="244"/>
    </row>
    <row r="11" spans="1:18" ht="25.5" customHeight="1" x14ac:dyDescent="0.2">
      <c r="C11" s="210"/>
      <c r="D11" s="856" t="str">
        <f>Translations!$C$236</f>
        <v>Todas las descripciones que se incluyan en las secciones a continuación acerca de los métodos empleados para cuantificar los parámetros objeto de seguimiento y notificación deberán comprender, según corresponda, los aspectos siguientes:</v>
      </c>
      <c r="E11" s="856"/>
      <c r="F11" s="856"/>
      <c r="G11" s="856"/>
      <c r="H11" s="856"/>
      <c r="I11" s="856"/>
      <c r="J11" s="856"/>
      <c r="K11" s="856"/>
      <c r="L11" s="856"/>
      <c r="M11" s="856"/>
      <c r="N11" s="857"/>
      <c r="O11" s="147"/>
      <c r="P11" s="244"/>
      <c r="Q11" s="244"/>
      <c r="R11" s="244"/>
    </row>
    <row r="12" spans="1:18" ht="12.75" customHeight="1" x14ac:dyDescent="0.2">
      <c r="C12" s="210"/>
      <c r="D12" s="211" t="s">
        <v>139</v>
      </c>
      <c r="E12" s="858" t="str">
        <f>Translations!$C$237</f>
        <v>Fases de cálculo</v>
      </c>
      <c r="F12" s="858"/>
      <c r="G12" s="858"/>
      <c r="H12" s="858"/>
      <c r="I12" s="858"/>
      <c r="J12" s="858"/>
      <c r="K12" s="858"/>
      <c r="L12" s="858"/>
      <c r="M12" s="858"/>
      <c r="N12" s="859"/>
      <c r="O12" s="147"/>
      <c r="P12" s="244"/>
      <c r="Q12" s="244"/>
      <c r="R12" s="244"/>
    </row>
    <row r="13" spans="1:18" ht="12.75" customHeight="1" x14ac:dyDescent="0.2">
      <c r="C13" s="210"/>
      <c r="D13" s="211" t="s">
        <v>139</v>
      </c>
      <c r="E13" s="858" t="str">
        <f>Translations!$C$238</f>
        <v xml:space="preserve">Fuentes de datos </v>
      </c>
      <c r="F13" s="858"/>
      <c r="G13" s="858"/>
      <c r="H13" s="858"/>
      <c r="I13" s="858"/>
      <c r="J13" s="858"/>
      <c r="K13" s="858"/>
      <c r="L13" s="858"/>
      <c r="M13" s="858"/>
      <c r="N13" s="859"/>
      <c r="O13" s="147"/>
      <c r="P13" s="244"/>
      <c r="Q13" s="244"/>
      <c r="R13" s="244"/>
    </row>
    <row r="14" spans="1:18" ht="12.75" customHeight="1" x14ac:dyDescent="0.2">
      <c r="C14" s="210"/>
      <c r="D14" s="211" t="s">
        <v>139</v>
      </c>
      <c r="E14" s="858" t="str">
        <f>Translations!$C$239</f>
        <v xml:space="preserve">Fórmulas de cálculo </v>
      </c>
      <c r="F14" s="858"/>
      <c r="G14" s="858"/>
      <c r="H14" s="858"/>
      <c r="I14" s="858"/>
      <c r="J14" s="858"/>
      <c r="K14" s="858"/>
      <c r="L14" s="858"/>
      <c r="M14" s="858"/>
      <c r="N14" s="859"/>
      <c r="O14" s="147"/>
      <c r="P14" s="244"/>
      <c r="Q14" s="244"/>
      <c r="R14" s="244"/>
    </row>
    <row r="15" spans="1:18" ht="12.75" customHeight="1" x14ac:dyDescent="0.2">
      <c r="C15" s="210"/>
      <c r="D15" s="211" t="s">
        <v>139</v>
      </c>
      <c r="E15" s="858" t="str">
        <f>Translations!$C$240</f>
        <v xml:space="preserve">Factores de cálculo pertinentes, incluida la unidad de medida </v>
      </c>
      <c r="F15" s="858"/>
      <c r="G15" s="858"/>
      <c r="H15" s="858"/>
      <c r="I15" s="858"/>
      <c r="J15" s="858"/>
      <c r="K15" s="858"/>
      <c r="L15" s="858"/>
      <c r="M15" s="858"/>
      <c r="N15" s="859"/>
      <c r="O15" s="147"/>
      <c r="P15" s="244"/>
      <c r="Q15" s="244"/>
      <c r="R15" s="244"/>
    </row>
    <row r="16" spans="1:18" ht="12.75" customHeight="1" x14ac:dyDescent="0.2">
      <c r="C16" s="210"/>
      <c r="D16" s="211" t="s">
        <v>139</v>
      </c>
      <c r="E16" s="858" t="str">
        <f>Translations!$C$241</f>
        <v xml:space="preserve">Controles horizontales y verticales para confirmar los datos </v>
      </c>
      <c r="F16" s="858"/>
      <c r="G16" s="858"/>
      <c r="H16" s="858"/>
      <c r="I16" s="858"/>
      <c r="J16" s="858"/>
      <c r="K16" s="858"/>
      <c r="L16" s="858"/>
      <c r="M16" s="858"/>
      <c r="N16" s="859"/>
      <c r="O16" s="147"/>
      <c r="P16" s="244"/>
      <c r="Q16" s="244"/>
      <c r="R16" s="244"/>
    </row>
    <row r="17" spans="3:18" ht="12.75" customHeight="1" x14ac:dyDescent="0.2">
      <c r="C17" s="210"/>
      <c r="D17" s="211" t="s">
        <v>139</v>
      </c>
      <c r="E17" s="858" t="str">
        <f>Translations!$C$242</f>
        <v>Procedimientos que respalden los planes de muestreo</v>
      </c>
      <c r="F17" s="858"/>
      <c r="G17" s="858"/>
      <c r="H17" s="858"/>
      <c r="I17" s="858"/>
      <c r="J17" s="858"/>
      <c r="K17" s="858"/>
      <c r="L17" s="858"/>
      <c r="M17" s="858"/>
      <c r="N17" s="859"/>
      <c r="O17" s="147"/>
      <c r="P17" s="244"/>
      <c r="Q17" s="244"/>
      <c r="R17" s="244"/>
    </row>
    <row r="18" spans="3:18" ht="12.75" customHeight="1" x14ac:dyDescent="0.2">
      <c r="C18" s="210"/>
      <c r="D18" s="211" t="s">
        <v>139</v>
      </c>
      <c r="E18" s="858" t="str">
        <f>Translations!$C$243</f>
        <v>Equipo de medición utilizado con referencia al diagrama correspondiente y una descripción de su instalación y mantenimiento</v>
      </c>
      <c r="F18" s="858"/>
      <c r="G18" s="858"/>
      <c r="H18" s="858"/>
      <c r="I18" s="858"/>
      <c r="J18" s="858"/>
      <c r="K18" s="858"/>
      <c r="L18" s="858"/>
      <c r="M18" s="858"/>
      <c r="N18" s="859"/>
      <c r="P18" s="244"/>
      <c r="Q18" s="244"/>
      <c r="R18" s="244"/>
    </row>
    <row r="19" spans="3:18" ht="12.75" customHeight="1" x14ac:dyDescent="0.2">
      <c r="C19" s="210"/>
      <c r="D19" s="211" t="s">
        <v>139</v>
      </c>
      <c r="E19" s="858" t="str">
        <f>Translations!$C$244</f>
        <v>Lista de laboratorios responsables de efectuar los procedimientos analíticos</v>
      </c>
      <c r="F19" s="858"/>
      <c r="G19" s="858"/>
      <c r="H19" s="858"/>
      <c r="I19" s="858"/>
      <c r="J19" s="858"/>
      <c r="K19" s="858"/>
      <c r="L19" s="858"/>
      <c r="M19" s="858"/>
      <c r="N19" s="859"/>
      <c r="P19" s="244"/>
      <c r="Q19" s="244"/>
      <c r="R19" s="244"/>
    </row>
    <row r="20" spans="3:18" ht="5.0999999999999996" customHeight="1" x14ac:dyDescent="0.2">
      <c r="C20" s="210"/>
      <c r="D20" s="249"/>
      <c r="E20" s="212"/>
      <c r="F20" s="212"/>
      <c r="G20" s="212"/>
      <c r="H20" s="212"/>
      <c r="I20" s="212"/>
      <c r="J20" s="212"/>
      <c r="K20" s="212"/>
      <c r="L20" s="212"/>
      <c r="M20" s="212"/>
      <c r="N20" s="213"/>
      <c r="P20" s="244"/>
      <c r="Q20" s="244"/>
      <c r="R20" s="244"/>
    </row>
    <row r="21" spans="3:18" ht="25.5" customHeight="1" x14ac:dyDescent="0.2">
      <c r="C21" s="210"/>
      <c r="D21" s="856" t="str">
        <f>Translations!$C$245</f>
        <v>La descripción deberá incluir el resultado de una evaluación simplificada de la incertidumbre de conformidad con el artículo 7, apartado 2 (cuando sea necesaria dicha evaluación)</v>
      </c>
      <c r="E21" s="856"/>
      <c r="F21" s="856"/>
      <c r="G21" s="856"/>
      <c r="H21" s="856"/>
      <c r="I21" s="856"/>
      <c r="J21" s="856"/>
      <c r="K21" s="856"/>
      <c r="L21" s="856"/>
      <c r="M21" s="856"/>
      <c r="N21" s="857"/>
      <c r="P21" s="244"/>
      <c r="Q21" s="244"/>
      <c r="R21" s="244"/>
    </row>
    <row r="22" spans="3:18" ht="12.75" customHeight="1" x14ac:dyDescent="0.2">
      <c r="C22" s="210"/>
      <c r="D22" s="856" t="str">
        <f>Translations!$C$246</f>
        <v>Para cada fórmula de cálculo, el plan deberá incluir un ejemplo con datos reales.</v>
      </c>
      <c r="E22" s="856"/>
      <c r="F22" s="856"/>
      <c r="G22" s="856"/>
      <c r="H22" s="856"/>
      <c r="I22" s="856"/>
      <c r="J22" s="856"/>
      <c r="K22" s="856"/>
      <c r="L22" s="856"/>
      <c r="M22" s="856"/>
      <c r="N22" s="857"/>
      <c r="P22" s="244"/>
      <c r="Q22" s="244"/>
      <c r="R22" s="244"/>
    </row>
    <row r="23" spans="3:18" ht="5.0999999999999996" customHeight="1" thickBot="1" x14ac:dyDescent="0.25">
      <c r="C23" s="214"/>
      <c r="D23" s="215"/>
      <c r="E23" s="215"/>
      <c r="F23" s="215"/>
      <c r="G23" s="215"/>
      <c r="H23" s="215"/>
      <c r="I23" s="215"/>
      <c r="J23" s="215"/>
      <c r="K23" s="215"/>
      <c r="L23" s="215"/>
      <c r="M23" s="215"/>
      <c r="N23" s="216"/>
      <c r="P23" s="244"/>
      <c r="Q23" s="244"/>
      <c r="R23" s="244"/>
    </row>
    <row r="24" spans="3:18" x14ac:dyDescent="0.2">
      <c r="D24" s="448"/>
      <c r="E24" s="448"/>
      <c r="F24" s="448"/>
      <c r="G24" s="448"/>
      <c r="H24" s="448"/>
      <c r="I24" s="448"/>
      <c r="J24" s="448"/>
      <c r="K24" s="448"/>
      <c r="L24" s="448"/>
      <c r="M24" s="448"/>
      <c r="N24" s="448"/>
    </row>
    <row r="25" spans="3:18" ht="16.5" customHeight="1" x14ac:dyDescent="0.2">
      <c r="C25" s="241" t="s">
        <v>25</v>
      </c>
      <c r="D25" s="768" t="str">
        <f>Translations!$C$820</f>
        <v>Entradas de energía</v>
      </c>
      <c r="E25" s="768"/>
      <c r="F25" s="768"/>
      <c r="G25" s="768"/>
      <c r="H25" s="768"/>
      <c r="I25" s="768"/>
      <c r="J25" s="768"/>
      <c r="K25" s="768"/>
      <c r="L25" s="768"/>
      <c r="M25" s="768"/>
      <c r="N25" s="768"/>
      <c r="P25" s="244"/>
      <c r="Q25" s="244"/>
      <c r="R25" s="244"/>
    </row>
    <row r="26" spans="3:18" ht="5.0999999999999996" customHeight="1" x14ac:dyDescent="0.2">
      <c r="P26" s="244"/>
      <c r="Q26" s="244"/>
      <c r="R26" s="244"/>
    </row>
    <row r="27" spans="3:18" ht="12.75" customHeight="1" x14ac:dyDescent="0.2">
      <c r="D27" s="15" t="s">
        <v>26</v>
      </c>
      <c r="E27" s="727" t="str">
        <f>Translations!$C$821</f>
        <v>Flujos de entrada de energía</v>
      </c>
      <c r="F27" s="727"/>
      <c r="G27" s="727"/>
      <c r="H27" s="727"/>
      <c r="I27" s="727"/>
      <c r="J27" s="727"/>
      <c r="K27" s="727"/>
      <c r="L27" s="727"/>
      <c r="M27" s="727"/>
      <c r="N27" s="727"/>
      <c r="P27" s="244"/>
      <c r="Q27" s="244"/>
      <c r="R27" s="244"/>
    </row>
    <row r="28" spans="3:18" ht="27" customHeight="1" x14ac:dyDescent="0.2">
      <c r="D28" s="15"/>
      <c r="E28" s="766" t="str">
        <f>Translations!$C$248</f>
        <v>A efectos concretos de la recogida de datos de las NIMs, la presente sección debe abarcar todos los datos proporcionados en la sección E.I en el formulario del «informe sobre los datos de referencia».</v>
      </c>
      <c r="F28" s="845"/>
      <c r="G28" s="845"/>
      <c r="H28" s="845"/>
      <c r="I28" s="845"/>
      <c r="J28" s="845"/>
      <c r="K28" s="845"/>
      <c r="L28" s="845"/>
      <c r="M28" s="845"/>
      <c r="N28" s="845"/>
      <c r="P28" s="244"/>
      <c r="Q28" s="244"/>
      <c r="R28" s="244"/>
    </row>
    <row r="29" spans="3:18" ht="12.75" customHeight="1" x14ac:dyDescent="0.2">
      <c r="D29" s="24" t="s">
        <v>32</v>
      </c>
      <c r="E29" s="843" t="str">
        <f>Translations!$C$249</f>
        <v>Información sobre la metodología empleada</v>
      </c>
      <c r="F29" s="843"/>
      <c r="G29" s="843"/>
      <c r="H29" s="843"/>
      <c r="I29" s="843"/>
      <c r="J29" s="843"/>
      <c r="K29" s="843"/>
      <c r="L29" s="843"/>
      <c r="M29" s="843"/>
      <c r="N29" s="843"/>
      <c r="P29" s="244"/>
      <c r="Q29" s="244"/>
      <c r="R29" s="244"/>
    </row>
    <row r="30" spans="3:18" ht="12.75" customHeight="1" x14ac:dyDescent="0.2">
      <c r="D30" s="24"/>
      <c r="E30" s="694" t="str">
        <f>Translations!$C$250</f>
        <v>Seleccione a continuación:</v>
      </c>
      <c r="F30" s="695"/>
      <c r="G30" s="695"/>
      <c r="H30" s="695"/>
      <c r="I30" s="695"/>
      <c r="J30" s="695"/>
      <c r="K30" s="695"/>
      <c r="L30" s="695"/>
      <c r="M30" s="695"/>
      <c r="N30" s="695"/>
      <c r="P30" s="244"/>
      <c r="Q30" s="244"/>
      <c r="R30" s="244"/>
    </row>
    <row r="31" spans="3:18" ht="12.75" customHeight="1" x14ac:dyDescent="0.2">
      <c r="D31" s="24"/>
      <c r="E31" s="36" t="s">
        <v>139</v>
      </c>
      <c r="F31" s="839" t="str">
        <f>Translations!$C$251</f>
        <v>La fuente de datos utilizada para las cantidades con arreglo al anexo VII, sección 4.4, de las FAR.</v>
      </c>
      <c r="G31" s="842"/>
      <c r="H31" s="842"/>
      <c r="I31" s="842"/>
      <c r="J31" s="842"/>
      <c r="K31" s="842"/>
      <c r="L31" s="842"/>
      <c r="M31" s="842"/>
      <c r="N31" s="842"/>
      <c r="P31" s="244"/>
      <c r="Q31" s="244"/>
      <c r="R31" s="244"/>
    </row>
    <row r="32" spans="3:18" ht="12.75" customHeight="1" x14ac:dyDescent="0.2">
      <c r="D32" s="24"/>
      <c r="E32" s="36" t="s">
        <v>139</v>
      </c>
      <c r="F32" s="839" t="str">
        <f>Translations!$C$252</f>
        <v>El método utilizado para determinar el contenido energético con arreglo al anexo VII, sección 4.6, de las FAR.</v>
      </c>
      <c r="G32" s="842"/>
      <c r="H32" s="842"/>
      <c r="I32" s="842"/>
      <c r="J32" s="842"/>
      <c r="K32" s="842"/>
      <c r="L32" s="842"/>
      <c r="M32" s="842"/>
      <c r="N32" s="842"/>
      <c r="P32" s="244"/>
      <c r="Q32" s="244"/>
      <c r="R32" s="244"/>
    </row>
    <row r="33" spans="1:19" ht="25.5" customHeight="1" x14ac:dyDescent="0.2">
      <c r="D33" s="24"/>
      <c r="E33" s="36"/>
      <c r="F33" s="839" t="str">
        <f>Translations!$C$253</f>
        <v>Dado que puede haber más de una fuente de datos, el formulario permite indicar hasta tres. Si hubiera aún más fuentes de datos, seleccione las tres principales y explique el resto en la descripción de la metodología.</v>
      </c>
      <c r="G33" s="842"/>
      <c r="H33" s="842"/>
      <c r="I33" s="842"/>
      <c r="J33" s="842"/>
      <c r="K33" s="842"/>
      <c r="L33" s="842"/>
      <c r="M33" s="842"/>
      <c r="N33" s="842"/>
      <c r="P33" s="244"/>
      <c r="Q33" s="244"/>
      <c r="R33" s="244"/>
    </row>
    <row r="34" spans="1:19" ht="38.25" customHeight="1" x14ac:dyDescent="0.2">
      <c r="D34" s="24"/>
      <c r="E34" s="694" t="str">
        <f>Translations!$C$822</f>
        <v>El punto 1. incluye la cantidad de entrada de combustible y el contenido energético correspondiente. Cuando proceda y no se incluya en el punto 1., en el punto 2. deberán facilitarse los métodos utilizados para determinar las entradas de material y el contenido energético correspondiente de la reacción exotérmica. El método para cuantificar le entrada de electricidad con fines de producción de calor (por ejemplo, calderas eléctricas, bombas de calor).</v>
      </c>
      <c r="F34" s="695"/>
      <c r="G34" s="695"/>
      <c r="H34" s="695"/>
      <c r="I34" s="695"/>
      <c r="J34" s="695"/>
      <c r="K34" s="695"/>
      <c r="L34" s="695"/>
      <c r="M34" s="695"/>
      <c r="N34" s="695"/>
      <c r="P34" s="244"/>
      <c r="Q34" s="244"/>
      <c r="R34" s="244"/>
    </row>
    <row r="35" spans="1:19" s="263" customFormat="1" ht="25.5" customHeight="1" x14ac:dyDescent="0.2">
      <c r="A35" s="262"/>
      <c r="B35" s="118"/>
      <c r="C35" s="35"/>
      <c r="D35" s="119"/>
      <c r="E35" s="120"/>
      <c r="F35" s="120"/>
      <c r="G35" s="120"/>
      <c r="H35" s="120"/>
      <c r="I35" s="844" t="str">
        <f>Translations!$C$254</f>
        <v>Fuente de datos</v>
      </c>
      <c r="J35" s="844"/>
      <c r="K35" s="844" t="str">
        <f>Translations!$C$255</f>
        <v>Otra fuente de datos (si procede)</v>
      </c>
      <c r="L35" s="844"/>
      <c r="M35" s="844" t="str">
        <f>Translations!$C$255</f>
        <v>Otra fuente de datos (si procede)</v>
      </c>
      <c r="N35" s="868"/>
      <c r="O35" s="35"/>
      <c r="P35" s="261"/>
      <c r="Q35" s="261"/>
      <c r="R35" s="261"/>
      <c r="S35" s="243"/>
    </row>
    <row r="36" spans="1:19" ht="12.75" customHeight="1" x14ac:dyDescent="0.2">
      <c r="D36" s="24"/>
      <c r="E36" s="117" t="s">
        <v>1141</v>
      </c>
      <c r="F36" s="869" t="str">
        <f>Translations!$C$231</f>
        <v>Entrada de combustible</v>
      </c>
      <c r="G36" s="869"/>
      <c r="H36" s="870"/>
      <c r="I36" s="884"/>
      <c r="J36" s="885"/>
      <c r="K36" s="879"/>
      <c r="L36" s="883"/>
      <c r="M36" s="879"/>
      <c r="N36" s="880"/>
      <c r="P36" s="244"/>
      <c r="Q36" s="244"/>
      <c r="R36" s="244"/>
    </row>
    <row r="37" spans="1:19" ht="12.75" customHeight="1" x14ac:dyDescent="0.2">
      <c r="D37" s="24"/>
      <c r="E37" s="117" t="s">
        <v>1142</v>
      </c>
      <c r="F37" s="881" t="str">
        <f>Translations!$C$823</f>
        <v>Contenido energético del combustible</v>
      </c>
      <c r="G37" s="881"/>
      <c r="H37" s="882"/>
      <c r="I37" s="860"/>
      <c r="J37" s="861"/>
      <c r="K37" s="862"/>
      <c r="L37" s="863"/>
      <c r="M37" s="862"/>
      <c r="N37" s="864"/>
      <c r="P37" s="244"/>
      <c r="Q37" s="244"/>
      <c r="R37" s="244"/>
    </row>
    <row r="38" spans="1:19" ht="29.25" customHeight="1" x14ac:dyDescent="0.2">
      <c r="D38" s="24"/>
      <c r="E38" s="117" t="s">
        <v>1143</v>
      </c>
      <c r="F38" s="869" t="str">
        <f>Translations!$C$824</f>
        <v>Entrada y salida de materiales (calor exotérmico)</v>
      </c>
      <c r="G38" s="869"/>
      <c r="H38" s="870"/>
      <c r="I38" s="884"/>
      <c r="J38" s="885"/>
      <c r="K38" s="879"/>
      <c r="L38" s="883"/>
      <c r="M38" s="879"/>
      <c r="N38" s="880"/>
      <c r="P38" s="244"/>
      <c r="Q38" s="244"/>
      <c r="R38" s="244"/>
    </row>
    <row r="39" spans="1:19" ht="12.75" customHeight="1" x14ac:dyDescent="0.2">
      <c r="D39" s="24"/>
      <c r="E39" s="117" t="s">
        <v>1144</v>
      </c>
      <c r="F39" s="881" t="str">
        <f>Translations!$C$825</f>
        <v>Contenido de energía (calor exotérmico)</v>
      </c>
      <c r="G39" s="881"/>
      <c r="H39" s="882"/>
      <c r="I39" s="860"/>
      <c r="J39" s="892"/>
      <c r="K39" s="862"/>
      <c r="L39" s="864"/>
      <c r="M39" s="862"/>
      <c r="N39" s="864"/>
      <c r="P39" s="244"/>
      <c r="Q39" s="244"/>
      <c r="R39" s="244"/>
    </row>
    <row r="40" spans="1:19" ht="27" customHeight="1" x14ac:dyDescent="0.2">
      <c r="D40" s="24"/>
      <c r="E40" s="117" t="s">
        <v>304</v>
      </c>
      <c r="F40" s="850" t="str">
        <f>Translations!$C$826</f>
        <v>Entrada de electricidad para producción de calor</v>
      </c>
      <c r="G40" s="850"/>
      <c r="H40" s="851"/>
      <c r="I40" s="852"/>
      <c r="J40" s="853"/>
      <c r="K40" s="854"/>
      <c r="L40" s="855"/>
      <c r="M40" s="854"/>
      <c r="N40" s="871"/>
      <c r="P40" s="244"/>
      <c r="Q40" s="244"/>
      <c r="R40" s="244"/>
    </row>
    <row r="41" spans="1:19" ht="5.0999999999999996" customHeight="1" x14ac:dyDescent="0.2">
      <c r="D41" s="24"/>
      <c r="P41" s="244"/>
      <c r="Q41" s="244"/>
      <c r="R41" s="244"/>
    </row>
    <row r="42" spans="1:19" ht="12.75" customHeight="1" x14ac:dyDescent="0.2">
      <c r="D42" s="24"/>
      <c r="E42" s="117" t="s">
        <v>305</v>
      </c>
      <c r="F42" s="640" t="str">
        <f>Translations!$C$257</f>
        <v>Descripción de la metodología aplicada</v>
      </c>
      <c r="G42" s="640"/>
      <c r="H42" s="640"/>
      <c r="I42" s="640"/>
      <c r="J42" s="640"/>
      <c r="K42" s="640"/>
      <c r="L42" s="640"/>
      <c r="M42" s="640"/>
      <c r="N42" s="640"/>
      <c r="P42" s="244"/>
      <c r="Q42" s="244"/>
      <c r="R42" s="244"/>
    </row>
    <row r="43" spans="1:19" ht="5.0999999999999996" customHeight="1" x14ac:dyDescent="0.2">
      <c r="D43" s="24"/>
      <c r="E43" s="117"/>
      <c r="F43" s="460"/>
      <c r="G43" s="460"/>
      <c r="H43" s="460"/>
      <c r="I43" s="460"/>
      <c r="J43" s="460"/>
      <c r="K43" s="460"/>
      <c r="L43" s="460"/>
      <c r="M43" s="460"/>
      <c r="N43" s="460"/>
      <c r="P43" s="244"/>
      <c r="Q43" s="244"/>
      <c r="R43" s="244"/>
    </row>
    <row r="44" spans="1:19" ht="12.75" customHeight="1" x14ac:dyDescent="0.2">
      <c r="D44" s="24"/>
      <c r="E44" s="117"/>
      <c r="F44" s="886" t="str">
        <f>HYPERLINK("#" &amp; Q44,EUConst_MsgDescription)</f>
        <v>Al inicio de la hoja figura la lista de los aspectos que debe comprender la descripción.</v>
      </c>
      <c r="G44" s="887"/>
      <c r="H44" s="887"/>
      <c r="I44" s="887"/>
      <c r="J44" s="887"/>
      <c r="K44" s="887"/>
      <c r="L44" s="887"/>
      <c r="M44" s="887"/>
      <c r="N44" s="888"/>
      <c r="P44" s="21" t="s">
        <v>170</v>
      </c>
      <c r="Q44" s="370" t="str">
        <f>"#"&amp;ADDRESS(ROW($C$8),COLUMN($C$8))</f>
        <v>#$C$8</v>
      </c>
      <c r="R44" s="244"/>
    </row>
    <row r="45" spans="1:19" ht="5.0999999999999996" customHeight="1" x14ac:dyDescent="0.2">
      <c r="D45" s="24"/>
      <c r="E45" s="23"/>
      <c r="F45" s="765"/>
      <c r="G45" s="765"/>
      <c r="H45" s="765"/>
      <c r="I45" s="765"/>
      <c r="J45" s="765"/>
      <c r="K45" s="765"/>
      <c r="L45" s="765"/>
      <c r="M45" s="765"/>
      <c r="N45" s="765"/>
      <c r="P45" s="244"/>
      <c r="Q45" s="244"/>
      <c r="R45" s="244"/>
    </row>
    <row r="46" spans="1:19" ht="38.25" customHeight="1" x14ac:dyDescent="0.2">
      <c r="D46" s="23"/>
      <c r="E46" s="264"/>
      <c r="F46" s="852"/>
      <c r="G46" s="853"/>
      <c r="H46" s="853"/>
      <c r="I46" s="853"/>
      <c r="J46" s="853"/>
      <c r="K46" s="853"/>
      <c r="L46" s="853"/>
      <c r="M46" s="853"/>
      <c r="N46" s="867"/>
      <c r="P46" s="244"/>
      <c r="Q46" s="244"/>
      <c r="R46" s="244"/>
    </row>
    <row r="47" spans="1:19" ht="5.0999999999999996" customHeight="1" x14ac:dyDescent="0.2">
      <c r="P47" s="244"/>
      <c r="Q47" s="244"/>
      <c r="R47" s="244"/>
    </row>
    <row r="48" spans="1:19" ht="12.75" customHeight="1" x14ac:dyDescent="0.2">
      <c r="D48" s="24"/>
      <c r="E48" s="117" t="s">
        <v>306</v>
      </c>
      <c r="F48" s="875" t="str">
        <f>Translations!$C$210</f>
        <v>Referencia a archivos externos (si procede)</v>
      </c>
      <c r="G48" s="875"/>
      <c r="H48" s="875"/>
      <c r="I48" s="875"/>
      <c r="J48" s="875"/>
      <c r="K48" s="826"/>
      <c r="L48" s="826"/>
      <c r="M48" s="826"/>
      <c r="N48" s="826"/>
      <c r="P48" s="244"/>
      <c r="Q48" s="244"/>
      <c r="R48" s="244" t="s">
        <v>163</v>
      </c>
    </row>
    <row r="49" spans="3:18" ht="5.0999999999999996" customHeight="1" thickBot="1" x14ac:dyDescent="0.25">
      <c r="D49" s="24"/>
      <c r="P49" s="244"/>
      <c r="Q49" s="244"/>
    </row>
    <row r="50" spans="3:18" ht="52.5" customHeight="1" x14ac:dyDescent="0.2">
      <c r="D50" s="24" t="s">
        <v>33</v>
      </c>
      <c r="E50" s="865" t="str">
        <f>Translations!$C$258</f>
        <v>¿Se ha seguido el orden jerárquico?</v>
      </c>
      <c r="F50" s="865"/>
      <c r="G50" s="865"/>
      <c r="H50" s="866"/>
      <c r="I50" s="259"/>
      <c r="J50" s="558" t="str">
        <f>Translations!$C$259</f>
        <v xml:space="preserve"> De no ser así, ¿cuál ha sido el motivo?</v>
      </c>
      <c r="K50" s="852"/>
      <c r="L50" s="853"/>
      <c r="M50" s="853"/>
      <c r="N50" s="867"/>
      <c r="P50" s="244"/>
      <c r="Q50" s="244"/>
      <c r="R50" s="250" t="b">
        <f>AND(I50&lt;&gt;"",I50=TRUE)</f>
        <v>0</v>
      </c>
    </row>
    <row r="51" spans="3:18" ht="25.5" customHeight="1" x14ac:dyDescent="0.2">
      <c r="E51" s="694" t="str">
        <f>Translations!$C$260</f>
        <v>Si selecciona «VERDADERO», significa que sí ha usado la fuente de datos de mayor rango en la jerarquía establecida en el anexo VII, sección 4, de las FAR. De no ser así, seleccione «FALSO», escoja el motivo en la lista desplegable y explíquelo con más detalle a continuación. Posibles motivos para no respetar la jerarquía:</v>
      </c>
      <c r="F51" s="695"/>
      <c r="G51" s="695"/>
      <c r="H51" s="695"/>
      <c r="I51" s="695"/>
      <c r="J51" s="695"/>
      <c r="K51" s="695"/>
      <c r="L51" s="695"/>
      <c r="M51" s="695"/>
      <c r="N51" s="695"/>
      <c r="P51" s="244"/>
      <c r="Q51" s="244"/>
      <c r="R51" s="252"/>
    </row>
    <row r="52" spans="3:18" ht="24" customHeight="1" x14ac:dyDescent="0.2">
      <c r="D52" s="24"/>
      <c r="E52" s="36" t="s">
        <v>139</v>
      </c>
      <c r="F52" s="839" t="str">
        <f>Translations!$C$261</f>
        <v>Evaluación de la incertidumbre: hay otras fuentes de datos que, de acuerdo con la evaluación simplificada de la incertidumbre con arreglo al artículo 7, apartado 2, de las FAR, conllevan una incertidumbre menor.</v>
      </c>
      <c r="G52" s="842"/>
      <c r="H52" s="842"/>
      <c r="I52" s="842"/>
      <c r="J52" s="842"/>
      <c r="K52" s="842"/>
      <c r="L52" s="842"/>
      <c r="M52" s="842"/>
      <c r="N52" s="842"/>
      <c r="P52" s="244"/>
      <c r="Q52" s="244"/>
      <c r="R52" s="252"/>
    </row>
    <row r="53" spans="3:18" ht="12.75" customHeight="1" x14ac:dyDescent="0.2">
      <c r="D53" s="24"/>
      <c r="E53" s="36" t="s">
        <v>139</v>
      </c>
      <c r="F53" s="839" t="str">
        <f>Translations!$C$262</f>
        <v>Inviabilidad técnica: es técnicamente inviable usar fuentes de datos mejores.</v>
      </c>
      <c r="G53" s="842"/>
      <c r="H53" s="842"/>
      <c r="I53" s="842"/>
      <c r="J53" s="842"/>
      <c r="K53" s="842"/>
      <c r="L53" s="842"/>
      <c r="M53" s="842"/>
      <c r="N53" s="842"/>
      <c r="P53" s="244"/>
      <c r="Q53" s="244"/>
      <c r="R53" s="252"/>
    </row>
    <row r="54" spans="3:18" ht="12.75" customHeight="1" x14ac:dyDescent="0.2">
      <c r="D54" s="24"/>
      <c r="E54" s="36" t="s">
        <v>139</v>
      </c>
      <c r="F54" s="839" t="str">
        <f>Translations!$C$263</f>
        <v>Costes excesivos: usar mejores fuentes de datos supondría unos costes excesivos.</v>
      </c>
      <c r="G54" s="842"/>
      <c r="H54" s="842"/>
      <c r="I54" s="842"/>
      <c r="J54" s="842"/>
      <c r="K54" s="842"/>
      <c r="L54" s="842"/>
      <c r="M54" s="842"/>
      <c r="N54" s="842"/>
      <c r="P54" s="244"/>
      <c r="Q54" s="244"/>
      <c r="R54" s="252"/>
    </row>
    <row r="55" spans="3:18" ht="5.0999999999999996" customHeight="1" x14ac:dyDescent="0.2">
      <c r="E55" s="408"/>
      <c r="F55" s="408"/>
      <c r="G55" s="408"/>
      <c r="H55" s="408"/>
      <c r="I55" s="408"/>
      <c r="J55" s="408"/>
      <c r="K55" s="408"/>
      <c r="L55" s="408"/>
      <c r="M55" s="408"/>
      <c r="N55" s="408"/>
      <c r="P55" s="244"/>
      <c r="Q55" s="253"/>
      <c r="R55" s="252"/>
    </row>
    <row r="56" spans="3:18" ht="12.75" customHeight="1" x14ac:dyDescent="0.2">
      <c r="D56" s="24"/>
      <c r="E56" s="11"/>
      <c r="F56" s="640" t="str">
        <f>Translations!$C$264</f>
        <v>Más detalles sobre cualquier posible divergencia con respecto a la jerarquía establecida</v>
      </c>
      <c r="G56" s="640"/>
      <c r="H56" s="640"/>
      <c r="I56" s="640"/>
      <c r="J56" s="640"/>
      <c r="K56" s="640"/>
      <c r="L56" s="640"/>
      <c r="M56" s="640"/>
      <c r="N56" s="640"/>
      <c r="P56" s="244"/>
      <c r="Q56" s="253"/>
      <c r="R56" s="252"/>
    </row>
    <row r="57" spans="3:18" ht="25.5" customHeight="1" thickBot="1" x14ac:dyDescent="0.25">
      <c r="E57" s="11"/>
      <c r="F57" s="872"/>
      <c r="G57" s="873"/>
      <c r="H57" s="873"/>
      <c r="I57" s="873"/>
      <c r="J57" s="873"/>
      <c r="K57" s="873"/>
      <c r="L57" s="873"/>
      <c r="M57" s="873"/>
      <c r="N57" s="874"/>
      <c r="P57" s="244"/>
      <c r="Q57" s="253"/>
      <c r="R57" s="258" t="b">
        <f>R50</f>
        <v>0</v>
      </c>
    </row>
    <row r="58" spans="3:18" ht="12.75" customHeight="1" x14ac:dyDescent="0.2">
      <c r="P58" s="244"/>
      <c r="Q58" s="244"/>
      <c r="R58" s="244"/>
    </row>
    <row r="59" spans="3:18" ht="16.5" customHeight="1" x14ac:dyDescent="0.2">
      <c r="C59" s="241" t="s">
        <v>102</v>
      </c>
      <c r="D59" s="768" t="str">
        <f>Translations!$C$265</f>
        <v>Calor medible en la instalación</v>
      </c>
      <c r="E59" s="768"/>
      <c r="F59" s="768"/>
      <c r="G59" s="768"/>
      <c r="H59" s="768"/>
      <c r="I59" s="768"/>
      <c r="J59" s="768"/>
      <c r="K59" s="768"/>
      <c r="L59" s="768"/>
      <c r="M59" s="768"/>
      <c r="N59" s="768"/>
      <c r="P59" s="244"/>
      <c r="Q59" s="244"/>
      <c r="R59" s="244"/>
    </row>
    <row r="60" spans="3:18" ht="5.0999999999999996" customHeight="1" x14ac:dyDescent="0.2">
      <c r="P60" s="244"/>
      <c r="Q60" s="244"/>
      <c r="R60" s="244"/>
    </row>
    <row r="61" spans="3:18" ht="12.75" customHeight="1" x14ac:dyDescent="0.2">
      <c r="D61" s="15" t="s">
        <v>26</v>
      </c>
      <c r="E61" s="764" t="str">
        <f>Translations!$C$266</f>
        <v>Flujos de calor medible (importación, exportación, consumo y producción)</v>
      </c>
      <c r="F61" s="764"/>
      <c r="G61" s="764"/>
      <c r="H61" s="764"/>
      <c r="I61" s="764"/>
      <c r="J61" s="764"/>
      <c r="K61" s="764"/>
      <c r="L61" s="764"/>
      <c r="M61" s="764"/>
      <c r="N61" s="764"/>
      <c r="P61" s="244"/>
      <c r="Q61" s="244"/>
      <c r="R61" s="244"/>
    </row>
    <row r="62" spans="3:18" ht="20.25" customHeight="1" x14ac:dyDescent="0.2">
      <c r="E62" s="766" t="str">
        <f>Translations!$C$267</f>
        <v>A efectos concretos de la recogida de datos de las NIMs, la presente sección debe comprender todos los datos proporcionados en la sección E.II en el formulario del «informe sobre los datos de referencia».</v>
      </c>
      <c r="F62" s="845"/>
      <c r="G62" s="845"/>
      <c r="H62" s="845"/>
      <c r="I62" s="845"/>
      <c r="J62" s="845"/>
      <c r="K62" s="845"/>
      <c r="L62" s="845"/>
      <c r="M62" s="845"/>
      <c r="N62" s="845"/>
      <c r="P62" s="244"/>
      <c r="Q62" s="244"/>
      <c r="R62" s="244"/>
    </row>
    <row r="63" spans="3:18" ht="12.75" customHeight="1" x14ac:dyDescent="0.2">
      <c r="D63" s="24" t="s">
        <v>32</v>
      </c>
      <c r="E63" s="843" t="str">
        <f>Translations!$C$268</f>
        <v>¿Son los flujos de calor medible pertinentes para la instalación?</v>
      </c>
      <c r="F63" s="843"/>
      <c r="G63" s="843"/>
      <c r="H63" s="843"/>
      <c r="I63" s="843"/>
      <c r="J63" s="843"/>
      <c r="K63" s="843"/>
      <c r="L63" s="843"/>
      <c r="M63" s="846"/>
      <c r="N63" s="846"/>
      <c r="P63" s="244"/>
      <c r="Q63" s="244"/>
      <c r="R63" s="244"/>
    </row>
    <row r="64" spans="3:18" ht="12.75" customHeight="1" x14ac:dyDescent="0.2">
      <c r="D64" s="24"/>
      <c r="J64" s="847" t="str">
        <f>IF(AND(M63&lt;&gt;"",M63=FALSE),HYPERLINK("#" &amp; Q64,EUconst_MsgGoOn),"")</f>
        <v/>
      </c>
      <c r="K64" s="848"/>
      <c r="L64" s="848"/>
      <c r="M64" s="848"/>
      <c r="N64" s="849"/>
      <c r="P64" s="21" t="s">
        <v>170</v>
      </c>
      <c r="Q64" s="69" t="str">
        <f>"#"&amp;ADDRESS(ROW(D95),COLUMN(D95))</f>
        <v>#$D$95</v>
      </c>
      <c r="R64" s="244"/>
    </row>
    <row r="65" spans="1:18" ht="5.0999999999999996" customHeight="1" x14ac:dyDescent="0.2">
      <c r="D65" s="24"/>
      <c r="E65" s="24"/>
      <c r="F65" s="24"/>
      <c r="G65" s="24"/>
      <c r="H65" s="24"/>
      <c r="I65" s="24"/>
      <c r="J65" s="24"/>
      <c r="K65" s="24"/>
      <c r="L65" s="24"/>
      <c r="M65" s="24"/>
      <c r="N65" s="24"/>
      <c r="P65" s="21"/>
      <c r="Q65" s="244"/>
      <c r="R65" s="244"/>
    </row>
    <row r="66" spans="1:18" ht="12.75" customHeight="1" x14ac:dyDescent="0.2">
      <c r="D66" s="24" t="s">
        <v>33</v>
      </c>
      <c r="E66" s="843" t="str">
        <f>Translations!$C$249</f>
        <v>Información sobre la metodología empleada</v>
      </c>
      <c r="F66" s="843"/>
      <c r="G66" s="843"/>
      <c r="H66" s="843"/>
      <c r="I66" s="843"/>
      <c r="J66" s="843"/>
      <c r="K66" s="843"/>
      <c r="L66" s="843"/>
      <c r="M66" s="843"/>
      <c r="N66" s="843"/>
      <c r="P66" s="244"/>
      <c r="Q66" s="244"/>
      <c r="R66" s="244"/>
    </row>
    <row r="67" spans="1:18" ht="12.75" customHeight="1" x14ac:dyDescent="0.2">
      <c r="D67" s="24"/>
      <c r="E67" s="694" t="str">
        <f>Translations!$C$269</f>
        <v>Con respecto a todos los flujos de calor medible, seleccione a continuación:</v>
      </c>
      <c r="F67" s="695"/>
      <c r="G67" s="695"/>
      <c r="H67" s="695"/>
      <c r="I67" s="695"/>
      <c r="J67" s="695"/>
      <c r="K67" s="695"/>
      <c r="L67" s="695"/>
      <c r="M67" s="695"/>
      <c r="N67" s="695"/>
      <c r="P67" s="244"/>
      <c r="Q67" s="244"/>
      <c r="R67" s="244"/>
    </row>
    <row r="68" spans="1:18" ht="12.75" customHeight="1" x14ac:dyDescent="0.2">
      <c r="D68" s="24"/>
      <c r="E68" s="36" t="s">
        <v>139</v>
      </c>
      <c r="F68" s="839" t="str">
        <f>Translations!$C$270</f>
        <v>La fuente de datos utilizada para los flujos de energía con arreglo al anexo VII, sección 4.5, de las FAR.</v>
      </c>
      <c r="G68" s="842"/>
      <c r="H68" s="842"/>
      <c r="I68" s="842"/>
      <c r="J68" s="842"/>
      <c r="K68" s="842"/>
      <c r="L68" s="842"/>
      <c r="M68" s="842"/>
      <c r="N68" s="842"/>
      <c r="P68" s="244"/>
      <c r="Q68" s="244"/>
      <c r="R68" s="244"/>
    </row>
    <row r="69" spans="1:18" ht="25.5" customHeight="1" x14ac:dyDescent="0.2">
      <c r="D69" s="24"/>
      <c r="E69" s="36"/>
      <c r="F69" s="839" t="str">
        <f>Translations!$C$253</f>
        <v>Dado que puede haber más de una fuente de datos, el formulario permite indicar hasta tres. Si hubiera aún más fuentes de datos, seleccione las tres principales y explique el resto en la descripción de la metodología.</v>
      </c>
      <c r="G69" s="842"/>
      <c r="H69" s="842"/>
      <c r="I69" s="842"/>
      <c r="J69" s="842"/>
      <c r="K69" s="842"/>
      <c r="L69" s="842"/>
      <c r="M69" s="842"/>
      <c r="N69" s="842"/>
      <c r="P69" s="244"/>
      <c r="Q69" s="244"/>
      <c r="R69" s="244"/>
    </row>
    <row r="70" spans="1:18" ht="25.5" customHeight="1" x14ac:dyDescent="0.2">
      <c r="D70" s="24"/>
      <c r="E70" s="36"/>
      <c r="F70" s="839" t="str">
        <f>Translations!$C$271</f>
        <v>Por ejemplo, si el calor se importa en la instalación y se consume dentro de ella, los flujos importados pueden medirse con instrumentos de medida supeditados a un control metrológico legal nacional [sección 4.5, letra a)], mientras que las cantidades consumidas pueden medirse con otros instrumentos de medida bajo el control del titular [sección 4.5, letra b)].</v>
      </c>
      <c r="G70" s="842"/>
      <c r="H70" s="842"/>
      <c r="I70" s="842"/>
      <c r="J70" s="842"/>
      <c r="K70" s="842"/>
      <c r="L70" s="842"/>
      <c r="M70" s="842"/>
      <c r="N70" s="842"/>
      <c r="P70" s="244"/>
      <c r="Q70" s="244"/>
      <c r="R70" s="244"/>
    </row>
    <row r="71" spans="1:18" ht="12.75" customHeight="1" x14ac:dyDescent="0.2">
      <c r="D71" s="24"/>
      <c r="E71" s="36" t="s">
        <v>139</v>
      </c>
      <c r="F71" s="839" t="str">
        <f>Translations!$C$272</f>
        <v>El método utilizado para determinar las cantidades netas con arreglo al anexo VII, sección 7.2, de las FAR.</v>
      </c>
      <c r="G71" s="842"/>
      <c r="H71" s="842"/>
      <c r="I71" s="842"/>
      <c r="J71" s="842"/>
      <c r="K71" s="842"/>
      <c r="L71" s="842"/>
      <c r="M71" s="842"/>
      <c r="N71" s="842"/>
      <c r="P71" s="244"/>
      <c r="Q71" s="244"/>
      <c r="R71" s="244"/>
    </row>
    <row r="72" spans="1:18" ht="25.5" customHeight="1" thickBot="1" x14ac:dyDescent="0.25">
      <c r="I72" s="844" t="str">
        <f>Translations!$C$254</f>
        <v>Fuente de datos</v>
      </c>
      <c r="J72" s="844"/>
      <c r="K72" s="844" t="str">
        <f>Translations!$C$255</f>
        <v>Otra fuente de datos (si procede)</v>
      </c>
      <c r="L72" s="844"/>
      <c r="M72" s="844" t="str">
        <f>Translations!$C$255</f>
        <v>Otra fuente de datos (si procede)</v>
      </c>
      <c r="N72" s="844"/>
      <c r="P72" s="244"/>
      <c r="Q72" s="244"/>
      <c r="R72" s="244" t="s">
        <v>163</v>
      </c>
    </row>
    <row r="73" spans="1:18" ht="12.75" customHeight="1" x14ac:dyDescent="0.2">
      <c r="D73" s="24"/>
      <c r="E73" s="117" t="s">
        <v>302</v>
      </c>
      <c r="F73" s="850" t="str">
        <f>Translations!$C$273</f>
        <v>Cuantificación de los flujos de calor medible</v>
      </c>
      <c r="G73" s="850"/>
      <c r="H73" s="851"/>
      <c r="I73" s="852"/>
      <c r="J73" s="853"/>
      <c r="K73" s="854"/>
      <c r="L73" s="855"/>
      <c r="M73" s="854"/>
      <c r="N73" s="871"/>
      <c r="P73" s="244"/>
      <c r="Q73" s="244"/>
      <c r="R73" s="250" t="b">
        <f>AND(M63&lt;&gt;"",M63=FALSE)</f>
        <v>0</v>
      </c>
    </row>
    <row r="74" spans="1:18" ht="12.75" customHeight="1" x14ac:dyDescent="0.2">
      <c r="D74" s="24"/>
      <c r="E74" s="117" t="s">
        <v>303</v>
      </c>
      <c r="F74" s="850" t="str">
        <f>Translations!$C$274</f>
        <v>Flujos de calor medible neto</v>
      </c>
      <c r="G74" s="850"/>
      <c r="H74" s="851"/>
      <c r="I74" s="852"/>
      <c r="J74" s="853"/>
      <c r="K74" s="854"/>
      <c r="L74" s="855"/>
      <c r="M74" s="854"/>
      <c r="N74" s="871"/>
      <c r="P74" s="244"/>
      <c r="Q74" s="244"/>
      <c r="R74" s="251" t="b">
        <f>R73</f>
        <v>0</v>
      </c>
    </row>
    <row r="75" spans="1:18" ht="5.0999999999999996" customHeight="1" x14ac:dyDescent="0.2">
      <c r="D75" s="24"/>
      <c r="P75" s="244"/>
      <c r="Q75" s="244"/>
      <c r="R75" s="252"/>
    </row>
    <row r="76" spans="1:18" ht="12.75" customHeight="1" x14ac:dyDescent="0.2">
      <c r="D76" s="24"/>
      <c r="E76" s="117" t="s">
        <v>304</v>
      </c>
      <c r="F76" s="640" t="str">
        <f>Translations!$C$257</f>
        <v>Descripción de la metodología aplicada</v>
      </c>
      <c r="G76" s="640"/>
      <c r="H76" s="640"/>
      <c r="I76" s="640"/>
      <c r="J76" s="640"/>
      <c r="K76" s="640"/>
      <c r="L76" s="640"/>
      <c r="M76" s="640"/>
      <c r="N76" s="640"/>
      <c r="P76" s="244"/>
      <c r="Q76" s="244"/>
      <c r="R76" s="252"/>
    </row>
    <row r="77" spans="1:18" ht="5.0999999999999996" customHeight="1" x14ac:dyDescent="0.2">
      <c r="D77" s="24"/>
      <c r="E77" s="117"/>
      <c r="F77" s="460"/>
      <c r="G77" s="460"/>
      <c r="H77" s="460"/>
      <c r="I77" s="460"/>
      <c r="J77" s="460"/>
      <c r="K77" s="460"/>
      <c r="L77" s="460"/>
      <c r="M77" s="460"/>
      <c r="N77" s="460"/>
      <c r="P77" s="244"/>
      <c r="Q77" s="244"/>
      <c r="R77" s="252"/>
    </row>
    <row r="78" spans="1:18" ht="12.75" customHeight="1" x14ac:dyDescent="0.2">
      <c r="D78" s="24"/>
      <c r="E78" s="117"/>
      <c r="F78" s="876" t="str">
        <f>IF(M63,HYPERLINK("#" &amp; Q78,EUConst_MsgDescription),"")</f>
        <v/>
      </c>
      <c r="G78" s="877"/>
      <c r="H78" s="877"/>
      <c r="I78" s="877"/>
      <c r="J78" s="877"/>
      <c r="K78" s="877"/>
      <c r="L78" s="877"/>
      <c r="M78" s="877"/>
      <c r="N78" s="878"/>
      <c r="P78" s="21" t="s">
        <v>170</v>
      </c>
      <c r="Q78" s="295" t="str">
        <f>"#"&amp;ADDRESS(ROW($C$8),COLUMN($C$8))</f>
        <v>#$C$8</v>
      </c>
      <c r="R78" s="252"/>
    </row>
    <row r="79" spans="1:18" ht="5.0999999999999996" customHeight="1" x14ac:dyDescent="0.2">
      <c r="D79" s="24"/>
      <c r="E79" s="23"/>
      <c r="F79" s="765"/>
      <c r="G79" s="765"/>
      <c r="H79" s="765"/>
      <c r="I79" s="765"/>
      <c r="J79" s="765"/>
      <c r="K79" s="765"/>
      <c r="L79" s="765"/>
      <c r="M79" s="765"/>
      <c r="N79" s="765"/>
      <c r="P79" s="244"/>
      <c r="Q79" s="244"/>
      <c r="R79" s="252"/>
    </row>
    <row r="80" spans="1:18" s="248" customFormat="1" ht="38.85" customHeight="1" x14ac:dyDescent="0.2">
      <c r="A80" s="247"/>
      <c r="B80" s="11"/>
      <c r="C80" s="35"/>
      <c r="D80" s="23"/>
      <c r="E80" s="23"/>
      <c r="F80" s="872"/>
      <c r="G80" s="873"/>
      <c r="H80" s="873"/>
      <c r="I80" s="873"/>
      <c r="J80" s="873"/>
      <c r="K80" s="873"/>
      <c r="L80" s="873"/>
      <c r="M80" s="873"/>
      <c r="N80" s="874"/>
      <c r="O80" s="35"/>
      <c r="P80" s="253"/>
      <c r="Q80" s="253"/>
      <c r="R80" s="254" t="b">
        <f>R74</f>
        <v>0</v>
      </c>
    </row>
    <row r="81" spans="3:18" ht="5.0999999999999996" customHeight="1" x14ac:dyDescent="0.2">
      <c r="D81" s="24"/>
      <c r="P81" s="244"/>
      <c r="Q81" s="244"/>
      <c r="R81" s="252"/>
    </row>
    <row r="82" spans="3:18" ht="12.75" customHeight="1" x14ac:dyDescent="0.2">
      <c r="D82" s="24"/>
      <c r="E82" s="117" t="s">
        <v>305</v>
      </c>
      <c r="F82" s="875" t="str">
        <f>Translations!$C$275</f>
        <v>Referencia a un archivo externo (si procede)</v>
      </c>
      <c r="G82" s="875"/>
      <c r="H82" s="875"/>
      <c r="I82" s="875"/>
      <c r="J82" s="875"/>
      <c r="K82" s="826"/>
      <c r="L82" s="826"/>
      <c r="M82" s="826"/>
      <c r="N82" s="826"/>
      <c r="P82" s="244"/>
      <c r="Q82" s="244"/>
      <c r="R82" s="254" t="b">
        <f>R80</f>
        <v>0</v>
      </c>
    </row>
    <row r="83" spans="3:18" ht="5.0999999999999996" customHeight="1" x14ac:dyDescent="0.2">
      <c r="D83" s="24"/>
      <c r="P83" s="244"/>
      <c r="Q83" s="253"/>
      <c r="R83" s="252"/>
    </row>
    <row r="84" spans="3:18" ht="51.75" customHeight="1" x14ac:dyDescent="0.2">
      <c r="D84" s="24" t="s">
        <v>33</v>
      </c>
      <c r="E84" s="865" t="str">
        <f>Translations!$C$258</f>
        <v>¿Se ha seguido el orden jerárquico?</v>
      </c>
      <c r="F84" s="865"/>
      <c r="G84" s="865"/>
      <c r="H84" s="866"/>
      <c r="I84" s="259"/>
      <c r="J84" s="558" t="str">
        <f>Translations!$C$259</f>
        <v xml:space="preserve"> De no ser así, ¿cuál ha sido el motivo?</v>
      </c>
      <c r="K84" s="852"/>
      <c r="L84" s="853"/>
      <c r="M84" s="853"/>
      <c r="N84" s="867"/>
      <c r="P84" s="244"/>
      <c r="Q84" s="256" t="b">
        <f>R82</f>
        <v>0</v>
      </c>
      <c r="R84" s="257" t="b">
        <f>OR(R80,AND(I84&lt;&gt;"",I84=TRUE))</f>
        <v>0</v>
      </c>
    </row>
    <row r="85" spans="3:18" ht="25.5" customHeight="1" x14ac:dyDescent="0.2">
      <c r="E85" s="694" t="str">
        <f>Translations!$C$260</f>
        <v>Si selecciona «VERDADERO», significa que sí ha usado la fuente de datos de mayor rango en la jerarquía establecida en el anexo VII, sección 4, de las FAR. De no ser así, seleccione «FALSO», escoja el motivo en la lista desplegable y explíquelo con más detalle a continuación. Posibles motivos para no respetar la jerarquía:</v>
      </c>
      <c r="F85" s="695"/>
      <c r="G85" s="695"/>
      <c r="H85" s="695"/>
      <c r="I85" s="695"/>
      <c r="J85" s="695"/>
      <c r="K85" s="695"/>
      <c r="L85" s="695"/>
      <c r="M85" s="695"/>
      <c r="N85" s="695"/>
      <c r="P85" s="244"/>
      <c r="Q85" s="244"/>
      <c r="R85" s="252"/>
    </row>
    <row r="86" spans="3:18" ht="26.25" customHeight="1" x14ac:dyDescent="0.2">
      <c r="D86" s="24"/>
      <c r="E86" s="36" t="s">
        <v>139</v>
      </c>
      <c r="F86" s="839" t="str">
        <f>Translations!$C$261</f>
        <v>Evaluación de la incertidumbre: hay otras fuentes de datos que, de acuerdo con la evaluación simplificada de la incertidumbre con arreglo al artículo 7, apartado 2, de las FAR, conllevan una incertidumbre menor.</v>
      </c>
      <c r="G86" s="842"/>
      <c r="H86" s="842"/>
      <c r="I86" s="842"/>
      <c r="J86" s="842"/>
      <c r="K86" s="842"/>
      <c r="L86" s="842"/>
      <c r="M86" s="842"/>
      <c r="N86" s="842"/>
      <c r="P86" s="244"/>
      <c r="Q86" s="244"/>
      <c r="R86" s="252"/>
    </row>
    <row r="87" spans="3:18" ht="12.75" customHeight="1" x14ac:dyDescent="0.2">
      <c r="D87" s="24"/>
      <c r="E87" s="36" t="s">
        <v>139</v>
      </c>
      <c r="F87" s="839" t="str">
        <f>Translations!$C$262</f>
        <v>Inviabilidad técnica: es técnicamente inviable usar fuentes de datos mejores.</v>
      </c>
      <c r="G87" s="842"/>
      <c r="H87" s="842"/>
      <c r="I87" s="842"/>
      <c r="J87" s="842"/>
      <c r="K87" s="842"/>
      <c r="L87" s="842"/>
      <c r="M87" s="842"/>
      <c r="N87" s="842"/>
      <c r="P87" s="244"/>
      <c r="Q87" s="244"/>
      <c r="R87" s="252"/>
    </row>
    <row r="88" spans="3:18" ht="12.75" customHeight="1" x14ac:dyDescent="0.2">
      <c r="D88" s="24"/>
      <c r="E88" s="36" t="s">
        <v>139</v>
      </c>
      <c r="F88" s="839" t="str">
        <f>Translations!$C$263</f>
        <v>Costes excesivos: usar mejores fuentes de datos supondría unos costes excesivos.</v>
      </c>
      <c r="G88" s="842"/>
      <c r="H88" s="842"/>
      <c r="I88" s="842"/>
      <c r="J88" s="842"/>
      <c r="K88" s="842"/>
      <c r="L88" s="842"/>
      <c r="M88" s="842"/>
      <c r="N88" s="842"/>
      <c r="P88" s="244"/>
      <c r="Q88" s="244"/>
      <c r="R88" s="252"/>
    </row>
    <row r="89" spans="3:18" ht="5.0999999999999996" customHeight="1" x14ac:dyDescent="0.2">
      <c r="E89" s="408"/>
      <c r="F89" s="408"/>
      <c r="G89" s="408"/>
      <c r="H89" s="408"/>
      <c r="I89" s="408"/>
      <c r="J89" s="408"/>
      <c r="K89" s="408"/>
      <c r="L89" s="408"/>
      <c r="M89" s="408"/>
      <c r="N89" s="408"/>
      <c r="P89" s="244"/>
      <c r="Q89" s="253"/>
      <c r="R89" s="252"/>
    </row>
    <row r="90" spans="3:18" ht="12.75" customHeight="1" x14ac:dyDescent="0.2">
      <c r="D90" s="11"/>
      <c r="E90" s="11"/>
      <c r="F90" s="640" t="str">
        <f>Translations!$C$264</f>
        <v>Más detalles sobre cualquier posible divergencia con respecto a la jerarquía establecida</v>
      </c>
      <c r="G90" s="640"/>
      <c r="H90" s="640"/>
      <c r="I90" s="640"/>
      <c r="J90" s="640"/>
      <c r="K90" s="640"/>
      <c r="L90" s="640"/>
      <c r="M90" s="640"/>
      <c r="N90" s="640"/>
      <c r="P90" s="244"/>
      <c r="Q90" s="253"/>
      <c r="R90" s="252"/>
    </row>
    <row r="91" spans="3:18" ht="25.5" customHeight="1" thickBot="1" x14ac:dyDescent="0.25">
      <c r="D91" s="11"/>
      <c r="E91" s="11"/>
      <c r="F91" s="872"/>
      <c r="G91" s="873"/>
      <c r="H91" s="873"/>
      <c r="I91" s="873"/>
      <c r="J91" s="873"/>
      <c r="K91" s="873"/>
      <c r="L91" s="873"/>
      <c r="M91" s="873"/>
      <c r="N91" s="874"/>
      <c r="P91" s="244"/>
      <c r="Q91" s="253"/>
      <c r="R91" s="258" t="b">
        <f>R84</f>
        <v>0</v>
      </c>
    </row>
    <row r="92" spans="3:18" ht="12.75" customHeight="1" x14ac:dyDescent="0.2"/>
    <row r="93" spans="3:18" ht="16.5" customHeight="1" x14ac:dyDescent="0.2">
      <c r="C93" s="241" t="s">
        <v>245</v>
      </c>
      <c r="D93" s="768" t="str">
        <f>Translations!$C$276</f>
        <v>Balance de gases residuales en la instalación</v>
      </c>
      <c r="E93" s="768"/>
      <c r="F93" s="768"/>
      <c r="G93" s="768"/>
      <c r="H93" s="768"/>
      <c r="I93" s="768"/>
      <c r="J93" s="768"/>
      <c r="K93" s="768"/>
      <c r="L93" s="768"/>
      <c r="M93" s="768"/>
      <c r="N93" s="768"/>
      <c r="P93" s="244"/>
      <c r="Q93" s="244"/>
      <c r="R93" s="244"/>
    </row>
    <row r="94" spans="3:18" ht="5.0999999999999996" customHeight="1" x14ac:dyDescent="0.2">
      <c r="P94" s="244"/>
      <c r="Q94" s="244"/>
      <c r="R94" s="244"/>
    </row>
    <row r="95" spans="3:18" ht="12.75" customHeight="1" x14ac:dyDescent="0.2">
      <c r="D95" s="15" t="s">
        <v>26</v>
      </c>
      <c r="E95" s="764" t="str">
        <f>Translations!$C$277</f>
        <v>Flujos de gases residuales (importación, exportación, consumo y producción)</v>
      </c>
      <c r="F95" s="764"/>
      <c r="G95" s="764"/>
      <c r="H95" s="764"/>
      <c r="I95" s="764"/>
      <c r="J95" s="764"/>
      <c r="K95" s="764"/>
      <c r="L95" s="764"/>
      <c r="M95" s="764"/>
      <c r="N95" s="764"/>
      <c r="P95" s="244"/>
      <c r="Q95" s="244"/>
      <c r="R95" s="244"/>
    </row>
    <row r="96" spans="3:18" ht="25.5" customHeight="1" x14ac:dyDescent="0.2">
      <c r="E96" s="766" t="str">
        <f>Translations!$C$278</f>
        <v>A efectos concretos de la recogida de datos de las NIMs, la presente sección debe comprender todos los datos proporcionados en la sección E.III en el formulario del «informe sobre los datos de referencia».</v>
      </c>
      <c r="F96" s="845"/>
      <c r="G96" s="845"/>
      <c r="H96" s="845"/>
      <c r="I96" s="845"/>
      <c r="J96" s="845"/>
      <c r="K96" s="845"/>
      <c r="L96" s="845"/>
      <c r="M96" s="845"/>
      <c r="N96" s="845"/>
      <c r="P96" s="244"/>
      <c r="Q96" s="244"/>
      <c r="R96" s="244"/>
    </row>
    <row r="97" spans="4:18" ht="12.75" customHeight="1" x14ac:dyDescent="0.2">
      <c r="D97" s="24" t="s">
        <v>32</v>
      </c>
      <c r="E97" s="843" t="str">
        <f>Translations!$C$279</f>
        <v>¿Son los flujos de gases residuales pertinentes para la instalación?</v>
      </c>
      <c r="F97" s="843"/>
      <c r="G97" s="843"/>
      <c r="H97" s="843"/>
      <c r="I97" s="843"/>
      <c r="J97" s="843"/>
      <c r="K97" s="843"/>
      <c r="L97" s="843"/>
      <c r="M97" s="846"/>
      <c r="N97" s="846"/>
      <c r="P97" s="244"/>
      <c r="Q97" s="244"/>
      <c r="R97" s="244"/>
    </row>
    <row r="98" spans="4:18" ht="12.75" customHeight="1" x14ac:dyDescent="0.2">
      <c r="D98" s="24"/>
      <c r="J98" s="847" t="str">
        <f>IF(AND(M97&lt;&gt;"",M97=FALSE),HYPERLINK("#" &amp; Q98,EUconst_MsgGoOn),"")</f>
        <v/>
      </c>
      <c r="K98" s="848"/>
      <c r="L98" s="848"/>
      <c r="M98" s="848"/>
      <c r="N98" s="849"/>
      <c r="P98" s="21" t="s">
        <v>170</v>
      </c>
      <c r="Q98" s="69" t="str">
        <f>"#"&amp;ADDRESS(ROW(D128),COLUMN(D128))</f>
        <v>#$D$128</v>
      </c>
      <c r="R98" s="244"/>
    </row>
    <row r="99" spans="4:18" ht="5.0999999999999996" customHeight="1" x14ac:dyDescent="0.2">
      <c r="D99" s="24"/>
      <c r="E99" s="24"/>
      <c r="F99" s="24"/>
      <c r="G99" s="24"/>
      <c r="H99" s="24"/>
      <c r="I99" s="24"/>
      <c r="J99" s="24"/>
      <c r="K99" s="24"/>
      <c r="L99" s="24"/>
      <c r="M99" s="24"/>
      <c r="N99" s="24"/>
      <c r="P99" s="21"/>
      <c r="Q99" s="244"/>
      <c r="R99" s="244"/>
    </row>
    <row r="100" spans="4:18" ht="12.75" customHeight="1" x14ac:dyDescent="0.2">
      <c r="D100" s="24" t="s">
        <v>33</v>
      </c>
      <c r="E100" s="843" t="str">
        <f>Translations!$C$249</f>
        <v>Información sobre la metodología empleada</v>
      </c>
      <c r="F100" s="843"/>
      <c r="G100" s="843"/>
      <c r="H100" s="843"/>
      <c r="I100" s="843"/>
      <c r="J100" s="843"/>
      <c r="K100" s="843"/>
      <c r="L100" s="843"/>
      <c r="M100" s="843"/>
      <c r="N100" s="843"/>
      <c r="P100" s="244"/>
      <c r="Q100" s="244"/>
      <c r="R100" s="244"/>
    </row>
    <row r="101" spans="4:18" ht="12.75" customHeight="1" x14ac:dyDescent="0.2">
      <c r="D101" s="24"/>
      <c r="E101" s="694" t="str">
        <f>Translations!$C$280</f>
        <v>Con respecto a todos los flujos de gases residuales, seleccione a continuación:</v>
      </c>
      <c r="F101" s="695"/>
      <c r="G101" s="695"/>
      <c r="H101" s="695"/>
      <c r="I101" s="695"/>
      <c r="J101" s="695"/>
      <c r="K101" s="695"/>
      <c r="L101" s="695"/>
      <c r="M101" s="695"/>
      <c r="N101" s="695"/>
      <c r="P101" s="244"/>
      <c r="Q101" s="244"/>
      <c r="R101" s="244"/>
    </row>
    <row r="102" spans="4:18" ht="12.75" customHeight="1" x14ac:dyDescent="0.2">
      <c r="D102" s="24"/>
      <c r="E102" s="36" t="s">
        <v>139</v>
      </c>
      <c r="F102" s="839" t="str">
        <f>Translations!$C$251</f>
        <v>La fuente de datos utilizada para las cantidades con arreglo al anexo VII, sección 4.4, de las FAR.</v>
      </c>
      <c r="G102" s="842"/>
      <c r="H102" s="842"/>
      <c r="I102" s="842"/>
      <c r="J102" s="842"/>
      <c r="K102" s="842"/>
      <c r="L102" s="842"/>
      <c r="M102" s="842"/>
      <c r="N102" s="842"/>
      <c r="P102" s="244"/>
      <c r="Q102" s="244"/>
      <c r="R102" s="244"/>
    </row>
    <row r="103" spans="4:18" ht="25.5" customHeight="1" x14ac:dyDescent="0.2">
      <c r="D103" s="24"/>
      <c r="E103" s="36"/>
      <c r="F103" s="839" t="str">
        <f>Translations!$C$253</f>
        <v>Dado que puede haber más de una fuente de datos, el formulario permite indicar hasta tres. Si hubiera aún más fuentes de datos, seleccione las tres principales y explique el resto en la descripción de la metodología.</v>
      </c>
      <c r="G103" s="842"/>
      <c r="H103" s="842"/>
      <c r="I103" s="842"/>
      <c r="J103" s="842"/>
      <c r="K103" s="842"/>
      <c r="L103" s="842"/>
      <c r="M103" s="842"/>
      <c r="N103" s="842"/>
      <c r="P103" s="244"/>
      <c r="Q103" s="244"/>
      <c r="R103" s="244"/>
    </row>
    <row r="104" spans="4:18" ht="12.75" customHeight="1" x14ac:dyDescent="0.2">
      <c r="D104" s="24"/>
      <c r="E104" s="36" t="s">
        <v>139</v>
      </c>
      <c r="F104" s="839" t="str">
        <f>Translations!$C$281</f>
        <v>El método utilizado para determinar el contenido energético con arreglo al anexo VII, sección 4.6, de las FAR.</v>
      </c>
      <c r="G104" s="842"/>
      <c r="H104" s="842"/>
      <c r="I104" s="842"/>
      <c r="J104" s="842"/>
      <c r="K104" s="842"/>
      <c r="L104" s="842"/>
      <c r="M104" s="842"/>
      <c r="N104" s="842"/>
      <c r="P104" s="244"/>
      <c r="Q104" s="244"/>
      <c r="R104" s="244"/>
    </row>
    <row r="105" spans="4:18" ht="25.5" customHeight="1" thickBot="1" x14ac:dyDescent="0.25">
      <c r="I105" s="844" t="str">
        <f>Translations!$C$254</f>
        <v>Fuente de datos</v>
      </c>
      <c r="J105" s="844"/>
      <c r="K105" s="844" t="str">
        <f>Translations!$C$255</f>
        <v>Otra fuente de datos (si procede)</v>
      </c>
      <c r="L105" s="844"/>
      <c r="M105" s="844" t="str">
        <f>Translations!$C$255</f>
        <v>Otra fuente de datos (si procede)</v>
      </c>
      <c r="N105" s="844"/>
      <c r="P105" s="244"/>
      <c r="Q105" s="244"/>
      <c r="R105" s="244" t="s">
        <v>163</v>
      </c>
    </row>
    <row r="106" spans="4:18" ht="24" customHeight="1" x14ac:dyDescent="0.2">
      <c r="D106" s="24"/>
      <c r="E106" s="117" t="s">
        <v>302</v>
      </c>
      <c r="F106" s="850" t="str">
        <f>Translations!$C$282</f>
        <v>Cuantificación de los flujos de gases residuales</v>
      </c>
      <c r="G106" s="850"/>
      <c r="H106" s="851"/>
      <c r="I106" s="852"/>
      <c r="J106" s="853"/>
      <c r="K106" s="854"/>
      <c r="L106" s="855"/>
      <c r="M106" s="854"/>
      <c r="N106" s="871"/>
      <c r="P106" s="244"/>
      <c r="Q106" s="244"/>
      <c r="R106" s="250" t="b">
        <f>AND(M97&lt;&gt;"",M97=FALSE)</f>
        <v>0</v>
      </c>
    </row>
    <row r="107" spans="4:18" ht="24" customHeight="1" x14ac:dyDescent="0.2">
      <c r="D107" s="24"/>
      <c r="E107" s="117" t="s">
        <v>303</v>
      </c>
      <c r="F107" s="850" t="str">
        <f>Translations!$C$283</f>
        <v>Contenido energético de los gases residuales</v>
      </c>
      <c r="G107" s="850"/>
      <c r="H107" s="851"/>
      <c r="I107" s="852"/>
      <c r="J107" s="853"/>
      <c r="K107" s="854"/>
      <c r="L107" s="855"/>
      <c r="M107" s="891"/>
      <c r="N107" s="891"/>
      <c r="P107" s="244"/>
      <c r="Q107" s="244"/>
      <c r="R107" s="251" t="b">
        <f>R106</f>
        <v>0</v>
      </c>
    </row>
    <row r="108" spans="4:18" ht="5.0999999999999996" customHeight="1" x14ac:dyDescent="0.2">
      <c r="D108" s="24"/>
      <c r="P108" s="244"/>
      <c r="Q108" s="244"/>
      <c r="R108" s="252"/>
    </row>
    <row r="109" spans="4:18" ht="12.75" customHeight="1" x14ac:dyDescent="0.2">
      <c r="D109" s="24"/>
      <c r="E109" s="117" t="s">
        <v>304</v>
      </c>
      <c r="F109" s="640" t="str">
        <f>Translations!$C$257</f>
        <v>Descripción de la metodología aplicada</v>
      </c>
      <c r="G109" s="640"/>
      <c r="H109" s="640"/>
      <c r="I109" s="640"/>
      <c r="J109" s="640"/>
      <c r="K109" s="640"/>
      <c r="L109" s="640"/>
      <c r="M109" s="640"/>
      <c r="N109" s="640"/>
      <c r="P109" s="244"/>
      <c r="Q109" s="244"/>
      <c r="R109" s="252"/>
    </row>
    <row r="110" spans="4:18" ht="5.0999999999999996" customHeight="1" x14ac:dyDescent="0.2">
      <c r="D110" s="24"/>
      <c r="E110" s="117"/>
      <c r="F110" s="460"/>
      <c r="G110" s="460"/>
      <c r="H110" s="460"/>
      <c r="I110" s="460"/>
      <c r="J110" s="460"/>
      <c r="K110" s="460"/>
      <c r="L110" s="460"/>
      <c r="M110" s="460"/>
      <c r="N110" s="460"/>
      <c r="P110" s="244"/>
      <c r="Q110" s="244"/>
      <c r="R110" s="252"/>
    </row>
    <row r="111" spans="4:18" ht="12.75" customHeight="1" x14ac:dyDescent="0.2">
      <c r="D111" s="24"/>
      <c r="E111" s="117"/>
      <c r="F111" s="876" t="str">
        <f>IF(M97,HYPERLINK("#" &amp; Q111,EUConst_MsgDescription),"")</f>
        <v/>
      </c>
      <c r="G111" s="877"/>
      <c r="H111" s="877"/>
      <c r="I111" s="877"/>
      <c r="J111" s="877"/>
      <c r="K111" s="877"/>
      <c r="L111" s="877"/>
      <c r="M111" s="877"/>
      <c r="N111" s="878"/>
      <c r="P111" s="21" t="s">
        <v>170</v>
      </c>
      <c r="Q111" s="69" t="str">
        <f>"#"&amp;ADDRESS(ROW($C$8),COLUMN($C$8))</f>
        <v>#$C$8</v>
      </c>
      <c r="R111" s="252"/>
    </row>
    <row r="112" spans="4:18" ht="5.0999999999999996" customHeight="1" x14ac:dyDescent="0.2">
      <c r="D112" s="24"/>
      <c r="E112" s="23"/>
      <c r="F112" s="765"/>
      <c r="G112" s="765"/>
      <c r="H112" s="765"/>
      <c r="I112" s="765"/>
      <c r="J112" s="765"/>
      <c r="K112" s="765"/>
      <c r="L112" s="765"/>
      <c r="M112" s="765"/>
      <c r="N112" s="765"/>
      <c r="P112" s="244"/>
      <c r="Q112" s="244"/>
      <c r="R112" s="252"/>
    </row>
    <row r="113" spans="1:19" s="248" customFormat="1" ht="50.1" customHeight="1" x14ac:dyDescent="0.2">
      <c r="A113" s="247"/>
      <c r="B113" s="11"/>
      <c r="C113" s="35"/>
      <c r="D113" s="23"/>
      <c r="E113" s="23"/>
      <c r="F113" s="872"/>
      <c r="G113" s="873"/>
      <c r="H113" s="873"/>
      <c r="I113" s="873"/>
      <c r="J113" s="873"/>
      <c r="K113" s="873"/>
      <c r="L113" s="873"/>
      <c r="M113" s="873"/>
      <c r="N113" s="874"/>
      <c r="O113" s="35"/>
      <c r="P113" s="253"/>
      <c r="Q113" s="253"/>
      <c r="R113" s="254" t="b">
        <f>R107</f>
        <v>0</v>
      </c>
    </row>
    <row r="114" spans="1:19" ht="5.0999999999999996" customHeight="1" x14ac:dyDescent="0.2">
      <c r="D114" s="24"/>
      <c r="P114" s="244"/>
      <c r="Q114" s="244"/>
      <c r="R114" s="252"/>
    </row>
    <row r="115" spans="1:19" ht="12.75" customHeight="1" x14ac:dyDescent="0.2">
      <c r="D115" s="24"/>
      <c r="E115" s="117" t="s">
        <v>305</v>
      </c>
      <c r="F115" s="875" t="str">
        <f>Translations!$C$275</f>
        <v>Referencia a un archivo externo (si procede)</v>
      </c>
      <c r="G115" s="875"/>
      <c r="H115" s="875"/>
      <c r="I115" s="875"/>
      <c r="J115" s="875"/>
      <c r="K115" s="826"/>
      <c r="L115" s="826"/>
      <c r="M115" s="826"/>
      <c r="N115" s="826"/>
      <c r="P115" s="244"/>
      <c r="Q115" s="244"/>
      <c r="R115" s="254" t="b">
        <f>R113</f>
        <v>0</v>
      </c>
    </row>
    <row r="116" spans="1:19" ht="5.0999999999999996" customHeight="1" x14ac:dyDescent="0.2">
      <c r="D116" s="24"/>
      <c r="P116" s="244"/>
      <c r="Q116" s="253"/>
      <c r="R116" s="252"/>
    </row>
    <row r="117" spans="1:19" ht="54" customHeight="1" x14ac:dyDescent="0.2">
      <c r="D117" s="24" t="s">
        <v>33</v>
      </c>
      <c r="E117" s="865" t="str">
        <f>Translations!$C$258</f>
        <v>¿Se ha seguido el orden jerárquico?</v>
      </c>
      <c r="F117" s="865"/>
      <c r="G117" s="865"/>
      <c r="H117" s="866"/>
      <c r="I117" s="259"/>
      <c r="J117" s="558" t="str">
        <f>Translations!$C$259</f>
        <v xml:space="preserve"> De no ser así, ¿cuál ha sido el motivo?</v>
      </c>
      <c r="K117" s="852"/>
      <c r="L117" s="853"/>
      <c r="M117" s="853"/>
      <c r="N117" s="867"/>
      <c r="P117" s="244"/>
      <c r="Q117" s="256" t="b">
        <f>R115</f>
        <v>0</v>
      </c>
      <c r="R117" s="257" t="b">
        <f>OR(R113,AND(I117&lt;&gt;"",I117=TRUE))</f>
        <v>0</v>
      </c>
    </row>
    <row r="118" spans="1:19" ht="25.5" customHeight="1" x14ac:dyDescent="0.2">
      <c r="E118" s="694" t="str">
        <f>Translations!$C$260</f>
        <v>Si selecciona «VERDADERO», significa que sí ha usado la fuente de datos de mayor rango en la jerarquía establecida en el anexo VII, sección 4, de las FAR. De no ser así, seleccione «FALSO», escoja el motivo en la lista desplegable y explíquelo con más detalle a continuación. Posibles motivos para no respetar la jerarquía:</v>
      </c>
      <c r="F118" s="695"/>
      <c r="G118" s="695"/>
      <c r="H118" s="695"/>
      <c r="I118" s="695"/>
      <c r="J118" s="695"/>
      <c r="K118" s="695"/>
      <c r="L118" s="695"/>
      <c r="M118" s="695"/>
      <c r="N118" s="695"/>
      <c r="P118" s="244"/>
      <c r="Q118" s="244"/>
      <c r="R118" s="252"/>
    </row>
    <row r="119" spans="1:19" ht="28.5" customHeight="1" x14ac:dyDescent="0.2">
      <c r="D119" s="24"/>
      <c r="E119" s="36" t="s">
        <v>139</v>
      </c>
      <c r="F119" s="839" t="str">
        <f>Translations!$C$261</f>
        <v>Evaluación de la incertidumbre: hay otras fuentes de datos que, de acuerdo con la evaluación simplificada de la incertidumbre con arreglo al artículo 7, apartado 2, de las FAR, conllevan una incertidumbre menor.</v>
      </c>
      <c r="G119" s="842"/>
      <c r="H119" s="842"/>
      <c r="I119" s="842"/>
      <c r="J119" s="842"/>
      <c r="K119" s="842"/>
      <c r="L119" s="842"/>
      <c r="M119" s="842"/>
      <c r="N119" s="842"/>
      <c r="P119" s="244"/>
      <c r="Q119" s="244"/>
      <c r="R119" s="252"/>
    </row>
    <row r="120" spans="1:19" ht="12.75" customHeight="1" x14ac:dyDescent="0.2">
      <c r="D120" s="24"/>
      <c r="E120" s="36" t="s">
        <v>139</v>
      </c>
      <c r="F120" s="839" t="str">
        <f>Translations!$C$262</f>
        <v>Inviabilidad técnica: es técnicamente inviable usar fuentes de datos mejores.</v>
      </c>
      <c r="G120" s="842"/>
      <c r="H120" s="842"/>
      <c r="I120" s="842"/>
      <c r="J120" s="842"/>
      <c r="K120" s="842"/>
      <c r="L120" s="842"/>
      <c r="M120" s="842"/>
      <c r="N120" s="842"/>
      <c r="P120" s="244"/>
      <c r="Q120" s="244"/>
      <c r="R120" s="252"/>
    </row>
    <row r="121" spans="1:19" ht="12.75" customHeight="1" x14ac:dyDescent="0.2">
      <c r="D121" s="24"/>
      <c r="E121" s="36" t="s">
        <v>139</v>
      </c>
      <c r="F121" s="839" t="str">
        <f>Translations!$C$263</f>
        <v>Costes excesivos: usar mejores fuentes de datos supondría unos costes excesivos.</v>
      </c>
      <c r="G121" s="842"/>
      <c r="H121" s="842"/>
      <c r="I121" s="842"/>
      <c r="J121" s="842"/>
      <c r="K121" s="842"/>
      <c r="L121" s="842"/>
      <c r="M121" s="842"/>
      <c r="N121" s="842"/>
      <c r="P121" s="244"/>
      <c r="Q121" s="244"/>
      <c r="R121" s="252"/>
    </row>
    <row r="122" spans="1:19" ht="5.0999999999999996" customHeight="1" x14ac:dyDescent="0.2">
      <c r="E122" s="408"/>
      <c r="F122" s="408"/>
      <c r="G122" s="408"/>
      <c r="H122" s="408"/>
      <c r="I122" s="408"/>
      <c r="J122" s="408"/>
      <c r="K122" s="408"/>
      <c r="L122" s="408"/>
      <c r="M122" s="408"/>
      <c r="N122" s="408"/>
      <c r="P122" s="244"/>
      <c r="Q122" s="253"/>
      <c r="R122" s="252"/>
    </row>
    <row r="123" spans="1:19" ht="12.75" customHeight="1" x14ac:dyDescent="0.2">
      <c r="D123" s="11"/>
      <c r="E123" s="11"/>
      <c r="F123" s="640" t="str">
        <f>Translations!$C$264</f>
        <v>Más detalles sobre cualquier posible divergencia con respecto a la jerarquía establecida</v>
      </c>
      <c r="G123" s="640"/>
      <c r="H123" s="640"/>
      <c r="I123" s="640"/>
      <c r="J123" s="640"/>
      <c r="K123" s="640"/>
      <c r="L123" s="640"/>
      <c r="M123" s="640"/>
      <c r="N123" s="640"/>
      <c r="P123" s="244"/>
      <c r="Q123" s="253"/>
      <c r="R123" s="252"/>
    </row>
    <row r="124" spans="1:19" ht="25.5" customHeight="1" thickBot="1" x14ac:dyDescent="0.25">
      <c r="D124" s="11"/>
      <c r="E124" s="11"/>
      <c r="F124" s="872"/>
      <c r="G124" s="873"/>
      <c r="H124" s="873"/>
      <c r="I124" s="873"/>
      <c r="J124" s="873"/>
      <c r="K124" s="873"/>
      <c r="L124" s="873"/>
      <c r="M124" s="873"/>
      <c r="N124" s="874"/>
      <c r="P124" s="244"/>
      <c r="Q124" s="253"/>
      <c r="R124" s="258" t="b">
        <f>R117</f>
        <v>0</v>
      </c>
    </row>
    <row r="125" spans="1:19" ht="12.75" customHeight="1" x14ac:dyDescent="0.2"/>
    <row r="126" spans="1:19" s="19" customFormat="1" ht="15.75" customHeight="1" x14ac:dyDescent="0.25">
      <c r="A126" s="17"/>
      <c r="B126" s="193"/>
      <c r="C126" s="287" t="s">
        <v>246</v>
      </c>
      <c r="D126" s="890" t="str">
        <f>Translations!$C$284</f>
        <v>Electricidad en la instalación</v>
      </c>
      <c r="E126" s="890"/>
      <c r="F126" s="890"/>
      <c r="G126" s="890"/>
      <c r="H126" s="890"/>
      <c r="I126" s="890"/>
      <c r="J126" s="890"/>
      <c r="K126" s="890"/>
      <c r="L126" s="890"/>
      <c r="M126" s="890"/>
      <c r="N126" s="890"/>
      <c r="O126" s="217"/>
      <c r="P126" s="38"/>
      <c r="Q126" s="17"/>
      <c r="R126" s="17"/>
      <c r="S126" s="243"/>
    </row>
    <row r="127" spans="1:19" s="19" customFormat="1" ht="5.0999999999999996" customHeight="1" x14ac:dyDescent="0.25">
      <c r="A127" s="17"/>
      <c r="B127" s="193"/>
      <c r="C127" s="193"/>
      <c r="D127" s="193"/>
      <c r="E127" s="193"/>
      <c r="F127" s="193"/>
      <c r="G127" s="193"/>
      <c r="H127" s="193"/>
      <c r="I127" s="193"/>
      <c r="J127" s="193"/>
      <c r="K127" s="193"/>
      <c r="L127" s="193"/>
      <c r="M127" s="18"/>
      <c r="N127" s="18"/>
      <c r="O127" s="217"/>
      <c r="P127" s="38"/>
      <c r="Q127" s="17"/>
      <c r="R127" s="17"/>
      <c r="S127" s="243"/>
    </row>
    <row r="128" spans="1:19" ht="12.75" customHeight="1" x14ac:dyDescent="0.2">
      <c r="D128" s="15" t="s">
        <v>26</v>
      </c>
      <c r="E128" s="764" t="str">
        <f>Translations!$C$285</f>
        <v>Flujos de electricidad (importación, exportación, consumo y producción)</v>
      </c>
      <c r="F128" s="764"/>
      <c r="G128" s="764"/>
      <c r="H128" s="764"/>
      <c r="I128" s="764"/>
      <c r="J128" s="764"/>
      <c r="K128" s="764"/>
      <c r="L128" s="764"/>
      <c r="M128" s="764"/>
      <c r="N128" s="764"/>
      <c r="O128" s="217"/>
      <c r="P128" s="244"/>
      <c r="Q128" s="244"/>
      <c r="R128" s="244"/>
    </row>
    <row r="129" spans="1:18" ht="22.5" customHeight="1" x14ac:dyDescent="0.2">
      <c r="E129" s="766" t="str">
        <f>Translations!$C$286</f>
        <v>A efectos concretos de la recogida de datos de las NIMs, la presente sección debe comprender todos los datos proporcionados en la sección E.IV en el formulario del «informe sobre los datos de referencia».</v>
      </c>
      <c r="F129" s="845"/>
      <c r="G129" s="845"/>
      <c r="H129" s="845"/>
      <c r="I129" s="845"/>
      <c r="J129" s="845"/>
      <c r="K129" s="845"/>
      <c r="L129" s="845"/>
      <c r="M129" s="845"/>
      <c r="N129" s="845"/>
      <c r="O129" s="217"/>
      <c r="P129" s="244"/>
      <c r="Q129" s="244"/>
      <c r="R129" s="244"/>
    </row>
    <row r="130" spans="1:18" ht="12.75" customHeight="1" x14ac:dyDescent="0.2">
      <c r="D130" s="24" t="s">
        <v>32</v>
      </c>
      <c r="E130" s="843" t="str">
        <f>Translations!$C$287</f>
        <v>¿Se produce la electricidad en la instalación?</v>
      </c>
      <c r="F130" s="843"/>
      <c r="G130" s="843"/>
      <c r="H130" s="843"/>
      <c r="I130" s="843"/>
      <c r="J130" s="843"/>
      <c r="K130" s="843"/>
      <c r="L130" s="843"/>
      <c r="M130" s="846"/>
      <c r="N130" s="846"/>
      <c r="O130" s="217"/>
      <c r="P130" s="244"/>
      <c r="Q130" s="244"/>
      <c r="R130" s="244"/>
    </row>
    <row r="131" spans="1:18" ht="25.5" customHeight="1" x14ac:dyDescent="0.2">
      <c r="D131" s="24"/>
      <c r="E131" s="694" t="str">
        <f>Translations!$C$827</f>
        <v>1) Si la instalación está produciendo electricidad, la metodología debe cubrir la electricidad producida, y la electricidad importada, exportada y consumida.
2) Si la instalación no produce electricidad, solo debe incluirse a continuación la metodología relativa al consumo de electricidad.</v>
      </c>
      <c r="F131" s="695"/>
      <c r="G131" s="695"/>
      <c r="H131" s="695"/>
      <c r="I131" s="695"/>
      <c r="J131" s="695"/>
      <c r="K131" s="695"/>
      <c r="L131" s="695"/>
      <c r="M131" s="695"/>
      <c r="N131" s="695"/>
      <c r="O131" s="217"/>
      <c r="P131" s="244"/>
      <c r="Q131" s="244"/>
      <c r="R131" s="244"/>
    </row>
    <row r="132" spans="1:18" ht="5.0999999999999996" customHeight="1" x14ac:dyDescent="0.2">
      <c r="D132" s="24"/>
      <c r="E132" s="24"/>
      <c r="F132" s="24"/>
      <c r="G132" s="24"/>
      <c r="H132" s="24"/>
      <c r="I132" s="24"/>
      <c r="J132" s="24"/>
      <c r="K132" s="24"/>
      <c r="L132" s="24"/>
      <c r="M132" s="24"/>
      <c r="N132" s="24"/>
      <c r="O132" s="217"/>
      <c r="P132" s="21"/>
      <c r="Q132" s="244"/>
      <c r="R132" s="244"/>
    </row>
    <row r="133" spans="1:18" ht="12.75" customHeight="1" x14ac:dyDescent="0.2">
      <c r="D133" s="24" t="s">
        <v>33</v>
      </c>
      <c r="E133" s="843" t="str">
        <f>Translations!$C$249</f>
        <v>Información sobre la metodología empleada</v>
      </c>
      <c r="F133" s="843"/>
      <c r="G133" s="843"/>
      <c r="H133" s="843"/>
      <c r="I133" s="843"/>
      <c r="J133" s="843"/>
      <c r="K133" s="843"/>
      <c r="L133" s="843"/>
      <c r="M133" s="843"/>
      <c r="N133" s="843"/>
      <c r="P133" s="244"/>
      <c r="Q133" s="244"/>
      <c r="R133" s="244"/>
    </row>
    <row r="134" spans="1:18" ht="25.5" customHeight="1" x14ac:dyDescent="0.2">
      <c r="D134" s="24"/>
      <c r="E134" s="694" t="str">
        <f>Translations!$C$253</f>
        <v>Dado que puede haber más de una fuente de datos, el formulario permite indicar hasta tres. Si hubiera aún más fuentes de datos, seleccione las tres principales y explique el resto en la descripción de la metodología.</v>
      </c>
      <c r="F134" s="695"/>
      <c r="G134" s="695"/>
      <c r="H134" s="695"/>
      <c r="I134" s="695"/>
      <c r="J134" s="695"/>
      <c r="K134" s="695"/>
      <c r="L134" s="695"/>
      <c r="M134" s="695"/>
      <c r="N134" s="695"/>
      <c r="P134" s="244"/>
      <c r="Q134" s="244"/>
      <c r="R134" s="244"/>
    </row>
    <row r="135" spans="1:18" ht="25.5" customHeight="1" x14ac:dyDescent="0.2">
      <c r="I135" s="844" t="str">
        <f>Translations!$C$254</f>
        <v>Fuente de datos</v>
      </c>
      <c r="J135" s="844"/>
      <c r="K135" s="844" t="str">
        <f>Translations!$C$255</f>
        <v>Otra fuente de datos (si procede)</v>
      </c>
      <c r="L135" s="844"/>
      <c r="M135" s="844" t="str">
        <f>Translations!$C$255</f>
        <v>Otra fuente de datos (si procede)</v>
      </c>
      <c r="N135" s="844"/>
      <c r="P135" s="244"/>
      <c r="Q135" s="244"/>
      <c r="R135" s="244"/>
    </row>
    <row r="136" spans="1:18" ht="12.75" customHeight="1" x14ac:dyDescent="0.2">
      <c r="D136" s="24"/>
      <c r="E136" s="117" t="s">
        <v>302</v>
      </c>
      <c r="F136" s="850" t="str">
        <f>Translations!$C$289</f>
        <v>Cuantificación de los flujos de energía</v>
      </c>
      <c r="G136" s="850"/>
      <c r="H136" s="851"/>
      <c r="I136" s="852"/>
      <c r="J136" s="853"/>
      <c r="K136" s="854"/>
      <c r="L136" s="855"/>
      <c r="M136" s="854"/>
      <c r="N136" s="871"/>
      <c r="P136" s="244"/>
      <c r="Q136" s="244"/>
      <c r="R136" s="244"/>
    </row>
    <row r="137" spans="1:18" ht="5.0999999999999996" customHeight="1" x14ac:dyDescent="0.2">
      <c r="D137" s="24"/>
      <c r="P137" s="244"/>
      <c r="Q137" s="244"/>
      <c r="R137" s="244"/>
    </row>
    <row r="138" spans="1:18" ht="12.75" customHeight="1" x14ac:dyDescent="0.2">
      <c r="D138" s="24"/>
      <c r="E138" s="117" t="s">
        <v>303</v>
      </c>
      <c r="F138" s="640" t="str">
        <f>Translations!$C$257</f>
        <v>Descripción de la metodología aplicada</v>
      </c>
      <c r="G138" s="640"/>
      <c r="H138" s="640"/>
      <c r="I138" s="640"/>
      <c r="J138" s="640"/>
      <c r="K138" s="640"/>
      <c r="L138" s="640"/>
      <c r="M138" s="640"/>
      <c r="N138" s="640"/>
      <c r="P138" s="244"/>
      <c r="Q138" s="244"/>
      <c r="R138" s="244"/>
    </row>
    <row r="139" spans="1:18" ht="12.75" customHeight="1" x14ac:dyDescent="0.2">
      <c r="D139" s="24"/>
      <c r="E139" s="23"/>
      <c r="F139" s="839" t="str">
        <f>Translations!$C$290</f>
        <v>La descripción debe comprender la determinación de todos los datos relacionados con los flujos de energía que figuran en el anexo IV, sección 2.5, de las FAR.</v>
      </c>
      <c r="G139" s="842"/>
      <c r="H139" s="842"/>
      <c r="I139" s="842"/>
      <c r="J139" s="842"/>
      <c r="K139" s="842"/>
      <c r="L139" s="842"/>
      <c r="M139" s="842"/>
      <c r="N139" s="842"/>
      <c r="P139" s="244"/>
      <c r="Q139" s="244"/>
      <c r="R139" s="244"/>
    </row>
    <row r="140" spans="1:18" ht="5.0999999999999996" customHeight="1" x14ac:dyDescent="0.2">
      <c r="D140" s="24"/>
      <c r="E140" s="117"/>
      <c r="F140" s="460"/>
      <c r="G140" s="460"/>
      <c r="H140" s="460"/>
      <c r="I140" s="460"/>
      <c r="J140" s="460"/>
      <c r="K140" s="460"/>
      <c r="L140" s="460"/>
      <c r="M140" s="460"/>
      <c r="N140" s="460"/>
      <c r="P140" s="244"/>
      <c r="Q140" s="244"/>
      <c r="R140" s="244"/>
    </row>
    <row r="141" spans="1:18" ht="12.75" customHeight="1" x14ac:dyDescent="0.2">
      <c r="D141" s="24"/>
      <c r="E141" s="117"/>
      <c r="F141" s="886" t="str">
        <f>HYPERLINK("#" &amp; Q141,EUConst_MsgDescription)</f>
        <v>Al inicio de la hoja figura la lista de los aspectos que debe comprender la descripción.</v>
      </c>
      <c r="G141" s="877"/>
      <c r="H141" s="877"/>
      <c r="I141" s="877"/>
      <c r="J141" s="877"/>
      <c r="K141" s="877"/>
      <c r="L141" s="877"/>
      <c r="M141" s="877"/>
      <c r="N141" s="878"/>
      <c r="P141" s="21" t="s">
        <v>170</v>
      </c>
      <c r="Q141" s="69" t="str">
        <f>"#"&amp;ADDRESS(ROW($C$8),COLUMN($C$8))</f>
        <v>#$C$8</v>
      </c>
      <c r="R141" s="244"/>
    </row>
    <row r="142" spans="1:18" ht="5.0999999999999996" customHeight="1" x14ac:dyDescent="0.2">
      <c r="D142" s="24"/>
      <c r="E142" s="23"/>
      <c r="F142" s="765"/>
      <c r="G142" s="765"/>
      <c r="H142" s="765"/>
      <c r="I142" s="765"/>
      <c r="J142" s="765"/>
      <c r="K142" s="765"/>
      <c r="L142" s="765"/>
      <c r="M142" s="765"/>
      <c r="N142" s="765"/>
      <c r="P142" s="244"/>
      <c r="Q142" s="244"/>
      <c r="R142" s="244"/>
    </row>
    <row r="143" spans="1:18" s="248" customFormat="1" ht="50.1" customHeight="1" x14ac:dyDescent="0.2">
      <c r="A143" s="247"/>
      <c r="B143" s="11"/>
      <c r="C143" s="35"/>
      <c r="D143" s="23"/>
      <c r="E143" s="23"/>
      <c r="F143" s="872"/>
      <c r="G143" s="873"/>
      <c r="H143" s="873"/>
      <c r="I143" s="873"/>
      <c r="J143" s="873"/>
      <c r="K143" s="873"/>
      <c r="L143" s="873"/>
      <c r="M143" s="873"/>
      <c r="N143" s="874"/>
      <c r="O143" s="35"/>
      <c r="P143" s="253"/>
      <c r="Q143" s="253"/>
      <c r="R143" s="244"/>
    </row>
    <row r="144" spans="1:18" ht="5.0999999999999996" customHeight="1" x14ac:dyDescent="0.2">
      <c r="D144" s="24"/>
      <c r="P144" s="244"/>
      <c r="Q144" s="244"/>
      <c r="R144" s="244"/>
    </row>
    <row r="145" spans="1:19" ht="12.75" customHeight="1" x14ac:dyDescent="0.2">
      <c r="D145" s="24"/>
      <c r="E145" s="117" t="s">
        <v>304</v>
      </c>
      <c r="F145" s="875" t="str">
        <f>Translations!$C$275</f>
        <v>Referencia a un archivo externo (si procede)</v>
      </c>
      <c r="G145" s="875"/>
      <c r="H145" s="875"/>
      <c r="I145" s="875"/>
      <c r="J145" s="875"/>
      <c r="K145" s="826"/>
      <c r="L145" s="826"/>
      <c r="M145" s="826"/>
      <c r="N145" s="826"/>
      <c r="P145" s="244"/>
      <c r="Q145" s="244"/>
      <c r="R145" s="244"/>
    </row>
    <row r="146" spans="1:19" ht="5.0999999999999996" customHeight="1" x14ac:dyDescent="0.2">
      <c r="D146" s="24"/>
      <c r="P146" s="244"/>
      <c r="Q146" s="253"/>
      <c r="R146" s="244"/>
    </row>
    <row r="147" spans="1:19" ht="12.75" customHeight="1" x14ac:dyDescent="0.2">
      <c r="D147" s="24" t="s">
        <v>33</v>
      </c>
      <c r="E147" s="865" t="str">
        <f>Translations!$C$258</f>
        <v>¿Se ha seguido el orden jerárquico?</v>
      </c>
      <c r="F147" s="865"/>
      <c r="G147" s="865"/>
      <c r="H147" s="866"/>
      <c r="I147" s="259"/>
      <c r="J147" s="255" t="str">
        <f>Translations!$C$259</f>
        <v xml:space="preserve"> De no ser así, ¿cuál ha sido el motivo?</v>
      </c>
      <c r="K147" s="852"/>
      <c r="L147" s="853"/>
      <c r="M147" s="853"/>
      <c r="N147" s="867"/>
      <c r="P147" s="244"/>
      <c r="Q147" s="244"/>
      <c r="R147" s="244"/>
    </row>
    <row r="148" spans="1:19" ht="5.0999999999999996" customHeight="1" x14ac:dyDescent="0.2">
      <c r="E148" s="408"/>
      <c r="F148" s="408"/>
      <c r="G148" s="408"/>
      <c r="H148" s="408"/>
      <c r="I148" s="408"/>
      <c r="J148" s="408"/>
      <c r="K148" s="408"/>
      <c r="L148" s="408"/>
      <c r="M148" s="408"/>
      <c r="N148" s="408"/>
      <c r="P148" s="244"/>
      <c r="Q148" s="244"/>
      <c r="R148" s="244"/>
    </row>
    <row r="149" spans="1:19" ht="25.5" customHeight="1" x14ac:dyDescent="0.2">
      <c r="E149" s="694" t="str">
        <f>Translations!$C$260</f>
        <v>Si selecciona «VERDADERO», significa que sí ha usado la fuente de datos de mayor rango en la jerarquía establecida en el anexo VII, sección 4, de las FAR. De no ser así, seleccione «FALSO», escoja el motivo en la lista desplegable y explíquelo con más detalle a continuación. Posibles motivos para no respetar la jerarquía:</v>
      </c>
      <c r="F149" s="695"/>
      <c r="G149" s="695"/>
      <c r="H149" s="695"/>
      <c r="I149" s="695"/>
      <c r="J149" s="695"/>
      <c r="K149" s="695"/>
      <c r="L149" s="695"/>
      <c r="M149" s="695"/>
      <c r="N149" s="695"/>
      <c r="P149" s="244"/>
      <c r="Q149" s="244"/>
      <c r="R149" s="244"/>
    </row>
    <row r="150" spans="1:19" ht="28.5" customHeight="1" x14ac:dyDescent="0.2">
      <c r="D150" s="24"/>
      <c r="E150" s="36" t="s">
        <v>139</v>
      </c>
      <c r="F150" s="839" t="str">
        <f>Translations!$C$261</f>
        <v>Evaluación de la incertidumbre: hay otras fuentes de datos que, de acuerdo con la evaluación simplificada de la incertidumbre con arreglo al artículo 7, apartado 2, de las FAR, conllevan una incertidumbre menor.</v>
      </c>
      <c r="G150" s="842"/>
      <c r="H150" s="842"/>
      <c r="I150" s="842"/>
      <c r="J150" s="842"/>
      <c r="K150" s="842"/>
      <c r="L150" s="842"/>
      <c r="M150" s="842"/>
      <c r="N150" s="842"/>
      <c r="P150" s="244"/>
      <c r="Q150" s="244"/>
      <c r="R150" s="244"/>
    </row>
    <row r="151" spans="1:19" ht="12.75" customHeight="1" x14ac:dyDescent="0.2">
      <c r="D151" s="24"/>
      <c r="E151" s="36" t="s">
        <v>139</v>
      </c>
      <c r="F151" s="839" t="str">
        <f>Translations!$C$262</f>
        <v>Inviabilidad técnica: es técnicamente inviable usar fuentes de datos mejores.</v>
      </c>
      <c r="G151" s="842"/>
      <c r="H151" s="842"/>
      <c r="I151" s="842"/>
      <c r="J151" s="842"/>
      <c r="K151" s="842"/>
      <c r="L151" s="842"/>
      <c r="M151" s="842"/>
      <c r="N151" s="842"/>
      <c r="P151" s="244"/>
      <c r="Q151" s="244"/>
      <c r="R151" s="244"/>
    </row>
    <row r="152" spans="1:19" ht="12.75" customHeight="1" x14ac:dyDescent="0.2">
      <c r="D152" s="24"/>
      <c r="E152" s="36" t="s">
        <v>139</v>
      </c>
      <c r="F152" s="839" t="str">
        <f>Translations!$C$263</f>
        <v>Costes excesivos: usar mejores fuentes de datos supondría unos costes excesivos.</v>
      </c>
      <c r="G152" s="842"/>
      <c r="H152" s="842"/>
      <c r="I152" s="842"/>
      <c r="J152" s="842"/>
      <c r="K152" s="842"/>
      <c r="L152" s="842"/>
      <c r="M152" s="842"/>
      <c r="N152" s="842"/>
      <c r="P152" s="244"/>
      <c r="Q152" s="244"/>
      <c r="R152" s="244"/>
    </row>
    <row r="153" spans="1:19" ht="12.75" customHeight="1" x14ac:dyDescent="0.2">
      <c r="D153" s="11"/>
      <c r="E153" s="11"/>
      <c r="F153" s="640" t="str">
        <f>Translations!$C$264</f>
        <v>Más detalles sobre cualquier posible divergencia con respecto a la jerarquía establecida</v>
      </c>
      <c r="G153" s="640"/>
      <c r="H153" s="640"/>
      <c r="I153" s="640"/>
      <c r="J153" s="640"/>
      <c r="K153" s="640"/>
      <c r="L153" s="640"/>
      <c r="M153" s="640"/>
      <c r="N153" s="640"/>
      <c r="P153" s="244"/>
      <c r="Q153" s="244"/>
      <c r="R153" s="244"/>
    </row>
    <row r="154" spans="1:19" ht="25.5" customHeight="1" x14ac:dyDescent="0.2">
      <c r="D154" s="11"/>
      <c r="E154" s="11"/>
      <c r="F154" s="872"/>
      <c r="G154" s="873"/>
      <c r="H154" s="873"/>
      <c r="I154" s="873"/>
      <c r="J154" s="873"/>
      <c r="K154" s="873"/>
      <c r="L154" s="873"/>
      <c r="M154" s="873"/>
      <c r="N154" s="874"/>
      <c r="P154" s="244"/>
      <c r="Q154" s="244"/>
      <c r="R154" s="244"/>
    </row>
    <row r="155" spans="1:19" s="19" customFormat="1" ht="12.75" customHeight="1" x14ac:dyDescent="0.2">
      <c r="A155" s="17"/>
      <c r="B155" s="35"/>
      <c r="C155" s="35"/>
      <c r="D155" s="35"/>
      <c r="E155" s="35"/>
      <c r="F155" s="35"/>
      <c r="G155" s="35"/>
      <c r="H155" s="35"/>
      <c r="I155" s="35"/>
      <c r="J155" s="35"/>
      <c r="K155" s="35"/>
      <c r="L155" s="35"/>
      <c r="M155" s="35"/>
      <c r="N155" s="35"/>
      <c r="O155" s="18"/>
      <c r="P155" s="17"/>
      <c r="Q155" s="244"/>
      <c r="R155" s="244"/>
      <c r="S155" s="243"/>
    </row>
    <row r="156" spans="1:19" s="19" customFormat="1" ht="12.75" customHeight="1" x14ac:dyDescent="0.2">
      <c r="A156" s="17"/>
      <c r="B156" s="35"/>
      <c r="C156" s="35"/>
      <c r="D156" s="889" t="str">
        <f>Translations!$C$75</f>
        <v xml:space="preserve">&lt;&lt;&lt; Haga clic aquí para ir a la hoja siguiente&gt;&gt;&gt; </v>
      </c>
      <c r="E156" s="889"/>
      <c r="F156" s="889"/>
      <c r="G156" s="889"/>
      <c r="H156" s="889"/>
      <c r="I156" s="889"/>
      <c r="J156" s="889"/>
      <c r="K156" s="889"/>
      <c r="L156" s="889"/>
      <c r="M156" s="889"/>
      <c r="N156" s="889"/>
      <c r="O156" s="18"/>
      <c r="P156" s="17"/>
      <c r="Q156" s="244"/>
      <c r="R156" s="244"/>
      <c r="S156" s="243"/>
    </row>
    <row r="157" spans="1:19" s="19" customFormat="1" ht="12.75" customHeight="1" x14ac:dyDescent="0.2">
      <c r="A157" s="17"/>
      <c r="B157" s="35"/>
      <c r="C157" s="35"/>
      <c r="D157" s="35"/>
      <c r="E157" s="35"/>
      <c r="F157" s="35"/>
      <c r="G157" s="35"/>
      <c r="H157" s="35"/>
      <c r="I157" s="35"/>
      <c r="J157" s="35"/>
      <c r="K157" s="35"/>
      <c r="L157" s="35"/>
      <c r="M157" s="35"/>
      <c r="N157" s="35"/>
      <c r="O157" s="18"/>
      <c r="P157" s="17"/>
      <c r="Q157" s="244"/>
      <c r="R157" s="244"/>
      <c r="S157" s="243"/>
    </row>
    <row r="158" spans="1:19" s="19" customFormat="1" ht="12.75" hidden="1" customHeight="1" x14ac:dyDescent="0.2">
      <c r="A158" s="17" t="s">
        <v>157</v>
      </c>
      <c r="B158" s="21" t="s">
        <v>168</v>
      </c>
      <c r="C158" s="21" t="s">
        <v>168</v>
      </c>
      <c r="D158" s="21" t="s">
        <v>168</v>
      </c>
      <c r="E158" s="21" t="s">
        <v>168</v>
      </c>
      <c r="F158" s="21" t="s">
        <v>168</v>
      </c>
      <c r="G158" s="21"/>
      <c r="H158" s="21" t="s">
        <v>168</v>
      </c>
      <c r="I158" s="21" t="s">
        <v>168</v>
      </c>
      <c r="J158" s="21" t="s">
        <v>168</v>
      </c>
      <c r="K158" s="21" t="s">
        <v>168</v>
      </c>
      <c r="L158" s="21" t="s">
        <v>168</v>
      </c>
      <c r="M158" s="21" t="s">
        <v>168</v>
      </c>
      <c r="N158" s="21" t="s">
        <v>168</v>
      </c>
      <c r="O158" s="21" t="s">
        <v>168</v>
      </c>
      <c r="P158" s="17" t="s">
        <v>168</v>
      </c>
      <c r="Q158" s="244" t="s">
        <v>168</v>
      </c>
      <c r="R158" s="244" t="s">
        <v>168</v>
      </c>
      <c r="S158" s="243"/>
    </row>
    <row r="159" spans="1:19" s="19" customFormat="1" ht="12.75" hidden="1" customHeight="1" x14ac:dyDescent="0.2">
      <c r="A159" s="17" t="s">
        <v>157</v>
      </c>
      <c r="B159" s="35"/>
      <c r="C159" s="35"/>
      <c r="D159" s="35"/>
      <c r="E159" s="35"/>
      <c r="F159" s="35"/>
      <c r="G159" s="35"/>
      <c r="H159" s="35"/>
      <c r="I159" s="35"/>
      <c r="J159" s="35"/>
      <c r="K159" s="35"/>
      <c r="L159" s="35"/>
      <c r="M159" s="35"/>
      <c r="N159" s="35"/>
      <c r="O159" s="35"/>
      <c r="P159" s="17"/>
      <c r="Q159" s="244"/>
      <c r="R159" s="244"/>
      <c r="S159" s="243"/>
    </row>
    <row r="160" spans="1:19" ht="12.75" customHeight="1" x14ac:dyDescent="0.2">
      <c r="Q160" s="244"/>
      <c r="R160" s="244"/>
    </row>
    <row r="161" spans="17:17" ht="12.75" customHeight="1" x14ac:dyDescent="0.2">
      <c r="Q161" s="244"/>
    </row>
    <row r="162" spans="17:17" ht="12.75" customHeight="1" x14ac:dyDescent="0.2">
      <c r="Q162" s="244"/>
    </row>
    <row r="163" spans="17:17" ht="12.75" customHeight="1" x14ac:dyDescent="0.2">
      <c r="Q163" s="244"/>
    </row>
    <row r="164" spans="17:17" ht="12.75" customHeight="1" x14ac:dyDescent="0.2">
      <c r="Q164" s="244"/>
    </row>
    <row r="165" spans="17:17" ht="12.75" customHeight="1" x14ac:dyDescent="0.2">
      <c r="Q165" s="244"/>
    </row>
    <row r="166" spans="17:17" ht="12.75" customHeight="1" x14ac:dyDescent="0.2">
      <c r="Q166" s="244"/>
    </row>
    <row r="167" spans="17:17" ht="12.75" customHeight="1" x14ac:dyDescent="0.2">
      <c r="Q167" s="244"/>
    </row>
    <row r="168" spans="17:17" ht="12.75" customHeight="1" x14ac:dyDescent="0.2">
      <c r="Q168" s="244"/>
    </row>
    <row r="169" spans="17:17" ht="12.75" customHeight="1" x14ac:dyDescent="0.2">
      <c r="Q169" s="244"/>
    </row>
    <row r="170" spans="17:17" ht="12.75" customHeight="1" x14ac:dyDescent="0.2">
      <c r="Q170" s="244"/>
    </row>
    <row r="171" spans="17:17" ht="12.75" customHeight="1" x14ac:dyDescent="0.2">
      <c r="Q171" s="244"/>
    </row>
    <row r="172" spans="17:17" ht="12.75" customHeight="1" x14ac:dyDescent="0.2">
      <c r="Q172" s="244"/>
    </row>
    <row r="173" spans="17:17" ht="12.75" customHeight="1" x14ac:dyDescent="0.2"/>
    <row r="174" spans="17:17" ht="12.75" customHeight="1" x14ac:dyDescent="0.2"/>
    <row r="175" spans="17:17" ht="12.75" customHeight="1" x14ac:dyDescent="0.2"/>
    <row r="176" spans="17:17" ht="12.75" customHeight="1" x14ac:dyDescent="0.2"/>
    <row r="177" ht="12.75" customHeight="1" x14ac:dyDescent="0.2"/>
    <row r="178" ht="12.75" customHeight="1" x14ac:dyDescent="0.2"/>
    <row r="179" ht="12.75" customHeight="1" x14ac:dyDescent="0.2"/>
    <row r="180" ht="12.75" customHeight="1" x14ac:dyDescent="0.2"/>
    <row r="181" ht="12.75" customHeight="1" x14ac:dyDescent="0.2"/>
  </sheetData>
  <sheetProtection sheet="1" objects="1" scenarios="1" formatCells="0" formatColumns="0" formatRows="0"/>
  <mergeCells count="178">
    <mergeCell ref="F106:H106"/>
    <mergeCell ref="F153:N153"/>
    <mergeCell ref="F154:N154"/>
    <mergeCell ref="E134:N134"/>
    <mergeCell ref="F38:H38"/>
    <mergeCell ref="I38:J38"/>
    <mergeCell ref="K38:L38"/>
    <mergeCell ref="M38:N38"/>
    <mergeCell ref="F40:H40"/>
    <mergeCell ref="I40:J40"/>
    <mergeCell ref="K40:L40"/>
    <mergeCell ref="M40:N40"/>
    <mergeCell ref="F39:H39"/>
    <mergeCell ref="I39:J39"/>
    <mergeCell ref="K39:L39"/>
    <mergeCell ref="M39:N39"/>
    <mergeCell ref="F102:N102"/>
    <mergeCell ref="F103:N103"/>
    <mergeCell ref="F104:N104"/>
    <mergeCell ref="F76:N76"/>
    <mergeCell ref="E51:N51"/>
    <mergeCell ref="F52:N52"/>
    <mergeCell ref="D59:N59"/>
    <mergeCell ref="M73:N73"/>
    <mergeCell ref="D156:N156"/>
    <mergeCell ref="F53:N53"/>
    <mergeCell ref="F54:N54"/>
    <mergeCell ref="E147:H147"/>
    <mergeCell ref="K147:N147"/>
    <mergeCell ref="E131:N131"/>
    <mergeCell ref="E128:N128"/>
    <mergeCell ref="E129:N129"/>
    <mergeCell ref="E130:L130"/>
    <mergeCell ref="M130:N130"/>
    <mergeCell ref="E117:H117"/>
    <mergeCell ref="K117:N117"/>
    <mergeCell ref="F123:N123"/>
    <mergeCell ref="F124:N124"/>
    <mergeCell ref="D126:N126"/>
    <mergeCell ref="F136:H136"/>
    <mergeCell ref="F107:H107"/>
    <mergeCell ref="I107:J107"/>
    <mergeCell ref="K107:L107"/>
    <mergeCell ref="M107:N107"/>
    <mergeCell ref="F109:N109"/>
    <mergeCell ref="I106:J106"/>
    <mergeCell ref="K106:L106"/>
    <mergeCell ref="M106:N106"/>
    <mergeCell ref="I105:J105"/>
    <mergeCell ref="K105:L105"/>
    <mergeCell ref="M105:N105"/>
    <mergeCell ref="F56:N56"/>
    <mergeCell ref="F57:N57"/>
    <mergeCell ref="F42:N42"/>
    <mergeCell ref="F44:N44"/>
    <mergeCell ref="F45:N45"/>
    <mergeCell ref="F46:N46"/>
    <mergeCell ref="F48:J48"/>
    <mergeCell ref="E100:N100"/>
    <mergeCell ref="E101:N101"/>
    <mergeCell ref="E95:N95"/>
    <mergeCell ref="E97:L97"/>
    <mergeCell ref="M97:N97"/>
    <mergeCell ref="J98:N98"/>
    <mergeCell ref="D93:N93"/>
    <mergeCell ref="E85:N85"/>
    <mergeCell ref="F86:N86"/>
    <mergeCell ref="F87:N87"/>
    <mergeCell ref="F88:N88"/>
    <mergeCell ref="F74:H74"/>
    <mergeCell ref="F111:N111"/>
    <mergeCell ref="F112:N112"/>
    <mergeCell ref="F141:N141"/>
    <mergeCell ref="F142:N142"/>
    <mergeCell ref="F139:N139"/>
    <mergeCell ref="F143:N143"/>
    <mergeCell ref="F145:J145"/>
    <mergeCell ref="K145:N145"/>
    <mergeCell ref="F138:N138"/>
    <mergeCell ref="I135:J135"/>
    <mergeCell ref="K135:L135"/>
    <mergeCell ref="M135:N135"/>
    <mergeCell ref="F113:N113"/>
    <mergeCell ref="F115:J115"/>
    <mergeCell ref="K115:N115"/>
    <mergeCell ref="I136:J136"/>
    <mergeCell ref="K136:L136"/>
    <mergeCell ref="M136:N136"/>
    <mergeCell ref="E133:N133"/>
    <mergeCell ref="F120:N120"/>
    <mergeCell ref="F121:N121"/>
    <mergeCell ref="E28:N28"/>
    <mergeCell ref="I74:J74"/>
    <mergeCell ref="K74:L74"/>
    <mergeCell ref="M74:N74"/>
    <mergeCell ref="E84:H84"/>
    <mergeCell ref="K84:N84"/>
    <mergeCell ref="F90:N90"/>
    <mergeCell ref="F91:N91"/>
    <mergeCell ref="F79:N79"/>
    <mergeCell ref="F80:N80"/>
    <mergeCell ref="F82:J82"/>
    <mergeCell ref="K82:N82"/>
    <mergeCell ref="F78:N78"/>
    <mergeCell ref="M36:N36"/>
    <mergeCell ref="F37:H37"/>
    <mergeCell ref="K36:L36"/>
    <mergeCell ref="F68:N68"/>
    <mergeCell ref="F69:N69"/>
    <mergeCell ref="F71:N71"/>
    <mergeCell ref="I72:J72"/>
    <mergeCell ref="K72:L72"/>
    <mergeCell ref="M72:N72"/>
    <mergeCell ref="F70:N70"/>
    <mergeCell ref="I36:J36"/>
    <mergeCell ref="D6:N6"/>
    <mergeCell ref="E61:N61"/>
    <mergeCell ref="D21:N21"/>
    <mergeCell ref="D22:N22"/>
    <mergeCell ref="D11:N11"/>
    <mergeCell ref="E12:N12"/>
    <mergeCell ref="E13:N13"/>
    <mergeCell ref="E14:N14"/>
    <mergeCell ref="E15:N15"/>
    <mergeCell ref="E16:N16"/>
    <mergeCell ref="E17:N17"/>
    <mergeCell ref="E18:N18"/>
    <mergeCell ref="E19:N19"/>
    <mergeCell ref="C8:N8"/>
    <mergeCell ref="D25:N25"/>
    <mergeCell ref="E27:N27"/>
    <mergeCell ref="I37:J37"/>
    <mergeCell ref="K37:L37"/>
    <mergeCell ref="M37:N37"/>
    <mergeCell ref="E50:H50"/>
    <mergeCell ref="K50:N50"/>
    <mergeCell ref="K35:L35"/>
    <mergeCell ref="M35:N35"/>
    <mergeCell ref="F36:H36"/>
    <mergeCell ref="B2:D4"/>
    <mergeCell ref="G2:H2"/>
    <mergeCell ref="I2:J2"/>
    <mergeCell ref="K2:L2"/>
    <mergeCell ref="M2:N2"/>
    <mergeCell ref="E3:F3"/>
    <mergeCell ref="G3:H3"/>
    <mergeCell ref="I3:J3"/>
    <mergeCell ref="K3:L3"/>
    <mergeCell ref="M3:N3"/>
    <mergeCell ref="E4:F4"/>
    <mergeCell ref="G4:H4"/>
    <mergeCell ref="I4:J4"/>
    <mergeCell ref="K4:L4"/>
    <mergeCell ref="M4:N4"/>
    <mergeCell ref="E34:N34"/>
    <mergeCell ref="E149:N149"/>
    <mergeCell ref="F150:N150"/>
    <mergeCell ref="F151:N151"/>
    <mergeCell ref="F152:N152"/>
    <mergeCell ref="E29:N29"/>
    <mergeCell ref="E30:N30"/>
    <mergeCell ref="F31:N31"/>
    <mergeCell ref="F33:N33"/>
    <mergeCell ref="F32:N32"/>
    <mergeCell ref="I35:J35"/>
    <mergeCell ref="E96:N96"/>
    <mergeCell ref="E118:N118"/>
    <mergeCell ref="F119:N119"/>
    <mergeCell ref="E63:L63"/>
    <mergeCell ref="M63:N63"/>
    <mergeCell ref="J64:N64"/>
    <mergeCell ref="E66:N66"/>
    <mergeCell ref="E67:N67"/>
    <mergeCell ref="E62:N62"/>
    <mergeCell ref="F73:H73"/>
    <mergeCell ref="I73:J73"/>
    <mergeCell ref="K73:L73"/>
    <mergeCell ref="K48:N48"/>
  </mergeCells>
  <conditionalFormatting sqref="I84 I117">
    <cfRule type="expression" dxfId="221" priority="21">
      <formula>$Q84</formula>
    </cfRule>
  </conditionalFormatting>
  <conditionalFormatting sqref="I73:N74 F80:N80 K82:N82 K84:N84 F91:N91 I106:N107 F113:N113 K115:N115 K117:N117 F124:N124">
    <cfRule type="expression" dxfId="220" priority="22">
      <formula>$R73</formula>
    </cfRule>
  </conditionalFormatting>
  <conditionalFormatting sqref="K50:N50 F57:N57">
    <cfRule type="expression" dxfId="219" priority="4">
      <formula>$R50</formula>
    </cfRule>
  </conditionalFormatting>
  <dataValidations count="6">
    <dataValidation type="list" allowBlank="1" showInputMessage="1" showErrorMessage="1" sqref="M63 I147 M97 I117 I50 I84 M130" xr:uid="{00000000-0002-0000-0600-000000000000}">
      <formula1>Euconst_TrueFalse</formula1>
    </dataValidation>
    <dataValidation type="list" allowBlank="1" showInputMessage="1" showErrorMessage="1" sqref="K147 K117 K84 K50" xr:uid="{00000000-0002-0000-0600-000001000000}">
      <formula1>Euconst_UncertaintyOrInfeasibleOrUnreasonable</formula1>
    </dataValidation>
    <dataValidation type="list" allowBlank="1" showInputMessage="1" showErrorMessage="1" sqref="I73:N73 I136:N136 I40:N40" xr:uid="{00000000-0002-0000-0600-000002000000}">
      <formula1>Euconst_quantification_energy</formula1>
    </dataValidation>
    <dataValidation type="list" allowBlank="1" showInputMessage="1" showErrorMessage="1" sqref="K74 M74 I74" xr:uid="{00000000-0002-0000-0600-000003000000}">
      <formula1>Euconst_quantification_heat</formula1>
    </dataValidation>
    <dataValidation type="list" allowBlank="1" showInputMessage="1" showErrorMessage="1" sqref="I107:N107 I39:N39 I37:N37" xr:uid="{00000000-0002-0000-0600-000004000000}">
      <formula1>Euconst_properties</formula1>
    </dataValidation>
    <dataValidation type="list" allowBlank="1" showInputMessage="1" showErrorMessage="1" sqref="I106:N106 I36:N36 I38:N38" xr:uid="{00000000-0002-0000-0600-000005000000}">
      <formula1>Euconst_quantification_fuels</formula1>
    </dataValidation>
  </dataValidations>
  <hyperlinks>
    <hyperlink ref="G2:H2" location="JUMP_TOC_Home" display="Table of contents" xr:uid="{00000000-0004-0000-0600-000000000000}"/>
    <hyperlink ref="E3:F3" location="JUMP_E_Top" display="Top of sheet" xr:uid="{00000000-0004-0000-0600-000001000000}"/>
    <hyperlink ref="I2:J2" location="JUMP_D_Top" display="Previous sheet" xr:uid="{00000000-0004-0000-0600-000002000000}"/>
    <hyperlink ref="E4:F4" location="JUMP_F_Bottom" display="End of sheet" xr:uid="{00000000-0004-0000-0600-000003000000}"/>
    <hyperlink ref="K2:L2" location="JUMP_F_Top" display="JUMP_F_Top" xr:uid="{00000000-0004-0000-0600-000004000000}"/>
    <hyperlink ref="D156:N156" location="JUMP_F_Top" display="&lt;&lt;&lt; Click here to proceed to next sheet &gt;&gt;&gt; " xr:uid="{00000000-0004-0000-0600-000005000000}"/>
    <hyperlink ref="G3:H3" location="JUMP_E_Fuel" display="Fuel input" xr:uid="{00000000-0004-0000-0600-000006000000}"/>
    <hyperlink ref="I3:J3" location="JUMP_E_Heat" display="Measurable heat" xr:uid="{00000000-0004-0000-0600-000007000000}"/>
    <hyperlink ref="K3:L3" location="JUMP_E_WasteGas" display="Waste gases" xr:uid="{00000000-0004-0000-0600-000008000000}"/>
    <hyperlink ref="M3:N3" location="JUMP_E_Electricity" display="Electricity" xr:uid="{00000000-0004-0000-0600-000009000000}"/>
  </hyperlinks>
  <pageMargins left="0.7" right="0.7" top="0.78740157499999996" bottom="0.78740157499999996" header="0.3" footer="0.3"/>
  <pageSetup paperSize="9" scale="56" orientation="portrait" r:id="rId1"/>
  <extLst>
    <ext xmlns:x14="http://schemas.microsoft.com/office/spreadsheetml/2009/9/main" uri="{78C0D931-6437-407d-A8EE-F0AAD7539E65}">
      <x14:conditionalFormattings>
        <x14:conditionalFormatting xmlns:xm="http://schemas.microsoft.com/office/excel/2006/main">
          <x14:cfRule type="expression" priority="10271" id="{FE1D13C8-68C7-414D-9E6C-554A7CD6EC6A}">
            <xm:f>INDEX(F_ProductBM!$W:$W,MATCH(MAX(INDIRECT(ADDRESS(1,3)&amp;":"&amp;ADDRESS(ROW(F_ProductBM!#REF!),3))),F_ProductBM!$C:$C,0))</xm:f>
            <x14:dxf>
              <fill>
                <patternFill patternType="lightUp">
                  <bgColor auto="1"/>
                </patternFill>
              </fill>
            </x14:dxf>
          </x14:cfRule>
          <xm:sqref>C29:N31 E34:N34 C37:E40 C41:N45 C53:D57</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7">
    <tabColor rgb="FF00B0F0"/>
  </sheetPr>
  <dimension ref="A1:Z2158"/>
  <sheetViews>
    <sheetView topLeftCell="B1" zoomScaleNormal="100" workbookViewId="0">
      <pane ySplit="5" topLeftCell="A7" activePane="bottomLeft" state="frozen"/>
      <selection pane="bottomLeft" activeCell="C7" sqref="C7"/>
    </sheetView>
  </sheetViews>
  <sheetFormatPr baseColWidth="10" defaultRowHeight="14.25" x14ac:dyDescent="0.2"/>
  <cols>
    <col min="1" max="1" width="5.7109375" style="244" hidden="1" customWidth="1"/>
    <col min="2" max="4" width="5.7109375" style="35" customWidth="1"/>
    <col min="5" max="14" width="12.7109375" style="35" customWidth="1"/>
    <col min="15" max="15" width="5.7109375" style="35" customWidth="1"/>
    <col min="16" max="23" width="11.42578125" style="244" hidden="1" customWidth="1"/>
    <col min="24" max="24" width="11.42578125" style="243" customWidth="1"/>
    <col min="25" max="16384" width="11.42578125" style="243"/>
  </cols>
  <sheetData>
    <row r="1" spans="1:23" s="163" customFormat="1" ht="15" hidden="1" thickBot="1" x14ac:dyDescent="0.25">
      <c r="A1" s="244" t="s">
        <v>157</v>
      </c>
      <c r="B1" s="17"/>
      <c r="C1" s="17"/>
      <c r="D1" s="17"/>
      <c r="E1" s="17"/>
      <c r="F1" s="17"/>
      <c r="G1" s="17"/>
      <c r="H1" s="17"/>
      <c r="I1" s="17"/>
      <c r="J1" s="17"/>
      <c r="K1" s="17"/>
      <c r="L1" s="17"/>
      <c r="M1" s="17"/>
      <c r="N1" s="17"/>
      <c r="O1" s="17"/>
      <c r="P1" s="244" t="s">
        <v>157</v>
      </c>
      <c r="Q1" s="244" t="s">
        <v>157</v>
      </c>
      <c r="R1" s="244" t="s">
        <v>157</v>
      </c>
      <c r="S1" s="244" t="s">
        <v>157</v>
      </c>
      <c r="T1" s="244" t="s">
        <v>157</v>
      </c>
      <c r="U1" s="244" t="s">
        <v>157</v>
      </c>
      <c r="V1" s="244" t="s">
        <v>157</v>
      </c>
      <c r="W1" s="244" t="s">
        <v>157</v>
      </c>
    </row>
    <row r="2" spans="1:23" s="19" customFormat="1" ht="15" thickBot="1" x14ac:dyDescent="0.25">
      <c r="A2" s="17"/>
      <c r="B2" s="649" t="str">
        <f>Translations!$C$291</f>
        <v>F. 
Product BM</v>
      </c>
      <c r="C2" s="650"/>
      <c r="D2" s="651"/>
      <c r="E2" s="296" t="str">
        <f>Translations!$C$2</f>
        <v>Navigation area:</v>
      </c>
      <c r="F2" s="297"/>
      <c r="G2" s="658" t="str">
        <f>Translations!$C$18</f>
        <v>Índice</v>
      </c>
      <c r="H2" s="572"/>
      <c r="I2" s="572" t="str">
        <f>Translations!$C$19</f>
        <v>Hoja anterior</v>
      </c>
      <c r="J2" s="572"/>
      <c r="K2" s="572" t="str">
        <f>Translations!$C$3</f>
        <v>Hoja siguiente</v>
      </c>
      <c r="L2" s="572"/>
      <c r="M2" s="572"/>
      <c r="N2" s="572"/>
      <c r="O2" s="18"/>
      <c r="P2" s="22"/>
      <c r="Q2" s="20" t="s">
        <v>158</v>
      </c>
      <c r="R2" s="70" t="str">
        <f>ADDRESS(ROW($B$6),COLUMN($B$6)) &amp; ":" &amp; ADDRESS(MATCH("PRINT",$P:$P,0),COLUMN($O$6))</f>
        <v>$B$6:$O$305</v>
      </c>
      <c r="S2" s="22"/>
      <c r="T2" s="22"/>
      <c r="U2" s="22"/>
      <c r="V2" s="22"/>
      <c r="W2" s="22"/>
    </row>
    <row r="3" spans="1:23" s="19" customFormat="1" ht="13.5" thickBot="1" x14ac:dyDescent="0.25">
      <c r="A3" s="17"/>
      <c r="B3" s="652"/>
      <c r="C3" s="653"/>
      <c r="D3" s="654"/>
      <c r="E3" s="572" t="str">
        <f>Translations!$C$4</f>
        <v>Principio de hoja</v>
      </c>
      <c r="F3" s="641"/>
      <c r="G3" s="988" t="str">
        <f>HYPERLINK("#JUMP_F"&amp;P3,IF(INDEX(CNTR_SubInstListIsProdBM,P3),"BM "&amp;P3&amp;": "&amp;INDEX(CNTR_SubInstListNames,P3),IF(CNTR_ExistSubInstEntries,"",EUconst_BM&amp;" "&amp;P3)))</f>
        <v>Referencia 1</v>
      </c>
      <c r="H3" s="643"/>
      <c r="I3" s="643" t="str">
        <f>HYPERLINK("#JUMP_F"&amp;R3,IF(INDEX(CNTR_SubInstListIsProdBM,R3),"BM "&amp;R3&amp;": "&amp;INDEX(CNTR_SubInstListNames,R3),IF(CNTR_ExistSubInstEntries,"",EUconst_BM&amp;" "&amp;R3)))</f>
        <v>Referencia 2</v>
      </c>
      <c r="J3" s="643"/>
      <c r="K3" s="643" t="str">
        <f>HYPERLINK("#JUMP_F"&amp;T3,IF(INDEX(CNTR_SubInstListIsProdBM,T3),"BM "&amp;T3&amp;": "&amp;INDEX(CNTR_SubInstListNames,T3),IF(CNTR_ExistSubInstEntries,"",EUconst_BM&amp;" "&amp;T3)))</f>
        <v>Referencia 3</v>
      </c>
      <c r="L3" s="643"/>
      <c r="M3" s="643" t="str">
        <f>HYPERLINK("#JUMP_F"&amp;V3,IF(INDEX(CNTR_SubInstListIsProdBM,V3),"BM "&amp;V3&amp;": "&amp;INDEX(CNTR_SubInstListNames,V3),IF(CNTR_ExistSubInstEntries,"",EUconst_BM&amp;" "&amp;V3)))</f>
        <v>Referencia 4</v>
      </c>
      <c r="N3" s="643"/>
      <c r="O3" s="18"/>
      <c r="P3" s="989">
        <v>1</v>
      </c>
      <c r="Q3" s="990"/>
      <c r="R3" s="986">
        <v>2</v>
      </c>
      <c r="S3" s="986"/>
      <c r="T3" s="986">
        <v>3</v>
      </c>
      <c r="U3" s="986"/>
      <c r="V3" s="986">
        <v>4</v>
      </c>
      <c r="W3" s="986"/>
    </row>
    <row r="4" spans="1:23" s="19" customFormat="1" ht="13.5" thickBot="1" x14ac:dyDescent="0.25">
      <c r="A4" s="17"/>
      <c r="B4" s="655"/>
      <c r="C4" s="656"/>
      <c r="D4" s="657"/>
      <c r="E4" s="572" t="str">
        <f>Translations!$C$5</f>
        <v>Final de hoja</v>
      </c>
      <c r="F4" s="572"/>
      <c r="G4" s="648" t="str">
        <f>HYPERLINK("#JUMP_F"&amp;P4,IF(INDEX(CNTR_SubInstListIsProdBM,P4),"BM "&amp;P4&amp;": "&amp;INDEX(CNTR_SubInstListNames,P4),IF(CNTR_ExistSubInstEntries,"",EUconst_BM&amp;" "&amp;P4)))</f>
        <v>Referencia 5</v>
      </c>
      <c r="H4" s="645"/>
      <c r="I4" s="645" t="str">
        <f>HYPERLINK("#JUMP_F"&amp;R4,IF(INDEX(CNTR_SubInstListIsProdBM,R4),"BM "&amp;R4&amp;": "&amp;INDEX(CNTR_SubInstListNames,R4),IF(CNTR_ExistSubInstEntries,"",EUconst_BM&amp;" "&amp;R4)))</f>
        <v>Referencia 6</v>
      </c>
      <c r="J4" s="645"/>
      <c r="K4" s="645" t="str">
        <f>HYPERLINK("#JUMP_F"&amp;T4,IF(INDEX(CNTR_SubInstListIsProdBM,T4),"BM "&amp;T4&amp;": "&amp;INDEX(CNTR_SubInstListNames,T4),IF(CNTR_ExistSubInstEntries,"",EUconst_BM&amp;" "&amp;T4)))</f>
        <v>Referencia 7</v>
      </c>
      <c r="L4" s="645"/>
      <c r="M4" s="644" t="str">
        <f>HYPERLINK("#JUMP_F"&amp;V4,IF(INDEX(CNTR_SubInstListIsProdBM,V4),"BM "&amp;V4&amp;": "&amp;INDEX(CNTR_SubInstListNames,V4),IF(CNTR_ExistSubInstEntries,"",EUconst_BM&amp;" "&amp;V4)))</f>
        <v>Referencia 8</v>
      </c>
      <c r="N4" s="645"/>
      <c r="O4" s="18"/>
      <c r="P4" s="987">
        <v>5</v>
      </c>
      <c r="Q4" s="985"/>
      <c r="R4" s="985">
        <v>6</v>
      </c>
      <c r="S4" s="985"/>
      <c r="T4" s="985">
        <v>7</v>
      </c>
      <c r="U4" s="985"/>
      <c r="V4" s="985">
        <v>8</v>
      </c>
      <c r="W4" s="985"/>
    </row>
    <row r="5" spans="1:23" s="19" customFormat="1" x14ac:dyDescent="0.2">
      <c r="A5" s="17"/>
      <c r="B5" s="298"/>
      <c r="C5" s="298"/>
      <c r="D5" s="298"/>
      <c r="E5" s="439"/>
      <c r="F5" s="439"/>
      <c r="G5" s="645" t="str">
        <f>HYPERLINK("#JUMP_F"&amp;P5,IF(INDEX(CNTR_SubInstListIsProdBM,P5),"BM "&amp;P5&amp;": "&amp;INDEX(CNTR_SubInstListNames,P5),IF(CNTR_ExistSubInstEntries,"",EUconst_BM&amp;" "&amp;P5)))</f>
        <v>Referencia 9</v>
      </c>
      <c r="H5" s="645"/>
      <c r="I5" s="645" t="str">
        <f>HYPERLINK("#JUMP_F"&amp;R5,IF(INDEX(CNTR_SubInstListIsProdBM,R5),"BM "&amp;R5&amp;": "&amp;INDEX(CNTR_SubInstListNames,R5),IF(CNTR_ExistSubInstEntries,"",EUconst_BM&amp;" "&amp;R5)))</f>
        <v>Referencia 10</v>
      </c>
      <c r="J5" s="645"/>
      <c r="K5" s="984"/>
      <c r="L5" s="984"/>
      <c r="M5" s="984"/>
      <c r="N5" s="984"/>
      <c r="O5" s="18"/>
      <c r="P5" s="985">
        <v>9</v>
      </c>
      <c r="Q5" s="985"/>
      <c r="R5" s="983">
        <v>10</v>
      </c>
      <c r="S5" s="981"/>
      <c r="T5" s="983"/>
      <c r="U5" s="981"/>
      <c r="V5" s="981"/>
      <c r="W5" s="981"/>
    </row>
    <row r="7" spans="1:23" ht="18" x14ac:dyDescent="0.2">
      <c r="C7" s="2" t="s">
        <v>300</v>
      </c>
      <c r="D7" s="646" t="str">
        <f>Translations!$C$292</f>
        <v>Hoja «ProductBM» - DATOS DE LA SUBINSTALACIÓN RESPECTO A LAS REFERENCIAS DE PRODUCTO</v>
      </c>
      <c r="E7" s="646"/>
      <c r="F7" s="646"/>
      <c r="G7" s="646"/>
      <c r="H7" s="646"/>
      <c r="I7" s="646"/>
      <c r="J7" s="646"/>
      <c r="K7" s="646"/>
      <c r="L7" s="646"/>
      <c r="M7" s="646"/>
      <c r="N7" s="646"/>
    </row>
    <row r="8" spans="1:23" s="19" customFormat="1" ht="5.0999999999999996" customHeight="1" x14ac:dyDescent="0.25">
      <c r="A8" s="17"/>
      <c r="B8" s="193"/>
      <c r="C8" s="193"/>
      <c r="D8" s="193"/>
      <c r="E8" s="193"/>
      <c r="F8" s="193"/>
      <c r="G8" s="193"/>
      <c r="H8" s="193"/>
      <c r="I8" s="193"/>
      <c r="J8" s="193"/>
      <c r="K8" s="193"/>
      <c r="L8" s="193"/>
      <c r="M8" s="18"/>
      <c r="N8" s="18"/>
      <c r="O8" s="35"/>
      <c r="P8" s="309"/>
      <c r="Q8" s="309"/>
      <c r="R8" s="309"/>
      <c r="S8" s="309"/>
      <c r="T8" s="309"/>
      <c r="U8" s="309"/>
      <c r="V8" s="309"/>
      <c r="W8" s="309"/>
    </row>
    <row r="9" spans="1:23" s="19" customFormat="1" ht="15" customHeight="1" x14ac:dyDescent="0.25">
      <c r="A9" s="17"/>
      <c r="B9" s="193"/>
      <c r="C9" s="193"/>
      <c r="D9" s="193"/>
      <c r="E9" s="991" t="str">
        <f>Translations!$C$293</f>
        <v>El cuadro superior de navegación solo contiene enlaces a las subinstalaciones recogidas en la sección C.I.</v>
      </c>
      <c r="F9" s="991"/>
      <c r="G9" s="991"/>
      <c r="H9" s="991"/>
      <c r="I9" s="991"/>
      <c r="J9" s="991"/>
      <c r="K9" s="991"/>
      <c r="L9" s="991"/>
      <c r="M9" s="991"/>
      <c r="N9" s="18"/>
      <c r="O9" s="35"/>
      <c r="P9" s="309"/>
      <c r="Q9" s="309"/>
      <c r="R9" s="309"/>
      <c r="S9" s="309"/>
      <c r="T9" s="309"/>
      <c r="U9" s="309"/>
      <c r="V9" s="309"/>
      <c r="W9" s="309"/>
    </row>
    <row r="10" spans="1:23" x14ac:dyDescent="0.2">
      <c r="D10" s="982"/>
      <c r="E10" s="982"/>
      <c r="F10" s="982"/>
      <c r="G10" s="982"/>
      <c r="H10" s="982"/>
      <c r="I10" s="982"/>
      <c r="J10" s="982"/>
      <c r="K10" s="982"/>
      <c r="L10" s="982"/>
      <c r="M10" s="982"/>
      <c r="N10" s="982"/>
    </row>
    <row r="11" spans="1:23" ht="16.5" customHeight="1" x14ac:dyDescent="0.2">
      <c r="C11" s="647" t="str">
        <f>Translations!$C$235</f>
        <v>Introducción a la presente hoja</v>
      </c>
      <c r="D11" s="647"/>
      <c r="E11" s="647"/>
      <c r="F11" s="647"/>
      <c r="G11" s="647"/>
      <c r="H11" s="647"/>
      <c r="I11" s="647"/>
      <c r="J11" s="647"/>
      <c r="K11" s="647"/>
      <c r="L11" s="647"/>
      <c r="M11" s="647"/>
      <c r="N11" s="647"/>
    </row>
    <row r="12" spans="1:23" ht="5.0999999999999996" customHeight="1" thickBot="1" x14ac:dyDescent="0.25"/>
    <row r="13" spans="1:23" ht="5.0999999999999996" customHeight="1" x14ac:dyDescent="0.2">
      <c r="C13" s="207"/>
      <c r="D13" s="208"/>
      <c r="E13" s="208"/>
      <c r="F13" s="208"/>
      <c r="G13" s="208"/>
      <c r="H13" s="208"/>
      <c r="I13" s="208"/>
      <c r="J13" s="208"/>
      <c r="K13" s="208"/>
      <c r="L13" s="208"/>
      <c r="M13" s="208"/>
      <c r="N13" s="209"/>
    </row>
    <row r="14" spans="1:23" ht="25.5" customHeight="1" x14ac:dyDescent="0.2">
      <c r="C14" s="210"/>
      <c r="D14" s="856" t="str">
        <f>Translations!$C$236</f>
        <v>Todas las descripciones que se incluyan en las secciones a continuación acerca de los métodos empleados para cuantificar los parámetros objeto de seguimiento y notificación deberán comprender, según corresponda, los aspectos siguientes:</v>
      </c>
      <c r="E14" s="856"/>
      <c r="F14" s="856"/>
      <c r="G14" s="856"/>
      <c r="H14" s="856"/>
      <c r="I14" s="856"/>
      <c r="J14" s="856"/>
      <c r="K14" s="856"/>
      <c r="L14" s="856"/>
      <c r="M14" s="856"/>
      <c r="N14" s="857"/>
    </row>
    <row r="15" spans="1:23" ht="12.75" customHeight="1" x14ac:dyDescent="0.2">
      <c r="C15" s="210"/>
      <c r="D15" s="211" t="s">
        <v>139</v>
      </c>
      <c r="E15" s="858" t="str">
        <f>Translations!$C$237</f>
        <v>Fases de cálculo</v>
      </c>
      <c r="F15" s="858"/>
      <c r="G15" s="858"/>
      <c r="H15" s="858"/>
      <c r="I15" s="858"/>
      <c r="J15" s="858"/>
      <c r="K15" s="858"/>
      <c r="L15" s="858"/>
      <c r="M15" s="858"/>
      <c r="N15" s="859"/>
    </row>
    <row r="16" spans="1:23" ht="12.75" customHeight="1" x14ac:dyDescent="0.2">
      <c r="C16" s="210"/>
      <c r="D16" s="211" t="s">
        <v>139</v>
      </c>
      <c r="E16" s="858" t="str">
        <f>Translations!$C$238</f>
        <v xml:space="preserve">Fuentes de datos </v>
      </c>
      <c r="F16" s="858"/>
      <c r="G16" s="858"/>
      <c r="H16" s="858"/>
      <c r="I16" s="858"/>
      <c r="J16" s="858"/>
      <c r="K16" s="858"/>
      <c r="L16" s="858"/>
      <c r="M16" s="858"/>
      <c r="N16" s="859"/>
    </row>
    <row r="17" spans="1:23" ht="12.75" customHeight="1" x14ac:dyDescent="0.2">
      <c r="C17" s="210"/>
      <c r="D17" s="211" t="s">
        <v>139</v>
      </c>
      <c r="E17" s="858" t="str">
        <f>Translations!$C$239</f>
        <v xml:space="preserve">Fórmulas de cálculo </v>
      </c>
      <c r="F17" s="858"/>
      <c r="G17" s="858"/>
      <c r="H17" s="858"/>
      <c r="I17" s="858"/>
      <c r="J17" s="858"/>
      <c r="K17" s="858"/>
      <c r="L17" s="858"/>
      <c r="M17" s="858"/>
      <c r="N17" s="859"/>
    </row>
    <row r="18" spans="1:23" ht="12.75" customHeight="1" x14ac:dyDescent="0.2">
      <c r="C18" s="210"/>
      <c r="D18" s="211" t="s">
        <v>139</v>
      </c>
      <c r="E18" s="858" t="str">
        <f>Translations!$C$240</f>
        <v xml:space="preserve">Factores de cálculo pertinentes, incluida la unidad de medida </v>
      </c>
      <c r="F18" s="858"/>
      <c r="G18" s="858"/>
      <c r="H18" s="858"/>
      <c r="I18" s="858"/>
      <c r="J18" s="858"/>
      <c r="K18" s="858"/>
      <c r="L18" s="858"/>
      <c r="M18" s="858"/>
      <c r="N18" s="859"/>
    </row>
    <row r="19" spans="1:23" ht="12.75" customHeight="1" x14ac:dyDescent="0.2">
      <c r="C19" s="210"/>
      <c r="D19" s="211" t="s">
        <v>139</v>
      </c>
      <c r="E19" s="858" t="str">
        <f>Translations!$C$241</f>
        <v xml:space="preserve">Controles horizontales y verticales para confirmar los datos </v>
      </c>
      <c r="F19" s="858"/>
      <c r="G19" s="858"/>
      <c r="H19" s="858"/>
      <c r="I19" s="858"/>
      <c r="J19" s="858"/>
      <c r="K19" s="858"/>
      <c r="L19" s="858"/>
      <c r="M19" s="858"/>
      <c r="N19" s="859"/>
    </row>
    <row r="20" spans="1:23" ht="12.75" customHeight="1" x14ac:dyDescent="0.2">
      <c r="C20" s="210"/>
      <c r="D20" s="211" t="s">
        <v>139</v>
      </c>
      <c r="E20" s="858" t="str">
        <f>Translations!$C$242</f>
        <v>Procedimientos que respalden los planes de muestreo</v>
      </c>
      <c r="F20" s="858"/>
      <c r="G20" s="858"/>
      <c r="H20" s="858"/>
      <c r="I20" s="858"/>
      <c r="J20" s="858"/>
      <c r="K20" s="858"/>
      <c r="L20" s="858"/>
      <c r="M20" s="858"/>
      <c r="N20" s="859"/>
    </row>
    <row r="21" spans="1:23" ht="12.75" customHeight="1" x14ac:dyDescent="0.2">
      <c r="C21" s="210"/>
      <c r="D21" s="211" t="s">
        <v>139</v>
      </c>
      <c r="E21" s="858" t="str">
        <f>Translations!$C$243</f>
        <v>Equipo de medición utilizado con referencia al diagrama correspondiente y una descripción de su instalación y mantenimiento</v>
      </c>
      <c r="F21" s="858"/>
      <c r="G21" s="858"/>
      <c r="H21" s="858"/>
      <c r="I21" s="858"/>
      <c r="J21" s="858"/>
      <c r="K21" s="858"/>
      <c r="L21" s="858"/>
      <c r="M21" s="858"/>
      <c r="N21" s="859"/>
    </row>
    <row r="22" spans="1:23" ht="12.75" customHeight="1" x14ac:dyDescent="0.2">
      <c r="C22" s="210"/>
      <c r="D22" s="211" t="s">
        <v>139</v>
      </c>
      <c r="E22" s="858" t="str">
        <f>Translations!$C$244</f>
        <v>Lista de laboratorios responsables de efectuar los procedimientos analíticos</v>
      </c>
      <c r="F22" s="858"/>
      <c r="G22" s="858"/>
      <c r="H22" s="858"/>
      <c r="I22" s="858"/>
      <c r="J22" s="858"/>
      <c r="K22" s="858"/>
      <c r="L22" s="858"/>
      <c r="M22" s="858"/>
      <c r="N22" s="859"/>
    </row>
    <row r="23" spans="1:23" ht="5.0999999999999996" customHeight="1" x14ac:dyDescent="0.2">
      <c r="C23" s="210"/>
      <c r="D23" s="249"/>
      <c r="E23" s="212"/>
      <c r="F23" s="212"/>
      <c r="G23" s="212"/>
      <c r="H23" s="212"/>
      <c r="I23" s="212"/>
      <c r="J23" s="212"/>
      <c r="K23" s="212"/>
      <c r="L23" s="212"/>
      <c r="M23" s="212"/>
      <c r="N23" s="213"/>
    </row>
    <row r="24" spans="1:23" ht="26.25" customHeight="1" x14ac:dyDescent="0.2">
      <c r="C24" s="210"/>
      <c r="D24" s="856" t="str">
        <f>Translations!$C$245</f>
        <v>La descripción deberá incluir el resultado de una evaluación simplificada de la incertidumbre de conformidad con el artículo 7, apartado 2 (cuando sea necesaria dicha evaluación)</v>
      </c>
      <c r="E24" s="856"/>
      <c r="F24" s="856"/>
      <c r="G24" s="856"/>
      <c r="H24" s="856"/>
      <c r="I24" s="856"/>
      <c r="J24" s="856"/>
      <c r="K24" s="856"/>
      <c r="L24" s="856"/>
      <c r="M24" s="856"/>
      <c r="N24" s="857"/>
    </row>
    <row r="25" spans="1:23" ht="12.75" customHeight="1" x14ac:dyDescent="0.2">
      <c r="C25" s="210"/>
      <c r="D25" s="856" t="str">
        <f>Translations!$C$246</f>
        <v>Para cada fórmula de cálculo, el plan deberá incluir un ejemplo con datos reales.</v>
      </c>
      <c r="E25" s="856"/>
      <c r="F25" s="856"/>
      <c r="G25" s="856"/>
      <c r="H25" s="856"/>
      <c r="I25" s="856"/>
      <c r="J25" s="856"/>
      <c r="K25" s="856"/>
      <c r="L25" s="856"/>
      <c r="M25" s="856"/>
      <c r="N25" s="857"/>
    </row>
    <row r="26" spans="1:23" ht="5.0999999999999996" customHeight="1" thickBot="1" x14ac:dyDescent="0.25">
      <c r="C26" s="214"/>
      <c r="D26" s="215"/>
      <c r="E26" s="215"/>
      <c r="F26" s="215"/>
      <c r="G26" s="215"/>
      <c r="H26" s="215"/>
      <c r="I26" s="215"/>
      <c r="J26" s="215"/>
      <c r="K26" s="215"/>
      <c r="L26" s="215"/>
      <c r="M26" s="215"/>
      <c r="N26" s="216"/>
    </row>
    <row r="27" spans="1:23" s="19" customFormat="1" ht="12.75" x14ac:dyDescent="0.2">
      <c r="A27" s="17"/>
      <c r="B27" s="35"/>
      <c r="C27" s="35"/>
      <c r="D27" s="35"/>
      <c r="E27" s="35"/>
      <c r="F27" s="35"/>
      <c r="G27" s="35"/>
      <c r="H27" s="35"/>
      <c r="I27" s="35"/>
      <c r="J27" s="35"/>
      <c r="K27" s="35"/>
      <c r="L27" s="35"/>
      <c r="M27" s="35"/>
      <c r="N27" s="35"/>
      <c r="O27" s="35"/>
      <c r="P27" s="21"/>
      <c r="Q27" s="21"/>
      <c r="R27" s="22"/>
      <c r="S27" s="22"/>
      <c r="T27" s="21"/>
      <c r="U27" s="21"/>
      <c r="V27" s="21"/>
      <c r="W27" s="21"/>
    </row>
    <row r="28" spans="1:23" ht="16.5" customHeight="1" x14ac:dyDescent="0.2">
      <c r="C28" s="241" t="s">
        <v>25</v>
      </c>
      <c r="D28" s="768" t="str">
        <f>Translations!$C$294</f>
        <v>Subinstalaciones con referencia de producto</v>
      </c>
      <c r="E28" s="768"/>
      <c r="F28" s="768"/>
      <c r="G28" s="768"/>
      <c r="H28" s="768"/>
      <c r="I28" s="768"/>
      <c r="J28" s="768"/>
      <c r="K28" s="768"/>
      <c r="L28" s="768"/>
      <c r="M28" s="768"/>
      <c r="N28" s="768"/>
    </row>
    <row r="29" spans="1:23" s="19" customFormat="1" ht="5.0999999999999996" customHeight="1" thickBot="1" x14ac:dyDescent="0.25">
      <c r="A29" s="17"/>
      <c r="B29" s="35"/>
      <c r="C29" s="162"/>
      <c r="D29" s="162"/>
      <c r="E29" s="162"/>
      <c r="F29" s="162"/>
      <c r="G29" s="162"/>
      <c r="H29" s="162"/>
      <c r="I29" s="162"/>
      <c r="J29" s="162"/>
      <c r="K29" s="162"/>
      <c r="L29" s="162"/>
      <c r="M29" s="162"/>
      <c r="N29" s="162"/>
      <c r="O29" s="35"/>
      <c r="P29" s="21"/>
      <c r="Q29" s="21"/>
      <c r="R29" s="22"/>
      <c r="S29" s="22"/>
      <c r="T29" s="21"/>
      <c r="U29" s="21"/>
      <c r="V29" s="21"/>
      <c r="W29" s="21"/>
    </row>
    <row r="30" spans="1:23" s="240" customFormat="1" ht="15" customHeight="1" thickBot="1" x14ac:dyDescent="0.25">
      <c r="A30" s="239"/>
      <c r="B30" s="167"/>
      <c r="C30" s="238">
        <v>1</v>
      </c>
      <c r="D30" s="934" t="str">
        <f>Translations!$C$295</f>
        <v>Subinstalación con referencia de producto:</v>
      </c>
      <c r="E30" s="935"/>
      <c r="F30" s="935"/>
      <c r="G30" s="935"/>
      <c r="H30" s="935"/>
      <c r="I30" s="936" t="str">
        <f>IF(INDEX(CNTR_SubInstListIsProdBM,$C30),INDEX(CNTR_SubInstListNames,$C30),"")</f>
        <v/>
      </c>
      <c r="J30" s="937"/>
      <c r="K30" s="937"/>
      <c r="L30" s="937"/>
      <c r="M30" s="937"/>
      <c r="N30" s="938"/>
      <c r="O30" s="35"/>
      <c r="P30" s="372">
        <v>1</v>
      </c>
      <c r="Q30" s="244"/>
      <c r="R30" s="261"/>
      <c r="S30" s="261"/>
      <c r="T30" s="261"/>
      <c r="U30" s="239"/>
      <c r="V30" s="354" t="s">
        <v>318</v>
      </c>
      <c r="W30" s="355" t="b">
        <f>AND(CNTR_ExistSubInstEntries,I30="")</f>
        <v>0</v>
      </c>
    </row>
    <row r="31" spans="1:23" ht="12.75" customHeight="1" thickBot="1" x14ac:dyDescent="0.25">
      <c r="C31" s="235"/>
      <c r="D31" s="236"/>
      <c r="E31" s="939" t="str">
        <f>Translations!$C$296</f>
        <v>El nombre de la subinstalación con referencia de producto se muestra automáticamente a partir de los datos introducidos en la hoja «C_InstallationDescription».</v>
      </c>
      <c r="F31" s="940"/>
      <c r="G31" s="940"/>
      <c r="H31" s="940"/>
      <c r="I31" s="940"/>
      <c r="J31" s="940"/>
      <c r="K31" s="940"/>
      <c r="L31" s="940"/>
      <c r="M31" s="940"/>
      <c r="N31" s="941"/>
    </row>
    <row r="32" spans="1:23" ht="5.0999999999999996" customHeight="1" x14ac:dyDescent="0.2">
      <c r="C32" s="223"/>
      <c r="N32" s="224"/>
    </row>
    <row r="33" spans="1:23" ht="12.75" customHeight="1" x14ac:dyDescent="0.2">
      <c r="C33" s="223"/>
      <c r="D33" s="15" t="s">
        <v>26</v>
      </c>
      <c r="E33" s="727" t="str">
        <f>Translations!$C$297</f>
        <v>Límites del sistema de la subinstalación</v>
      </c>
      <c r="F33" s="727"/>
      <c r="G33" s="727"/>
      <c r="H33" s="727"/>
      <c r="I33" s="727"/>
      <c r="J33" s="727"/>
      <c r="K33" s="727"/>
      <c r="L33" s="727"/>
      <c r="M33" s="727"/>
      <c r="N33" s="942"/>
    </row>
    <row r="34" spans="1:23" ht="5.0999999999999996" customHeight="1" x14ac:dyDescent="0.2">
      <c r="C34" s="223"/>
      <c r="N34" s="224"/>
    </row>
    <row r="35" spans="1:23" ht="12.75" customHeight="1" x14ac:dyDescent="0.2">
      <c r="C35" s="223"/>
      <c r="D35" s="24" t="s">
        <v>32</v>
      </c>
      <c r="E35" s="843" t="str">
        <f>Translations!$C$249</f>
        <v>Información sobre la metodología empleada</v>
      </c>
      <c r="F35" s="843"/>
      <c r="G35" s="843"/>
      <c r="H35" s="843"/>
      <c r="I35" s="843"/>
      <c r="J35" s="843"/>
      <c r="K35" s="843"/>
      <c r="L35" s="843"/>
      <c r="M35" s="843"/>
      <c r="N35" s="949"/>
    </row>
    <row r="36" spans="1:23" ht="12.75" customHeight="1" x14ac:dyDescent="0.2">
      <c r="C36" s="223"/>
      <c r="D36" s="24"/>
      <c r="E36" s="694" t="str">
        <f>Translations!$C$298</f>
        <v>Tal y como se exige en el anexo VI, sección 2, letra b), describa los límites del sistema de esta subinstalación mencionando los aspectos siguientes:</v>
      </c>
      <c r="F36" s="694"/>
      <c r="G36" s="694"/>
      <c r="H36" s="694"/>
      <c r="I36" s="694"/>
      <c r="J36" s="694"/>
      <c r="K36" s="694"/>
      <c r="L36" s="694"/>
      <c r="M36" s="694"/>
      <c r="N36" s="973"/>
    </row>
    <row r="37" spans="1:23" ht="12.75" customHeight="1" x14ac:dyDescent="0.2">
      <c r="C37" s="223"/>
      <c r="D37" s="24"/>
      <c r="E37" s="36" t="s">
        <v>139</v>
      </c>
      <c r="F37" s="839" t="str">
        <f>Translations!$C$299</f>
        <v xml:space="preserve">unidades técnicas incluidas, </v>
      </c>
      <c r="G37" s="842"/>
      <c r="H37" s="842"/>
      <c r="I37" s="842"/>
      <c r="J37" s="842"/>
      <c r="K37" s="842"/>
      <c r="L37" s="842"/>
      <c r="M37" s="842"/>
      <c r="N37" s="927"/>
    </row>
    <row r="38" spans="1:23" ht="12.75" customHeight="1" x14ac:dyDescent="0.2">
      <c r="C38" s="223"/>
      <c r="D38" s="24"/>
      <c r="E38" s="36" t="s">
        <v>139</v>
      </c>
      <c r="F38" s="839" t="str">
        <f>Translations!$C$300</f>
        <v xml:space="preserve">procesos realizados, </v>
      </c>
      <c r="G38" s="842"/>
      <c r="H38" s="842"/>
      <c r="I38" s="842"/>
      <c r="J38" s="842"/>
      <c r="K38" s="842"/>
      <c r="L38" s="842"/>
      <c r="M38" s="842"/>
      <c r="N38" s="927"/>
    </row>
    <row r="39" spans="1:23" ht="12.75" customHeight="1" x14ac:dyDescent="0.2">
      <c r="C39" s="223"/>
      <c r="D39" s="24"/>
      <c r="E39" s="36" t="s">
        <v>139</v>
      </c>
      <c r="F39" s="839" t="str">
        <f>Translations!$C$301</f>
        <v>materiales y combustibles de base,</v>
      </c>
      <c r="G39" s="842"/>
      <c r="H39" s="842"/>
      <c r="I39" s="842"/>
      <c r="J39" s="842"/>
      <c r="K39" s="842"/>
      <c r="L39" s="842"/>
      <c r="M39" s="842"/>
      <c r="N39" s="927"/>
    </row>
    <row r="40" spans="1:23" ht="12.75" customHeight="1" x14ac:dyDescent="0.2">
      <c r="C40" s="223"/>
      <c r="D40" s="24"/>
      <c r="E40" s="36" t="s">
        <v>139</v>
      </c>
      <c r="F40" s="839" t="str">
        <f>Translations!$C$302</f>
        <v>productos y producciones atribuidos.</v>
      </c>
      <c r="G40" s="842"/>
      <c r="H40" s="842"/>
      <c r="I40" s="842"/>
      <c r="J40" s="842"/>
      <c r="K40" s="842"/>
      <c r="L40" s="842"/>
      <c r="M40" s="842"/>
      <c r="N40" s="927"/>
    </row>
    <row r="41" spans="1:23" ht="25.5" customHeight="1" x14ac:dyDescent="0.2">
      <c r="C41" s="223"/>
      <c r="D41" s="24"/>
      <c r="E41" s="694" t="str">
        <f>Translations!$C$303</f>
        <v>Describa también la importación o exportación de cualquier producto intermedio con referencia de producto [anexo IV, sección 1.6 y sección 3.1, letra l), de las FAR] y el modo de cuantificar las cantidades respectivas.</v>
      </c>
      <c r="F41" s="694"/>
      <c r="G41" s="694"/>
      <c r="H41" s="694"/>
      <c r="I41" s="694"/>
      <c r="J41" s="694"/>
      <c r="K41" s="694"/>
      <c r="L41" s="694"/>
      <c r="M41" s="694"/>
      <c r="N41" s="973"/>
    </row>
    <row r="42" spans="1:23" s="308" customFormat="1" ht="12.75" customHeight="1" x14ac:dyDescent="0.25">
      <c r="A42" s="307"/>
      <c r="B42" s="15"/>
      <c r="C42" s="305"/>
      <c r="D42" s="306"/>
      <c r="E42" s="766" t="str">
        <f>Translations!$C$304</f>
        <v>Si esta información ya se describe con suficiente detalle en la sección C.II, limítese a hacer referencia a dicha sección y pase a los puntos siguientes.</v>
      </c>
      <c r="F42" s="766"/>
      <c r="G42" s="766"/>
      <c r="H42" s="766"/>
      <c r="I42" s="766"/>
      <c r="J42" s="766"/>
      <c r="K42" s="766"/>
      <c r="L42" s="766"/>
      <c r="M42" s="766"/>
      <c r="N42" s="970"/>
      <c r="O42" s="35"/>
      <c r="P42" s="307"/>
      <c r="Q42" s="307"/>
      <c r="R42" s="307"/>
      <c r="S42" s="307"/>
      <c r="T42" s="307"/>
      <c r="U42" s="307"/>
      <c r="V42" s="307"/>
      <c r="W42" s="307"/>
    </row>
    <row r="43" spans="1:23" ht="50.1" customHeight="1" x14ac:dyDescent="0.2">
      <c r="C43" s="223"/>
      <c r="D43" s="24"/>
      <c r="E43" s="953"/>
      <c r="F43" s="954"/>
      <c r="G43" s="954"/>
      <c r="H43" s="954"/>
      <c r="I43" s="954"/>
      <c r="J43" s="954"/>
      <c r="K43" s="954"/>
      <c r="L43" s="954"/>
      <c r="M43" s="954"/>
      <c r="N43" s="955"/>
    </row>
    <row r="44" spans="1:23" ht="5.0999999999999996" customHeight="1" x14ac:dyDescent="0.2">
      <c r="C44" s="223"/>
      <c r="D44" s="24"/>
      <c r="N44" s="224"/>
    </row>
    <row r="45" spans="1:23" ht="12.75" customHeight="1" x14ac:dyDescent="0.2">
      <c r="C45" s="223"/>
      <c r="D45" s="24" t="s">
        <v>33</v>
      </c>
      <c r="E45" s="956" t="str">
        <f>Translations!$C$210</f>
        <v>Referencia a archivos externos (si procede)</v>
      </c>
      <c r="F45" s="956"/>
      <c r="G45" s="956"/>
      <c r="H45" s="956"/>
      <c r="I45" s="956"/>
      <c r="J45" s="957"/>
      <c r="K45" s="826"/>
      <c r="L45" s="826"/>
      <c r="M45" s="826"/>
      <c r="N45" s="826"/>
    </row>
    <row r="46" spans="1:23" ht="5.0999999999999996" customHeight="1" x14ac:dyDescent="0.2">
      <c r="C46" s="223"/>
      <c r="D46" s="24"/>
      <c r="N46" s="224"/>
    </row>
    <row r="47" spans="1:23" ht="12.75" customHeight="1" x14ac:dyDescent="0.2">
      <c r="C47" s="223"/>
      <c r="D47" s="24" t="s">
        <v>34</v>
      </c>
      <c r="E47" s="956" t="str">
        <f>Translations!$C$305</f>
        <v>Referencia a un diagrama de flujo detallado aparte (si procede)</v>
      </c>
      <c r="F47" s="956"/>
      <c r="G47" s="956"/>
      <c r="H47" s="956"/>
      <c r="I47" s="956"/>
      <c r="J47" s="957"/>
      <c r="K47" s="826"/>
      <c r="L47" s="826"/>
      <c r="M47" s="826"/>
      <c r="N47" s="826"/>
    </row>
    <row r="48" spans="1:23" ht="12.75" customHeight="1" x14ac:dyDescent="0.2">
      <c r="C48" s="223"/>
      <c r="D48" s="24"/>
      <c r="E48" s="694" t="str">
        <f>Translations!$C$306</f>
        <v>Si se trata de una subinstalación más compleja, proporcione un diagrama de flujo detallado [en caso de no haberlo incluido en el .i) supra].</v>
      </c>
      <c r="F48" s="694"/>
      <c r="G48" s="694"/>
      <c r="H48" s="694"/>
      <c r="I48" s="694"/>
      <c r="J48" s="694"/>
      <c r="K48" s="694"/>
      <c r="L48" s="694"/>
      <c r="M48" s="694"/>
      <c r="N48" s="973"/>
    </row>
    <row r="49" spans="1:23" ht="5.0999999999999996" customHeight="1" x14ac:dyDescent="0.2">
      <c r="C49" s="227"/>
      <c r="D49" s="228"/>
      <c r="E49" s="229"/>
      <c r="F49" s="229"/>
      <c r="G49" s="229"/>
      <c r="H49" s="229"/>
      <c r="I49" s="229"/>
      <c r="J49" s="229"/>
      <c r="K49" s="229"/>
      <c r="L49" s="229"/>
      <c r="M49" s="229"/>
      <c r="N49" s="230"/>
    </row>
    <row r="50" spans="1:23" ht="5.0999999999999996" customHeight="1" x14ac:dyDescent="0.2">
      <c r="C50" s="223"/>
      <c r="D50" s="24"/>
      <c r="N50" s="224"/>
    </row>
    <row r="51" spans="1:23" ht="12.75" customHeight="1" x14ac:dyDescent="0.2">
      <c r="C51" s="223"/>
      <c r="D51" s="15" t="s">
        <v>27</v>
      </c>
      <c r="E51" s="727" t="str">
        <f>Translations!$C$307</f>
        <v>Método para determinar los niveles anuales de producción (= actividad)</v>
      </c>
      <c r="F51" s="727"/>
      <c r="G51" s="727"/>
      <c r="H51" s="727"/>
      <c r="I51" s="727"/>
      <c r="J51" s="727"/>
      <c r="K51" s="727"/>
      <c r="L51" s="727"/>
      <c r="M51" s="727"/>
      <c r="N51" s="942"/>
    </row>
    <row r="52" spans="1:23" ht="5.0999999999999996" customHeight="1" x14ac:dyDescent="0.2">
      <c r="C52" s="223"/>
      <c r="D52" s="15"/>
      <c r="E52" s="24"/>
      <c r="F52" s="24"/>
      <c r="G52" s="24"/>
      <c r="H52" s="24"/>
      <c r="I52" s="24"/>
      <c r="J52" s="24"/>
      <c r="K52" s="24"/>
      <c r="L52" s="24"/>
      <c r="M52" s="24"/>
      <c r="N52" s="452"/>
    </row>
    <row r="53" spans="1:23" ht="12.75" customHeight="1" x14ac:dyDescent="0.2">
      <c r="C53" s="223"/>
      <c r="D53" s="24" t="s">
        <v>32</v>
      </c>
      <c r="E53" s="843" t="str">
        <f>Translations!$C$249</f>
        <v>Información sobre la metodología empleada</v>
      </c>
      <c r="F53" s="843"/>
      <c r="G53" s="843"/>
      <c r="H53" s="843"/>
      <c r="I53" s="843"/>
      <c r="J53" s="843"/>
      <c r="K53" s="843"/>
      <c r="L53" s="843"/>
      <c r="M53" s="843"/>
      <c r="N53" s="949"/>
    </row>
    <row r="54" spans="1:23" ht="12.75" customHeight="1" x14ac:dyDescent="0.2">
      <c r="C54" s="223"/>
      <c r="D54" s="15"/>
      <c r="E54" s="766" t="str">
        <f>Translations!$C$308</f>
        <v>A efectos concretos de la recogida de datos de las NIMs, la presente sección debe comprender todos los datos proporcionados en la sección F, letra a), en el formulario del «informe sobre datos los de referencia».</v>
      </c>
      <c r="F54" s="845"/>
      <c r="G54" s="845"/>
      <c r="H54" s="845"/>
      <c r="I54" s="845"/>
      <c r="J54" s="845"/>
      <c r="K54" s="845"/>
      <c r="L54" s="845"/>
      <c r="M54" s="845"/>
      <c r="N54" s="979"/>
    </row>
    <row r="55" spans="1:23" ht="12.75" customHeight="1" x14ac:dyDescent="0.2">
      <c r="C55" s="223"/>
      <c r="D55" s="24"/>
      <c r="E55" s="694" t="str">
        <f>Translations!$C$250</f>
        <v>Seleccione a continuación:</v>
      </c>
      <c r="F55" s="695"/>
      <c r="G55" s="695"/>
      <c r="H55" s="695"/>
      <c r="I55" s="695"/>
      <c r="J55" s="695"/>
      <c r="K55" s="695"/>
      <c r="L55" s="695"/>
      <c r="M55" s="695"/>
      <c r="N55" s="968"/>
    </row>
    <row r="56" spans="1:23" ht="12.75" customHeight="1" x14ac:dyDescent="0.2">
      <c r="C56" s="223"/>
      <c r="D56" s="24"/>
      <c r="E56" s="36" t="s">
        <v>139</v>
      </c>
      <c r="F56" s="839" t="str">
        <f>Translations!$C$251</f>
        <v>La fuente de datos utilizada para las cantidades con arreglo al anexo VII, sección 4.4, de las FAR.</v>
      </c>
      <c r="G56" s="842"/>
      <c r="H56" s="842"/>
      <c r="I56" s="842"/>
      <c r="J56" s="842"/>
      <c r="K56" s="842"/>
      <c r="L56" s="842"/>
      <c r="M56" s="842"/>
      <c r="N56" s="927"/>
    </row>
    <row r="57" spans="1:23" ht="25.5" customHeight="1" x14ac:dyDescent="0.2">
      <c r="C57" s="223"/>
      <c r="D57" s="24"/>
      <c r="E57" s="36"/>
      <c r="F57" s="839" t="str">
        <f>Translations!$C$253</f>
        <v>Dado que puede haber más de una fuente de datos, el formulario permite indicar hasta tres. Si hubiera aún más fuentes de datos, seleccione las tres principales y explique el resto en la descripción de la metodología.</v>
      </c>
      <c r="G57" s="842"/>
      <c r="H57" s="842"/>
      <c r="I57" s="842"/>
      <c r="J57" s="842"/>
      <c r="K57" s="842"/>
      <c r="L57" s="842"/>
      <c r="M57" s="842"/>
      <c r="N57" s="927"/>
    </row>
    <row r="58" spans="1:23" ht="12.75" customHeight="1" x14ac:dyDescent="0.2">
      <c r="C58" s="223"/>
      <c r="D58" s="24"/>
      <c r="E58" s="36" t="s">
        <v>139</v>
      </c>
      <c r="F58" s="839" t="str">
        <f>Translations!$C$309</f>
        <v>El método utilizado para determinar las cantidades anuales con arreglo al anexo VII, sección 5, de las FAR.</v>
      </c>
      <c r="G58" s="842"/>
      <c r="H58" s="842"/>
      <c r="I58" s="842"/>
      <c r="J58" s="842"/>
      <c r="K58" s="842"/>
      <c r="L58" s="842"/>
      <c r="M58" s="842"/>
      <c r="N58" s="927"/>
    </row>
    <row r="59" spans="1:23" s="263" customFormat="1" ht="25.5" customHeight="1" x14ac:dyDescent="0.25">
      <c r="A59" s="261"/>
      <c r="B59" s="118"/>
      <c r="C59" s="223"/>
      <c r="D59" s="119"/>
      <c r="E59" s="120"/>
      <c r="F59" s="120"/>
      <c r="G59" s="120"/>
      <c r="H59" s="120"/>
      <c r="I59" s="844" t="str">
        <f>Translations!$C$254</f>
        <v>Fuente de datos</v>
      </c>
      <c r="J59" s="844"/>
      <c r="K59" s="844" t="str">
        <f>Translations!$C$255</f>
        <v>Otra fuente de datos (si procede)</v>
      </c>
      <c r="L59" s="844"/>
      <c r="M59" s="844" t="str">
        <f>Translations!$C$255</f>
        <v>Otra fuente de datos (si procede)</v>
      </c>
      <c r="N59" s="844"/>
      <c r="O59" s="35"/>
      <c r="P59" s="261"/>
      <c r="Q59" s="261"/>
      <c r="R59" s="261"/>
      <c r="S59" s="261"/>
      <c r="T59" s="261"/>
      <c r="U59" s="261"/>
      <c r="V59" s="261"/>
      <c r="W59" s="261"/>
    </row>
    <row r="60" spans="1:23" ht="12.75" customHeight="1" x14ac:dyDescent="0.2">
      <c r="C60" s="223"/>
      <c r="D60" s="24"/>
      <c r="E60" s="117" t="s">
        <v>302</v>
      </c>
      <c r="F60" s="850" t="str">
        <f>Translations!$C$310</f>
        <v>Cantidades de productos</v>
      </c>
      <c r="G60" s="850"/>
      <c r="H60" s="851"/>
      <c r="I60" s="852"/>
      <c r="J60" s="853"/>
      <c r="K60" s="854"/>
      <c r="L60" s="855"/>
      <c r="M60" s="854"/>
      <c r="N60" s="871"/>
    </row>
    <row r="61" spans="1:23" ht="5.0999999999999996" customHeight="1" x14ac:dyDescent="0.2">
      <c r="C61" s="223"/>
      <c r="D61" s="24"/>
      <c r="E61" s="117"/>
      <c r="F61" s="456"/>
      <c r="G61" s="456"/>
      <c r="H61" s="456"/>
      <c r="I61" s="456"/>
      <c r="J61" s="456"/>
      <c r="K61" s="456"/>
      <c r="L61" s="456"/>
      <c r="M61" s="456"/>
      <c r="N61" s="457"/>
    </row>
    <row r="62" spans="1:23" ht="12.75" customHeight="1" x14ac:dyDescent="0.2">
      <c r="C62" s="223"/>
      <c r="D62" s="24"/>
      <c r="E62" s="117" t="s">
        <v>303</v>
      </c>
      <c r="F62" s="850" t="str">
        <f>Translations!$C$311</f>
        <v>Cantidades anuales de productos</v>
      </c>
      <c r="G62" s="850"/>
      <c r="H62" s="851"/>
      <c r="I62" s="909"/>
      <c r="J62" s="909"/>
      <c r="K62" s="909"/>
      <c r="L62" s="909"/>
      <c r="M62" s="909"/>
      <c r="N62" s="909"/>
    </row>
    <row r="63" spans="1:23" ht="5.0999999999999996" customHeight="1" x14ac:dyDescent="0.2">
      <c r="C63" s="223"/>
      <c r="D63" s="24"/>
      <c r="N63" s="224"/>
    </row>
    <row r="64" spans="1:23" s="19" customFormat="1" ht="12.75" customHeight="1" x14ac:dyDescent="0.25">
      <c r="A64" s="17"/>
      <c r="B64" s="193"/>
      <c r="C64" s="225"/>
      <c r="D64" s="37"/>
      <c r="E64" s="117" t="s">
        <v>304</v>
      </c>
      <c r="F64" s="850" t="str">
        <f>Translations!$C$312</f>
        <v>Requisitos de notificación específicos:</v>
      </c>
      <c r="G64" s="850"/>
      <c r="H64" s="851"/>
      <c r="I64" s="876" t="str">
        <f>IF(I30="","",HYPERLINK(INDEX(EUconst_BMlistSpecialJumpTable,MATCH(I30,EUconst_BMlistNames,0)),INDEX(EUconst_BMlistSpecialReporting,MATCH(I30,EUconst_BMlistNames,0))))</f>
        <v/>
      </c>
      <c r="J64" s="877"/>
      <c r="K64" s="877"/>
      <c r="L64" s="877"/>
      <c r="M64" s="877"/>
      <c r="N64" s="878"/>
      <c r="O64" s="35"/>
      <c r="P64" s="194" t="s">
        <v>291</v>
      </c>
      <c r="Q64" s="195" t="str">
        <f>IF(I30="","",IF(AND(INDEX(EUconst_BMlistSpecialJumpTable,MATCH(I30,EUconst_BMlistNames,0))&lt;&gt;"",INDEX(EUconst_BMlistMainNumberOfBM,MATCH(I30,EUconst_BMlistNames,0))&lt;&gt;47),TRUE,FALSE))</f>
        <v/>
      </c>
      <c r="R64" s="22"/>
      <c r="S64" s="22"/>
      <c r="T64" s="21"/>
      <c r="U64" s="21"/>
      <c r="V64" s="21"/>
      <c r="W64" s="21"/>
    </row>
    <row r="65" spans="1:23" s="19" customFormat="1" ht="12.75" customHeight="1" x14ac:dyDescent="0.25">
      <c r="A65" s="17"/>
      <c r="B65" s="193"/>
      <c r="C65" s="225"/>
      <c r="D65" s="35"/>
      <c r="F65" s="765" t="str">
        <f>Translations!$C$313</f>
        <v>Algunas referencias de producto exigen que se proporcione cierta información específica (p. ej., valores CWT). En ese caso, aparecerá aquí un mensaje generado automáticamente.</v>
      </c>
      <c r="G65" s="765"/>
      <c r="H65" s="765"/>
      <c r="I65" s="765"/>
      <c r="J65" s="765"/>
      <c r="K65" s="765"/>
      <c r="L65" s="765"/>
      <c r="M65" s="765"/>
      <c r="N65" s="931"/>
      <c r="O65" s="35"/>
      <c r="P65" s="22"/>
      <c r="Q65" s="21"/>
      <c r="R65" s="22"/>
      <c r="S65" s="22"/>
      <c r="T65" s="21"/>
      <c r="U65" s="21"/>
      <c r="V65" s="21"/>
      <c r="W65" s="21"/>
    </row>
    <row r="66" spans="1:23" ht="12.75" customHeight="1" x14ac:dyDescent="0.2">
      <c r="C66" s="223"/>
      <c r="D66" s="24"/>
      <c r="E66" s="117" t="s">
        <v>305</v>
      </c>
      <c r="F66" s="640" t="str">
        <f>Translations!$C$257</f>
        <v>Descripción de la metodología aplicada</v>
      </c>
      <c r="G66" s="640"/>
      <c r="H66" s="640"/>
      <c r="I66" s="640"/>
      <c r="J66" s="640"/>
      <c r="K66" s="640"/>
      <c r="L66" s="640"/>
      <c r="M66" s="640"/>
      <c r="N66" s="921"/>
    </row>
    <row r="67" spans="1:23" ht="12.75" customHeight="1" x14ac:dyDescent="0.2">
      <c r="C67" s="223"/>
      <c r="D67" s="24"/>
      <c r="E67" s="117"/>
      <c r="F67" s="913" t="str">
        <f>IF(I30&lt;&gt;"",HYPERLINK("#" &amp; Q67,EUConst_MsgDescription),"")</f>
        <v/>
      </c>
      <c r="G67" s="887"/>
      <c r="H67" s="887"/>
      <c r="I67" s="887"/>
      <c r="J67" s="887"/>
      <c r="K67" s="887"/>
      <c r="L67" s="887"/>
      <c r="M67" s="887"/>
      <c r="N67" s="888"/>
      <c r="P67" s="21" t="s">
        <v>170</v>
      </c>
      <c r="Q67" s="370" t="str">
        <f>"#"&amp;ADDRESS(ROW($C$11),COLUMN($C$11))</f>
        <v>#$C$11</v>
      </c>
    </row>
    <row r="68" spans="1:23" ht="5.0999999999999996" customHeight="1" x14ac:dyDescent="0.2">
      <c r="C68" s="223"/>
      <c r="D68" s="24"/>
      <c r="E68" s="23"/>
      <c r="F68" s="765"/>
      <c r="G68" s="765"/>
      <c r="H68" s="765"/>
      <c r="I68" s="765"/>
      <c r="J68" s="765"/>
      <c r="K68" s="765"/>
      <c r="L68" s="765"/>
      <c r="M68" s="765"/>
      <c r="N68" s="931"/>
    </row>
    <row r="69" spans="1:23" ht="12.75" customHeight="1" x14ac:dyDescent="0.2">
      <c r="C69" s="223"/>
      <c r="D69" s="24"/>
      <c r="E69" s="24"/>
      <c r="F69" s="765" t="str">
        <f>Translations!$C$314</f>
        <v>Tenga en cuenta la definición y los límites del sistema que se establecen en el anexo I de las FAR y la sección pertinente del documento de orientación n.º 9.</v>
      </c>
      <c r="G69" s="765"/>
      <c r="H69" s="765"/>
      <c r="I69" s="765"/>
      <c r="J69" s="765"/>
      <c r="K69" s="765"/>
      <c r="L69" s="765"/>
      <c r="M69" s="765"/>
      <c r="N69" s="931"/>
    </row>
    <row r="70" spans="1:23" ht="12.75" customHeight="1" x14ac:dyDescent="0.2">
      <c r="C70" s="223"/>
      <c r="D70" s="24"/>
      <c r="E70" s="24"/>
      <c r="F70" s="765" t="str">
        <f>Translations!$C$315</f>
        <v>Si la instalación no ha estado en funcionamiento todos los años, facilite las pruebas necesarias y describa cómo se ha determinado el inicio del funcionamiento normal, si procede.</v>
      </c>
      <c r="G70" s="765"/>
      <c r="H70" s="765"/>
      <c r="I70" s="765"/>
      <c r="J70" s="765"/>
      <c r="K70" s="765"/>
      <c r="L70" s="765"/>
      <c r="M70" s="765"/>
      <c r="N70" s="931"/>
    </row>
    <row r="71" spans="1:23" ht="50.1" customHeight="1" x14ac:dyDescent="0.2">
      <c r="C71" s="223"/>
      <c r="D71" s="23"/>
      <c r="E71" s="264"/>
      <c r="F71" s="852"/>
      <c r="G71" s="853"/>
      <c r="H71" s="853"/>
      <c r="I71" s="853"/>
      <c r="J71" s="853"/>
      <c r="K71" s="853"/>
      <c r="L71" s="853"/>
      <c r="M71" s="853"/>
      <c r="N71" s="867"/>
    </row>
    <row r="72" spans="1:23" ht="5.0999999999999996" customHeight="1" thickBot="1" x14ac:dyDescent="0.25">
      <c r="C72" s="223"/>
      <c r="N72" s="224"/>
    </row>
    <row r="73" spans="1:23" ht="12.75" customHeight="1" x14ac:dyDescent="0.2">
      <c r="C73" s="223"/>
      <c r="D73" s="24"/>
      <c r="E73" s="117"/>
      <c r="F73" s="875" t="str">
        <f>Translations!$C$210</f>
        <v>Referencia a archivos externos (si procede)</v>
      </c>
      <c r="G73" s="875"/>
      <c r="H73" s="875"/>
      <c r="I73" s="875"/>
      <c r="J73" s="875"/>
      <c r="K73" s="826"/>
      <c r="L73" s="826"/>
      <c r="M73" s="826"/>
      <c r="N73" s="826"/>
      <c r="W73" s="265" t="s">
        <v>163</v>
      </c>
    </row>
    <row r="74" spans="1:23" ht="5.0999999999999996" customHeight="1" x14ac:dyDescent="0.2">
      <c r="C74" s="223"/>
      <c r="D74" s="24"/>
      <c r="N74" s="224"/>
      <c r="W74" s="252"/>
    </row>
    <row r="75" spans="1:23" ht="60" customHeight="1" x14ac:dyDescent="0.2">
      <c r="C75" s="223"/>
      <c r="D75" s="24" t="s">
        <v>33</v>
      </c>
      <c r="E75" s="865" t="str">
        <f>Translations!$C$258</f>
        <v>¿Se ha seguido el orden jerárquico?</v>
      </c>
      <c r="F75" s="865"/>
      <c r="G75" s="865"/>
      <c r="H75" s="866"/>
      <c r="I75" s="259"/>
      <c r="J75" s="558" t="str">
        <f>Translations!$C$259</f>
        <v xml:space="preserve"> De no ser así, ¿cuál ha sido el motivo?</v>
      </c>
      <c r="K75" s="852"/>
      <c r="L75" s="853"/>
      <c r="M75" s="853"/>
      <c r="N75" s="867"/>
      <c r="W75" s="257" t="b">
        <f>AND(I75&lt;&gt;"",I75=TRUE)</f>
        <v>0</v>
      </c>
    </row>
    <row r="76" spans="1:23" ht="25.5" customHeight="1" x14ac:dyDescent="0.2">
      <c r="C76" s="223"/>
      <c r="E76" s="694" t="str">
        <f>Translations!$C$260</f>
        <v>Si selecciona «VERDADERO», significa que sí ha usado la fuente de datos de mayor rango en la jerarquía establecida en el anexo VII, sección 4, de las FAR. De no ser así, seleccione «FALSO», escoja el motivo en la lista desplegable y explíquelo con más detalle a continuación. Posibles motivos para no respetar la jerarquía:</v>
      </c>
      <c r="F76" s="695"/>
      <c r="G76" s="695"/>
      <c r="H76" s="695"/>
      <c r="I76" s="695"/>
      <c r="J76" s="695"/>
      <c r="K76" s="695"/>
      <c r="L76" s="695"/>
      <c r="M76" s="695"/>
      <c r="N76" s="968"/>
      <c r="W76" s="266"/>
    </row>
    <row r="77" spans="1:23" ht="25.5" customHeight="1" x14ac:dyDescent="0.2">
      <c r="C77" s="223"/>
      <c r="D77" s="24"/>
      <c r="E77" s="36" t="s">
        <v>139</v>
      </c>
      <c r="F77" s="839" t="str">
        <f>Translations!$C$261</f>
        <v>Evaluación de la incertidumbre: hay otras fuentes de datos que, de acuerdo con la evaluación simplificada de la incertidumbre con arreglo al artículo 7, apartado 2, de las FAR, conllevan una incertidumbre menor.</v>
      </c>
      <c r="G77" s="839"/>
      <c r="H77" s="839"/>
      <c r="I77" s="839"/>
      <c r="J77" s="839"/>
      <c r="K77" s="839"/>
      <c r="L77" s="839"/>
      <c r="M77" s="839"/>
      <c r="N77" s="980"/>
      <c r="W77" s="252"/>
    </row>
    <row r="78" spans="1:23" ht="12.75" customHeight="1" x14ac:dyDescent="0.2">
      <c r="C78" s="223"/>
      <c r="D78" s="24"/>
      <c r="E78" s="36" t="s">
        <v>139</v>
      </c>
      <c r="F78" s="839" t="str">
        <f>Translations!$C$262</f>
        <v>Inviabilidad técnica: es técnicamente inviable usar fuentes de datos mejores.</v>
      </c>
      <c r="G78" s="842"/>
      <c r="H78" s="842"/>
      <c r="I78" s="842"/>
      <c r="J78" s="842"/>
      <c r="K78" s="842"/>
      <c r="L78" s="842"/>
      <c r="M78" s="842"/>
      <c r="N78" s="927"/>
      <c r="W78" s="252"/>
    </row>
    <row r="79" spans="1:23" ht="12.75" customHeight="1" x14ac:dyDescent="0.2">
      <c r="C79" s="223"/>
      <c r="D79" s="24"/>
      <c r="E79" s="36" t="s">
        <v>139</v>
      </c>
      <c r="F79" s="839" t="str">
        <f>Translations!$C$263</f>
        <v>Costes excesivos: usar mejores fuentes de datos supondría unos costes excesivos.</v>
      </c>
      <c r="G79" s="842"/>
      <c r="H79" s="842"/>
      <c r="I79" s="842"/>
      <c r="J79" s="842"/>
      <c r="K79" s="842"/>
      <c r="L79" s="842"/>
      <c r="M79" s="842"/>
      <c r="N79" s="927"/>
      <c r="W79" s="252"/>
    </row>
    <row r="80" spans="1:23" ht="5.0999999999999996" customHeight="1" x14ac:dyDescent="0.2">
      <c r="C80" s="223"/>
      <c r="E80" s="408"/>
      <c r="F80" s="408"/>
      <c r="G80" s="408"/>
      <c r="H80" s="408"/>
      <c r="I80" s="408"/>
      <c r="J80" s="408"/>
      <c r="K80" s="408"/>
      <c r="L80" s="408"/>
      <c r="M80" s="408"/>
      <c r="N80" s="469"/>
      <c r="W80" s="252"/>
    </row>
    <row r="81" spans="1:23" ht="12.75" customHeight="1" x14ac:dyDescent="0.2">
      <c r="C81" s="223"/>
      <c r="D81" s="24"/>
      <c r="E81" s="24"/>
      <c r="F81" s="640" t="str">
        <f>Translations!$C$264</f>
        <v>Más detalles sobre cualquier posible divergencia con respecto a la jerarquía establecida</v>
      </c>
      <c r="G81" s="640"/>
      <c r="H81" s="640"/>
      <c r="I81" s="640"/>
      <c r="J81" s="640"/>
      <c r="K81" s="640"/>
      <c r="L81" s="640"/>
      <c r="M81" s="640"/>
      <c r="N81" s="921"/>
      <c r="W81" s="252"/>
    </row>
    <row r="82" spans="1:23" ht="25.5" customHeight="1" thickBot="1" x14ac:dyDescent="0.25">
      <c r="C82" s="223"/>
      <c r="E82" s="24"/>
      <c r="F82" s="963"/>
      <c r="G82" s="964"/>
      <c r="H82" s="964"/>
      <c r="I82" s="964"/>
      <c r="J82" s="964"/>
      <c r="K82" s="964"/>
      <c r="L82" s="964"/>
      <c r="M82" s="964"/>
      <c r="N82" s="965"/>
      <c r="W82" s="267" t="b">
        <f>W75</f>
        <v>0</v>
      </c>
    </row>
    <row r="83" spans="1:23" ht="5.0999999999999996" customHeight="1" x14ac:dyDescent="0.2">
      <c r="C83" s="223"/>
      <c r="D83" s="24"/>
      <c r="N83" s="224"/>
    </row>
    <row r="84" spans="1:23" ht="12.75" customHeight="1" x14ac:dyDescent="0.2">
      <c r="C84" s="223"/>
      <c r="D84" s="24" t="s">
        <v>34</v>
      </c>
      <c r="E84" s="966" t="str">
        <f>Translations!$C$828</f>
        <v>Descripción de la metodología para el seguimiento de los productos y mercancías producidos</v>
      </c>
      <c r="F84" s="966"/>
      <c r="G84" s="966"/>
      <c r="H84" s="966"/>
      <c r="I84" s="966"/>
      <c r="J84" s="966"/>
      <c r="K84" s="966"/>
      <c r="L84" s="966"/>
      <c r="M84" s="966"/>
      <c r="N84" s="967"/>
    </row>
    <row r="85" spans="1:23" ht="12.75" customHeight="1" x14ac:dyDescent="0.2">
      <c r="C85" s="223"/>
      <c r="E85" s="694" t="str">
        <f>Translations!$C$829</f>
        <v>Debe incluir la metodología sobre cómo se realiza el seguimiento de los códigos PRODCOM y NC pertinentes de conformidad con la sección 9. del anexo VII (FAR).</v>
      </c>
      <c r="F85" s="695"/>
      <c r="G85" s="695"/>
      <c r="H85" s="695"/>
      <c r="I85" s="695"/>
      <c r="J85" s="695"/>
      <c r="K85" s="695"/>
      <c r="L85" s="695"/>
      <c r="M85" s="695"/>
      <c r="N85" s="968"/>
    </row>
    <row r="86" spans="1:23" ht="50.1" customHeight="1" x14ac:dyDescent="0.2">
      <c r="C86" s="223"/>
      <c r="D86" s="24"/>
      <c r="E86" s="264"/>
      <c r="F86" s="852"/>
      <c r="G86" s="853"/>
      <c r="H86" s="853"/>
      <c r="I86" s="853"/>
      <c r="J86" s="853"/>
      <c r="K86" s="853"/>
      <c r="L86" s="853"/>
      <c r="M86" s="853"/>
      <c r="N86" s="867"/>
    </row>
    <row r="87" spans="1:23" ht="5.0999999999999996" customHeight="1" x14ac:dyDescent="0.2">
      <c r="C87" s="223"/>
      <c r="N87" s="224"/>
    </row>
    <row r="88" spans="1:23" ht="5.0999999999999996" customHeight="1" x14ac:dyDescent="0.2">
      <c r="C88" s="231"/>
      <c r="D88" s="234"/>
      <c r="E88" s="232"/>
      <c r="F88" s="232"/>
      <c r="G88" s="232"/>
      <c r="H88" s="232"/>
      <c r="I88" s="232"/>
      <c r="J88" s="232"/>
      <c r="K88" s="232"/>
      <c r="L88" s="232"/>
      <c r="M88" s="232"/>
      <c r="N88" s="233"/>
    </row>
    <row r="89" spans="1:23" s="19" customFormat="1" ht="14.25" customHeight="1" x14ac:dyDescent="0.2">
      <c r="A89" s="17"/>
      <c r="B89" s="35"/>
      <c r="C89" s="223"/>
      <c r="D89" s="15" t="s">
        <v>28</v>
      </c>
      <c r="E89" s="764" t="str">
        <f>Translations!$C$322</f>
        <v>Consumo de electricidad pertinente</v>
      </c>
      <c r="F89" s="764"/>
      <c r="G89" s="764"/>
      <c r="H89" s="764"/>
      <c r="I89" s="764"/>
      <c r="J89" s="764"/>
      <c r="K89" s="764"/>
      <c r="L89" s="764"/>
      <c r="M89" s="764"/>
      <c r="N89" s="969"/>
      <c r="O89" s="35"/>
      <c r="P89" s="21" t="s">
        <v>170</v>
      </c>
      <c r="Q89" s="370" t="str">
        <f>"#"&amp;ADDRESS(ROW(D205),COLUMN(D205))</f>
        <v>#$D$205</v>
      </c>
      <c r="R89" s="22"/>
      <c r="S89" s="22"/>
      <c r="T89" s="17"/>
      <c r="U89" s="17"/>
      <c r="V89" s="244"/>
      <c r="W89" s="244"/>
    </row>
    <row r="90" spans="1:23" ht="12.75" customHeight="1" x14ac:dyDescent="0.2">
      <c r="C90" s="343"/>
      <c r="D90" s="344"/>
      <c r="E90" s="975" t="str">
        <f>Translations!$C$319</f>
        <v>A efectos concretos de la recogida de datos de las NIMs, la presente sección debe comprender todos los datos proporcionados en la sección F, letra c), en el formulario del «informe sobre los datos de referencia».</v>
      </c>
      <c r="F90" s="976"/>
      <c r="G90" s="976"/>
      <c r="H90" s="976"/>
      <c r="I90" s="976"/>
      <c r="J90" s="976"/>
      <c r="K90" s="976"/>
      <c r="L90" s="976"/>
      <c r="M90" s="976"/>
      <c r="N90" s="977"/>
      <c r="R90" s="253"/>
    </row>
    <row r="91" spans="1:23" s="19" customFormat="1" ht="37.5" customHeight="1" x14ac:dyDescent="0.2">
      <c r="A91" s="17"/>
      <c r="B91" s="162"/>
      <c r="C91" s="226"/>
      <c r="D91" s="35"/>
      <c r="E91" s="694" t="str">
        <f>Translations!$C$830</f>
        <v>De acuerdo con la sección 2.5(f) del Anexo IV de las FAR, el "consumo eléctrico pertinente" debe describirse teniendo en cuenta los límites del sistema de la subinstalación, tal y como se enumeran en la sección 2 del Anexo I de las FAR. Para los productos de referencia no enumerados en la sección 2 del anexo I, la entrada de información aquí es opcional.</v>
      </c>
      <c r="F91" s="695"/>
      <c r="G91" s="695"/>
      <c r="H91" s="695"/>
      <c r="I91" s="695"/>
      <c r="J91" s="695"/>
      <c r="K91" s="695"/>
      <c r="L91" s="695"/>
      <c r="M91" s="695"/>
      <c r="N91" s="968"/>
      <c r="O91" s="35"/>
      <c r="P91" s="22"/>
      <c r="Q91" s="21"/>
      <c r="R91" s="22"/>
      <c r="S91" s="22"/>
      <c r="T91" s="17"/>
      <c r="U91" s="17"/>
      <c r="V91" s="17"/>
      <c r="W91" s="17"/>
    </row>
    <row r="92" spans="1:23" ht="12.75" customHeight="1" x14ac:dyDescent="0.2">
      <c r="C92" s="223"/>
      <c r="D92" s="24" t="s">
        <v>32</v>
      </c>
      <c r="E92" s="843" t="str">
        <f>Translations!$C$249</f>
        <v>Información sobre la metodología empleada</v>
      </c>
      <c r="F92" s="843"/>
      <c r="G92" s="843"/>
      <c r="H92" s="843"/>
      <c r="I92" s="843"/>
      <c r="J92" s="843"/>
      <c r="K92" s="843"/>
      <c r="L92" s="843"/>
      <c r="M92" s="843"/>
      <c r="N92" s="949"/>
      <c r="T92" s="17"/>
    </row>
    <row r="93" spans="1:23" ht="12.75" customHeight="1" x14ac:dyDescent="0.2">
      <c r="C93" s="223"/>
      <c r="D93" s="24"/>
      <c r="E93" s="694" t="str">
        <f>Translations!$C$250</f>
        <v>Seleccione a continuación:</v>
      </c>
      <c r="F93" s="695"/>
      <c r="G93" s="695"/>
      <c r="H93" s="695"/>
      <c r="I93" s="695"/>
      <c r="J93" s="695"/>
      <c r="K93" s="695"/>
      <c r="L93" s="695"/>
      <c r="M93" s="695"/>
      <c r="N93" s="968"/>
    </row>
    <row r="94" spans="1:23" ht="12.75" customHeight="1" x14ac:dyDescent="0.2">
      <c r="C94" s="223"/>
      <c r="D94" s="24"/>
      <c r="E94" s="36" t="s">
        <v>139</v>
      </c>
      <c r="F94" s="839" t="str">
        <f>Translations!$C$270</f>
        <v>La fuente de datos utilizada para los flujos de energía con arreglo al anexo VII, sección 4.5, de las FAR.</v>
      </c>
      <c r="G94" s="842"/>
      <c r="H94" s="842"/>
      <c r="I94" s="842"/>
      <c r="J94" s="842"/>
      <c r="K94" s="842"/>
      <c r="L94" s="842"/>
      <c r="M94" s="842"/>
      <c r="N94" s="927"/>
    </row>
    <row r="95" spans="1:23" ht="25.5" customHeight="1" thickBot="1" x14ac:dyDescent="0.25">
      <c r="C95" s="223"/>
      <c r="D95" s="24"/>
      <c r="E95" s="36"/>
      <c r="F95" s="839" t="str">
        <f>Translations!$C$253</f>
        <v>Dado que puede haber más de una fuente de datos, el formulario permite indicar hasta tres. Si hubiera aún más fuentes de datos, seleccione las tres principales y explique el resto en la descripción de la metodología.</v>
      </c>
      <c r="G95" s="842"/>
      <c r="H95" s="842"/>
      <c r="I95" s="842"/>
      <c r="J95" s="842"/>
      <c r="K95" s="842"/>
      <c r="L95" s="842"/>
      <c r="M95" s="842"/>
      <c r="N95" s="927"/>
    </row>
    <row r="96" spans="1:23" ht="25.5" customHeight="1" thickBot="1" x14ac:dyDescent="0.25">
      <c r="B96" s="243"/>
      <c r="C96" s="223"/>
      <c r="E96" s="24"/>
      <c r="I96" s="844" t="str">
        <f>Translations!$C$254</f>
        <v>Fuente de datos</v>
      </c>
      <c r="J96" s="844"/>
      <c r="K96" s="844" t="str">
        <f>Translations!$C$255</f>
        <v>Otra fuente de datos (si procede)</v>
      </c>
      <c r="L96" s="844"/>
      <c r="M96" s="844" t="str">
        <f>Translations!$C$255</f>
        <v>Otra fuente de datos (si procede)</v>
      </c>
      <c r="N96" s="844"/>
      <c r="S96" s="265" t="s">
        <v>1145</v>
      </c>
      <c r="W96" s="265" t="s">
        <v>163</v>
      </c>
    </row>
    <row r="97" spans="2:23" ht="12.75" customHeight="1" x14ac:dyDescent="0.2">
      <c r="B97" s="243"/>
      <c r="C97" s="223"/>
      <c r="E97" s="24" t="s">
        <v>302</v>
      </c>
      <c r="F97" s="850" t="str">
        <f>Translations!$C$322</f>
        <v>Consumo de electricidad pertinente</v>
      </c>
      <c r="G97" s="850"/>
      <c r="H97" s="851"/>
      <c r="I97" s="909"/>
      <c r="J97" s="909"/>
      <c r="K97" s="891"/>
      <c r="L97" s="891"/>
      <c r="M97" s="891"/>
      <c r="N97" s="891"/>
      <c r="S97" s="251" t="b">
        <f>IF(I30&lt;&gt;"",IF(INDEX(EUconst_BMlistElExchangability,MATCH(I30,EUconst_BMlistNames,0))=TRUE,FALSE,TRUE),FALSE)</f>
        <v>0</v>
      </c>
      <c r="W97" s="428"/>
    </row>
    <row r="98" spans="2:23" ht="5.0999999999999996" customHeight="1" x14ac:dyDescent="0.2">
      <c r="B98" s="243"/>
      <c r="C98" s="223"/>
      <c r="D98" s="24"/>
      <c r="N98" s="224"/>
      <c r="S98" s="252"/>
      <c r="W98" s="252"/>
    </row>
    <row r="99" spans="2:23" ht="12.75" customHeight="1" x14ac:dyDescent="0.2">
      <c r="B99" s="243"/>
      <c r="C99" s="223"/>
      <c r="D99" s="24"/>
      <c r="E99" s="117" t="s">
        <v>303</v>
      </c>
      <c r="F99" s="640" t="str">
        <f>Translations!$C$257</f>
        <v>Descripción de la metodología aplicada</v>
      </c>
      <c r="G99" s="640"/>
      <c r="H99" s="640"/>
      <c r="I99" s="640"/>
      <c r="J99" s="640"/>
      <c r="K99" s="640"/>
      <c r="L99" s="640"/>
      <c r="M99" s="640"/>
      <c r="N99" s="921"/>
      <c r="S99" s="252"/>
      <c r="W99" s="252"/>
    </row>
    <row r="100" spans="2:23" ht="5.0999999999999996" customHeight="1" x14ac:dyDescent="0.2">
      <c r="B100" s="243"/>
      <c r="C100" s="223"/>
      <c r="E100" s="36"/>
      <c r="F100" s="453"/>
      <c r="G100" s="454"/>
      <c r="H100" s="454"/>
      <c r="I100" s="454"/>
      <c r="J100" s="454"/>
      <c r="K100" s="454"/>
      <c r="L100" s="454"/>
      <c r="M100" s="454"/>
      <c r="N100" s="464"/>
      <c r="S100" s="252"/>
      <c r="W100" s="252"/>
    </row>
    <row r="101" spans="2:23" ht="12.75" customHeight="1" x14ac:dyDescent="0.2">
      <c r="B101" s="243"/>
      <c r="C101" s="223"/>
      <c r="D101" s="24"/>
      <c r="E101" s="117"/>
      <c r="F101" s="913" t="str">
        <f>IF(AND(I30&lt;&gt;"",J89=""),HYPERLINK("#" &amp; Q101,EUConst_MsgDescription),"")</f>
        <v/>
      </c>
      <c r="G101" s="887"/>
      <c r="H101" s="887"/>
      <c r="I101" s="887"/>
      <c r="J101" s="887"/>
      <c r="K101" s="887"/>
      <c r="L101" s="887"/>
      <c r="M101" s="887"/>
      <c r="N101" s="888"/>
      <c r="P101" s="21" t="s">
        <v>170</v>
      </c>
      <c r="Q101" s="370" t="str">
        <f>"#"&amp;ADDRESS(ROW($C$10),COLUMN($C$10))</f>
        <v>#$C$10</v>
      </c>
      <c r="S101" s="252"/>
      <c r="W101" s="252"/>
    </row>
    <row r="102" spans="2:23" ht="5.0999999999999996" customHeight="1" x14ac:dyDescent="0.2">
      <c r="B102" s="243"/>
      <c r="C102" s="223"/>
      <c r="D102" s="24"/>
      <c r="E102" s="23"/>
      <c r="F102" s="922"/>
      <c r="G102" s="922"/>
      <c r="H102" s="922"/>
      <c r="I102" s="922"/>
      <c r="J102" s="922"/>
      <c r="K102" s="922"/>
      <c r="L102" s="922"/>
      <c r="M102" s="922"/>
      <c r="N102" s="923"/>
      <c r="S102" s="252"/>
      <c r="W102" s="252"/>
    </row>
    <row r="103" spans="2:23" ht="50.1" customHeight="1" x14ac:dyDescent="0.2">
      <c r="B103" s="243"/>
      <c r="C103" s="223"/>
      <c r="D103" s="23"/>
      <c r="E103" s="264"/>
      <c r="F103" s="924"/>
      <c r="G103" s="925"/>
      <c r="H103" s="925"/>
      <c r="I103" s="925"/>
      <c r="J103" s="925"/>
      <c r="K103" s="925"/>
      <c r="L103" s="925"/>
      <c r="M103" s="925"/>
      <c r="N103" s="926"/>
      <c r="S103" s="251" t="b">
        <f>S97</f>
        <v>0</v>
      </c>
      <c r="W103" s="251"/>
    </row>
    <row r="104" spans="2:23" ht="5.0999999999999996" customHeight="1" x14ac:dyDescent="0.2">
      <c r="B104" s="243"/>
      <c r="C104" s="223"/>
      <c r="D104" s="24"/>
      <c r="N104" s="224"/>
      <c r="S104" s="252"/>
      <c r="W104" s="252"/>
    </row>
    <row r="105" spans="2:23" ht="12.75" customHeight="1" x14ac:dyDescent="0.2">
      <c r="B105" s="243"/>
      <c r="C105" s="223"/>
      <c r="D105" s="24"/>
      <c r="E105" s="117"/>
      <c r="F105" s="875" t="str">
        <f>Translations!$C$210</f>
        <v>Referencia a archivos externos (si procede)</v>
      </c>
      <c r="G105" s="875"/>
      <c r="H105" s="875"/>
      <c r="I105" s="875"/>
      <c r="J105" s="875"/>
      <c r="K105" s="826"/>
      <c r="L105" s="826"/>
      <c r="M105" s="826"/>
      <c r="N105" s="826"/>
      <c r="S105" s="252"/>
      <c r="W105" s="251"/>
    </row>
    <row r="106" spans="2:23" ht="5.0999999999999996" customHeight="1" x14ac:dyDescent="0.2">
      <c r="B106" s="243"/>
      <c r="C106" s="223"/>
      <c r="D106" s="24"/>
      <c r="N106" s="224"/>
      <c r="S106" s="252"/>
      <c r="W106" s="252"/>
    </row>
    <row r="107" spans="2:23" ht="49.5" customHeight="1" x14ac:dyDescent="0.2">
      <c r="B107" s="243"/>
      <c r="C107" s="223"/>
      <c r="D107" s="24" t="s">
        <v>33</v>
      </c>
      <c r="E107" s="865" t="str">
        <f>Translations!$C$258</f>
        <v>¿Se ha seguido el orden jerárquico?</v>
      </c>
      <c r="F107" s="865"/>
      <c r="G107" s="865"/>
      <c r="H107" s="866"/>
      <c r="I107" s="259"/>
      <c r="J107" s="558" t="str">
        <f>Translations!$C$259</f>
        <v xml:space="preserve"> De no ser así, ¿cuál ha sido el motivo?</v>
      </c>
      <c r="K107" s="852"/>
      <c r="L107" s="853"/>
      <c r="M107" s="853"/>
      <c r="N107" s="867"/>
      <c r="S107" s="251" t="b">
        <f>S103</f>
        <v>0</v>
      </c>
      <c r="W107" s="257" t="b">
        <f>OR(W105,AND(I107&lt;&gt;"",I107=TRUE))</f>
        <v>0</v>
      </c>
    </row>
    <row r="108" spans="2:23" ht="25.5" customHeight="1" x14ac:dyDescent="0.2">
      <c r="B108" s="243"/>
      <c r="C108" s="223"/>
      <c r="E108" s="694" t="str">
        <f>Translations!$C$323</f>
        <v>Si selecciona «VERDADERO», significa que sí ha usado la fuente de datos de mayor rango en la jerarquía establecida en el anexo VII, sección 4, de las FAR. De no ser así, seleccione «FALSO», escoja el motivo en la lista desplegable y explíquelo con más detalle a continuación. Posibles motivos para no respetar la jerarquía:</v>
      </c>
      <c r="F108" s="695"/>
      <c r="G108" s="695"/>
      <c r="H108" s="695"/>
      <c r="I108" s="695"/>
      <c r="J108" s="695"/>
      <c r="K108" s="695"/>
      <c r="L108" s="695"/>
      <c r="M108" s="695"/>
      <c r="N108" s="968"/>
      <c r="S108" s="252"/>
      <c r="W108" s="266"/>
    </row>
    <row r="109" spans="2:23" ht="25.5" customHeight="1" x14ac:dyDescent="0.2">
      <c r="B109" s="243"/>
      <c r="C109" s="223"/>
      <c r="D109" s="24"/>
      <c r="E109" s="36" t="s">
        <v>139</v>
      </c>
      <c r="F109" s="839" t="str">
        <f>Translations!$C$261</f>
        <v>Evaluación de la incertidumbre: hay otras fuentes de datos que, de acuerdo con la evaluación simplificada de la incertidumbre con arreglo al artículo 7, apartado 2, de las FAR, conllevan una incertidumbre menor.</v>
      </c>
      <c r="G109" s="842"/>
      <c r="H109" s="842"/>
      <c r="I109" s="842"/>
      <c r="J109" s="842"/>
      <c r="K109" s="842"/>
      <c r="L109" s="842"/>
      <c r="M109" s="842"/>
      <c r="N109" s="927"/>
      <c r="S109" s="252"/>
      <c r="W109" s="252"/>
    </row>
    <row r="110" spans="2:23" ht="12.75" customHeight="1" x14ac:dyDescent="0.2">
      <c r="B110" s="243"/>
      <c r="C110" s="223"/>
      <c r="D110" s="24"/>
      <c r="E110" s="36" t="s">
        <v>139</v>
      </c>
      <c r="F110" s="839" t="str">
        <f>Translations!$C$262</f>
        <v>Inviabilidad técnica: es técnicamente inviable usar fuentes de datos mejores.</v>
      </c>
      <c r="G110" s="842"/>
      <c r="H110" s="842"/>
      <c r="I110" s="842"/>
      <c r="J110" s="842"/>
      <c r="K110" s="842"/>
      <c r="L110" s="842"/>
      <c r="M110" s="842"/>
      <c r="N110" s="927"/>
      <c r="S110" s="252"/>
      <c r="W110" s="252"/>
    </row>
    <row r="111" spans="2:23" ht="12.75" customHeight="1" x14ac:dyDescent="0.2">
      <c r="B111" s="243"/>
      <c r="C111" s="223"/>
      <c r="D111" s="24"/>
      <c r="E111" s="36" t="s">
        <v>139</v>
      </c>
      <c r="F111" s="839" t="str">
        <f>Translations!$C$263</f>
        <v>Costes excesivos: usar mejores fuentes de datos supondría unos costes excesivos.</v>
      </c>
      <c r="G111" s="842"/>
      <c r="H111" s="842"/>
      <c r="I111" s="842"/>
      <c r="J111" s="842"/>
      <c r="K111" s="842"/>
      <c r="L111" s="842"/>
      <c r="M111" s="842"/>
      <c r="N111" s="927"/>
      <c r="S111" s="252"/>
      <c r="W111" s="252"/>
    </row>
    <row r="112" spans="2:23" ht="5.0999999999999996" customHeight="1" x14ac:dyDescent="0.2">
      <c r="B112" s="243"/>
      <c r="C112" s="223"/>
      <c r="E112" s="408"/>
      <c r="F112" s="408"/>
      <c r="G112" s="408"/>
      <c r="H112" s="408"/>
      <c r="I112" s="408"/>
      <c r="J112" s="408"/>
      <c r="K112" s="408"/>
      <c r="L112" s="408"/>
      <c r="M112" s="408"/>
      <c r="N112" s="469"/>
      <c r="S112" s="252"/>
      <c r="W112" s="252"/>
    </row>
    <row r="113" spans="2:23" ht="12.75" customHeight="1" x14ac:dyDescent="0.2">
      <c r="B113" s="243"/>
      <c r="C113" s="223"/>
      <c r="D113" s="24"/>
      <c r="E113" s="24"/>
      <c r="F113" s="640" t="str">
        <f>Translations!$C$264</f>
        <v>Más detalles sobre cualquier posible divergencia con respecto a la jerarquía establecida</v>
      </c>
      <c r="G113" s="640"/>
      <c r="H113" s="640"/>
      <c r="I113" s="640"/>
      <c r="J113" s="640"/>
      <c r="K113" s="640"/>
      <c r="L113" s="640"/>
      <c r="M113" s="640"/>
      <c r="N113" s="921"/>
      <c r="S113" s="252"/>
      <c r="W113" s="252"/>
    </row>
    <row r="114" spans="2:23" ht="25.5" customHeight="1" thickBot="1" x14ac:dyDescent="0.25">
      <c r="B114" s="243"/>
      <c r="C114" s="223"/>
      <c r="E114" s="24"/>
      <c r="F114" s="872"/>
      <c r="G114" s="873"/>
      <c r="H114" s="873"/>
      <c r="I114" s="873"/>
      <c r="J114" s="873"/>
      <c r="K114" s="873"/>
      <c r="L114" s="873"/>
      <c r="M114" s="873"/>
      <c r="N114" s="874"/>
      <c r="S114" s="272" t="b">
        <f>S107</f>
        <v>0</v>
      </c>
      <c r="W114" s="267" t="b">
        <f>W107</f>
        <v>0</v>
      </c>
    </row>
    <row r="115" spans="2:23" ht="5.0999999999999996" customHeight="1" x14ac:dyDescent="0.2">
      <c r="B115" s="243"/>
      <c r="C115" s="223"/>
      <c r="N115" s="224"/>
    </row>
    <row r="116" spans="2:23" ht="5.0999999999999996" customHeight="1" x14ac:dyDescent="0.2">
      <c r="B116" s="243"/>
      <c r="C116" s="231"/>
      <c r="D116" s="234"/>
      <c r="E116" s="232"/>
      <c r="F116" s="232"/>
      <c r="G116" s="232"/>
      <c r="H116" s="232"/>
      <c r="I116" s="232"/>
      <c r="J116" s="232"/>
      <c r="K116" s="232"/>
      <c r="L116" s="232"/>
      <c r="M116" s="232"/>
      <c r="N116" s="233"/>
    </row>
    <row r="117" spans="2:23" ht="26.25" customHeight="1" x14ac:dyDescent="0.2">
      <c r="B117" s="243"/>
      <c r="C117" s="343"/>
      <c r="D117" s="33" t="s">
        <v>29</v>
      </c>
      <c r="E117" s="928" t="str">
        <f>Translations!$C$324</f>
        <v>¿Se importan los flujos de calor medible a partir de instalaciones o entidades no incluidas en el comercio de derechos de emisión de la UE?</v>
      </c>
      <c r="F117" s="928"/>
      <c r="G117" s="928"/>
      <c r="H117" s="928"/>
      <c r="I117" s="928"/>
      <c r="J117" s="928"/>
      <c r="K117" s="928"/>
      <c r="L117" s="928"/>
      <c r="M117" s="912"/>
      <c r="N117" s="912"/>
      <c r="R117" s="253"/>
    </row>
    <row r="118" spans="2:23" ht="25.5" customHeight="1" x14ac:dyDescent="0.2">
      <c r="B118" s="243"/>
      <c r="C118" s="343"/>
      <c r="D118" s="344"/>
      <c r="E118" s="975" t="str">
        <f>Translations!$C$325</f>
        <v>A efectos concretos de la recogida de datos de las NIMs, la presente sección debe comprender todos los datos proporcionados en la sección F, letra d) y letra k). iv, en el formulario del «informe sobre datos de los referencia».</v>
      </c>
      <c r="F118" s="976"/>
      <c r="G118" s="976"/>
      <c r="H118" s="976"/>
      <c r="I118" s="976"/>
      <c r="J118" s="976"/>
      <c r="K118" s="976"/>
      <c r="L118" s="976"/>
      <c r="M118" s="976"/>
      <c r="N118" s="977"/>
      <c r="R118" s="253"/>
    </row>
    <row r="119" spans="2:23" ht="12.75" customHeight="1" x14ac:dyDescent="0.2">
      <c r="B119" s="243"/>
      <c r="C119" s="343"/>
      <c r="D119" s="19"/>
      <c r="E119" s="839" t="str">
        <f>Translations!$C$326</f>
        <v>Con arreglo al artículo 21 de las FAR, debe deducirse una cantidad de emisiones de la asignación anual preliminar de las subinstalaciones con referencia de producto.</v>
      </c>
      <c r="F119" s="840"/>
      <c r="G119" s="840"/>
      <c r="H119" s="840"/>
      <c r="I119" s="840"/>
      <c r="J119" s="840"/>
      <c r="K119" s="840"/>
      <c r="L119" s="840"/>
      <c r="M119" s="840"/>
      <c r="N119" s="978"/>
      <c r="R119" s="253"/>
    </row>
    <row r="120" spans="2:23" ht="12.75" customHeight="1" x14ac:dyDescent="0.2">
      <c r="B120" s="243"/>
      <c r="C120" s="343"/>
      <c r="D120" s="19"/>
      <c r="E120" s="839" t="str">
        <f>Translations!$C$327</f>
        <v>De acuerdo con el artículo 16, apartado 5, de las FAR, debe incluirse igualmente el calor procedente de ácido nítrico.</v>
      </c>
      <c r="F120" s="840"/>
      <c r="G120" s="840"/>
      <c r="H120" s="840"/>
      <c r="I120" s="840"/>
      <c r="J120" s="840"/>
      <c r="K120" s="840"/>
      <c r="L120" s="840"/>
      <c r="M120" s="840"/>
      <c r="N120" s="978"/>
      <c r="R120" s="253"/>
    </row>
    <row r="121" spans="2:23" ht="5.0999999999999996" customHeight="1" x14ac:dyDescent="0.2">
      <c r="B121" s="243"/>
      <c r="C121" s="343"/>
      <c r="D121" s="19"/>
      <c r="E121" s="465"/>
      <c r="F121" s="465"/>
      <c r="G121" s="465"/>
      <c r="H121" s="465"/>
      <c r="I121" s="465"/>
      <c r="J121" s="465"/>
      <c r="K121" s="465"/>
      <c r="L121" s="465"/>
      <c r="M121" s="465"/>
      <c r="N121" s="473"/>
      <c r="R121" s="253"/>
    </row>
    <row r="122" spans="2:23" ht="12.75" customHeight="1" x14ac:dyDescent="0.2">
      <c r="B122" s="243"/>
      <c r="C122" s="343"/>
      <c r="D122" s="19"/>
      <c r="E122" s="19"/>
      <c r="F122" s="929" t="str">
        <f>Translations!$C$257</f>
        <v>Descripción de la metodología aplicada</v>
      </c>
      <c r="G122" s="929"/>
      <c r="H122" s="929"/>
      <c r="I122" s="929"/>
      <c r="J122" s="929"/>
      <c r="K122" s="929"/>
      <c r="L122" s="929"/>
      <c r="M122" s="929"/>
      <c r="N122" s="930"/>
      <c r="R122" s="253"/>
    </row>
    <row r="123" spans="2:23" ht="5.0999999999999996" customHeight="1" thickBot="1" x14ac:dyDescent="0.25">
      <c r="B123" s="243"/>
      <c r="C123" s="343"/>
      <c r="D123" s="19"/>
      <c r="E123" s="36"/>
      <c r="F123" s="345"/>
      <c r="G123" s="346"/>
      <c r="H123" s="346"/>
      <c r="I123" s="346"/>
      <c r="J123" s="346"/>
      <c r="K123" s="346"/>
      <c r="L123" s="346"/>
      <c r="M123" s="346"/>
      <c r="N123" s="347"/>
    </row>
    <row r="124" spans="2:23" ht="12.75" customHeight="1" x14ac:dyDescent="0.2">
      <c r="B124" s="243"/>
      <c r="C124" s="343"/>
      <c r="D124" s="344"/>
      <c r="E124" s="348"/>
      <c r="F124" s="913" t="str">
        <f>IF(I30&lt;&gt;"",HYPERLINK("#" &amp; Q124,EUConst_MsgDescription),"")</f>
        <v/>
      </c>
      <c r="G124" s="887"/>
      <c r="H124" s="887"/>
      <c r="I124" s="887"/>
      <c r="J124" s="887"/>
      <c r="K124" s="887"/>
      <c r="L124" s="887"/>
      <c r="M124" s="887"/>
      <c r="N124" s="888"/>
      <c r="P124" s="21" t="s">
        <v>170</v>
      </c>
      <c r="Q124" s="370" t="str">
        <f>"#"&amp;ADDRESS(ROW($C$10),COLUMN($C$10))</f>
        <v>#$C$10</v>
      </c>
      <c r="W124" s="265" t="s">
        <v>163</v>
      </c>
    </row>
    <row r="125" spans="2:23" ht="29.25" customHeight="1" thickBot="1" x14ac:dyDescent="0.25">
      <c r="B125" s="243"/>
      <c r="C125" s="343"/>
      <c r="D125" s="344"/>
      <c r="E125" s="348"/>
      <c r="F125" s="960" t="str">
        <f>Translations!$C$328</f>
        <v>Describa el modo de determinar que el calor no procede del comercio de derechos de emisión de la UE y se consume dentro de los límites del sistema de esta subinstalación.</v>
      </c>
      <c r="G125" s="961"/>
      <c r="H125" s="961"/>
      <c r="I125" s="961"/>
      <c r="J125" s="961"/>
      <c r="K125" s="961"/>
      <c r="L125" s="961"/>
      <c r="M125" s="961"/>
      <c r="N125" s="962"/>
      <c r="P125" s="21"/>
      <c r="W125" s="252"/>
    </row>
    <row r="126" spans="2:23" ht="50.1" customHeight="1" thickBot="1" x14ac:dyDescent="0.25">
      <c r="B126" s="243"/>
      <c r="C126" s="343"/>
      <c r="D126" s="19"/>
      <c r="E126" s="19"/>
      <c r="F126" s="872"/>
      <c r="G126" s="873"/>
      <c r="H126" s="873"/>
      <c r="I126" s="873"/>
      <c r="J126" s="873"/>
      <c r="K126" s="873"/>
      <c r="L126" s="873"/>
      <c r="M126" s="873"/>
      <c r="N126" s="874"/>
      <c r="R126" s="253"/>
      <c r="V126" s="253"/>
      <c r="W126" s="376" t="b">
        <f>OR(W117,AND(M117&lt;&gt;"",M117=FALSE))</f>
        <v>0</v>
      </c>
    </row>
    <row r="127" spans="2:23" ht="5.0999999999999996" customHeight="1" x14ac:dyDescent="0.2">
      <c r="B127" s="243"/>
      <c r="C127" s="343"/>
      <c r="D127" s="344"/>
      <c r="E127" s="349"/>
      <c r="F127" s="466"/>
      <c r="G127" s="466"/>
      <c r="H127" s="466"/>
      <c r="I127" s="466"/>
      <c r="J127" s="466"/>
      <c r="K127" s="466"/>
      <c r="L127" s="466"/>
      <c r="M127" s="466"/>
      <c r="N127" s="350"/>
      <c r="R127" s="253"/>
    </row>
    <row r="128" spans="2:23" ht="12.75" customHeight="1" x14ac:dyDescent="0.2">
      <c r="B128" s="243"/>
      <c r="C128" s="351"/>
      <c r="D128" s="352"/>
      <c r="E128" s="352"/>
      <c r="F128" s="352"/>
      <c r="G128" s="352"/>
      <c r="H128" s="352"/>
      <c r="I128" s="352"/>
      <c r="J128" s="352"/>
      <c r="K128" s="352"/>
      <c r="L128" s="352"/>
      <c r="M128" s="352"/>
      <c r="N128" s="353"/>
    </row>
    <row r="129" spans="2:20" ht="15" customHeight="1" x14ac:dyDescent="0.2">
      <c r="B129" s="243"/>
      <c r="C129" s="317"/>
      <c r="D129" s="950" t="str">
        <f>Translations!$C$329</f>
        <v>Datos necesarios para determinar la actualización de los parámetros de referencia con arreglo al artículo 10 bis, apartado 2, de la Directiva</v>
      </c>
      <c r="E129" s="951"/>
      <c r="F129" s="951"/>
      <c r="G129" s="951"/>
      <c r="H129" s="951"/>
      <c r="I129" s="951"/>
      <c r="J129" s="951"/>
      <c r="K129" s="951"/>
      <c r="L129" s="951"/>
      <c r="M129" s="951"/>
      <c r="N129" s="952"/>
    </row>
    <row r="130" spans="2:20" ht="5.0999999999999996" customHeight="1" x14ac:dyDescent="0.2">
      <c r="B130" s="243"/>
      <c r="C130" s="317"/>
      <c r="D130" s="318"/>
      <c r="E130" s="318"/>
      <c r="F130" s="318"/>
      <c r="G130" s="318"/>
      <c r="H130" s="318"/>
      <c r="I130" s="318"/>
      <c r="J130" s="318"/>
      <c r="K130" s="318"/>
      <c r="L130" s="318"/>
      <c r="M130" s="318"/>
      <c r="N130" s="319"/>
    </row>
    <row r="131" spans="2:20" ht="12.75" customHeight="1" x14ac:dyDescent="0.2">
      <c r="B131" s="243"/>
      <c r="C131" s="317"/>
      <c r="D131" s="320" t="s">
        <v>30</v>
      </c>
      <c r="E131" s="958" t="str">
        <f>Translations!$C$330</f>
        <v>Emisiones directamente atribuibles</v>
      </c>
      <c r="F131" s="958"/>
      <c r="G131" s="958"/>
      <c r="H131" s="958"/>
      <c r="I131" s="958"/>
      <c r="J131" s="958"/>
      <c r="K131" s="958"/>
      <c r="L131" s="958"/>
      <c r="M131" s="958"/>
      <c r="N131" s="959"/>
    </row>
    <row r="132" spans="2:20" ht="12.75" customHeight="1" x14ac:dyDescent="0.2">
      <c r="B132" s="243"/>
      <c r="C132" s="317"/>
      <c r="D132" s="321" t="s">
        <v>32</v>
      </c>
      <c r="E132" s="906" t="str">
        <f>Translations!$C$331</f>
        <v>Atribución de emisiones directamente atribuibles</v>
      </c>
      <c r="F132" s="906"/>
      <c r="G132" s="906"/>
      <c r="H132" s="906"/>
      <c r="I132" s="906"/>
      <c r="J132" s="906"/>
      <c r="K132" s="906"/>
      <c r="L132" s="906"/>
      <c r="M132" s="906"/>
      <c r="N132" s="907"/>
      <c r="T132" s="17"/>
    </row>
    <row r="133" spans="2:20" ht="27" customHeight="1" x14ac:dyDescent="0.2">
      <c r="B133" s="243"/>
      <c r="C133" s="317"/>
      <c r="D133" s="320"/>
      <c r="E133" s="945" t="str">
        <f>Translations!$C$332</f>
        <v>A efectos concretos de la recogida de datos de las NIMs, la presente sección debe comprender todos los datos proporcionados en la sección F, letra g), en el formulario del «informe sobre los datos de referencia».</v>
      </c>
      <c r="F133" s="946"/>
      <c r="G133" s="946"/>
      <c r="H133" s="946"/>
      <c r="I133" s="946"/>
      <c r="J133" s="946"/>
      <c r="K133" s="946"/>
      <c r="L133" s="946"/>
      <c r="M133" s="946"/>
      <c r="N133" s="947"/>
    </row>
    <row r="134" spans="2:20" ht="25.5" customHeight="1" x14ac:dyDescent="0.2">
      <c r="B134" s="243"/>
      <c r="C134" s="317"/>
      <c r="D134" s="318"/>
      <c r="E134" s="917" t="str">
        <f>Translations!$C$333</f>
        <v>Describa aquí el método empleado para atribuir las emisiones de los flujos fuente y las fuentes de emisión a esta subinstalación de conformidad con las disposiciones del anexo VII, sección 10.1.1, de las FAR, tomando en consideración las excepciones siguientes:</v>
      </c>
      <c r="F134" s="918"/>
      <c r="G134" s="918"/>
      <c r="H134" s="918"/>
      <c r="I134" s="918"/>
      <c r="J134" s="918"/>
      <c r="K134" s="918"/>
      <c r="L134" s="918"/>
      <c r="M134" s="918"/>
      <c r="N134" s="919"/>
    </row>
    <row r="135" spans="2:20" ht="25.5" customHeight="1" x14ac:dyDescent="0.2">
      <c r="B135" s="243"/>
      <c r="C135" s="317"/>
      <c r="D135" s="318"/>
      <c r="E135" s="322" t="s">
        <v>139</v>
      </c>
      <c r="F135" s="917" t="str">
        <f>Translations!$C$334</f>
        <v>Las emisiones atribuibles al calor medible importado a la subinstalación o exportado desde la subinstalación no deben recogerse aquí, sino en la letra g) infra, de conformidad con lo dispuesto en el anexo VII, sección 10.1.2, subsecciones 4 y 5, de las FAR.</v>
      </c>
      <c r="G135" s="971"/>
      <c r="H135" s="971"/>
      <c r="I135" s="971"/>
      <c r="J135" s="971"/>
      <c r="K135" s="971"/>
      <c r="L135" s="971"/>
      <c r="M135" s="971"/>
      <c r="N135" s="972"/>
    </row>
    <row r="136" spans="2:20" ht="25.5" customHeight="1" x14ac:dyDescent="0.2">
      <c r="B136" s="243"/>
      <c r="C136" s="317"/>
      <c r="D136" s="318"/>
      <c r="E136" s="322" t="s">
        <v>139</v>
      </c>
      <c r="F136" s="917" t="str">
        <f>Translations!$C$335</f>
        <v>Las emisiones procedentes de gases residuales que se IMPORTEN desde otras instalaciones o subinstalaciones y se consuman en esta subinstalación no deben recogerse aquí, sino en la letra f) infra.</v>
      </c>
      <c r="G136" s="971"/>
      <c r="H136" s="971"/>
      <c r="I136" s="971"/>
      <c r="J136" s="971"/>
      <c r="K136" s="971"/>
      <c r="L136" s="971"/>
      <c r="M136" s="971"/>
      <c r="N136" s="972"/>
    </row>
    <row r="137" spans="2:20" ht="25.5" customHeight="1" x14ac:dyDescent="0.2">
      <c r="B137" s="243"/>
      <c r="C137" s="317"/>
      <c r="D137" s="318"/>
      <c r="E137" s="917" t="str">
        <f>Translations!$C$336</f>
        <v>La descripción ha de incluir una referencia apropiada al último plan de seguimiento aprobado en virtud del Reglamento sobre seguimiento y notificación, utilizando los mismos nombres para todos los flujos fuente y las emisiones.</v>
      </c>
      <c r="F137" s="918"/>
      <c r="G137" s="918"/>
      <c r="H137" s="918"/>
      <c r="I137" s="918"/>
      <c r="J137" s="918"/>
      <c r="K137" s="918"/>
      <c r="L137" s="918"/>
      <c r="M137" s="918"/>
      <c r="N137" s="919"/>
    </row>
    <row r="138" spans="2:20" ht="12.75" customHeight="1" x14ac:dyDescent="0.2">
      <c r="B138" s="243"/>
      <c r="C138" s="317"/>
      <c r="D138" s="321"/>
      <c r="E138" s="323"/>
      <c r="F138" s="913" t="str">
        <f>IF(I30&lt;&gt;"",HYPERLINK("#" &amp; Q138,EUConst_MsgDescription),"")</f>
        <v/>
      </c>
      <c r="G138" s="887"/>
      <c r="H138" s="887"/>
      <c r="I138" s="887"/>
      <c r="J138" s="887"/>
      <c r="K138" s="887"/>
      <c r="L138" s="887"/>
      <c r="M138" s="887"/>
      <c r="N138" s="888"/>
      <c r="P138" s="21" t="s">
        <v>170</v>
      </c>
      <c r="Q138" s="370" t="str">
        <f>"#"&amp;ADDRESS(ROW($C$10),COLUMN($C$10))</f>
        <v>#$C$10</v>
      </c>
    </row>
    <row r="139" spans="2:20" ht="5.0999999999999996" customHeight="1" x14ac:dyDescent="0.2">
      <c r="B139" s="243"/>
      <c r="C139" s="317"/>
      <c r="D139" s="321"/>
      <c r="E139" s="324"/>
      <c r="F139" s="914"/>
      <c r="G139" s="914"/>
      <c r="H139" s="914"/>
      <c r="I139" s="914"/>
      <c r="J139" s="914"/>
      <c r="K139" s="914"/>
      <c r="L139" s="914"/>
      <c r="M139" s="914"/>
      <c r="N139" s="915"/>
    </row>
    <row r="140" spans="2:20" ht="50.1" customHeight="1" x14ac:dyDescent="0.2">
      <c r="B140" s="243"/>
      <c r="C140" s="317"/>
      <c r="D140" s="318"/>
      <c r="E140" s="318"/>
      <c r="F140" s="852"/>
      <c r="G140" s="853"/>
      <c r="H140" s="853"/>
      <c r="I140" s="853"/>
      <c r="J140" s="853"/>
      <c r="K140" s="853"/>
      <c r="L140" s="853"/>
      <c r="M140" s="853"/>
      <c r="N140" s="867"/>
    </row>
    <row r="141" spans="2:20" ht="5.0999999999999996" customHeight="1" x14ac:dyDescent="0.2">
      <c r="B141" s="243"/>
      <c r="C141" s="317"/>
      <c r="D141" s="318"/>
      <c r="E141" s="318"/>
      <c r="F141" s="318"/>
      <c r="G141" s="318"/>
      <c r="H141" s="318"/>
      <c r="I141" s="318"/>
      <c r="J141" s="318"/>
      <c r="K141" s="318"/>
      <c r="L141" s="318"/>
      <c r="M141" s="318"/>
      <c r="N141" s="319"/>
    </row>
    <row r="142" spans="2:20" ht="12.75" customHeight="1" x14ac:dyDescent="0.2">
      <c r="B142" s="243"/>
      <c r="C142" s="317"/>
      <c r="D142" s="318"/>
      <c r="E142" s="318"/>
      <c r="F142" s="916" t="str">
        <f>Translations!$C$210</f>
        <v>Referencia a archivos externos (si procede)</v>
      </c>
      <c r="G142" s="916"/>
      <c r="H142" s="916"/>
      <c r="I142" s="916"/>
      <c r="J142" s="916"/>
      <c r="K142" s="826"/>
      <c r="L142" s="826"/>
      <c r="M142" s="826"/>
      <c r="N142" s="826"/>
    </row>
    <row r="143" spans="2:20" ht="5.0999999999999996" customHeight="1" x14ac:dyDescent="0.2">
      <c r="B143" s="243"/>
      <c r="C143" s="317"/>
      <c r="D143" s="318"/>
      <c r="E143" s="318"/>
      <c r="F143" s="325"/>
      <c r="G143" s="325"/>
      <c r="H143" s="325"/>
      <c r="I143" s="325"/>
      <c r="J143" s="325"/>
      <c r="K143" s="325"/>
      <c r="L143" s="325"/>
      <c r="M143" s="325"/>
      <c r="N143" s="326"/>
    </row>
    <row r="144" spans="2:20" ht="12.75" customHeight="1" x14ac:dyDescent="0.2">
      <c r="B144" s="243"/>
      <c r="C144" s="317"/>
      <c r="D144" s="321" t="s">
        <v>33</v>
      </c>
      <c r="E144" s="906" t="str">
        <f>Translations!$C$337</f>
        <v>¿Hay otros flujos fuente internos que sean pertinentes?</v>
      </c>
      <c r="F144" s="906"/>
      <c r="G144" s="906"/>
      <c r="H144" s="906"/>
      <c r="I144" s="906"/>
      <c r="J144" s="906"/>
      <c r="K144" s="906"/>
      <c r="L144" s="906"/>
      <c r="M144" s="912"/>
      <c r="N144" s="912"/>
      <c r="T144" s="17"/>
    </row>
    <row r="145" spans="1:23" ht="26.25" customHeight="1" x14ac:dyDescent="0.2">
      <c r="B145" s="243"/>
      <c r="C145" s="317"/>
      <c r="D145" s="318"/>
      <c r="E145" s="945" t="str">
        <f>Translations!$C$338</f>
        <v>A efectos concretos de la recogida de datos de las NIMs, la presente sección debe comprender todos los datos proporcionados en la sección F, letra i), en el formulario del «informe sobre los datos de referencia».</v>
      </c>
      <c r="F145" s="946"/>
      <c r="G145" s="946"/>
      <c r="H145" s="946"/>
      <c r="I145" s="946"/>
      <c r="J145" s="946"/>
      <c r="K145" s="946"/>
      <c r="L145" s="946"/>
      <c r="M145" s="946"/>
      <c r="N145" s="947"/>
    </row>
    <row r="146" spans="1:23" ht="26.25" customHeight="1" x14ac:dyDescent="0.2">
      <c r="B146" s="243"/>
      <c r="C146" s="317"/>
      <c r="D146" s="318"/>
      <c r="E146" s="917" t="str">
        <f>Translations!$C$339</f>
        <v>Si procede, describa a continuación cómo se hace el seguimiento de las cantidades correspondientes, en particular si no figura en el plan de seguimiento en virtud del Reglamento sobre seguimiento y notificación.</v>
      </c>
      <c r="F146" s="918"/>
      <c r="G146" s="918"/>
      <c r="H146" s="918"/>
      <c r="I146" s="918"/>
      <c r="J146" s="918"/>
      <c r="K146" s="918"/>
      <c r="L146" s="918"/>
      <c r="M146" s="918"/>
      <c r="N146" s="919"/>
    </row>
    <row r="147" spans="1:23" ht="12.75" customHeight="1" x14ac:dyDescent="0.2">
      <c r="B147" s="243"/>
      <c r="C147" s="317"/>
      <c r="D147" s="321"/>
      <c r="E147" s="917" t="str">
        <f>Translations!$C$250</f>
        <v>Seleccione a continuación:</v>
      </c>
      <c r="F147" s="918"/>
      <c r="G147" s="918"/>
      <c r="H147" s="918"/>
      <c r="I147" s="918"/>
      <c r="J147" s="918"/>
      <c r="K147" s="918"/>
      <c r="L147" s="918"/>
      <c r="M147" s="918"/>
      <c r="N147" s="919"/>
    </row>
    <row r="148" spans="1:23" ht="12.75" customHeight="1" x14ac:dyDescent="0.2">
      <c r="B148" s="243"/>
      <c r="C148" s="317"/>
      <c r="D148" s="321"/>
      <c r="E148" s="322" t="s">
        <v>139</v>
      </c>
      <c r="F148" s="917" t="str">
        <f>Translations!$C$340</f>
        <v>La fuente de datos utilizada para cuantificar las cantidades importadas o exportadas con arreglo al anexo VII, sección 4.4, de las FAR.</v>
      </c>
      <c r="G148" s="971"/>
      <c r="H148" s="971"/>
      <c r="I148" s="971"/>
      <c r="J148" s="971"/>
      <c r="K148" s="971"/>
      <c r="L148" s="971"/>
      <c r="M148" s="971"/>
      <c r="N148" s="972"/>
    </row>
    <row r="149" spans="1:23" ht="12.75" customHeight="1" x14ac:dyDescent="0.2">
      <c r="B149" s="243"/>
      <c r="C149" s="317"/>
      <c r="D149" s="321"/>
      <c r="E149" s="322" t="s">
        <v>139</v>
      </c>
      <c r="F149" s="917" t="str">
        <f>Translations!$C$341</f>
        <v>El método utilizado para determinar todos los factores de cálculo con arreglo al anexo VII, sección 4.6, de las FAR.</v>
      </c>
      <c r="G149" s="971"/>
      <c r="H149" s="971"/>
      <c r="I149" s="971"/>
      <c r="J149" s="971"/>
      <c r="K149" s="971"/>
      <c r="L149" s="971"/>
      <c r="M149" s="971"/>
      <c r="N149" s="972"/>
    </row>
    <row r="150" spans="1:23" ht="25.5" customHeight="1" thickBot="1" x14ac:dyDescent="0.25">
      <c r="B150" s="243"/>
      <c r="C150" s="317"/>
      <c r="D150" s="318"/>
      <c r="E150" s="318"/>
      <c r="F150" s="318"/>
      <c r="G150" s="318"/>
      <c r="H150" s="318"/>
      <c r="I150" s="908" t="str">
        <f>Translations!$C$254</f>
        <v>Fuente de datos</v>
      </c>
      <c r="J150" s="908"/>
      <c r="K150" s="908" t="str">
        <f>Translations!$C$255</f>
        <v>Otra fuente de datos (si procede)</v>
      </c>
      <c r="L150" s="908"/>
      <c r="M150" s="908" t="str">
        <f>Translations!$C$255</f>
        <v>Otra fuente de datos (si procede)</v>
      </c>
      <c r="N150" s="908"/>
      <c r="W150" s="244" t="s">
        <v>163</v>
      </c>
    </row>
    <row r="151" spans="1:23" ht="12.75" customHeight="1" x14ac:dyDescent="0.2">
      <c r="B151" s="243"/>
      <c r="C151" s="317"/>
      <c r="D151" s="321"/>
      <c r="E151" s="323" t="s">
        <v>302</v>
      </c>
      <c r="F151" s="911" t="str">
        <f>Translations!$C$342</f>
        <v>Cantidades importadas o exportadas</v>
      </c>
      <c r="G151" s="920"/>
      <c r="H151" s="920"/>
      <c r="I151" s="909"/>
      <c r="J151" s="909"/>
      <c r="K151" s="891"/>
      <c r="L151" s="891"/>
      <c r="M151" s="891"/>
      <c r="N151" s="891"/>
      <c r="W151" s="250" t="b">
        <f>AND(M144&lt;&gt;"",M144=FALSE)</f>
        <v>0</v>
      </c>
    </row>
    <row r="152" spans="1:23" ht="12.75" customHeight="1" x14ac:dyDescent="0.2">
      <c r="B152" s="243"/>
      <c r="C152" s="317"/>
      <c r="D152" s="321"/>
      <c r="E152" s="323" t="s">
        <v>303</v>
      </c>
      <c r="F152" s="911" t="str">
        <f>Translations!$C$256</f>
        <v>Contenido energético</v>
      </c>
      <c r="G152" s="920"/>
      <c r="H152" s="920"/>
      <c r="I152" s="909"/>
      <c r="J152" s="909"/>
      <c r="K152" s="891"/>
      <c r="L152" s="891"/>
      <c r="M152" s="891"/>
      <c r="N152" s="891"/>
      <c r="W152" s="270" t="b">
        <f>W151</f>
        <v>0</v>
      </c>
    </row>
    <row r="153" spans="1:23" ht="12.75" customHeight="1" x14ac:dyDescent="0.2">
      <c r="B153" s="243"/>
      <c r="C153" s="317"/>
      <c r="D153" s="321"/>
      <c r="E153" s="323" t="s">
        <v>304</v>
      </c>
      <c r="F153" s="910" t="str">
        <f>Translations!$C$343</f>
        <v>Factor de emisión o contenido de carbono</v>
      </c>
      <c r="G153" s="910"/>
      <c r="H153" s="911"/>
      <c r="I153" s="852"/>
      <c r="J153" s="867"/>
      <c r="K153" s="854"/>
      <c r="L153" s="871"/>
      <c r="M153" s="854"/>
      <c r="N153" s="871"/>
      <c r="W153" s="270" t="b">
        <f>W152</f>
        <v>0</v>
      </c>
    </row>
    <row r="154" spans="1:23" ht="12.75" customHeight="1" x14ac:dyDescent="0.2">
      <c r="B154" s="243"/>
      <c r="C154" s="317"/>
      <c r="D154" s="321"/>
      <c r="E154" s="323" t="s">
        <v>305</v>
      </c>
      <c r="F154" s="910" t="str">
        <f>Translations!$C$344</f>
        <v>Contenido de biomasa</v>
      </c>
      <c r="G154" s="910"/>
      <c r="H154" s="911"/>
      <c r="I154" s="852"/>
      <c r="J154" s="867"/>
      <c r="K154" s="854"/>
      <c r="L154" s="871"/>
      <c r="M154" s="854"/>
      <c r="N154" s="871"/>
      <c r="W154" s="270" t="b">
        <f>W153</f>
        <v>0</v>
      </c>
    </row>
    <row r="155" spans="1:23" ht="5.0999999999999996" customHeight="1" x14ac:dyDescent="0.2">
      <c r="B155" s="243"/>
      <c r="C155" s="317"/>
      <c r="D155" s="321"/>
      <c r="E155" s="318"/>
      <c r="F155" s="318"/>
      <c r="G155" s="318"/>
      <c r="H155" s="318"/>
      <c r="I155" s="318"/>
      <c r="J155" s="318"/>
      <c r="K155" s="318"/>
      <c r="L155" s="318"/>
      <c r="M155" s="318"/>
      <c r="N155" s="319"/>
      <c r="W155" s="252"/>
    </row>
    <row r="156" spans="1:23" ht="12.75" customHeight="1" x14ac:dyDescent="0.2">
      <c r="B156" s="243"/>
      <c r="C156" s="317"/>
      <c r="D156" s="321"/>
      <c r="E156" s="323" t="s">
        <v>306</v>
      </c>
      <c r="F156" s="904" t="str">
        <f>Translations!$C$257</f>
        <v>Descripción de la metodología aplicada</v>
      </c>
      <c r="G156" s="904"/>
      <c r="H156" s="904"/>
      <c r="I156" s="904"/>
      <c r="J156" s="904"/>
      <c r="K156" s="904"/>
      <c r="L156" s="904"/>
      <c r="M156" s="904"/>
      <c r="N156" s="905"/>
      <c r="W156" s="252"/>
    </row>
    <row r="157" spans="1:23" ht="5.0999999999999996" customHeight="1" x14ac:dyDescent="0.2">
      <c r="B157" s="243"/>
      <c r="C157" s="317"/>
      <c r="D157" s="318"/>
      <c r="E157" s="322"/>
      <c r="F157" s="212"/>
      <c r="G157" s="470"/>
      <c r="H157" s="470"/>
      <c r="I157" s="470"/>
      <c r="J157" s="470"/>
      <c r="K157" s="470"/>
      <c r="L157" s="470"/>
      <c r="M157" s="470"/>
      <c r="N157" s="471"/>
      <c r="W157" s="252"/>
    </row>
    <row r="158" spans="1:23" ht="12.75" customHeight="1" x14ac:dyDescent="0.2">
      <c r="B158" s="243"/>
      <c r="C158" s="317"/>
      <c r="D158" s="321"/>
      <c r="E158" s="323"/>
      <c r="F158" s="913" t="str">
        <f>IF(I30&lt;&gt;"",HYPERLINK("#" &amp; Q158,EUConst_MsgDescription),"")</f>
        <v/>
      </c>
      <c r="G158" s="887"/>
      <c r="H158" s="887"/>
      <c r="I158" s="887"/>
      <c r="J158" s="887"/>
      <c r="K158" s="887"/>
      <c r="L158" s="887"/>
      <c r="M158" s="887"/>
      <c r="N158" s="888"/>
      <c r="P158" s="21" t="s">
        <v>170</v>
      </c>
      <c r="Q158" s="370" t="str">
        <f>"#"&amp;ADDRESS(ROW($C$10),COLUMN($C$10))</f>
        <v>#$C$10</v>
      </c>
      <c r="W158" s="252"/>
    </row>
    <row r="159" spans="1:23" ht="5.0999999999999996" customHeight="1" x14ac:dyDescent="0.2">
      <c r="B159" s="243"/>
      <c r="C159" s="317"/>
      <c r="D159" s="321"/>
      <c r="E159" s="324"/>
      <c r="F159" s="914"/>
      <c r="G159" s="914"/>
      <c r="H159" s="914"/>
      <c r="I159" s="914"/>
      <c r="J159" s="914"/>
      <c r="K159" s="914"/>
      <c r="L159" s="914"/>
      <c r="M159" s="914"/>
      <c r="N159" s="915"/>
      <c r="W159" s="252"/>
    </row>
    <row r="160" spans="1:23" s="248" customFormat="1" ht="50.1" customHeight="1" x14ac:dyDescent="0.2">
      <c r="A160" s="253"/>
      <c r="B160" s="11"/>
      <c r="C160" s="317"/>
      <c r="D160" s="324"/>
      <c r="E160" s="324"/>
      <c r="F160" s="872"/>
      <c r="G160" s="873"/>
      <c r="H160" s="873"/>
      <c r="I160" s="873"/>
      <c r="J160" s="873"/>
      <c r="K160" s="873"/>
      <c r="L160" s="873"/>
      <c r="M160" s="873"/>
      <c r="N160" s="874"/>
      <c r="O160" s="35"/>
      <c r="P160" s="253"/>
      <c r="Q160" s="253"/>
      <c r="R160" s="253"/>
      <c r="S160" s="244"/>
      <c r="T160" s="244"/>
      <c r="U160" s="253"/>
      <c r="V160" s="253"/>
      <c r="W160" s="254" t="b">
        <f>W154</f>
        <v>0</v>
      </c>
    </row>
    <row r="161" spans="2:23" ht="5.0999999999999996" customHeight="1" x14ac:dyDescent="0.2">
      <c r="C161" s="317"/>
      <c r="D161" s="321"/>
      <c r="E161" s="318"/>
      <c r="F161" s="318"/>
      <c r="G161" s="318"/>
      <c r="H161" s="318"/>
      <c r="I161" s="318"/>
      <c r="J161" s="318"/>
      <c r="K161" s="318"/>
      <c r="L161" s="318"/>
      <c r="M161" s="318"/>
      <c r="N161" s="319"/>
      <c r="W161" s="252"/>
    </row>
    <row r="162" spans="2:23" ht="12.75" customHeight="1" thickBot="1" x14ac:dyDescent="0.25">
      <c r="C162" s="317"/>
      <c r="D162" s="321"/>
      <c r="E162" s="323"/>
      <c r="F162" s="916" t="str">
        <f>Translations!$C$210</f>
        <v>Referencia a archivos externos (si procede)</v>
      </c>
      <c r="G162" s="916"/>
      <c r="H162" s="916"/>
      <c r="I162" s="916"/>
      <c r="J162" s="916"/>
      <c r="K162" s="826"/>
      <c r="L162" s="826"/>
      <c r="M162" s="826"/>
      <c r="N162" s="826"/>
      <c r="W162" s="258" t="b">
        <f>W160</f>
        <v>0</v>
      </c>
    </row>
    <row r="163" spans="2:23" ht="5.0999999999999996" customHeight="1" x14ac:dyDescent="0.2">
      <c r="C163" s="317"/>
      <c r="D163" s="321"/>
      <c r="E163" s="318"/>
      <c r="F163" s="318"/>
      <c r="G163" s="318"/>
      <c r="H163" s="318"/>
      <c r="I163" s="318"/>
      <c r="J163" s="318"/>
      <c r="K163" s="318"/>
      <c r="L163" s="318"/>
      <c r="M163" s="318"/>
      <c r="N163" s="319"/>
    </row>
    <row r="164" spans="2:23" ht="12.75" customHeight="1" x14ac:dyDescent="0.2">
      <c r="C164" s="317"/>
      <c r="D164" s="321" t="s">
        <v>34</v>
      </c>
      <c r="E164" s="906" t="str">
        <f>Translations!$C$345</f>
        <v>¿Es pertinente el CO2 transferido importado o exportado?</v>
      </c>
      <c r="F164" s="906"/>
      <c r="G164" s="906"/>
      <c r="H164" s="906"/>
      <c r="I164" s="906"/>
      <c r="J164" s="906"/>
      <c r="K164" s="906"/>
      <c r="L164" s="906"/>
      <c r="M164" s="912"/>
      <c r="N164" s="912"/>
      <c r="T164" s="17"/>
    </row>
    <row r="165" spans="2:23" ht="23.25" customHeight="1" thickBot="1" x14ac:dyDescent="0.25">
      <c r="C165" s="317"/>
      <c r="D165" s="318"/>
      <c r="E165" s="945" t="str">
        <f>Translations!$C$346</f>
        <v>A efectos concretos de la recogida de datos de las NIMs, la presente sección debe comprender todos los datos proporcionados en la sección F, letra j), en el formulario del «informe sobre los datos de referencia».</v>
      </c>
      <c r="F165" s="946"/>
      <c r="G165" s="946"/>
      <c r="H165" s="946"/>
      <c r="I165" s="946"/>
      <c r="J165" s="946"/>
      <c r="K165" s="946"/>
      <c r="L165" s="946"/>
      <c r="M165" s="946"/>
      <c r="N165" s="947"/>
    </row>
    <row r="166" spans="2:23" ht="25.5" customHeight="1" thickBot="1" x14ac:dyDescent="0.25">
      <c r="C166" s="317"/>
      <c r="D166" s="318"/>
      <c r="E166" s="917" t="str">
        <f>Translations!$C$339</f>
        <v>Si procede, describa a continuación cómo se hace el seguimiento de las cantidades correspondientes, en particular si no figura en el plan de seguimiento en virtud del Reglamento sobre seguimiento y notificación.</v>
      </c>
      <c r="F166" s="918"/>
      <c r="G166" s="918"/>
      <c r="H166" s="918"/>
      <c r="I166" s="918"/>
      <c r="J166" s="918"/>
      <c r="K166" s="918"/>
      <c r="L166" s="918"/>
      <c r="M166" s="918"/>
      <c r="N166" s="919"/>
      <c r="W166" s="265" t="s">
        <v>163</v>
      </c>
    </row>
    <row r="167" spans="2:23" ht="25.5" customHeight="1" x14ac:dyDescent="0.2">
      <c r="C167" s="317"/>
      <c r="D167" s="318"/>
      <c r="E167" s="318"/>
      <c r="F167" s="852"/>
      <c r="G167" s="853"/>
      <c r="H167" s="853"/>
      <c r="I167" s="853"/>
      <c r="J167" s="853"/>
      <c r="K167" s="853"/>
      <c r="L167" s="853"/>
      <c r="M167" s="853"/>
      <c r="N167" s="867"/>
      <c r="W167" s="250" t="b">
        <f>AND(M164&lt;&gt;"",M164=FALSE)</f>
        <v>0</v>
      </c>
    </row>
    <row r="168" spans="2:23" ht="5.0999999999999996" customHeight="1" x14ac:dyDescent="0.2">
      <c r="C168" s="317"/>
      <c r="D168" s="318"/>
      <c r="E168" s="318"/>
      <c r="F168" s="318"/>
      <c r="G168" s="318"/>
      <c r="H168" s="318"/>
      <c r="I168" s="318"/>
      <c r="J168" s="318"/>
      <c r="K168" s="318"/>
      <c r="L168" s="318"/>
      <c r="M168" s="318"/>
      <c r="N168" s="319"/>
      <c r="W168" s="252"/>
    </row>
    <row r="169" spans="2:23" ht="12.75" customHeight="1" thickBot="1" x14ac:dyDescent="0.25">
      <c r="C169" s="317"/>
      <c r="D169" s="318"/>
      <c r="E169" s="318"/>
      <c r="F169" s="916" t="str">
        <f>Translations!$C$210</f>
        <v>Referencia a archivos externos (si procede)</v>
      </c>
      <c r="G169" s="916"/>
      <c r="H169" s="916"/>
      <c r="I169" s="916"/>
      <c r="J169" s="916"/>
      <c r="K169" s="826"/>
      <c r="L169" s="826"/>
      <c r="M169" s="826"/>
      <c r="N169" s="826"/>
      <c r="W169" s="272" t="b">
        <f>W167</f>
        <v>0</v>
      </c>
    </row>
    <row r="170" spans="2:23" ht="5.0999999999999996" customHeight="1" x14ac:dyDescent="0.2">
      <c r="C170" s="317"/>
      <c r="D170" s="321"/>
      <c r="E170" s="318"/>
      <c r="F170" s="318"/>
      <c r="G170" s="318"/>
      <c r="H170" s="318"/>
      <c r="I170" s="318"/>
      <c r="J170" s="318"/>
      <c r="K170" s="318"/>
      <c r="L170" s="318"/>
      <c r="M170" s="318"/>
      <c r="N170" s="319"/>
    </row>
    <row r="171" spans="2:23" ht="5.0999999999999996" customHeight="1" x14ac:dyDescent="0.2">
      <c r="C171" s="314"/>
      <c r="D171" s="327"/>
      <c r="E171" s="315"/>
      <c r="F171" s="315"/>
      <c r="G171" s="315"/>
      <c r="H171" s="315"/>
      <c r="I171" s="315"/>
      <c r="J171" s="315"/>
      <c r="K171" s="315"/>
      <c r="L171" s="315"/>
      <c r="M171" s="315"/>
      <c r="N171" s="316"/>
    </row>
    <row r="172" spans="2:23" ht="12.75" customHeight="1" x14ac:dyDescent="0.2">
      <c r="C172" s="317"/>
      <c r="D172" s="320" t="s">
        <v>31</v>
      </c>
      <c r="E172" s="943" t="str">
        <f>Translations!$C$831</f>
        <v>Entrada de energía a esta subinstalación y factor de emisión pertinente</v>
      </c>
      <c r="F172" s="943"/>
      <c r="G172" s="943"/>
      <c r="H172" s="943"/>
      <c r="I172" s="943"/>
      <c r="J172" s="943"/>
      <c r="K172" s="943"/>
      <c r="L172" s="943"/>
      <c r="M172" s="943"/>
      <c r="N172" s="944"/>
    </row>
    <row r="173" spans="2:23" ht="25.5" customHeight="1" x14ac:dyDescent="0.2">
      <c r="C173" s="317"/>
      <c r="D173" s="318"/>
      <c r="E173" s="945" t="str">
        <f>Translations!$C$348</f>
        <v>A efectos concretos de la recogida de datos de las NIMs, la presente sección debe comprender todos los datos proporcionados en la sección F, letra h), en el formulario del «informe sobre los datos de referencia».</v>
      </c>
      <c r="F173" s="946"/>
      <c r="G173" s="946"/>
      <c r="H173" s="946"/>
      <c r="I173" s="946"/>
      <c r="J173" s="946"/>
      <c r="K173" s="946"/>
      <c r="L173" s="946"/>
      <c r="M173" s="946"/>
      <c r="N173" s="947"/>
    </row>
    <row r="174" spans="2:23" ht="12.75" customHeight="1" x14ac:dyDescent="0.2">
      <c r="C174" s="317"/>
      <c r="D174" s="321" t="s">
        <v>32</v>
      </c>
      <c r="E174" s="906" t="str">
        <f>Translations!$C$249</f>
        <v>Información sobre la metodología empleada</v>
      </c>
      <c r="F174" s="906"/>
      <c r="G174" s="906"/>
      <c r="H174" s="906"/>
      <c r="I174" s="906"/>
      <c r="J174" s="906"/>
      <c r="K174" s="906"/>
      <c r="L174" s="906"/>
      <c r="M174" s="906"/>
      <c r="N174" s="907"/>
    </row>
    <row r="175" spans="2:23" ht="12.75" customHeight="1" x14ac:dyDescent="0.2">
      <c r="C175" s="317"/>
      <c r="D175" s="321"/>
      <c r="E175" s="917" t="str">
        <f>Translations!$C$250</f>
        <v>Seleccione a continuación:</v>
      </c>
      <c r="F175" s="918"/>
      <c r="G175" s="918"/>
      <c r="H175" s="918"/>
      <c r="I175" s="918"/>
      <c r="J175" s="918"/>
      <c r="K175" s="918"/>
      <c r="L175" s="918"/>
      <c r="M175" s="918"/>
      <c r="N175" s="919"/>
    </row>
    <row r="176" spans="2:23" ht="23.25" customHeight="1" x14ac:dyDescent="0.2">
      <c r="B176" s="243"/>
      <c r="C176" s="317"/>
      <c r="D176" s="321"/>
      <c r="E176" s="322" t="s">
        <v>139</v>
      </c>
      <c r="F176" s="917" t="str">
        <f>Translations!$C$832</f>
        <v>la fuente de datos utilizada para cuantificar las entradas de combustible y la entrada de materiales (calor exotérmico) con arreglo a la sección 4.4 del anexo VII de las FAR.</v>
      </c>
      <c r="G176" s="971"/>
      <c r="H176" s="971"/>
      <c r="I176" s="971"/>
      <c r="J176" s="971"/>
      <c r="K176" s="971"/>
      <c r="L176" s="971"/>
      <c r="M176" s="971"/>
      <c r="N176" s="972"/>
    </row>
    <row r="177" spans="2:17" ht="25.5" customHeight="1" x14ac:dyDescent="0.2">
      <c r="B177" s="243"/>
      <c r="C177" s="317"/>
      <c r="D177" s="321"/>
      <c r="E177" s="322"/>
      <c r="F177" s="917" t="str">
        <f>Translations!$C$350</f>
        <v>Por «combustible» se entiende cualquier flujo fuente de conformidad con el Reglamento sobre seguimiento y notificación que sea combustible y para el cual se pueda determinar un valor calorífico neto.</v>
      </c>
      <c r="G177" s="971"/>
      <c r="H177" s="971"/>
      <c r="I177" s="971"/>
      <c r="J177" s="971"/>
      <c r="K177" s="971"/>
      <c r="L177" s="971"/>
      <c r="M177" s="971"/>
      <c r="N177" s="972"/>
    </row>
    <row r="178" spans="2:17" ht="12.75" customHeight="1" x14ac:dyDescent="0.2">
      <c r="B178" s="243"/>
      <c r="C178" s="317"/>
      <c r="D178" s="321"/>
      <c r="E178" s="322" t="s">
        <v>139</v>
      </c>
      <c r="F178" s="917" t="str">
        <f>Translations!$C$351</f>
        <v>El método utilizado para determinar el factor de emisión ponderado con arreglo al anexo VII, sección 4.6, de las FAR.</v>
      </c>
      <c r="G178" s="971"/>
      <c r="H178" s="971"/>
      <c r="I178" s="971"/>
      <c r="J178" s="971"/>
      <c r="K178" s="971"/>
      <c r="L178" s="971"/>
      <c r="M178" s="971"/>
      <c r="N178" s="972"/>
    </row>
    <row r="179" spans="2:17" ht="12.75" customHeight="1" x14ac:dyDescent="0.2">
      <c r="B179" s="243"/>
      <c r="C179" s="317"/>
      <c r="D179" s="321"/>
      <c r="E179" s="322" t="s">
        <v>139</v>
      </c>
      <c r="F179" s="917" t="str">
        <f>Translations!$C$351</f>
        <v>El método utilizado para determinar el factor de emisión ponderado con arreglo al anexo VII, sección 4.6, de las FAR.</v>
      </c>
      <c r="G179" s="971"/>
      <c r="H179" s="971"/>
      <c r="I179" s="971"/>
      <c r="J179" s="971"/>
      <c r="K179" s="971"/>
      <c r="L179" s="971"/>
      <c r="M179" s="971"/>
      <c r="N179" s="972"/>
    </row>
    <row r="180" spans="2:17" ht="36" customHeight="1" x14ac:dyDescent="0.2">
      <c r="B180" s="243"/>
      <c r="C180" s="317"/>
      <c r="D180" s="321"/>
      <c r="E180" s="322"/>
      <c r="F180" s="917" t="str">
        <f>Translations!$C$352</f>
        <v>El factor de emisión ponderado corresponde a las emisiones acumuladas procedentes de los combustibles, incluidos los utilizados para producir calor medible, divididas entre el contenido energético total. El factor de emisión ponderado debe incluir, además, las emisiones de la correspondiente limpieza de gases de combustión, si procede.</v>
      </c>
      <c r="G180" s="971"/>
      <c r="H180" s="971"/>
      <c r="I180" s="971"/>
      <c r="J180" s="971"/>
      <c r="K180" s="971"/>
      <c r="L180" s="971"/>
      <c r="M180" s="971"/>
      <c r="N180" s="972"/>
    </row>
    <row r="181" spans="2:17" ht="25.5" customHeight="1" x14ac:dyDescent="0.2">
      <c r="B181" s="243"/>
      <c r="C181" s="317"/>
      <c r="D181" s="321"/>
      <c r="E181" s="322"/>
      <c r="F181" s="917" t="str">
        <f>Translations!$C$253</f>
        <v>Dado que puede haber más de una fuente de datos, el formulario permite indicar hasta tres. Si hubiera aún más fuentes de datos, seleccione las tres principales y explique el resto en la descripción de la metodología.</v>
      </c>
      <c r="G181" s="971"/>
      <c r="H181" s="971"/>
      <c r="I181" s="971"/>
      <c r="J181" s="971"/>
      <c r="K181" s="971"/>
      <c r="L181" s="971"/>
      <c r="M181" s="971"/>
      <c r="N181" s="972"/>
    </row>
    <row r="182" spans="2:17" ht="25.5" customHeight="1" x14ac:dyDescent="0.2">
      <c r="B182" s="243"/>
      <c r="C182" s="317"/>
      <c r="D182" s="318"/>
      <c r="E182" s="318"/>
      <c r="F182" s="335"/>
      <c r="G182" s="318"/>
      <c r="H182" s="318"/>
      <c r="I182" s="908" t="str">
        <f>Translations!$C$254</f>
        <v>Fuente de datos</v>
      </c>
      <c r="J182" s="908"/>
      <c r="K182" s="908" t="str">
        <f>Translations!$C$255</f>
        <v>Otra fuente de datos (si procede)</v>
      </c>
      <c r="L182" s="908"/>
      <c r="M182" s="908" t="str">
        <f>Translations!$C$255</f>
        <v>Otra fuente de datos (si procede)</v>
      </c>
      <c r="N182" s="908"/>
    </row>
    <row r="183" spans="2:17" ht="12.75" customHeight="1" x14ac:dyDescent="0.2">
      <c r="B183" s="243"/>
      <c r="C183" s="317"/>
      <c r="D183" s="321"/>
      <c r="E183" s="323" t="s">
        <v>302</v>
      </c>
      <c r="F183" s="910" t="str">
        <f>Translations!$C$833</f>
        <v>Entrada de combustible y materiales</v>
      </c>
      <c r="G183" s="910"/>
      <c r="H183" s="911"/>
      <c r="I183" s="852"/>
      <c r="J183" s="853"/>
      <c r="K183" s="854"/>
      <c r="L183" s="855"/>
      <c r="M183" s="854"/>
      <c r="N183" s="871"/>
    </row>
    <row r="184" spans="2:17" ht="26.25" customHeight="1" x14ac:dyDescent="0.2">
      <c r="B184" s="243"/>
      <c r="C184" s="317"/>
      <c r="D184" s="321"/>
      <c r="E184" s="323" t="s">
        <v>303</v>
      </c>
      <c r="F184" s="910" t="str">
        <f>Translations!$C$826</f>
        <v>Entrada de electricidad para producción de calor</v>
      </c>
      <c r="G184" s="910"/>
      <c r="H184" s="911"/>
      <c r="I184" s="909"/>
      <c r="J184" s="909"/>
      <c r="K184" s="891"/>
      <c r="L184" s="891"/>
      <c r="M184" s="891"/>
      <c r="N184" s="891"/>
    </row>
    <row r="185" spans="2:17" ht="12.75" customHeight="1" x14ac:dyDescent="0.2">
      <c r="B185" s="243"/>
      <c r="C185" s="317"/>
      <c r="D185" s="321"/>
      <c r="E185" s="323" t="s">
        <v>304</v>
      </c>
      <c r="F185" s="910" t="str">
        <f>Translations!$C$353</f>
        <v>Factor de emisión ponderado</v>
      </c>
      <c r="G185" s="910"/>
      <c r="H185" s="911"/>
      <c r="I185" s="852"/>
      <c r="J185" s="853"/>
      <c r="K185" s="854"/>
      <c r="L185" s="855"/>
      <c r="M185" s="854"/>
      <c r="N185" s="871"/>
    </row>
    <row r="186" spans="2:17" ht="5.0999999999999996" customHeight="1" x14ac:dyDescent="0.2">
      <c r="B186" s="243"/>
      <c r="C186" s="317"/>
      <c r="D186" s="321"/>
      <c r="E186" s="318"/>
      <c r="F186" s="318"/>
      <c r="G186" s="318"/>
      <c r="H186" s="318"/>
      <c r="I186" s="318"/>
      <c r="J186" s="318"/>
      <c r="K186" s="318"/>
      <c r="L186" s="318"/>
      <c r="M186" s="318"/>
      <c r="N186" s="319"/>
    </row>
    <row r="187" spans="2:17" ht="12.75" customHeight="1" x14ac:dyDescent="0.2">
      <c r="B187" s="243"/>
      <c r="C187" s="317"/>
      <c r="D187" s="321"/>
      <c r="E187" s="323" t="s">
        <v>305</v>
      </c>
      <c r="F187" s="904" t="str">
        <f>Translations!$C$257</f>
        <v>Descripción de la metodología aplicada</v>
      </c>
      <c r="G187" s="904"/>
      <c r="H187" s="904"/>
      <c r="I187" s="904"/>
      <c r="J187" s="904"/>
      <c r="K187" s="904"/>
      <c r="L187" s="904"/>
      <c r="M187" s="904"/>
      <c r="N187" s="905"/>
    </row>
    <row r="188" spans="2:17" ht="5.0999999999999996" customHeight="1" x14ac:dyDescent="0.2">
      <c r="B188" s="243"/>
      <c r="C188" s="317"/>
      <c r="D188" s="318"/>
      <c r="E188" s="322"/>
      <c r="F188" s="332"/>
      <c r="G188" s="333"/>
      <c r="H188" s="333"/>
      <c r="I188" s="333"/>
      <c r="J188" s="333"/>
      <c r="K188" s="333"/>
      <c r="L188" s="333"/>
      <c r="M188" s="333"/>
      <c r="N188" s="334"/>
    </row>
    <row r="189" spans="2:17" ht="12.75" customHeight="1" x14ac:dyDescent="0.2">
      <c r="B189" s="243"/>
      <c r="C189" s="317"/>
      <c r="D189" s="321"/>
      <c r="E189" s="323"/>
      <c r="F189" s="913" t="str">
        <f>IF(I30&lt;&gt;"",HYPERLINK("#" &amp; Q189,EUConst_MsgDescription),"")</f>
        <v/>
      </c>
      <c r="G189" s="887"/>
      <c r="H189" s="887"/>
      <c r="I189" s="887"/>
      <c r="J189" s="887"/>
      <c r="K189" s="887"/>
      <c r="L189" s="887"/>
      <c r="M189" s="887"/>
      <c r="N189" s="888"/>
      <c r="P189" s="21" t="s">
        <v>170</v>
      </c>
      <c r="Q189" s="370" t="str">
        <f>"#"&amp;ADDRESS(ROW($C$10),COLUMN($C$10))</f>
        <v>#$C$10</v>
      </c>
    </row>
    <row r="190" spans="2:17" ht="5.0999999999999996" customHeight="1" x14ac:dyDescent="0.2">
      <c r="B190" s="243"/>
      <c r="C190" s="317"/>
      <c r="D190" s="321"/>
      <c r="E190" s="324"/>
      <c r="F190" s="914"/>
      <c r="G190" s="914"/>
      <c r="H190" s="914"/>
      <c r="I190" s="914"/>
      <c r="J190" s="914"/>
      <c r="K190" s="914"/>
      <c r="L190" s="914"/>
      <c r="M190" s="914"/>
      <c r="N190" s="915"/>
    </row>
    <row r="191" spans="2:17" ht="50.1" customHeight="1" x14ac:dyDescent="0.2">
      <c r="B191" s="243"/>
      <c r="C191" s="317"/>
      <c r="D191" s="324"/>
      <c r="E191" s="324"/>
      <c r="F191" s="872"/>
      <c r="G191" s="873"/>
      <c r="H191" s="873"/>
      <c r="I191" s="873"/>
      <c r="J191" s="873"/>
      <c r="K191" s="873"/>
      <c r="L191" s="873"/>
      <c r="M191" s="873"/>
      <c r="N191" s="874"/>
    </row>
    <row r="192" spans="2:17" ht="5.0999999999999996" customHeight="1" thickBot="1" x14ac:dyDescent="0.25">
      <c r="B192" s="243"/>
      <c r="C192" s="317"/>
      <c r="D192" s="321"/>
      <c r="E192" s="318"/>
      <c r="F192" s="318"/>
      <c r="G192" s="318"/>
      <c r="H192" s="318"/>
      <c r="I192" s="318"/>
      <c r="J192" s="318"/>
      <c r="K192" s="318"/>
      <c r="L192" s="318"/>
      <c r="M192" s="318"/>
      <c r="N192" s="319"/>
    </row>
    <row r="193" spans="2:23" ht="12.75" customHeight="1" x14ac:dyDescent="0.2">
      <c r="B193" s="243"/>
      <c r="C193" s="317"/>
      <c r="D193" s="321"/>
      <c r="E193" s="323"/>
      <c r="F193" s="916" t="str">
        <f>Translations!$C$210</f>
        <v>Referencia a archivos externos (si procede)</v>
      </c>
      <c r="G193" s="916"/>
      <c r="H193" s="916"/>
      <c r="I193" s="916"/>
      <c r="J193" s="916"/>
      <c r="K193" s="826"/>
      <c r="L193" s="826"/>
      <c r="M193" s="826"/>
      <c r="N193" s="826"/>
      <c r="W193" s="265" t="s">
        <v>163</v>
      </c>
    </row>
    <row r="194" spans="2:23" ht="5.0999999999999996" customHeight="1" x14ac:dyDescent="0.2">
      <c r="B194" s="243"/>
      <c r="C194" s="317"/>
      <c r="D194" s="321"/>
      <c r="E194" s="318"/>
      <c r="F194" s="318"/>
      <c r="G194" s="318"/>
      <c r="H194" s="318"/>
      <c r="I194" s="318"/>
      <c r="J194" s="318"/>
      <c r="K194" s="318"/>
      <c r="L194" s="318"/>
      <c r="M194" s="318"/>
      <c r="N194" s="319"/>
      <c r="W194" s="252"/>
    </row>
    <row r="195" spans="2:23" ht="49.5" customHeight="1" x14ac:dyDescent="0.2">
      <c r="B195" s="243"/>
      <c r="C195" s="317"/>
      <c r="D195" s="321" t="s">
        <v>33</v>
      </c>
      <c r="E195" s="932" t="str">
        <f>Translations!$C$258</f>
        <v>¿Se ha seguido el orden jerárquico?</v>
      </c>
      <c r="F195" s="932"/>
      <c r="G195" s="932"/>
      <c r="H195" s="933"/>
      <c r="I195" s="259"/>
      <c r="J195" s="559" t="str">
        <f>Translations!$C$259</f>
        <v xml:space="preserve"> De no ser así, ¿cuál ha sido el motivo?</v>
      </c>
      <c r="K195" s="852"/>
      <c r="L195" s="853"/>
      <c r="M195" s="853"/>
      <c r="N195" s="867"/>
      <c r="W195" s="257" t="b">
        <f>AND(I195&lt;&gt;"",I195=TRUE)</f>
        <v>0</v>
      </c>
    </row>
    <row r="196" spans="2:23" ht="25.5" customHeight="1" x14ac:dyDescent="0.2">
      <c r="B196" s="243"/>
      <c r="C196" s="317"/>
      <c r="D196" s="318"/>
      <c r="E196" s="917" t="str">
        <f>Translations!$C$323</f>
        <v>Si selecciona «VERDADERO», significa que sí ha usado la fuente de datos de mayor rango en la jerarquía establecida en el anexo VII, sección 4, de las FAR. De no ser así, seleccione «FALSO», escoja el motivo en la lista desplegable y explíquelo con más detalle a continuación. Posibles motivos para no respetar la jerarquía:</v>
      </c>
      <c r="F196" s="918"/>
      <c r="G196" s="918"/>
      <c r="H196" s="918"/>
      <c r="I196" s="918"/>
      <c r="J196" s="918"/>
      <c r="K196" s="918"/>
      <c r="L196" s="918"/>
      <c r="M196" s="918"/>
      <c r="N196" s="919"/>
      <c r="W196" s="266"/>
    </row>
    <row r="197" spans="2:23" ht="25.5" customHeight="1" x14ac:dyDescent="0.2">
      <c r="B197" s="243"/>
      <c r="C197" s="317"/>
      <c r="D197" s="321"/>
      <c r="E197" s="322" t="s">
        <v>139</v>
      </c>
      <c r="F197" s="917" t="str">
        <f>Translations!$C$261</f>
        <v>Evaluación de la incertidumbre: hay otras fuentes de datos que, de acuerdo con la evaluación simplificada de la incertidumbre con arreglo al artículo 7, apartado 2, de las FAR, conllevan una incertidumbre menor.</v>
      </c>
      <c r="G197" s="971"/>
      <c r="H197" s="971"/>
      <c r="I197" s="971"/>
      <c r="J197" s="971"/>
      <c r="K197" s="971"/>
      <c r="L197" s="971"/>
      <c r="M197" s="971"/>
      <c r="N197" s="972"/>
      <c r="W197" s="252"/>
    </row>
    <row r="198" spans="2:23" ht="12.75" customHeight="1" x14ac:dyDescent="0.2">
      <c r="B198" s="243"/>
      <c r="C198" s="317"/>
      <c r="D198" s="321"/>
      <c r="E198" s="322" t="s">
        <v>139</v>
      </c>
      <c r="F198" s="917" t="str">
        <f>Translations!$C$262</f>
        <v>Inviabilidad técnica: es técnicamente inviable usar fuentes de datos mejores.</v>
      </c>
      <c r="G198" s="971"/>
      <c r="H198" s="971"/>
      <c r="I198" s="971"/>
      <c r="J198" s="971"/>
      <c r="K198" s="971"/>
      <c r="L198" s="971"/>
      <c r="M198" s="971"/>
      <c r="N198" s="972"/>
      <c r="W198" s="252"/>
    </row>
    <row r="199" spans="2:23" ht="12.75" customHeight="1" x14ac:dyDescent="0.2">
      <c r="B199" s="243"/>
      <c r="C199" s="317"/>
      <c r="D199" s="321"/>
      <c r="E199" s="322" t="s">
        <v>139</v>
      </c>
      <c r="F199" s="917" t="str">
        <f>Translations!$C$263</f>
        <v>Costes excesivos: usar mejores fuentes de datos supondría unos costes excesivos.</v>
      </c>
      <c r="G199" s="971"/>
      <c r="H199" s="971"/>
      <c r="I199" s="971"/>
      <c r="J199" s="971"/>
      <c r="K199" s="971"/>
      <c r="L199" s="971"/>
      <c r="M199" s="971"/>
      <c r="N199" s="972"/>
      <c r="W199" s="252"/>
    </row>
    <row r="200" spans="2:23" ht="5.0999999999999996" customHeight="1" x14ac:dyDescent="0.2">
      <c r="B200" s="243"/>
      <c r="C200" s="317"/>
      <c r="D200" s="318"/>
      <c r="E200" s="467"/>
      <c r="F200" s="467"/>
      <c r="G200" s="467"/>
      <c r="H200" s="467"/>
      <c r="I200" s="467"/>
      <c r="J200" s="467"/>
      <c r="K200" s="467"/>
      <c r="L200" s="467"/>
      <c r="M200" s="467"/>
      <c r="N200" s="468"/>
      <c r="V200" s="253"/>
      <c r="W200" s="252"/>
    </row>
    <row r="201" spans="2:23" ht="12.75" customHeight="1" x14ac:dyDescent="0.2">
      <c r="B201" s="243"/>
      <c r="C201" s="317"/>
      <c r="D201" s="330"/>
      <c r="E201" s="330"/>
      <c r="F201" s="904" t="str">
        <f>Translations!$C$264</f>
        <v>Más detalles sobre cualquier posible divergencia con respecto a la jerarquía establecida</v>
      </c>
      <c r="G201" s="904"/>
      <c r="H201" s="904"/>
      <c r="I201" s="904"/>
      <c r="J201" s="904"/>
      <c r="K201" s="904"/>
      <c r="L201" s="904"/>
      <c r="M201" s="904"/>
      <c r="N201" s="905"/>
      <c r="V201" s="253"/>
      <c r="W201" s="252"/>
    </row>
    <row r="202" spans="2:23" ht="25.5" customHeight="1" thickBot="1" x14ac:dyDescent="0.25">
      <c r="B202" s="243"/>
      <c r="C202" s="317"/>
      <c r="D202" s="330"/>
      <c r="E202" s="330"/>
      <c r="F202" s="872"/>
      <c r="G202" s="873"/>
      <c r="H202" s="873"/>
      <c r="I202" s="873"/>
      <c r="J202" s="873"/>
      <c r="K202" s="873"/>
      <c r="L202" s="873"/>
      <c r="M202" s="873"/>
      <c r="N202" s="874"/>
      <c r="V202" s="253"/>
      <c r="W202" s="267" t="b">
        <f>W195</f>
        <v>0</v>
      </c>
    </row>
    <row r="203" spans="2:23" ht="5.0999999999999996" customHeight="1" x14ac:dyDescent="0.2">
      <c r="B203" s="243"/>
      <c r="C203" s="317"/>
      <c r="D203" s="321"/>
      <c r="E203" s="318"/>
      <c r="F203" s="318"/>
      <c r="G203" s="318"/>
      <c r="H203" s="318"/>
      <c r="I203" s="318"/>
      <c r="J203" s="318"/>
      <c r="K203" s="318"/>
      <c r="L203" s="318"/>
      <c r="M203" s="318"/>
      <c r="N203" s="319"/>
      <c r="W203" s="253"/>
    </row>
    <row r="204" spans="2:23" ht="5.0999999999999996" customHeight="1" x14ac:dyDescent="0.2">
      <c r="B204" s="243"/>
      <c r="C204" s="314"/>
      <c r="D204" s="327"/>
      <c r="E204" s="315"/>
      <c r="F204" s="315"/>
      <c r="G204" s="315"/>
      <c r="H204" s="315"/>
      <c r="I204" s="315"/>
      <c r="J204" s="315"/>
      <c r="K204" s="315"/>
      <c r="L204" s="315"/>
      <c r="M204" s="315"/>
      <c r="N204" s="316"/>
    </row>
    <row r="205" spans="2:23" ht="12.75" customHeight="1" x14ac:dyDescent="0.2">
      <c r="B205" s="243"/>
      <c r="C205" s="317"/>
      <c r="D205" s="320" t="s">
        <v>322</v>
      </c>
      <c r="E205" s="943" t="str">
        <f>Translations!$C$354</f>
        <v>Calor medible importado a la subinstalación o exportado desde la subinstalación</v>
      </c>
      <c r="F205" s="943"/>
      <c r="G205" s="943"/>
      <c r="H205" s="943"/>
      <c r="I205" s="943"/>
      <c r="J205" s="943"/>
      <c r="K205" s="943"/>
      <c r="L205" s="943"/>
      <c r="M205" s="943"/>
      <c r="N205" s="944"/>
      <c r="S205" s="253"/>
      <c r="T205" s="253"/>
    </row>
    <row r="206" spans="2:23" ht="24" customHeight="1" x14ac:dyDescent="0.2">
      <c r="B206" s="243"/>
      <c r="C206" s="317"/>
      <c r="D206" s="318"/>
      <c r="E206" s="945" t="str">
        <f>Translations!$C$355</f>
        <v>A efectos concretos de la recogida de datos de las NIMs, la presente sección debe comprender todos los datos proporcionados en la sección F, letra k), en el formulario del «informe sobre los datos de referencia».</v>
      </c>
      <c r="F206" s="946"/>
      <c r="G206" s="946"/>
      <c r="H206" s="946"/>
      <c r="I206" s="946"/>
      <c r="J206" s="946"/>
      <c r="K206" s="946"/>
      <c r="L206" s="946"/>
      <c r="M206" s="946"/>
      <c r="N206" s="947"/>
    </row>
    <row r="207" spans="2:23" ht="12.75" customHeight="1" x14ac:dyDescent="0.2">
      <c r="B207" s="243"/>
      <c r="C207" s="317"/>
      <c r="D207" s="318"/>
      <c r="E207" s="917" t="str">
        <f>Translations!$C$356</f>
        <v>Las emisiones atribuibles comprenderán cualquier importación o exportación de calor medible con arreglo al anexo VII, secciones 10.1.2 y 10.1.3, de las FAR.</v>
      </c>
      <c r="F207" s="918"/>
      <c r="G207" s="918"/>
      <c r="H207" s="918"/>
      <c r="I207" s="918"/>
      <c r="J207" s="918"/>
      <c r="K207" s="918"/>
      <c r="L207" s="918"/>
      <c r="M207" s="918"/>
      <c r="N207" s="919"/>
    </row>
    <row r="208" spans="2:23" ht="12.75" customHeight="1" x14ac:dyDescent="0.2">
      <c r="B208" s="243"/>
      <c r="C208" s="317"/>
      <c r="D208" s="321" t="s">
        <v>32</v>
      </c>
      <c r="E208" s="906" t="str">
        <f>Translations!$C$357</f>
        <v>¿Son los flujos de calor medible pertinentes para esta subinstalación?</v>
      </c>
      <c r="F208" s="906"/>
      <c r="G208" s="906"/>
      <c r="H208" s="906"/>
      <c r="I208" s="906"/>
      <c r="J208" s="906"/>
      <c r="K208" s="906"/>
      <c r="L208" s="906"/>
      <c r="M208" s="912"/>
      <c r="N208" s="912"/>
    </row>
    <row r="209" spans="2:23" ht="12.75" customHeight="1" x14ac:dyDescent="0.2">
      <c r="B209" s="243"/>
      <c r="C209" s="317"/>
      <c r="D209" s="321"/>
      <c r="E209" s="318"/>
      <c r="F209" s="318"/>
      <c r="G209" s="318"/>
      <c r="H209" s="318"/>
      <c r="I209" s="318"/>
      <c r="J209" s="847" t="str">
        <f>IF(I30="","",IF(AND(M208&lt;&gt;"",M208=FALSE),HYPERLINK(Q209,EUconst_MsgGoOn),""))</f>
        <v/>
      </c>
      <c r="K209" s="848"/>
      <c r="L209" s="848"/>
      <c r="M209" s="848"/>
      <c r="N209" s="849"/>
      <c r="P209" s="21" t="s">
        <v>170</v>
      </c>
      <c r="Q209" s="370" t="str">
        <f>"#"&amp;ADDRESS(ROW(D259),COLUMN(D259))</f>
        <v>#$D$259</v>
      </c>
    </row>
    <row r="210" spans="2:23" ht="5.0999999999999996" customHeight="1" x14ac:dyDescent="0.2">
      <c r="B210" s="243"/>
      <c r="C210" s="317"/>
      <c r="D210" s="321"/>
      <c r="E210" s="321"/>
      <c r="F210" s="321"/>
      <c r="G210" s="321"/>
      <c r="H210" s="321"/>
      <c r="I210" s="321"/>
      <c r="J210" s="321"/>
      <c r="K210" s="321"/>
      <c r="L210" s="321"/>
      <c r="M210" s="321"/>
      <c r="N210" s="328"/>
      <c r="P210" s="21"/>
    </row>
    <row r="211" spans="2:23" ht="12.75" customHeight="1" x14ac:dyDescent="0.2">
      <c r="B211" s="243"/>
      <c r="C211" s="317"/>
      <c r="D211" s="321" t="s">
        <v>33</v>
      </c>
      <c r="E211" s="906" t="str">
        <f>Translations!$C$249</f>
        <v>Información sobre la metodología empleada</v>
      </c>
      <c r="F211" s="906"/>
      <c r="G211" s="906"/>
      <c r="H211" s="906"/>
      <c r="I211" s="906"/>
      <c r="J211" s="906"/>
      <c r="K211" s="906"/>
      <c r="L211" s="906"/>
      <c r="M211" s="906"/>
      <c r="N211" s="907"/>
    </row>
    <row r="212" spans="2:23" ht="12.75" customHeight="1" x14ac:dyDescent="0.2">
      <c r="B212" s="243"/>
      <c r="C212" s="317"/>
      <c r="D212" s="321"/>
      <c r="E212" s="917" t="str">
        <f>Translations!$C$250</f>
        <v>Seleccione a continuación:</v>
      </c>
      <c r="F212" s="918"/>
      <c r="G212" s="918"/>
      <c r="H212" s="918"/>
      <c r="I212" s="918"/>
      <c r="J212" s="918"/>
      <c r="K212" s="918"/>
      <c r="L212" s="918"/>
      <c r="M212" s="918"/>
      <c r="N212" s="919"/>
    </row>
    <row r="213" spans="2:23" ht="12.75" customHeight="1" x14ac:dyDescent="0.2">
      <c r="B213" s="243"/>
      <c r="C213" s="317"/>
      <c r="D213" s="321"/>
      <c r="E213" s="322" t="s">
        <v>139</v>
      </c>
      <c r="F213" s="917" t="str">
        <f>Translations!$C$270</f>
        <v>La fuente de datos utilizada para los flujos de energía con arreglo al anexo VII, sección 4.5, de las FAR.</v>
      </c>
      <c r="G213" s="971"/>
      <c r="H213" s="971"/>
      <c r="I213" s="971"/>
      <c r="J213" s="971"/>
      <c r="K213" s="971"/>
      <c r="L213" s="971"/>
      <c r="M213" s="971"/>
      <c r="N213" s="972"/>
    </row>
    <row r="214" spans="2:23" ht="12.75" customHeight="1" x14ac:dyDescent="0.2">
      <c r="B214" s="243"/>
      <c r="C214" s="317"/>
      <c r="D214" s="321"/>
      <c r="E214" s="322" t="s">
        <v>139</v>
      </c>
      <c r="F214" s="917" t="str">
        <f>Translations!$C$358</f>
        <v>El método utilizado para determinar las cantidades anuales con arreglo al anexo VII, sección 7,2, de las FAR.</v>
      </c>
      <c r="G214" s="971"/>
      <c r="H214" s="971"/>
      <c r="I214" s="971"/>
      <c r="J214" s="971"/>
      <c r="K214" s="971"/>
      <c r="L214" s="971"/>
      <c r="M214" s="971"/>
      <c r="N214" s="972"/>
    </row>
    <row r="215" spans="2:23" ht="25.5" customHeight="1" x14ac:dyDescent="0.2">
      <c r="B215" s="243"/>
      <c r="C215" s="317"/>
      <c r="D215" s="321"/>
      <c r="E215" s="322"/>
      <c r="F215" s="917" t="str">
        <f>Translations!$C$253</f>
        <v>Dado que puede haber más de una fuente de datos, el formulario permite indicar hasta tres. Si hubiera aún más fuentes de datos, seleccione las tres principales y explique el resto en la descripción de la metodología.</v>
      </c>
      <c r="G215" s="971"/>
      <c r="H215" s="971"/>
      <c r="I215" s="971"/>
      <c r="J215" s="971"/>
      <c r="K215" s="971"/>
      <c r="L215" s="971"/>
      <c r="M215" s="971"/>
      <c r="N215" s="972"/>
    </row>
    <row r="216" spans="2:23" ht="25.5" customHeight="1" thickBot="1" x14ac:dyDescent="0.25">
      <c r="B216" s="243"/>
      <c r="C216" s="317"/>
      <c r="D216" s="318"/>
      <c r="E216" s="318"/>
      <c r="F216" s="318"/>
      <c r="G216" s="318"/>
      <c r="H216" s="318"/>
      <c r="I216" s="908" t="str">
        <f>Translations!$C$254</f>
        <v>Fuente de datos</v>
      </c>
      <c r="J216" s="908"/>
      <c r="K216" s="908" t="str">
        <f>Translations!$C$255</f>
        <v>Otra fuente de datos (si procede)</v>
      </c>
      <c r="L216" s="908"/>
      <c r="M216" s="908" t="str">
        <f>Translations!$C$255</f>
        <v>Otra fuente de datos (si procede)</v>
      </c>
      <c r="N216" s="908"/>
      <c r="W216" s="244" t="s">
        <v>163</v>
      </c>
    </row>
    <row r="217" spans="2:23" ht="12.75" customHeight="1" x14ac:dyDescent="0.2">
      <c r="B217" s="243"/>
      <c r="C217" s="317"/>
      <c r="D217" s="321"/>
      <c r="E217" s="323" t="s">
        <v>302</v>
      </c>
      <c r="F217" s="893" t="str">
        <f>Translations!$C$359</f>
        <v>Calor medible importado</v>
      </c>
      <c r="G217" s="893"/>
      <c r="H217" s="894"/>
      <c r="I217" s="884"/>
      <c r="J217" s="885"/>
      <c r="K217" s="879"/>
      <c r="L217" s="883"/>
      <c r="M217" s="879"/>
      <c r="N217" s="880"/>
      <c r="W217" s="250" t="b">
        <f>AND(M208&lt;&gt;"",M208=FALSE)</f>
        <v>0</v>
      </c>
    </row>
    <row r="218" spans="2:23" ht="12.75" customHeight="1" x14ac:dyDescent="0.2">
      <c r="B218" s="243"/>
      <c r="C218" s="317"/>
      <c r="D218" s="321"/>
      <c r="E218" s="323" t="s">
        <v>303</v>
      </c>
      <c r="F218" s="895" t="str">
        <f>Translations!$C$360</f>
        <v>Calor medible procedente de pasta de papel</v>
      </c>
      <c r="G218" s="895"/>
      <c r="H218" s="896"/>
      <c r="I218" s="897"/>
      <c r="J218" s="898"/>
      <c r="K218" s="899"/>
      <c r="L218" s="900"/>
      <c r="M218" s="899"/>
      <c r="N218" s="901"/>
      <c r="W218" s="251" t="b">
        <f>W217</f>
        <v>0</v>
      </c>
    </row>
    <row r="219" spans="2:23" ht="12.75" customHeight="1" x14ac:dyDescent="0.2">
      <c r="B219" s="243"/>
      <c r="C219" s="317"/>
      <c r="D219" s="321"/>
      <c r="E219" s="323" t="s">
        <v>304</v>
      </c>
      <c r="F219" s="895" t="str">
        <f>Translations!$C$361</f>
        <v>Calor medible procedente de ácido nítrico</v>
      </c>
      <c r="G219" s="895"/>
      <c r="H219" s="896"/>
      <c r="I219" s="897"/>
      <c r="J219" s="898"/>
      <c r="K219" s="899"/>
      <c r="L219" s="900"/>
      <c r="M219" s="899"/>
      <c r="N219" s="901"/>
      <c r="W219" s="251" t="b">
        <f>W218</f>
        <v>0</v>
      </c>
    </row>
    <row r="220" spans="2:23" ht="12.75" customHeight="1" x14ac:dyDescent="0.2">
      <c r="B220" s="243"/>
      <c r="C220" s="317"/>
      <c r="D220" s="321"/>
      <c r="E220" s="323" t="s">
        <v>305</v>
      </c>
      <c r="F220" s="902" t="str">
        <f>Translations!$C$362</f>
        <v>Calor medible exportado</v>
      </c>
      <c r="G220" s="902"/>
      <c r="H220" s="903"/>
      <c r="I220" s="860"/>
      <c r="J220" s="861"/>
      <c r="K220" s="862"/>
      <c r="L220" s="863"/>
      <c r="M220" s="862"/>
      <c r="N220" s="864"/>
      <c r="W220" s="251" t="b">
        <f>W219</f>
        <v>0</v>
      </c>
    </row>
    <row r="221" spans="2:23" ht="12.75" customHeight="1" x14ac:dyDescent="0.2">
      <c r="B221" s="243"/>
      <c r="C221" s="317"/>
      <c r="D221" s="321"/>
      <c r="E221" s="323" t="s">
        <v>306</v>
      </c>
      <c r="F221" s="910" t="str">
        <f>Translations!$C$274</f>
        <v>Flujos de calor medible neto</v>
      </c>
      <c r="G221" s="910"/>
      <c r="H221" s="911"/>
      <c r="I221" s="852"/>
      <c r="J221" s="853"/>
      <c r="K221" s="854"/>
      <c r="L221" s="855"/>
      <c r="M221" s="854"/>
      <c r="N221" s="871"/>
      <c r="W221" s="251" t="b">
        <f>W220</f>
        <v>0</v>
      </c>
    </row>
    <row r="222" spans="2:23" ht="5.0999999999999996" customHeight="1" x14ac:dyDescent="0.2">
      <c r="B222" s="243"/>
      <c r="C222" s="317"/>
      <c r="D222" s="321"/>
      <c r="E222" s="318"/>
      <c r="F222" s="318"/>
      <c r="G222" s="318"/>
      <c r="H222" s="318"/>
      <c r="I222" s="318"/>
      <c r="J222" s="318"/>
      <c r="K222" s="318"/>
      <c r="L222" s="318"/>
      <c r="M222" s="318"/>
      <c r="N222" s="319"/>
      <c r="W222" s="252"/>
    </row>
    <row r="223" spans="2:23" ht="12.75" customHeight="1" x14ac:dyDescent="0.2">
      <c r="B223" s="243"/>
      <c r="C223" s="317"/>
      <c r="D223" s="321"/>
      <c r="E223" s="323" t="s">
        <v>306</v>
      </c>
      <c r="F223" s="904" t="str">
        <f>Translations!$C$257</f>
        <v>Descripción de la metodología aplicada</v>
      </c>
      <c r="G223" s="904"/>
      <c r="H223" s="904"/>
      <c r="I223" s="904"/>
      <c r="J223" s="904"/>
      <c r="K223" s="904"/>
      <c r="L223" s="904"/>
      <c r="M223" s="904"/>
      <c r="N223" s="905"/>
      <c r="W223" s="252"/>
    </row>
    <row r="224" spans="2:23" ht="5.0999999999999996" customHeight="1" x14ac:dyDescent="0.2">
      <c r="B224" s="243"/>
      <c r="C224" s="317"/>
      <c r="D224" s="318"/>
      <c r="E224" s="322"/>
      <c r="F224" s="212"/>
      <c r="G224" s="470"/>
      <c r="H224" s="470"/>
      <c r="I224" s="470"/>
      <c r="J224" s="470"/>
      <c r="K224" s="470"/>
      <c r="L224" s="470"/>
      <c r="M224" s="470"/>
      <c r="N224" s="471"/>
      <c r="W224" s="252"/>
    </row>
    <row r="225" spans="1:23" ht="12.75" customHeight="1" x14ac:dyDescent="0.2">
      <c r="B225" s="243"/>
      <c r="C225" s="317"/>
      <c r="D225" s="321"/>
      <c r="E225" s="323"/>
      <c r="F225" s="913" t="str">
        <f>IF(I30&lt;&gt;"",HYPERLINK("#" &amp; Q225,EUConst_MsgDescription),"")</f>
        <v/>
      </c>
      <c r="G225" s="887"/>
      <c r="H225" s="887"/>
      <c r="I225" s="887"/>
      <c r="J225" s="887"/>
      <c r="K225" s="887"/>
      <c r="L225" s="887"/>
      <c r="M225" s="887"/>
      <c r="N225" s="888"/>
      <c r="P225" s="21" t="s">
        <v>170</v>
      </c>
      <c r="Q225" s="370" t="str">
        <f>"#"&amp;ADDRESS(ROW($C$10),COLUMN($C$10))</f>
        <v>#$C$10</v>
      </c>
      <c r="W225" s="252"/>
    </row>
    <row r="226" spans="1:23" ht="5.0999999999999996" customHeight="1" x14ac:dyDescent="0.2">
      <c r="C226" s="317"/>
      <c r="D226" s="321"/>
      <c r="E226" s="324"/>
      <c r="F226" s="914"/>
      <c r="G226" s="914"/>
      <c r="H226" s="914"/>
      <c r="I226" s="914"/>
      <c r="J226" s="914"/>
      <c r="K226" s="914"/>
      <c r="L226" s="914"/>
      <c r="M226" s="914"/>
      <c r="N226" s="915"/>
      <c r="W226" s="252"/>
    </row>
    <row r="227" spans="1:23" s="248" customFormat="1" ht="50.1" customHeight="1" x14ac:dyDescent="0.2">
      <c r="A227" s="253"/>
      <c r="B227" s="11"/>
      <c r="C227" s="317"/>
      <c r="D227" s="324"/>
      <c r="E227" s="324"/>
      <c r="F227" s="872"/>
      <c r="G227" s="873"/>
      <c r="H227" s="873"/>
      <c r="I227" s="873"/>
      <c r="J227" s="873"/>
      <c r="K227" s="873"/>
      <c r="L227" s="873"/>
      <c r="M227" s="873"/>
      <c r="N227" s="874"/>
      <c r="O227" s="35"/>
      <c r="P227" s="253"/>
      <c r="Q227" s="253"/>
      <c r="R227" s="253"/>
      <c r="S227" s="244"/>
      <c r="T227" s="244"/>
      <c r="U227" s="253"/>
      <c r="V227" s="253"/>
      <c r="W227" s="254" t="b">
        <f>W221</f>
        <v>0</v>
      </c>
    </row>
    <row r="228" spans="1:23" ht="5.0999999999999996" customHeight="1" x14ac:dyDescent="0.2">
      <c r="C228" s="317"/>
      <c r="D228" s="321"/>
      <c r="E228" s="318"/>
      <c r="F228" s="318"/>
      <c r="G228" s="318"/>
      <c r="H228" s="318"/>
      <c r="I228" s="318"/>
      <c r="J228" s="318"/>
      <c r="K228" s="318"/>
      <c r="L228" s="318"/>
      <c r="M228" s="318"/>
      <c r="N228" s="319"/>
      <c r="W228" s="252"/>
    </row>
    <row r="229" spans="1:23" ht="12.75" customHeight="1" x14ac:dyDescent="0.2">
      <c r="C229" s="317"/>
      <c r="D229" s="321"/>
      <c r="E229" s="323"/>
      <c r="F229" s="916" t="str">
        <f>Translations!$C$210</f>
        <v>Referencia a archivos externos (si procede)</v>
      </c>
      <c r="G229" s="916"/>
      <c r="H229" s="916"/>
      <c r="I229" s="916"/>
      <c r="J229" s="916"/>
      <c r="K229" s="826"/>
      <c r="L229" s="826"/>
      <c r="M229" s="826"/>
      <c r="N229" s="826"/>
      <c r="W229" s="254" t="b">
        <f>W227</f>
        <v>0</v>
      </c>
    </row>
    <row r="230" spans="1:23" ht="5.0999999999999996" customHeight="1" x14ac:dyDescent="0.2">
      <c r="C230" s="317"/>
      <c r="D230" s="321"/>
      <c r="E230" s="318"/>
      <c r="F230" s="318"/>
      <c r="G230" s="318"/>
      <c r="H230" s="318"/>
      <c r="I230" s="318"/>
      <c r="J230" s="318"/>
      <c r="K230" s="318"/>
      <c r="L230" s="318"/>
      <c r="M230" s="318"/>
      <c r="N230" s="319"/>
      <c r="V230" s="253"/>
      <c r="W230" s="252"/>
    </row>
    <row r="231" spans="1:23" ht="50.25" customHeight="1" x14ac:dyDescent="0.2">
      <c r="C231" s="317"/>
      <c r="D231" s="321" t="s">
        <v>34</v>
      </c>
      <c r="E231" s="932" t="str">
        <f>Translations!$C$258</f>
        <v>¿Se ha seguido el orden jerárquico?</v>
      </c>
      <c r="F231" s="932"/>
      <c r="G231" s="932"/>
      <c r="H231" s="933"/>
      <c r="I231" s="259"/>
      <c r="J231" s="559" t="str">
        <f>Translations!$C$259</f>
        <v xml:space="preserve"> De no ser así, ¿cuál ha sido el motivo?</v>
      </c>
      <c r="K231" s="852"/>
      <c r="L231" s="853"/>
      <c r="M231" s="853"/>
      <c r="N231" s="867"/>
      <c r="V231" s="256" t="b">
        <f>W229</f>
        <v>0</v>
      </c>
      <c r="W231" s="257" t="b">
        <f>OR(W227,AND(I231&lt;&gt;"",I231=TRUE))</f>
        <v>0</v>
      </c>
    </row>
    <row r="232" spans="1:23" ht="25.5" customHeight="1" x14ac:dyDescent="0.2">
      <c r="C232" s="317"/>
      <c r="D232" s="318"/>
      <c r="E232" s="917" t="str">
        <f>Translations!$C$323</f>
        <v>Si selecciona «VERDADERO», significa que sí ha usado la fuente de datos de mayor rango en la jerarquía establecida en el anexo VII, sección 4, de las FAR. De no ser así, seleccione «FALSO», escoja el motivo en la lista desplegable y explíquelo con más detalle a continuación. Posibles motivos para no respetar la jerarquía:</v>
      </c>
      <c r="F232" s="918"/>
      <c r="G232" s="918"/>
      <c r="H232" s="918"/>
      <c r="I232" s="918"/>
      <c r="J232" s="918"/>
      <c r="K232" s="918"/>
      <c r="L232" s="918"/>
      <c r="M232" s="918"/>
      <c r="N232" s="919"/>
      <c r="W232" s="266"/>
    </row>
    <row r="233" spans="1:23" ht="25.5" customHeight="1" x14ac:dyDescent="0.2">
      <c r="C233" s="317"/>
      <c r="D233" s="321"/>
      <c r="E233" s="322" t="s">
        <v>139</v>
      </c>
      <c r="F233" s="917" t="str">
        <f>Translations!$C$261</f>
        <v>Evaluación de la incertidumbre: hay otras fuentes de datos que, de acuerdo con la evaluación simplificada de la incertidumbre con arreglo al artículo 7, apartado 2, de las FAR, conllevan una incertidumbre menor.</v>
      </c>
      <c r="G233" s="971"/>
      <c r="H233" s="971"/>
      <c r="I233" s="971"/>
      <c r="J233" s="971"/>
      <c r="K233" s="971"/>
      <c r="L233" s="971"/>
      <c r="M233" s="971"/>
      <c r="N233" s="972"/>
      <c r="W233" s="252"/>
    </row>
    <row r="234" spans="1:23" ht="12.75" customHeight="1" x14ac:dyDescent="0.2">
      <c r="C234" s="317"/>
      <c r="D234" s="321"/>
      <c r="E234" s="322" t="s">
        <v>139</v>
      </c>
      <c r="F234" s="917" t="str">
        <f>Translations!$C$262</f>
        <v>Inviabilidad técnica: es técnicamente inviable usar fuentes de datos mejores.</v>
      </c>
      <c r="G234" s="971"/>
      <c r="H234" s="971"/>
      <c r="I234" s="971"/>
      <c r="J234" s="971"/>
      <c r="K234" s="971"/>
      <c r="L234" s="971"/>
      <c r="M234" s="971"/>
      <c r="N234" s="972"/>
      <c r="W234" s="252"/>
    </row>
    <row r="235" spans="1:23" ht="12.75" customHeight="1" x14ac:dyDescent="0.2">
      <c r="C235" s="317"/>
      <c r="D235" s="321"/>
      <c r="E235" s="322" t="s">
        <v>139</v>
      </c>
      <c r="F235" s="917" t="str">
        <f>Translations!$C$263</f>
        <v>Costes excesivos: usar mejores fuentes de datos supondría unos costes excesivos.</v>
      </c>
      <c r="G235" s="971"/>
      <c r="H235" s="971"/>
      <c r="I235" s="971"/>
      <c r="J235" s="971"/>
      <c r="K235" s="971"/>
      <c r="L235" s="971"/>
      <c r="M235" s="971"/>
      <c r="N235" s="972"/>
      <c r="W235" s="252"/>
    </row>
    <row r="236" spans="1:23" ht="5.0999999999999996" customHeight="1" x14ac:dyDescent="0.2">
      <c r="C236" s="317"/>
      <c r="D236" s="318"/>
      <c r="E236" s="467"/>
      <c r="F236" s="467"/>
      <c r="G236" s="467"/>
      <c r="H236" s="467"/>
      <c r="I236" s="467"/>
      <c r="J236" s="467"/>
      <c r="K236" s="467"/>
      <c r="L236" s="467"/>
      <c r="M236" s="467"/>
      <c r="N236" s="468"/>
      <c r="V236" s="253"/>
      <c r="W236" s="252"/>
    </row>
    <row r="237" spans="1:23" ht="12.75" customHeight="1" x14ac:dyDescent="0.2">
      <c r="C237" s="317"/>
      <c r="D237" s="330"/>
      <c r="E237" s="330"/>
      <c r="F237" s="904" t="str">
        <f>Translations!$C$264</f>
        <v>Más detalles sobre cualquier posible divergencia con respecto a la jerarquía establecida</v>
      </c>
      <c r="G237" s="904"/>
      <c r="H237" s="904"/>
      <c r="I237" s="904"/>
      <c r="J237" s="904"/>
      <c r="K237" s="904"/>
      <c r="L237" s="904"/>
      <c r="M237" s="904"/>
      <c r="N237" s="905"/>
      <c r="V237" s="253"/>
      <c r="W237" s="252"/>
    </row>
    <row r="238" spans="1:23" ht="25.5" customHeight="1" x14ac:dyDescent="0.2">
      <c r="C238" s="317"/>
      <c r="D238" s="330"/>
      <c r="E238" s="330"/>
      <c r="F238" s="872"/>
      <c r="G238" s="873"/>
      <c r="H238" s="873"/>
      <c r="I238" s="873"/>
      <c r="J238" s="873"/>
      <c r="K238" s="873"/>
      <c r="L238" s="873"/>
      <c r="M238" s="873"/>
      <c r="N238" s="874"/>
      <c r="V238" s="253"/>
      <c r="W238" s="254" t="b">
        <f>W231</f>
        <v>0</v>
      </c>
    </row>
    <row r="239" spans="1:23" ht="5.0999999999999996" customHeight="1" x14ac:dyDescent="0.2">
      <c r="C239" s="317"/>
      <c r="D239" s="318"/>
      <c r="E239" s="467"/>
      <c r="F239" s="467"/>
      <c r="G239" s="467"/>
      <c r="H239" s="467"/>
      <c r="I239" s="467"/>
      <c r="J239" s="467"/>
      <c r="K239" s="467"/>
      <c r="L239" s="467"/>
      <c r="M239" s="467"/>
      <c r="N239" s="468"/>
      <c r="V239" s="253"/>
      <c r="W239" s="252"/>
    </row>
    <row r="240" spans="1:23" ht="12.75" customHeight="1" x14ac:dyDescent="0.2">
      <c r="C240" s="317"/>
      <c r="D240" s="321" t="s">
        <v>35</v>
      </c>
      <c r="E240" s="906" t="str">
        <f>Translations!$C$363</f>
        <v>Descripción de la metodología empleada para determinar los factores de emisiones atribuibles pertinentes de conformidad con el anexo VII, secciones 10.1.2 y 10.1.3, de las FAR.</v>
      </c>
      <c r="F240" s="906"/>
      <c r="G240" s="906"/>
      <c r="H240" s="906"/>
      <c r="I240" s="906"/>
      <c r="J240" s="906"/>
      <c r="K240" s="906"/>
      <c r="L240" s="906"/>
      <c r="M240" s="906"/>
      <c r="N240" s="907"/>
      <c r="V240" s="253"/>
      <c r="W240" s="252"/>
    </row>
    <row r="241" spans="1:23" ht="12.75" customHeight="1" x14ac:dyDescent="0.2">
      <c r="C241" s="317"/>
      <c r="D241" s="318"/>
      <c r="E241" s="917" t="str">
        <f>Translations!$C$364</f>
        <v>Debe comprender el factor de emisión para cada tipo de flujo de calor medible indicado antes.</v>
      </c>
      <c r="F241" s="918"/>
      <c r="G241" s="918"/>
      <c r="H241" s="918"/>
      <c r="I241" s="918"/>
      <c r="J241" s="918"/>
      <c r="K241" s="918"/>
      <c r="L241" s="918"/>
      <c r="M241" s="918"/>
      <c r="N241" s="919"/>
      <c r="V241" s="253"/>
      <c r="W241" s="252"/>
    </row>
    <row r="242" spans="1:23" ht="12.75" customHeight="1" x14ac:dyDescent="0.2">
      <c r="C242" s="317"/>
      <c r="D242" s="318"/>
      <c r="E242" s="917" t="str">
        <f>Translations!$C$365</f>
        <v>Si el calor procede de la Cogeneración, describa el método para determinar todos los parámetros del anexo VII, capítulo 8, de las FAR.</v>
      </c>
      <c r="F242" s="918"/>
      <c r="G242" s="918"/>
      <c r="H242" s="918"/>
      <c r="I242" s="918"/>
      <c r="J242" s="918"/>
      <c r="K242" s="918"/>
      <c r="L242" s="918"/>
      <c r="M242" s="918"/>
      <c r="N242" s="919"/>
      <c r="V242" s="253"/>
      <c r="W242" s="252"/>
    </row>
    <row r="243" spans="1:23" ht="5.0999999999999996" customHeight="1" x14ac:dyDescent="0.2">
      <c r="C243" s="317"/>
      <c r="D243" s="318"/>
      <c r="E243" s="322"/>
      <c r="F243" s="212"/>
      <c r="G243" s="470"/>
      <c r="H243" s="470"/>
      <c r="I243" s="470"/>
      <c r="J243" s="470"/>
      <c r="K243" s="470"/>
      <c r="L243" s="470"/>
      <c r="M243" s="470"/>
      <c r="N243" s="471"/>
      <c r="W243" s="252"/>
    </row>
    <row r="244" spans="1:23" ht="12.75" customHeight="1" x14ac:dyDescent="0.2">
      <c r="C244" s="317"/>
      <c r="D244" s="321"/>
      <c r="E244" s="323"/>
      <c r="F244" s="913" t="str">
        <f>IF(I30&lt;&gt;"",HYPERLINK("#" &amp; Q244,EUConst_MsgDescription),"")</f>
        <v/>
      </c>
      <c r="G244" s="887"/>
      <c r="H244" s="887"/>
      <c r="I244" s="887"/>
      <c r="J244" s="887"/>
      <c r="K244" s="887"/>
      <c r="L244" s="887"/>
      <c r="M244" s="887"/>
      <c r="N244" s="888"/>
      <c r="P244" s="21" t="s">
        <v>170</v>
      </c>
      <c r="Q244" s="370" t="str">
        <f>"#"&amp;ADDRESS(ROW($C$10),COLUMN($C$10))</f>
        <v>#$C$10</v>
      </c>
      <c r="W244" s="252"/>
    </row>
    <row r="245" spans="1:23" ht="5.0999999999999996" customHeight="1" x14ac:dyDescent="0.2">
      <c r="C245" s="317"/>
      <c r="D245" s="321"/>
      <c r="E245" s="324"/>
      <c r="F245" s="914"/>
      <c r="G245" s="914"/>
      <c r="H245" s="914"/>
      <c r="I245" s="914"/>
      <c r="J245" s="914"/>
      <c r="K245" s="914"/>
      <c r="L245" s="914"/>
      <c r="M245" s="914"/>
      <c r="N245" s="915"/>
      <c r="W245" s="252"/>
    </row>
    <row r="246" spans="1:23" s="248" customFormat="1" ht="50.1" customHeight="1" x14ac:dyDescent="0.2">
      <c r="A246" s="253"/>
      <c r="B246" s="11"/>
      <c r="C246" s="317"/>
      <c r="D246" s="330"/>
      <c r="E246" s="331"/>
      <c r="F246" s="872"/>
      <c r="G246" s="873"/>
      <c r="H246" s="873"/>
      <c r="I246" s="873"/>
      <c r="J246" s="873"/>
      <c r="K246" s="873"/>
      <c r="L246" s="873"/>
      <c r="M246" s="873"/>
      <c r="N246" s="874"/>
      <c r="O246" s="35"/>
      <c r="P246" s="268"/>
      <c r="Q246" s="244"/>
      <c r="R246" s="253"/>
      <c r="S246" s="244"/>
      <c r="T246" s="244"/>
      <c r="U246" s="253"/>
      <c r="V246" s="253"/>
      <c r="W246" s="254" t="b">
        <f>W229</f>
        <v>0</v>
      </c>
    </row>
    <row r="247" spans="1:23" ht="5.0999999999999996" customHeight="1" x14ac:dyDescent="0.2">
      <c r="C247" s="317"/>
      <c r="D247" s="321"/>
      <c r="E247" s="318"/>
      <c r="F247" s="318"/>
      <c r="G247" s="318"/>
      <c r="H247" s="318"/>
      <c r="I247" s="318"/>
      <c r="J247" s="318"/>
      <c r="K247" s="318"/>
      <c r="L247" s="318"/>
      <c r="M247" s="318"/>
      <c r="N247" s="319"/>
      <c r="W247" s="252"/>
    </row>
    <row r="248" spans="1:23" ht="12.75" customHeight="1" x14ac:dyDescent="0.2">
      <c r="C248" s="317"/>
      <c r="D248" s="321"/>
      <c r="E248" s="323"/>
      <c r="F248" s="916" t="str">
        <f>Translations!$C$210</f>
        <v>Referencia a archivos externos (si procede)</v>
      </c>
      <c r="G248" s="916"/>
      <c r="H248" s="916"/>
      <c r="I248" s="916"/>
      <c r="J248" s="916"/>
      <c r="K248" s="826"/>
      <c r="L248" s="826"/>
      <c r="M248" s="826"/>
      <c r="N248" s="826"/>
      <c r="W248" s="254" t="b">
        <f>W246</f>
        <v>0</v>
      </c>
    </row>
    <row r="249" spans="1:23" ht="5.0999999999999996" customHeight="1" x14ac:dyDescent="0.2">
      <c r="C249" s="317"/>
      <c r="D249" s="318"/>
      <c r="E249" s="467"/>
      <c r="F249" s="467"/>
      <c r="G249" s="467"/>
      <c r="H249" s="467"/>
      <c r="I249" s="467"/>
      <c r="J249" s="467"/>
      <c r="K249" s="467"/>
      <c r="L249" s="467"/>
      <c r="M249" s="467"/>
      <c r="N249" s="468"/>
      <c r="R249" s="253"/>
      <c r="V249" s="253"/>
      <c r="W249" s="252"/>
    </row>
    <row r="250" spans="1:23" ht="12.75" customHeight="1" x14ac:dyDescent="0.2">
      <c r="C250" s="317"/>
      <c r="D250" s="321" t="s">
        <v>36</v>
      </c>
      <c r="E250" s="906" t="str">
        <f>Translations!$C$366</f>
        <v>¿Son pertinentes los flujos de calor medible importados desde subinstalaciones productoras de pasta de papel?</v>
      </c>
      <c r="F250" s="906"/>
      <c r="G250" s="906"/>
      <c r="H250" s="906"/>
      <c r="I250" s="906"/>
      <c r="J250" s="906"/>
      <c r="K250" s="906"/>
      <c r="L250" s="906"/>
      <c r="M250" s="912"/>
      <c r="N250" s="912"/>
      <c r="R250" s="253"/>
      <c r="V250" s="253"/>
      <c r="W250" s="254" t="b">
        <f>W248</f>
        <v>0</v>
      </c>
    </row>
    <row r="251" spans="1:23" ht="5.0999999999999996" customHeight="1" x14ac:dyDescent="0.2">
      <c r="C251" s="317"/>
      <c r="D251" s="318"/>
      <c r="E251" s="467"/>
      <c r="F251" s="467"/>
      <c r="G251" s="467"/>
      <c r="H251" s="467"/>
      <c r="I251" s="467"/>
      <c r="J251" s="467"/>
      <c r="K251" s="467"/>
      <c r="L251" s="467"/>
      <c r="M251" s="467"/>
      <c r="N251" s="468"/>
      <c r="R251" s="253"/>
      <c r="V251" s="253"/>
      <c r="W251" s="252"/>
    </row>
    <row r="252" spans="1:23" ht="12.75" customHeight="1" x14ac:dyDescent="0.2">
      <c r="C252" s="317"/>
      <c r="D252" s="318"/>
      <c r="E252" s="318"/>
      <c r="F252" s="904" t="str">
        <f>Translations!$C$257</f>
        <v>Descripción de la metodología aplicada</v>
      </c>
      <c r="G252" s="904"/>
      <c r="H252" s="904"/>
      <c r="I252" s="904"/>
      <c r="J252" s="904"/>
      <c r="K252" s="904"/>
      <c r="L252" s="904"/>
      <c r="M252" s="904"/>
      <c r="N252" s="905"/>
      <c r="R252" s="253"/>
      <c r="V252" s="253"/>
      <c r="W252" s="252"/>
    </row>
    <row r="253" spans="1:23" ht="5.0999999999999996" customHeight="1" x14ac:dyDescent="0.2">
      <c r="C253" s="317"/>
      <c r="D253" s="318"/>
      <c r="E253" s="467"/>
      <c r="F253" s="467"/>
      <c r="G253" s="467"/>
      <c r="H253" s="467"/>
      <c r="I253" s="467"/>
      <c r="J253" s="467"/>
      <c r="K253" s="467"/>
      <c r="L253" s="467"/>
      <c r="M253" s="467"/>
      <c r="N253" s="468"/>
      <c r="R253" s="253"/>
      <c r="V253" s="253"/>
      <c r="W253" s="252"/>
    </row>
    <row r="254" spans="1:23" ht="12.75" customHeight="1" x14ac:dyDescent="0.2">
      <c r="C254" s="317"/>
      <c r="D254" s="321"/>
      <c r="E254" s="323"/>
      <c r="F254" s="913" t="str">
        <f>IF(I30&lt;&gt;"",HYPERLINK("#" &amp; Q254,EUConst_MsgDescription),"")</f>
        <v/>
      </c>
      <c r="G254" s="887"/>
      <c r="H254" s="887"/>
      <c r="I254" s="887"/>
      <c r="J254" s="887"/>
      <c r="K254" s="887"/>
      <c r="L254" s="887"/>
      <c r="M254" s="887"/>
      <c r="N254" s="888"/>
      <c r="P254" s="21" t="s">
        <v>170</v>
      </c>
      <c r="Q254" s="370" t="str">
        <f>"#"&amp;ADDRESS(ROW($C$10),COLUMN($C$10))</f>
        <v>#$C$10</v>
      </c>
      <c r="W254" s="252"/>
    </row>
    <row r="255" spans="1:23" ht="5.0999999999999996" customHeight="1" x14ac:dyDescent="0.2">
      <c r="C255" s="317"/>
      <c r="D255" s="321"/>
      <c r="E255" s="324"/>
      <c r="F255" s="914"/>
      <c r="G255" s="914"/>
      <c r="H255" s="914"/>
      <c r="I255" s="914"/>
      <c r="J255" s="914"/>
      <c r="K255" s="914"/>
      <c r="L255" s="914"/>
      <c r="M255" s="914"/>
      <c r="N255" s="915"/>
      <c r="W255" s="252"/>
    </row>
    <row r="256" spans="1:23" ht="50.1" customHeight="1" thickBot="1" x14ac:dyDescent="0.25">
      <c r="C256" s="317"/>
      <c r="D256" s="318"/>
      <c r="E256" s="318"/>
      <c r="F256" s="872"/>
      <c r="G256" s="873"/>
      <c r="H256" s="873"/>
      <c r="I256" s="873"/>
      <c r="J256" s="873"/>
      <c r="K256" s="873"/>
      <c r="L256" s="873"/>
      <c r="M256" s="873"/>
      <c r="N256" s="874"/>
      <c r="R256" s="253"/>
      <c r="V256" s="253"/>
      <c r="W256" s="269" t="b">
        <f>OR(W250,AND(M250&lt;&gt;"",M250=FALSE))</f>
        <v>0</v>
      </c>
    </row>
    <row r="257" spans="2:23" ht="5.0999999999999996" customHeight="1" x14ac:dyDescent="0.2">
      <c r="C257" s="317"/>
      <c r="D257" s="321"/>
      <c r="E257" s="318"/>
      <c r="F257" s="318"/>
      <c r="G257" s="318"/>
      <c r="H257" s="318"/>
      <c r="I257" s="318"/>
      <c r="J257" s="318"/>
      <c r="K257" s="318"/>
      <c r="L257" s="318"/>
      <c r="M257" s="318"/>
      <c r="N257" s="319"/>
    </row>
    <row r="258" spans="2:23" ht="5.0999999999999996" customHeight="1" x14ac:dyDescent="0.2">
      <c r="B258" s="243"/>
      <c r="C258" s="314"/>
      <c r="D258" s="327"/>
      <c r="E258" s="315"/>
      <c r="F258" s="315"/>
      <c r="G258" s="315"/>
      <c r="H258" s="315"/>
      <c r="I258" s="315"/>
      <c r="J258" s="315"/>
      <c r="K258" s="315"/>
      <c r="L258" s="315"/>
      <c r="M258" s="315"/>
      <c r="N258" s="316"/>
    </row>
    <row r="259" spans="2:23" ht="12.75" customHeight="1" x14ac:dyDescent="0.2">
      <c r="B259" s="243"/>
      <c r="C259" s="317"/>
      <c r="D259" s="320" t="s">
        <v>323</v>
      </c>
      <c r="E259" s="943" t="str">
        <f>Translations!$C$367</f>
        <v>Balance de gases residuales para esta subinstalación</v>
      </c>
      <c r="F259" s="943"/>
      <c r="G259" s="943"/>
      <c r="H259" s="943"/>
      <c r="I259" s="943"/>
      <c r="J259" s="943"/>
      <c r="K259" s="943"/>
      <c r="L259" s="943"/>
      <c r="M259" s="943"/>
      <c r="N259" s="944"/>
    </row>
    <row r="260" spans="2:23" ht="28.5" customHeight="1" x14ac:dyDescent="0.2">
      <c r="B260" s="243"/>
      <c r="C260" s="317"/>
      <c r="D260" s="318"/>
      <c r="E260" s="945" t="str">
        <f>Translations!$C$368</f>
        <v>A efectos concretos de la recogida de datos de las NIMs, la presente sección debe comprender todos los datos proporcionados en la sección F, letra l), en el formulario del «informe sobre los datos de referencia».</v>
      </c>
      <c r="F260" s="946"/>
      <c r="G260" s="946"/>
      <c r="H260" s="946"/>
      <c r="I260" s="946"/>
      <c r="J260" s="946"/>
      <c r="K260" s="946"/>
      <c r="L260" s="946"/>
      <c r="M260" s="946"/>
      <c r="N260" s="947"/>
    </row>
    <row r="261" spans="2:23" ht="12.75" customHeight="1" x14ac:dyDescent="0.2">
      <c r="B261" s="243"/>
      <c r="C261" s="317"/>
      <c r="D261" s="318"/>
      <c r="E261" s="917" t="str">
        <f>Translations!$C$369</f>
        <v>Las emisiones atribuibles comprenderán cualquier importación o exportación de gases residuales con arreglo al anexo VII, sección 10.1.5, de las FAR.</v>
      </c>
      <c r="F261" s="918"/>
      <c r="G261" s="918"/>
      <c r="H261" s="918"/>
      <c r="I261" s="918"/>
      <c r="J261" s="918"/>
      <c r="K261" s="918"/>
      <c r="L261" s="918"/>
      <c r="M261" s="918"/>
      <c r="N261" s="919"/>
    </row>
    <row r="262" spans="2:23" ht="12.75" customHeight="1" x14ac:dyDescent="0.2">
      <c r="B262" s="243"/>
      <c r="C262" s="317"/>
      <c r="D262" s="321" t="s">
        <v>32</v>
      </c>
      <c r="E262" s="906" t="str">
        <f>Translations!$C$370</f>
        <v>¿Son pertinentes los gases residuales para esta subinstalación?</v>
      </c>
      <c r="F262" s="906"/>
      <c r="G262" s="906"/>
      <c r="H262" s="906"/>
      <c r="I262" s="906"/>
      <c r="J262" s="906"/>
      <c r="K262" s="906"/>
      <c r="L262" s="906"/>
      <c r="M262" s="912"/>
      <c r="N262" s="912"/>
    </row>
    <row r="263" spans="2:23" ht="12.75" customHeight="1" x14ac:dyDescent="0.2">
      <c r="B263" s="243"/>
      <c r="C263" s="317"/>
      <c r="D263" s="321"/>
      <c r="E263" s="318"/>
      <c r="F263" s="318"/>
      <c r="G263" s="318"/>
      <c r="H263" s="318"/>
      <c r="I263" s="318"/>
      <c r="J263" s="847" t="str">
        <f>IF(I30="","",IF(AND(M262&lt;&gt;"",M262=FALSE),HYPERLINK(Q263,EUconst_MsgGoOn),""))</f>
        <v/>
      </c>
      <c r="K263" s="848"/>
      <c r="L263" s="848"/>
      <c r="M263" s="848"/>
      <c r="N263" s="849"/>
      <c r="P263" s="21" t="s">
        <v>170</v>
      </c>
      <c r="Q263" s="370" t="str">
        <f>"#JUMP_F"&amp;P30+1</f>
        <v>#JUMP_F2</v>
      </c>
    </row>
    <row r="264" spans="2:23" ht="5.0999999999999996" customHeight="1" x14ac:dyDescent="0.2">
      <c r="B264" s="243"/>
      <c r="C264" s="317"/>
      <c r="D264" s="321"/>
      <c r="E264" s="318"/>
      <c r="F264" s="318"/>
      <c r="G264" s="318"/>
      <c r="H264" s="318"/>
      <c r="I264" s="318"/>
      <c r="J264" s="318"/>
      <c r="K264" s="318"/>
      <c r="L264" s="318"/>
      <c r="M264" s="318"/>
      <c r="N264" s="319"/>
    </row>
    <row r="265" spans="2:23" ht="12.75" customHeight="1" x14ac:dyDescent="0.2">
      <c r="B265" s="243"/>
      <c r="C265" s="317"/>
      <c r="D265" s="321" t="s">
        <v>33</v>
      </c>
      <c r="E265" s="906" t="str">
        <f>Translations!$C$249</f>
        <v>Información sobre la metodología empleada</v>
      </c>
      <c r="F265" s="906"/>
      <c r="G265" s="906"/>
      <c r="H265" s="906"/>
      <c r="I265" s="906"/>
      <c r="J265" s="906"/>
      <c r="K265" s="906"/>
      <c r="L265" s="906"/>
      <c r="M265" s="906"/>
      <c r="N265" s="907"/>
    </row>
    <row r="266" spans="2:23" ht="24" customHeight="1" x14ac:dyDescent="0.2">
      <c r="B266" s="243"/>
      <c r="C266" s="317"/>
      <c r="D266" s="321"/>
      <c r="E266" s="917" t="str">
        <f>Translations!$C$371</f>
        <v>Para cada tipo de gas residual producido, consumido (incluida la combustión en antorcha por motivos de seguridad), quemado (excluida la combustión en antorcha por motivos de seguridad), importado y exportado, seleccione a continuación lo siguiente:</v>
      </c>
      <c r="F266" s="918"/>
      <c r="G266" s="918"/>
      <c r="H266" s="918"/>
      <c r="I266" s="918"/>
      <c r="J266" s="918"/>
      <c r="K266" s="918"/>
      <c r="L266" s="918"/>
      <c r="M266" s="918"/>
      <c r="N266" s="919"/>
    </row>
    <row r="267" spans="2:23" ht="12.75" customHeight="1" x14ac:dyDescent="0.2">
      <c r="B267" s="243"/>
      <c r="C267" s="317"/>
      <c r="D267" s="321"/>
      <c r="E267" s="322" t="s">
        <v>139</v>
      </c>
      <c r="F267" s="917" t="str">
        <f>Translations!$C$372</f>
        <v>La fuente de datos utilizada para cuantificar las cantidades de gases residuales con arreglo al anexo VII, sección 4.4, de las FAR.</v>
      </c>
      <c r="G267" s="971"/>
      <c r="H267" s="971"/>
      <c r="I267" s="971"/>
      <c r="J267" s="971"/>
      <c r="K267" s="971"/>
      <c r="L267" s="971"/>
      <c r="M267" s="971"/>
      <c r="N267" s="972"/>
    </row>
    <row r="268" spans="2:23" ht="12.75" customHeight="1" x14ac:dyDescent="0.2">
      <c r="B268" s="243"/>
      <c r="C268" s="317"/>
      <c r="D268" s="321"/>
      <c r="E268" s="322" t="s">
        <v>139</v>
      </c>
      <c r="F268" s="917" t="str">
        <f>Translations!$C$373</f>
        <v>El método utilizado para determinar el contenido energético y el factor de emisión con arreglo al anexo VII, sección 4.6, de las FAR.</v>
      </c>
      <c r="G268" s="971"/>
      <c r="H268" s="971"/>
      <c r="I268" s="971"/>
      <c r="J268" s="971"/>
      <c r="K268" s="971"/>
      <c r="L268" s="971"/>
      <c r="M268" s="971"/>
      <c r="N268" s="972"/>
    </row>
    <row r="269" spans="2:23" ht="25.5" customHeight="1" x14ac:dyDescent="0.2">
      <c r="B269" s="243"/>
      <c r="C269" s="317"/>
      <c r="D269" s="321"/>
      <c r="E269" s="322"/>
      <c r="F269" s="917" t="str">
        <f>Translations!$C$253</f>
        <v>Dado que puede haber más de una fuente de datos, el formulario permite indicar hasta tres. Si hubiera aún más fuentes de datos, seleccione las tres principales y explique el resto en la descripción de la metodología.</v>
      </c>
      <c r="G269" s="971"/>
      <c r="H269" s="971"/>
      <c r="I269" s="971"/>
      <c r="J269" s="971"/>
      <c r="K269" s="971"/>
      <c r="L269" s="971"/>
      <c r="M269" s="971"/>
      <c r="N269" s="972"/>
    </row>
    <row r="270" spans="2:23" ht="25.5" customHeight="1" thickBot="1" x14ac:dyDescent="0.25">
      <c r="B270" s="243"/>
      <c r="C270" s="317"/>
      <c r="D270" s="318"/>
      <c r="E270" s="318"/>
      <c r="F270" s="335"/>
      <c r="G270" s="318"/>
      <c r="H270" s="318"/>
      <c r="I270" s="908" t="str">
        <f>Translations!$C$254</f>
        <v>Fuente de datos</v>
      </c>
      <c r="J270" s="908"/>
      <c r="K270" s="908" t="str">
        <f>Translations!$C$255</f>
        <v>Otra fuente de datos (si procede)</v>
      </c>
      <c r="L270" s="908"/>
      <c r="M270" s="908" t="str">
        <f>Translations!$C$255</f>
        <v>Otra fuente de datos (si procede)</v>
      </c>
      <c r="N270" s="908"/>
      <c r="W270" s="244" t="s">
        <v>163</v>
      </c>
    </row>
    <row r="271" spans="2:23" ht="12.75" customHeight="1" x14ac:dyDescent="0.2">
      <c r="B271" s="243"/>
      <c r="C271" s="317"/>
      <c r="D271" s="321"/>
      <c r="E271" s="323" t="s">
        <v>302</v>
      </c>
      <c r="F271" s="893" t="str">
        <f>Translations!$C$374</f>
        <v>Gases residuales producidos</v>
      </c>
      <c r="G271" s="893"/>
      <c r="H271" s="894"/>
      <c r="I271" s="884"/>
      <c r="J271" s="885"/>
      <c r="K271" s="879"/>
      <c r="L271" s="883"/>
      <c r="M271" s="879"/>
      <c r="N271" s="880"/>
      <c r="W271" s="250" t="b">
        <f>AND(M262&lt;&gt;"",M262=FALSE)</f>
        <v>0</v>
      </c>
    </row>
    <row r="272" spans="2:23" ht="12.75" customHeight="1" x14ac:dyDescent="0.2">
      <c r="B272" s="243"/>
      <c r="C272" s="317"/>
      <c r="D272" s="321"/>
      <c r="E272" s="323" t="s">
        <v>303</v>
      </c>
      <c r="F272" s="895" t="str">
        <f>Translations!$C$256</f>
        <v>Contenido energético</v>
      </c>
      <c r="G272" s="895"/>
      <c r="H272" s="896"/>
      <c r="I272" s="897"/>
      <c r="J272" s="898"/>
      <c r="K272" s="899"/>
      <c r="L272" s="900"/>
      <c r="M272" s="899"/>
      <c r="N272" s="901"/>
      <c r="W272" s="251" t="b">
        <f>W271</f>
        <v>0</v>
      </c>
    </row>
    <row r="273" spans="2:23" ht="12.75" customHeight="1" x14ac:dyDescent="0.2">
      <c r="B273" s="243"/>
      <c r="C273" s="317"/>
      <c r="D273" s="321"/>
      <c r="E273" s="323" t="s">
        <v>304</v>
      </c>
      <c r="F273" s="902" t="str">
        <f>Translations!$C$375</f>
        <v>Factor de emisión</v>
      </c>
      <c r="G273" s="902"/>
      <c r="H273" s="903"/>
      <c r="I273" s="860"/>
      <c r="J273" s="861"/>
      <c r="K273" s="862"/>
      <c r="L273" s="863"/>
      <c r="M273" s="862"/>
      <c r="N273" s="864"/>
      <c r="W273" s="251" t="b">
        <f>W272</f>
        <v>0</v>
      </c>
    </row>
    <row r="274" spans="2:23" ht="12.75" customHeight="1" x14ac:dyDescent="0.2">
      <c r="B274" s="243"/>
      <c r="C274" s="317"/>
      <c r="D274" s="321"/>
      <c r="E274" s="323" t="s">
        <v>305</v>
      </c>
      <c r="F274" s="893" t="str">
        <f>Translations!$C$376</f>
        <v>Gases residuales consumidos</v>
      </c>
      <c r="G274" s="893"/>
      <c r="H274" s="894"/>
      <c r="I274" s="884"/>
      <c r="J274" s="885"/>
      <c r="K274" s="879"/>
      <c r="L274" s="883"/>
      <c r="M274" s="879"/>
      <c r="N274" s="880"/>
      <c r="W274" s="251" t="b">
        <f t="shared" ref="W274:W285" si="0">W273</f>
        <v>0</v>
      </c>
    </row>
    <row r="275" spans="2:23" ht="12.75" customHeight="1" x14ac:dyDescent="0.2">
      <c r="B275" s="243"/>
      <c r="C275" s="317"/>
      <c r="D275" s="321"/>
      <c r="E275" s="323" t="s">
        <v>306</v>
      </c>
      <c r="F275" s="895" t="str">
        <f>Translations!$C$256</f>
        <v>Contenido energético</v>
      </c>
      <c r="G275" s="895"/>
      <c r="H275" s="896"/>
      <c r="I275" s="897"/>
      <c r="J275" s="898"/>
      <c r="K275" s="899"/>
      <c r="L275" s="900"/>
      <c r="M275" s="899"/>
      <c r="N275" s="901"/>
      <c r="W275" s="251" t="b">
        <f t="shared" si="0"/>
        <v>0</v>
      </c>
    </row>
    <row r="276" spans="2:23" ht="12.75" customHeight="1" x14ac:dyDescent="0.2">
      <c r="B276" s="243"/>
      <c r="C276" s="317"/>
      <c r="D276" s="321"/>
      <c r="E276" s="323" t="s">
        <v>307</v>
      </c>
      <c r="F276" s="902" t="str">
        <f>Translations!$C$375</f>
        <v>Factor de emisión</v>
      </c>
      <c r="G276" s="902"/>
      <c r="H276" s="903"/>
      <c r="I276" s="860"/>
      <c r="J276" s="861"/>
      <c r="K276" s="862"/>
      <c r="L276" s="863"/>
      <c r="M276" s="862"/>
      <c r="N276" s="864"/>
      <c r="W276" s="251" t="b">
        <f t="shared" si="0"/>
        <v>0</v>
      </c>
    </row>
    <row r="277" spans="2:23" ht="39.75" customHeight="1" x14ac:dyDescent="0.2">
      <c r="B277" s="243"/>
      <c r="C277" s="317"/>
      <c r="D277" s="321"/>
      <c r="E277" s="323" t="s">
        <v>308</v>
      </c>
      <c r="F277" s="893" t="str">
        <f>Translations!$C$377</f>
        <v>Gases residuales quemados (excluida la combustión en antorcha por motivos de seguridad)</v>
      </c>
      <c r="G277" s="893"/>
      <c r="H277" s="894"/>
      <c r="I277" s="884"/>
      <c r="J277" s="885"/>
      <c r="K277" s="879"/>
      <c r="L277" s="883"/>
      <c r="M277" s="879"/>
      <c r="N277" s="880"/>
      <c r="W277" s="251" t="b">
        <f t="shared" si="0"/>
        <v>0</v>
      </c>
    </row>
    <row r="278" spans="2:23" ht="12.75" customHeight="1" x14ac:dyDescent="0.2">
      <c r="B278" s="243"/>
      <c r="C278" s="317"/>
      <c r="D278" s="321"/>
      <c r="E278" s="323" t="s">
        <v>309</v>
      </c>
      <c r="F278" s="895" t="str">
        <f>Translations!$C$256</f>
        <v>Contenido energético</v>
      </c>
      <c r="G278" s="895"/>
      <c r="H278" s="896"/>
      <c r="I278" s="897"/>
      <c r="J278" s="898"/>
      <c r="K278" s="899"/>
      <c r="L278" s="900"/>
      <c r="M278" s="899"/>
      <c r="N278" s="901"/>
      <c r="W278" s="251" t="b">
        <f t="shared" si="0"/>
        <v>0</v>
      </c>
    </row>
    <row r="279" spans="2:23" ht="12.75" customHeight="1" x14ac:dyDescent="0.2">
      <c r="B279" s="243"/>
      <c r="C279" s="317"/>
      <c r="D279" s="321"/>
      <c r="E279" s="323" t="s">
        <v>310</v>
      </c>
      <c r="F279" s="902" t="str">
        <f>Translations!$C$375</f>
        <v>Factor de emisión</v>
      </c>
      <c r="G279" s="902"/>
      <c r="H279" s="903"/>
      <c r="I279" s="860"/>
      <c r="J279" s="861"/>
      <c r="K279" s="862"/>
      <c r="L279" s="863"/>
      <c r="M279" s="862"/>
      <c r="N279" s="864"/>
      <c r="W279" s="251" t="b">
        <f t="shared" si="0"/>
        <v>0</v>
      </c>
    </row>
    <row r="280" spans="2:23" ht="12.75" customHeight="1" x14ac:dyDescent="0.2">
      <c r="B280" s="243"/>
      <c r="C280" s="317"/>
      <c r="D280" s="321"/>
      <c r="E280" s="323" t="s">
        <v>311</v>
      </c>
      <c r="F280" s="893" t="str">
        <f>Translations!$C$378</f>
        <v>Gases residuales importados</v>
      </c>
      <c r="G280" s="893"/>
      <c r="H280" s="894"/>
      <c r="I280" s="884"/>
      <c r="J280" s="885"/>
      <c r="K280" s="879"/>
      <c r="L280" s="883"/>
      <c r="M280" s="879"/>
      <c r="N280" s="880"/>
      <c r="W280" s="251" t="b">
        <f t="shared" si="0"/>
        <v>0</v>
      </c>
    </row>
    <row r="281" spans="2:23" ht="12.75" customHeight="1" x14ac:dyDescent="0.2">
      <c r="B281" s="243"/>
      <c r="C281" s="317"/>
      <c r="D281" s="321"/>
      <c r="E281" s="323" t="s">
        <v>312</v>
      </c>
      <c r="F281" s="895" t="str">
        <f>Translations!$C$256</f>
        <v>Contenido energético</v>
      </c>
      <c r="G281" s="895"/>
      <c r="H281" s="896"/>
      <c r="I281" s="897"/>
      <c r="J281" s="898"/>
      <c r="K281" s="899"/>
      <c r="L281" s="900"/>
      <c r="M281" s="899"/>
      <c r="N281" s="901"/>
      <c r="W281" s="251" t="b">
        <f t="shared" si="0"/>
        <v>0</v>
      </c>
    </row>
    <row r="282" spans="2:23" ht="12.75" customHeight="1" x14ac:dyDescent="0.2">
      <c r="B282" s="243"/>
      <c r="C282" s="317"/>
      <c r="D282" s="321"/>
      <c r="E282" s="323" t="s">
        <v>313</v>
      </c>
      <c r="F282" s="902" t="str">
        <f>Translations!$C$375</f>
        <v>Factor de emisión</v>
      </c>
      <c r="G282" s="902"/>
      <c r="H282" s="903"/>
      <c r="I282" s="860"/>
      <c r="J282" s="861"/>
      <c r="K282" s="862"/>
      <c r="L282" s="863"/>
      <c r="M282" s="862"/>
      <c r="N282" s="864"/>
      <c r="W282" s="251" t="b">
        <f t="shared" si="0"/>
        <v>0</v>
      </c>
    </row>
    <row r="283" spans="2:23" ht="12.75" customHeight="1" x14ac:dyDescent="0.2">
      <c r="B283" s="243"/>
      <c r="C283" s="317"/>
      <c r="D283" s="321"/>
      <c r="E283" s="323" t="s">
        <v>314</v>
      </c>
      <c r="F283" s="893" t="str">
        <f>Translations!$C$379</f>
        <v>Gases residuales exportados</v>
      </c>
      <c r="G283" s="893"/>
      <c r="H283" s="894"/>
      <c r="I283" s="884"/>
      <c r="J283" s="885"/>
      <c r="K283" s="879"/>
      <c r="L283" s="883"/>
      <c r="M283" s="879"/>
      <c r="N283" s="880"/>
      <c r="W283" s="251" t="b">
        <f t="shared" si="0"/>
        <v>0</v>
      </c>
    </row>
    <row r="284" spans="2:23" ht="12.75" customHeight="1" x14ac:dyDescent="0.2">
      <c r="B284" s="243"/>
      <c r="C284" s="317"/>
      <c r="D284" s="321"/>
      <c r="E284" s="323" t="s">
        <v>315</v>
      </c>
      <c r="F284" s="895" t="str">
        <f>Translations!$C$256</f>
        <v>Contenido energético</v>
      </c>
      <c r="G284" s="895"/>
      <c r="H284" s="896"/>
      <c r="I284" s="897"/>
      <c r="J284" s="898"/>
      <c r="K284" s="899"/>
      <c r="L284" s="900"/>
      <c r="M284" s="899"/>
      <c r="N284" s="901"/>
      <c r="W284" s="251" t="b">
        <f t="shared" si="0"/>
        <v>0</v>
      </c>
    </row>
    <row r="285" spans="2:23" ht="12.75" customHeight="1" x14ac:dyDescent="0.2">
      <c r="B285" s="243"/>
      <c r="C285" s="317"/>
      <c r="D285" s="321"/>
      <c r="E285" s="323" t="s">
        <v>316</v>
      </c>
      <c r="F285" s="902" t="str">
        <f>Translations!$C$375</f>
        <v>Factor de emisión</v>
      </c>
      <c r="G285" s="902"/>
      <c r="H285" s="903"/>
      <c r="I285" s="860"/>
      <c r="J285" s="861"/>
      <c r="K285" s="862"/>
      <c r="L285" s="863"/>
      <c r="M285" s="862"/>
      <c r="N285" s="864"/>
      <c r="W285" s="251" t="b">
        <f t="shared" si="0"/>
        <v>0</v>
      </c>
    </row>
    <row r="286" spans="2:23" ht="5.0999999999999996" customHeight="1" x14ac:dyDescent="0.2">
      <c r="B286" s="243"/>
      <c r="C286" s="317"/>
      <c r="D286" s="321"/>
      <c r="E286" s="318"/>
      <c r="F286" s="318"/>
      <c r="G286" s="318"/>
      <c r="H286" s="318"/>
      <c r="I286" s="318"/>
      <c r="J286" s="318"/>
      <c r="K286" s="318"/>
      <c r="L286" s="318"/>
      <c r="M286" s="318"/>
      <c r="N286" s="319"/>
      <c r="W286" s="266"/>
    </row>
    <row r="287" spans="2:23" ht="12.75" customHeight="1" x14ac:dyDescent="0.2">
      <c r="B287" s="243"/>
      <c r="C287" s="317"/>
      <c r="D287" s="321"/>
      <c r="E287" s="323" t="s">
        <v>317</v>
      </c>
      <c r="F287" s="904" t="str">
        <f>Translations!$C$257</f>
        <v>Descripción de la metodología aplicada</v>
      </c>
      <c r="G287" s="904"/>
      <c r="H287" s="904"/>
      <c r="I287" s="904"/>
      <c r="J287" s="904"/>
      <c r="K287" s="904"/>
      <c r="L287" s="904"/>
      <c r="M287" s="904"/>
      <c r="N287" s="905"/>
      <c r="W287" s="252"/>
    </row>
    <row r="288" spans="2:23" ht="12.75" customHeight="1" x14ac:dyDescent="0.2">
      <c r="B288" s="243"/>
      <c r="C288" s="317"/>
      <c r="D288" s="321"/>
      <c r="E288" s="324"/>
      <c r="F288" s="858" t="str">
        <f>Translations!$C$380</f>
        <v>Debe incluirse información respecto de todos los tipos de gases residuales indicados antes.</v>
      </c>
      <c r="G288" s="858"/>
      <c r="H288" s="858"/>
      <c r="I288" s="858"/>
      <c r="J288" s="858"/>
      <c r="K288" s="858"/>
      <c r="L288" s="858"/>
      <c r="M288" s="858"/>
      <c r="N288" s="974"/>
      <c r="W288" s="270"/>
    </row>
    <row r="289" spans="2:23" ht="30" customHeight="1" x14ac:dyDescent="0.2">
      <c r="B289" s="243"/>
      <c r="C289" s="317"/>
      <c r="D289" s="321"/>
      <c r="E289" s="324"/>
      <c r="F289" s="858" t="str">
        <f>Translations!$C$381</f>
        <v>Si la quema de gases es pertinente para su instalación, explique el método para clasificarla en «combustión en antorcha por motivos de seguridad» y otro tipo de combustión.</v>
      </c>
      <c r="G289" s="858"/>
      <c r="H289" s="858"/>
      <c r="I289" s="858"/>
      <c r="J289" s="858"/>
      <c r="K289" s="858"/>
      <c r="L289" s="858"/>
      <c r="M289" s="858"/>
      <c r="N289" s="974"/>
      <c r="W289" s="252"/>
    </row>
    <row r="290" spans="2:23" ht="5.0999999999999996" customHeight="1" x14ac:dyDescent="0.2">
      <c r="C290" s="317"/>
      <c r="D290" s="318"/>
      <c r="E290" s="322"/>
      <c r="F290" s="332"/>
      <c r="G290" s="333"/>
      <c r="H290" s="333"/>
      <c r="I290" s="333"/>
      <c r="J290" s="333"/>
      <c r="K290" s="333"/>
      <c r="L290" s="333"/>
      <c r="M290" s="333"/>
      <c r="N290" s="334"/>
      <c r="W290" s="252"/>
    </row>
    <row r="291" spans="2:23" ht="12.75" customHeight="1" x14ac:dyDescent="0.2">
      <c r="C291" s="317"/>
      <c r="D291" s="321"/>
      <c r="E291" s="323"/>
      <c r="F291" s="913" t="str">
        <f>IF(I30&lt;&gt;"",HYPERLINK("#" &amp; Q291,EUConst_MsgDescription),"")</f>
        <v/>
      </c>
      <c r="G291" s="887"/>
      <c r="H291" s="887"/>
      <c r="I291" s="887"/>
      <c r="J291" s="887"/>
      <c r="K291" s="887"/>
      <c r="L291" s="887"/>
      <c r="M291" s="887"/>
      <c r="N291" s="888"/>
      <c r="P291" s="21" t="s">
        <v>170</v>
      </c>
      <c r="Q291" s="370" t="str">
        <f>"#"&amp;ADDRESS(ROW($C$10),COLUMN($C$10))</f>
        <v>#$C$10</v>
      </c>
      <c r="W291" s="252"/>
    </row>
    <row r="292" spans="2:23" ht="5.0999999999999996" customHeight="1" x14ac:dyDescent="0.2">
      <c r="C292" s="317"/>
      <c r="D292" s="321"/>
      <c r="E292" s="324"/>
      <c r="F292" s="914"/>
      <c r="G292" s="914"/>
      <c r="H292" s="914"/>
      <c r="I292" s="914"/>
      <c r="J292" s="914"/>
      <c r="K292" s="914"/>
      <c r="L292" s="914"/>
      <c r="M292" s="914"/>
      <c r="N292" s="915"/>
      <c r="W292" s="252"/>
    </row>
    <row r="293" spans="2:23" ht="50.1" customHeight="1" x14ac:dyDescent="0.2">
      <c r="C293" s="317"/>
      <c r="D293" s="324"/>
      <c r="E293" s="324"/>
      <c r="F293" s="872"/>
      <c r="G293" s="873"/>
      <c r="H293" s="873"/>
      <c r="I293" s="873"/>
      <c r="J293" s="873"/>
      <c r="K293" s="873"/>
      <c r="L293" s="873"/>
      <c r="M293" s="873"/>
      <c r="N293" s="874"/>
      <c r="W293" s="251" t="b">
        <f>W273</f>
        <v>0</v>
      </c>
    </row>
    <row r="294" spans="2:23" ht="5.0999999999999996" customHeight="1" x14ac:dyDescent="0.2">
      <c r="C294" s="317"/>
      <c r="D294" s="321"/>
      <c r="E294" s="318"/>
      <c r="F294" s="318"/>
      <c r="G294" s="318"/>
      <c r="H294" s="318"/>
      <c r="I294" s="318"/>
      <c r="J294" s="318"/>
      <c r="K294" s="318"/>
      <c r="L294" s="318"/>
      <c r="M294" s="318"/>
      <c r="N294" s="319"/>
      <c r="W294" s="251"/>
    </row>
    <row r="295" spans="2:23" ht="12.75" customHeight="1" x14ac:dyDescent="0.2">
      <c r="C295" s="317"/>
      <c r="D295" s="321"/>
      <c r="E295" s="323"/>
      <c r="F295" s="916" t="str">
        <f>Translations!$C$210</f>
        <v>Referencia a archivos externos (si procede)</v>
      </c>
      <c r="G295" s="916"/>
      <c r="H295" s="916"/>
      <c r="I295" s="916"/>
      <c r="J295" s="916"/>
      <c r="K295" s="826"/>
      <c r="L295" s="826"/>
      <c r="M295" s="826"/>
      <c r="N295" s="826"/>
      <c r="W295" s="251" t="b">
        <f>W293</f>
        <v>0</v>
      </c>
    </row>
    <row r="296" spans="2:23" ht="5.0999999999999996" customHeight="1" x14ac:dyDescent="0.2">
      <c r="C296" s="317"/>
      <c r="D296" s="321"/>
      <c r="E296" s="318"/>
      <c r="F296" s="318"/>
      <c r="G296" s="318"/>
      <c r="H296" s="318"/>
      <c r="I296" s="318"/>
      <c r="J296" s="318"/>
      <c r="K296" s="318"/>
      <c r="L296" s="318"/>
      <c r="M296" s="318"/>
      <c r="N296" s="319"/>
      <c r="W296" s="270"/>
    </row>
    <row r="297" spans="2:23" ht="52.5" customHeight="1" x14ac:dyDescent="0.2">
      <c r="C297" s="317"/>
      <c r="D297" s="321" t="s">
        <v>34</v>
      </c>
      <c r="E297" s="932" t="str">
        <f>Translations!$C$258</f>
        <v>¿Se ha seguido el orden jerárquico?</v>
      </c>
      <c r="F297" s="932"/>
      <c r="G297" s="932"/>
      <c r="H297" s="933"/>
      <c r="I297" s="259"/>
      <c r="J297" s="559" t="str">
        <f>Translations!$C$259</f>
        <v xml:space="preserve"> De no ser así, ¿cuál ha sido el motivo?</v>
      </c>
      <c r="K297" s="852"/>
      <c r="L297" s="853"/>
      <c r="M297" s="853"/>
      <c r="N297" s="867"/>
      <c r="V297" s="271" t="b">
        <f>W295</f>
        <v>0</v>
      </c>
      <c r="W297" s="257" t="b">
        <f>OR(W293,AND(I297&lt;&gt;"",I297=TRUE))</f>
        <v>0</v>
      </c>
    </row>
    <row r="298" spans="2:23" ht="25.5" customHeight="1" x14ac:dyDescent="0.2">
      <c r="C298" s="317"/>
      <c r="D298" s="318"/>
      <c r="E298" s="917" t="str">
        <f>Translations!$C$323</f>
        <v>Si selecciona «VERDADERO», significa que sí ha usado la fuente de datos de mayor rango en la jerarquía establecida en el anexo VII, sección 4, de las FAR. De no ser así, seleccione «FALSO», escoja el motivo en la lista desplegable y explíquelo con más detalle a continuación. Posibles motivos para no respetar la jerarquía:</v>
      </c>
      <c r="F298" s="918"/>
      <c r="G298" s="918"/>
      <c r="H298" s="918"/>
      <c r="I298" s="918"/>
      <c r="J298" s="918"/>
      <c r="K298" s="918"/>
      <c r="L298" s="918"/>
      <c r="M298" s="918"/>
      <c r="N298" s="919"/>
      <c r="W298" s="266"/>
    </row>
    <row r="299" spans="2:23" ht="22.5" customHeight="1" x14ac:dyDescent="0.2">
      <c r="C299" s="317"/>
      <c r="D299" s="321"/>
      <c r="E299" s="322" t="s">
        <v>139</v>
      </c>
      <c r="F299" s="917" t="str">
        <f>Translations!$C$261</f>
        <v>Evaluación de la incertidumbre: hay otras fuentes de datos que, de acuerdo con la evaluación simplificada de la incertidumbre con arreglo al artículo 7, apartado 2, de las FAR, conllevan una incertidumbre menor.</v>
      </c>
      <c r="G299" s="971"/>
      <c r="H299" s="971"/>
      <c r="I299" s="971"/>
      <c r="J299" s="971"/>
      <c r="K299" s="971"/>
      <c r="L299" s="971"/>
      <c r="M299" s="971"/>
      <c r="N299" s="972"/>
      <c r="W299" s="252"/>
    </row>
    <row r="300" spans="2:23" ht="12.75" customHeight="1" x14ac:dyDescent="0.2">
      <c r="C300" s="317"/>
      <c r="D300" s="321"/>
      <c r="E300" s="322" t="s">
        <v>139</v>
      </c>
      <c r="F300" s="917" t="str">
        <f>Translations!$C$262</f>
        <v>Inviabilidad técnica: es técnicamente inviable usar fuentes de datos mejores.</v>
      </c>
      <c r="G300" s="971"/>
      <c r="H300" s="971"/>
      <c r="I300" s="971"/>
      <c r="J300" s="971"/>
      <c r="K300" s="971"/>
      <c r="L300" s="971"/>
      <c r="M300" s="971"/>
      <c r="N300" s="972"/>
      <c r="W300" s="252"/>
    </row>
    <row r="301" spans="2:23" ht="12.75" customHeight="1" x14ac:dyDescent="0.2">
      <c r="C301" s="317"/>
      <c r="D301" s="321"/>
      <c r="E301" s="322" t="s">
        <v>139</v>
      </c>
      <c r="F301" s="917" t="str">
        <f>Translations!$C$263</f>
        <v>Costes excesivos: usar mejores fuentes de datos supondría unos costes excesivos.</v>
      </c>
      <c r="G301" s="971"/>
      <c r="H301" s="971"/>
      <c r="I301" s="971"/>
      <c r="J301" s="971"/>
      <c r="K301" s="971"/>
      <c r="L301" s="971"/>
      <c r="M301" s="971"/>
      <c r="N301" s="972"/>
      <c r="W301" s="252"/>
    </row>
    <row r="302" spans="2:23" ht="5.0999999999999996" customHeight="1" x14ac:dyDescent="0.2">
      <c r="C302" s="317"/>
      <c r="D302" s="318"/>
      <c r="E302" s="467"/>
      <c r="F302" s="467"/>
      <c r="G302" s="467"/>
      <c r="H302" s="467"/>
      <c r="I302" s="467"/>
      <c r="J302" s="467"/>
      <c r="K302" s="467"/>
      <c r="L302" s="467"/>
      <c r="M302" s="467"/>
      <c r="N302" s="468"/>
      <c r="W302" s="266"/>
    </row>
    <row r="303" spans="2:23" ht="12.75" customHeight="1" x14ac:dyDescent="0.2">
      <c r="C303" s="317"/>
      <c r="D303" s="330"/>
      <c r="E303" s="330"/>
      <c r="F303" s="904" t="str">
        <f>Translations!$C$264</f>
        <v>Más detalles sobre cualquier posible divergencia con respecto a la jerarquía establecida</v>
      </c>
      <c r="G303" s="904"/>
      <c r="H303" s="904"/>
      <c r="I303" s="904"/>
      <c r="J303" s="904"/>
      <c r="K303" s="904"/>
      <c r="L303" s="904"/>
      <c r="M303" s="904"/>
      <c r="N303" s="905"/>
      <c r="W303" s="270"/>
    </row>
    <row r="304" spans="2:23" ht="25.5" customHeight="1" thickBot="1" x14ac:dyDescent="0.25">
      <c r="C304" s="317"/>
      <c r="D304" s="330"/>
      <c r="E304" s="330"/>
      <c r="F304" s="872"/>
      <c r="G304" s="873"/>
      <c r="H304" s="873"/>
      <c r="I304" s="873"/>
      <c r="J304" s="873"/>
      <c r="K304" s="873"/>
      <c r="L304" s="873"/>
      <c r="M304" s="873"/>
      <c r="N304" s="874"/>
      <c r="W304" s="272" t="b">
        <f>W297</f>
        <v>0</v>
      </c>
    </row>
    <row r="305" spans="1:26" s="19" customFormat="1" ht="12.75" x14ac:dyDescent="0.2">
      <c r="A305" s="17"/>
      <c r="B305" s="35"/>
      <c r="C305" s="336"/>
      <c r="D305" s="337"/>
      <c r="E305" s="337"/>
      <c r="F305" s="337"/>
      <c r="G305" s="337"/>
      <c r="H305" s="337"/>
      <c r="I305" s="337"/>
      <c r="J305" s="337"/>
      <c r="K305" s="337"/>
      <c r="L305" s="337"/>
      <c r="M305" s="337"/>
      <c r="N305" s="338"/>
      <c r="O305" s="35"/>
      <c r="P305" s="122" t="str">
        <f>IF(OR(P30=1,AND(I30&lt;&gt;"",COUNTIF(P308:$P$2153,"PRINT")=0)),"PRINT","")</f>
        <v>PRINT</v>
      </c>
      <c r="Q305" s="21" t="s">
        <v>251</v>
      </c>
      <c r="R305" s="22"/>
      <c r="S305" s="22"/>
      <c r="T305" s="21"/>
      <c r="U305" s="21"/>
      <c r="V305" s="21"/>
      <c r="W305" s="21"/>
    </row>
    <row r="306" spans="1:26" s="19" customFormat="1" ht="15" thickBot="1" x14ac:dyDescent="0.25">
      <c r="A306" s="17"/>
      <c r="B306" s="35"/>
      <c r="C306" s="35"/>
      <c r="D306" s="35"/>
      <c r="E306" s="35"/>
      <c r="F306" s="35"/>
      <c r="G306" s="35"/>
      <c r="H306" s="35"/>
      <c r="I306" s="35"/>
      <c r="J306" s="35"/>
      <c r="K306" s="35"/>
      <c r="L306" s="35"/>
      <c r="M306" s="35"/>
      <c r="N306" s="35"/>
      <c r="O306" s="35"/>
      <c r="P306" s="21"/>
      <c r="Q306" s="21"/>
      <c r="R306" s="22"/>
      <c r="S306" s="22"/>
      <c r="T306" s="21"/>
      <c r="U306" s="21"/>
      <c r="V306" s="21"/>
      <c r="W306" s="21"/>
      <c r="X306" s="243"/>
      <c r="Y306" s="243"/>
      <c r="Z306" s="243"/>
    </row>
    <row r="307" spans="1:26" s="19" customFormat="1" ht="12.75" customHeight="1" thickBot="1" x14ac:dyDescent="0.3">
      <c r="A307" s="17"/>
      <c r="B307" s="35"/>
      <c r="C307" s="280"/>
      <c r="D307" s="280"/>
      <c r="E307" s="280"/>
      <c r="F307" s="280"/>
      <c r="G307" s="280"/>
      <c r="H307" s="280"/>
      <c r="I307" s="280"/>
      <c r="J307" s="280"/>
      <c r="K307" s="280"/>
      <c r="L307" s="280"/>
      <c r="M307" s="280"/>
      <c r="N307" s="280"/>
      <c r="O307" s="35"/>
      <c r="P307" s="21"/>
      <c r="Q307" s="21"/>
      <c r="R307" s="22"/>
      <c r="S307" s="22"/>
      <c r="T307" s="21"/>
      <c r="U307" s="21"/>
      <c r="V307" s="21"/>
      <c r="W307" s="21"/>
      <c r="X307" s="243"/>
      <c r="Y307" s="243"/>
      <c r="Z307" s="243"/>
    </row>
    <row r="308" spans="1:26" s="240" customFormat="1" ht="15" customHeight="1" thickBot="1" x14ac:dyDescent="0.25">
      <c r="A308" s="239"/>
      <c r="B308" s="167"/>
      <c r="C308" s="238">
        <v>2</v>
      </c>
      <c r="D308" s="934" t="str">
        <f>Translations!$C$295</f>
        <v>Subinstalación con referencia de producto:</v>
      </c>
      <c r="E308" s="935"/>
      <c r="F308" s="935"/>
      <c r="G308" s="935"/>
      <c r="H308" s="935"/>
      <c r="I308" s="936" t="str">
        <f>IF(INDEX(CNTR_SubInstListIsProdBM,$C308),INDEX(CNTR_SubInstListNames,$C308),"")</f>
        <v/>
      </c>
      <c r="J308" s="937"/>
      <c r="K308" s="937"/>
      <c r="L308" s="937"/>
      <c r="M308" s="937"/>
      <c r="N308" s="938"/>
      <c r="O308" s="35"/>
      <c r="P308" s="372">
        <v>1</v>
      </c>
      <c r="Q308" s="244"/>
      <c r="R308" s="261"/>
      <c r="S308" s="261"/>
      <c r="T308" s="261"/>
      <c r="U308" s="239"/>
      <c r="V308" s="354" t="s">
        <v>318</v>
      </c>
      <c r="W308" s="355" t="b">
        <f>AND(CNTR_ExistSubInstEntries,I308="")</f>
        <v>0</v>
      </c>
    </row>
    <row r="309" spans="1:26" ht="12.75" customHeight="1" thickBot="1" x14ac:dyDescent="0.25">
      <c r="C309" s="235"/>
      <c r="D309" s="236"/>
      <c r="E309" s="939" t="str">
        <f>Translations!$C$296</f>
        <v>El nombre de la subinstalación con referencia de producto se muestra automáticamente a partir de los datos introducidos en la hoja «C_InstallationDescription».</v>
      </c>
      <c r="F309" s="940"/>
      <c r="G309" s="940"/>
      <c r="H309" s="940"/>
      <c r="I309" s="940"/>
      <c r="J309" s="940"/>
      <c r="K309" s="940"/>
      <c r="L309" s="940"/>
      <c r="M309" s="940"/>
      <c r="N309" s="941"/>
    </row>
    <row r="310" spans="1:26" ht="5.0999999999999996" customHeight="1" x14ac:dyDescent="0.2">
      <c r="C310" s="223"/>
      <c r="N310" s="224"/>
    </row>
    <row r="311" spans="1:26" ht="12.75" customHeight="1" x14ac:dyDescent="0.2">
      <c r="C311" s="223"/>
      <c r="D311" s="15" t="s">
        <v>26</v>
      </c>
      <c r="E311" s="727" t="str">
        <f>Translations!$C$297</f>
        <v>Límites del sistema de la subinstalación</v>
      </c>
      <c r="F311" s="727"/>
      <c r="G311" s="727"/>
      <c r="H311" s="727"/>
      <c r="I311" s="727"/>
      <c r="J311" s="727"/>
      <c r="K311" s="727"/>
      <c r="L311" s="727"/>
      <c r="M311" s="727"/>
      <c r="N311" s="942"/>
    </row>
    <row r="312" spans="1:26" ht="5.0999999999999996" customHeight="1" x14ac:dyDescent="0.2">
      <c r="C312" s="223"/>
      <c r="N312" s="224"/>
    </row>
    <row r="313" spans="1:26" ht="12.75" customHeight="1" x14ac:dyDescent="0.2">
      <c r="C313" s="223"/>
      <c r="D313" s="24" t="s">
        <v>32</v>
      </c>
      <c r="E313" s="843" t="str">
        <f>Translations!$C$249</f>
        <v>Información sobre la metodología empleada</v>
      </c>
      <c r="F313" s="843"/>
      <c r="G313" s="843"/>
      <c r="H313" s="843"/>
      <c r="I313" s="843"/>
      <c r="J313" s="843"/>
      <c r="K313" s="843"/>
      <c r="L313" s="843"/>
      <c r="M313" s="843"/>
      <c r="N313" s="949"/>
    </row>
    <row r="314" spans="1:26" s="308" customFormat="1" ht="5.0999999999999996" customHeight="1" x14ac:dyDescent="0.25">
      <c r="A314" s="307"/>
      <c r="B314" s="15"/>
      <c r="C314" s="305"/>
      <c r="D314" s="306"/>
      <c r="E314" s="766"/>
      <c r="F314" s="766"/>
      <c r="G314" s="766"/>
      <c r="H314" s="766"/>
      <c r="I314" s="766"/>
      <c r="J314" s="766"/>
      <c r="K314" s="766"/>
      <c r="L314" s="766"/>
      <c r="M314" s="766"/>
      <c r="N314" s="970"/>
      <c r="O314" s="35"/>
      <c r="P314" s="307"/>
      <c r="Q314" s="307"/>
      <c r="R314" s="307"/>
      <c r="S314" s="307"/>
      <c r="T314" s="307"/>
      <c r="U314" s="307"/>
      <c r="V314" s="307"/>
      <c r="W314" s="307"/>
    </row>
    <row r="315" spans="1:26" ht="50.1" customHeight="1" x14ac:dyDescent="0.2">
      <c r="C315" s="223"/>
      <c r="D315" s="24"/>
      <c r="E315" s="953"/>
      <c r="F315" s="954"/>
      <c r="G315" s="954"/>
      <c r="H315" s="954"/>
      <c r="I315" s="954"/>
      <c r="J315" s="954"/>
      <c r="K315" s="954"/>
      <c r="L315" s="954"/>
      <c r="M315" s="954"/>
      <c r="N315" s="955"/>
    </row>
    <row r="316" spans="1:26" ht="5.0999999999999996" customHeight="1" x14ac:dyDescent="0.2">
      <c r="C316" s="223"/>
      <c r="D316" s="24"/>
      <c r="N316" s="224"/>
    </row>
    <row r="317" spans="1:26" ht="12.75" customHeight="1" x14ac:dyDescent="0.2">
      <c r="C317" s="223"/>
      <c r="D317" s="24" t="s">
        <v>33</v>
      </c>
      <c r="E317" s="956" t="str">
        <f>Translations!$C$210</f>
        <v>Referencia a archivos externos (si procede)</v>
      </c>
      <c r="F317" s="956"/>
      <c r="G317" s="956"/>
      <c r="H317" s="956"/>
      <c r="I317" s="956"/>
      <c r="J317" s="957"/>
      <c r="K317" s="826"/>
      <c r="L317" s="826"/>
      <c r="M317" s="826"/>
      <c r="N317" s="826"/>
    </row>
    <row r="318" spans="1:26" ht="5.0999999999999996" customHeight="1" x14ac:dyDescent="0.2">
      <c r="C318" s="223"/>
      <c r="D318" s="24"/>
      <c r="N318" s="224"/>
    </row>
    <row r="319" spans="1:26" ht="12.75" customHeight="1" x14ac:dyDescent="0.2">
      <c r="C319" s="223"/>
      <c r="D319" s="24" t="s">
        <v>34</v>
      </c>
      <c r="E319" s="956" t="str">
        <f>Translations!$C$305</f>
        <v>Referencia a un diagrama de flujo detallado aparte (si procede)</v>
      </c>
      <c r="F319" s="956"/>
      <c r="G319" s="956"/>
      <c r="H319" s="956"/>
      <c r="I319" s="956"/>
      <c r="J319" s="957"/>
      <c r="K319" s="826"/>
      <c r="L319" s="826"/>
      <c r="M319" s="826"/>
      <c r="N319" s="826"/>
    </row>
    <row r="320" spans="1:26" ht="5.0999999999999996" customHeight="1" x14ac:dyDescent="0.2">
      <c r="C320" s="227"/>
      <c r="D320" s="228"/>
      <c r="E320" s="229"/>
      <c r="F320" s="229"/>
      <c r="G320" s="229"/>
      <c r="H320" s="229"/>
      <c r="I320" s="229"/>
      <c r="J320" s="229"/>
      <c r="K320" s="229"/>
      <c r="L320" s="229"/>
      <c r="M320" s="229"/>
      <c r="N320" s="230"/>
    </row>
    <row r="321" spans="1:23" ht="5.0999999999999996" customHeight="1" x14ac:dyDescent="0.2">
      <c r="C321" s="223"/>
      <c r="D321" s="24"/>
      <c r="N321" s="224"/>
    </row>
    <row r="322" spans="1:23" ht="12.75" customHeight="1" x14ac:dyDescent="0.2">
      <c r="C322" s="223"/>
      <c r="D322" s="15" t="s">
        <v>27</v>
      </c>
      <c r="E322" s="727" t="str">
        <f>Translations!$C$307</f>
        <v>Método para determinar los niveles anuales de producción (= actividad)</v>
      </c>
      <c r="F322" s="727"/>
      <c r="G322" s="727"/>
      <c r="H322" s="727"/>
      <c r="I322" s="727"/>
      <c r="J322" s="727"/>
      <c r="K322" s="727"/>
      <c r="L322" s="727"/>
      <c r="M322" s="727"/>
      <c r="N322" s="942"/>
    </row>
    <row r="323" spans="1:23" ht="5.0999999999999996" customHeight="1" x14ac:dyDescent="0.2">
      <c r="C323" s="223"/>
      <c r="D323" s="15"/>
      <c r="E323" s="24"/>
      <c r="F323" s="24"/>
      <c r="G323" s="24"/>
      <c r="H323" s="24"/>
      <c r="I323" s="24"/>
      <c r="J323" s="24"/>
      <c r="K323" s="24"/>
      <c r="L323" s="24"/>
      <c r="M323" s="24"/>
      <c r="N323" s="452"/>
    </row>
    <row r="324" spans="1:23" ht="12.75" customHeight="1" x14ac:dyDescent="0.2">
      <c r="C324" s="223"/>
      <c r="D324" s="24" t="s">
        <v>32</v>
      </c>
      <c r="E324" s="843" t="str">
        <f>Translations!$C$249</f>
        <v>Información sobre la metodología empleada</v>
      </c>
      <c r="F324" s="843"/>
      <c r="G324" s="843"/>
      <c r="H324" s="843"/>
      <c r="I324" s="843"/>
      <c r="J324" s="843"/>
      <c r="K324" s="843"/>
      <c r="L324" s="843"/>
      <c r="M324" s="843"/>
      <c r="N324" s="949"/>
    </row>
    <row r="325" spans="1:23" s="263" customFormat="1" ht="25.5" customHeight="1" x14ac:dyDescent="0.25">
      <c r="A325" s="261"/>
      <c r="B325" s="118"/>
      <c r="C325" s="223"/>
      <c r="D325" s="119"/>
      <c r="E325" s="120"/>
      <c r="F325" s="120"/>
      <c r="G325" s="120"/>
      <c r="H325" s="120"/>
      <c r="I325" s="844" t="str">
        <f>Translations!$C$254</f>
        <v>Fuente de datos</v>
      </c>
      <c r="J325" s="844"/>
      <c r="K325" s="844" t="str">
        <f>Translations!$C$255</f>
        <v>Otra fuente de datos (si procede)</v>
      </c>
      <c r="L325" s="844"/>
      <c r="M325" s="844" t="str">
        <f>Translations!$C$255</f>
        <v>Otra fuente de datos (si procede)</v>
      </c>
      <c r="N325" s="844"/>
      <c r="O325" s="35"/>
      <c r="P325" s="261"/>
      <c r="Q325" s="261"/>
      <c r="R325" s="261"/>
      <c r="S325" s="261"/>
      <c r="T325" s="261"/>
      <c r="U325" s="261"/>
      <c r="V325" s="261"/>
      <c r="W325" s="261"/>
    </row>
    <row r="326" spans="1:23" ht="12.75" customHeight="1" x14ac:dyDescent="0.2">
      <c r="C326" s="223"/>
      <c r="D326" s="24"/>
      <c r="E326" s="117" t="s">
        <v>302</v>
      </c>
      <c r="F326" s="850" t="str">
        <f>Translations!$C$310</f>
        <v>Cantidades de productos</v>
      </c>
      <c r="G326" s="850"/>
      <c r="H326" s="851"/>
      <c r="I326" s="852"/>
      <c r="J326" s="853"/>
      <c r="K326" s="854"/>
      <c r="L326" s="855"/>
      <c r="M326" s="854"/>
      <c r="N326" s="871"/>
    </row>
    <row r="327" spans="1:23" ht="5.0999999999999996" customHeight="1" x14ac:dyDescent="0.2">
      <c r="C327" s="223"/>
      <c r="D327" s="24"/>
      <c r="E327" s="117"/>
      <c r="F327" s="456"/>
      <c r="G327" s="456"/>
      <c r="H327" s="456"/>
      <c r="I327" s="456"/>
      <c r="J327" s="456"/>
      <c r="K327" s="456"/>
      <c r="L327" s="456"/>
      <c r="M327" s="456"/>
      <c r="N327" s="457"/>
    </row>
    <row r="328" spans="1:23" ht="12.75" customHeight="1" x14ac:dyDescent="0.2">
      <c r="C328" s="223"/>
      <c r="D328" s="24"/>
      <c r="E328" s="117" t="s">
        <v>303</v>
      </c>
      <c r="F328" s="850" t="str">
        <f>Translations!$C$311</f>
        <v>Cantidades anuales de productos</v>
      </c>
      <c r="G328" s="850"/>
      <c r="H328" s="851"/>
      <c r="I328" s="909"/>
      <c r="J328" s="909"/>
      <c r="K328" s="909"/>
      <c r="L328" s="909"/>
      <c r="M328" s="909"/>
      <c r="N328" s="909"/>
    </row>
    <row r="329" spans="1:23" ht="5.0999999999999996" customHeight="1" x14ac:dyDescent="0.2">
      <c r="C329" s="223"/>
      <c r="D329" s="24"/>
      <c r="N329" s="224"/>
    </row>
    <row r="330" spans="1:23" s="19" customFormat="1" ht="12.75" customHeight="1" x14ac:dyDescent="0.25">
      <c r="A330" s="17"/>
      <c r="B330" s="193"/>
      <c r="C330" s="225"/>
      <c r="D330" s="37"/>
      <c r="E330" s="117" t="s">
        <v>304</v>
      </c>
      <c r="F330" s="850" t="str">
        <f>Translations!$C$312</f>
        <v>Requisitos de notificación específicos:</v>
      </c>
      <c r="G330" s="850"/>
      <c r="H330" s="851"/>
      <c r="I330" s="876" t="str">
        <f>IF(I308="","",HYPERLINK(INDEX(EUconst_BMlistSpecialJumpTable,MATCH(I308,EUconst_BMlistNames,0)),INDEX(EUconst_BMlistSpecialReporting,MATCH(I308,EUconst_BMlistNames,0))))</f>
        <v/>
      </c>
      <c r="J330" s="877"/>
      <c r="K330" s="877"/>
      <c r="L330" s="877"/>
      <c r="M330" s="877"/>
      <c r="N330" s="878"/>
      <c r="O330" s="35"/>
      <c r="P330" s="194" t="s">
        <v>291</v>
      </c>
      <c r="Q330" s="195" t="str">
        <f>IF(I308="","",IF(AND(INDEX(EUconst_BMlistSpecialJumpTable,MATCH(I308,EUconst_BMlistNames,0))&lt;&gt;"",INDEX(EUconst_BMlistMainNumberOfBM,MATCH(I308,EUconst_BMlistNames,0))&lt;&gt;47),TRUE,FALSE))</f>
        <v/>
      </c>
      <c r="R330" s="22"/>
      <c r="S330" s="22"/>
      <c r="T330" s="21"/>
      <c r="U330" s="21"/>
      <c r="V330" s="21"/>
      <c r="W330" s="21"/>
    </row>
    <row r="331" spans="1:23" s="19" customFormat="1" ht="5.0999999999999996" customHeight="1" x14ac:dyDescent="0.25">
      <c r="A331" s="17"/>
      <c r="B331" s="193"/>
      <c r="C331" s="225"/>
      <c r="D331" s="35"/>
      <c r="F331" s="765"/>
      <c r="G331" s="765"/>
      <c r="H331" s="765"/>
      <c r="I331" s="765"/>
      <c r="J331" s="765"/>
      <c r="K331" s="765"/>
      <c r="L331" s="765"/>
      <c r="M331" s="765"/>
      <c r="N331" s="931"/>
      <c r="O331" s="35"/>
      <c r="P331" s="22"/>
      <c r="Q331" s="21"/>
      <c r="R331" s="22"/>
      <c r="S331" s="22"/>
      <c r="T331" s="21"/>
      <c r="U331" s="21"/>
      <c r="V331" s="21"/>
      <c r="W331" s="21"/>
    </row>
    <row r="332" spans="1:23" ht="12.75" customHeight="1" x14ac:dyDescent="0.2">
      <c r="C332" s="223"/>
      <c r="D332" s="24"/>
      <c r="E332" s="117" t="s">
        <v>305</v>
      </c>
      <c r="F332" s="640" t="str">
        <f>Translations!$C$257</f>
        <v>Descripción de la metodología aplicada</v>
      </c>
      <c r="G332" s="640"/>
      <c r="H332" s="640"/>
      <c r="I332" s="640"/>
      <c r="J332" s="640"/>
      <c r="K332" s="640"/>
      <c r="L332" s="640"/>
      <c r="M332" s="640"/>
      <c r="N332" s="921"/>
    </row>
    <row r="333" spans="1:23" ht="12.75" customHeight="1" x14ac:dyDescent="0.2">
      <c r="C333" s="223"/>
      <c r="D333" s="24"/>
      <c r="E333" s="117"/>
      <c r="F333" s="913" t="str">
        <f>IF(I308&lt;&gt;"",HYPERLINK("#" &amp; Q333,EUConst_MsgDescription),"")</f>
        <v/>
      </c>
      <c r="G333" s="887"/>
      <c r="H333" s="887"/>
      <c r="I333" s="887"/>
      <c r="J333" s="887"/>
      <c r="K333" s="887"/>
      <c r="L333" s="887"/>
      <c r="M333" s="887"/>
      <c r="N333" s="888"/>
      <c r="P333" s="21" t="s">
        <v>170</v>
      </c>
      <c r="Q333" s="370" t="str">
        <f>"#"&amp;ADDRESS(ROW($C$11),COLUMN($C$11))</f>
        <v>#$C$11</v>
      </c>
    </row>
    <row r="334" spans="1:23" ht="5.0999999999999996" customHeight="1" x14ac:dyDescent="0.2">
      <c r="C334" s="223"/>
      <c r="D334" s="24"/>
      <c r="E334" s="23"/>
      <c r="F334" s="765"/>
      <c r="G334" s="765"/>
      <c r="H334" s="765"/>
      <c r="I334" s="765"/>
      <c r="J334" s="765"/>
      <c r="K334" s="765"/>
      <c r="L334" s="765"/>
      <c r="M334" s="765"/>
      <c r="N334" s="931"/>
    </row>
    <row r="335" spans="1:23" ht="50.1" customHeight="1" x14ac:dyDescent="0.2">
      <c r="C335" s="223"/>
      <c r="D335" s="23"/>
      <c r="E335" s="264"/>
      <c r="F335" s="852"/>
      <c r="G335" s="853"/>
      <c r="H335" s="853"/>
      <c r="I335" s="853"/>
      <c r="J335" s="853"/>
      <c r="K335" s="853"/>
      <c r="L335" s="853"/>
      <c r="M335" s="853"/>
      <c r="N335" s="867"/>
    </row>
    <row r="336" spans="1:23" ht="5.0999999999999996" customHeight="1" thickBot="1" x14ac:dyDescent="0.25">
      <c r="C336" s="223"/>
      <c r="N336" s="224"/>
    </row>
    <row r="337" spans="1:23" ht="12.75" customHeight="1" x14ac:dyDescent="0.2">
      <c r="C337" s="223"/>
      <c r="D337" s="24"/>
      <c r="E337" s="117"/>
      <c r="F337" s="875" t="str">
        <f>Translations!$C$210</f>
        <v>Referencia a archivos externos (si procede)</v>
      </c>
      <c r="G337" s="875"/>
      <c r="H337" s="875"/>
      <c r="I337" s="875"/>
      <c r="J337" s="875"/>
      <c r="K337" s="826"/>
      <c r="L337" s="826"/>
      <c r="M337" s="826"/>
      <c r="N337" s="826"/>
      <c r="W337" s="265" t="s">
        <v>163</v>
      </c>
    </row>
    <row r="338" spans="1:23" ht="5.0999999999999996" customHeight="1" x14ac:dyDescent="0.2">
      <c r="C338" s="223"/>
      <c r="D338" s="24"/>
      <c r="N338" s="224"/>
      <c r="W338" s="252"/>
    </row>
    <row r="339" spans="1:23" ht="52.5" customHeight="1" x14ac:dyDescent="0.2">
      <c r="C339" s="223"/>
      <c r="D339" s="24" t="s">
        <v>33</v>
      </c>
      <c r="E339" s="865" t="str">
        <f>Translations!$C$258</f>
        <v>¿Se ha seguido el orden jerárquico?</v>
      </c>
      <c r="F339" s="865"/>
      <c r="G339" s="865"/>
      <c r="H339" s="866"/>
      <c r="I339" s="259"/>
      <c r="J339" s="558" t="str">
        <f>Translations!$C$259</f>
        <v xml:space="preserve"> De no ser así, ¿cuál ha sido el motivo?</v>
      </c>
      <c r="K339" s="852"/>
      <c r="L339" s="853"/>
      <c r="M339" s="853"/>
      <c r="N339" s="867"/>
      <c r="W339" s="257" t="b">
        <f>AND(I339&lt;&gt;"",I339=TRUE)</f>
        <v>0</v>
      </c>
    </row>
    <row r="340" spans="1:23" ht="5.0999999999999996" customHeight="1" x14ac:dyDescent="0.2">
      <c r="C340" s="223"/>
      <c r="E340" s="408"/>
      <c r="F340" s="408"/>
      <c r="G340" s="408"/>
      <c r="H340" s="408"/>
      <c r="I340" s="408"/>
      <c r="J340" s="408"/>
      <c r="K340" s="408"/>
      <c r="L340" s="408"/>
      <c r="M340" s="408"/>
      <c r="N340" s="469"/>
      <c r="W340" s="252"/>
    </row>
    <row r="341" spans="1:23" ht="12.75" customHeight="1" x14ac:dyDescent="0.2">
      <c r="C341" s="223"/>
      <c r="D341" s="24"/>
      <c r="E341" s="24"/>
      <c r="F341" s="640" t="str">
        <f>Translations!$C$264</f>
        <v>Más detalles sobre cualquier posible divergencia con respecto a la jerarquía establecida</v>
      </c>
      <c r="G341" s="640"/>
      <c r="H341" s="640"/>
      <c r="I341" s="640"/>
      <c r="J341" s="640"/>
      <c r="K341" s="640"/>
      <c r="L341" s="640"/>
      <c r="M341" s="640"/>
      <c r="N341" s="921"/>
      <c r="W341" s="252"/>
    </row>
    <row r="342" spans="1:23" ht="25.5" customHeight="1" thickBot="1" x14ac:dyDescent="0.25">
      <c r="C342" s="223"/>
      <c r="E342" s="24"/>
      <c r="F342" s="963"/>
      <c r="G342" s="964"/>
      <c r="H342" s="964"/>
      <c r="I342" s="964"/>
      <c r="J342" s="964"/>
      <c r="K342" s="964"/>
      <c r="L342" s="964"/>
      <c r="M342" s="964"/>
      <c r="N342" s="965"/>
      <c r="W342" s="267" t="b">
        <f>W339</f>
        <v>0</v>
      </c>
    </row>
    <row r="343" spans="1:23" ht="5.0999999999999996" customHeight="1" x14ac:dyDescent="0.2">
      <c r="C343" s="223"/>
      <c r="D343" s="24"/>
      <c r="N343" s="224"/>
    </row>
    <row r="344" spans="1:23" ht="12.75" customHeight="1" x14ac:dyDescent="0.2">
      <c r="C344" s="223"/>
      <c r="D344" s="24" t="s">
        <v>34</v>
      </c>
      <c r="E344" s="966" t="str">
        <f>Translations!$C$828</f>
        <v>Descripción de la metodología para el seguimiento de los productos y mercancías producidos</v>
      </c>
      <c r="F344" s="966"/>
      <c r="G344" s="966"/>
      <c r="H344" s="966"/>
      <c r="I344" s="966"/>
      <c r="J344" s="966"/>
      <c r="K344" s="966"/>
      <c r="L344" s="966"/>
      <c r="M344" s="966"/>
      <c r="N344" s="967"/>
    </row>
    <row r="345" spans="1:23" ht="5.0999999999999996" customHeight="1" x14ac:dyDescent="0.2">
      <c r="C345" s="223"/>
      <c r="E345" s="694"/>
      <c r="F345" s="695"/>
      <c r="G345" s="695"/>
      <c r="H345" s="695"/>
      <c r="I345" s="695"/>
      <c r="J345" s="695"/>
      <c r="K345" s="695"/>
      <c r="L345" s="695"/>
      <c r="M345" s="695"/>
      <c r="N345" s="968"/>
    </row>
    <row r="346" spans="1:23" ht="50.1" customHeight="1" x14ac:dyDescent="0.2">
      <c r="C346" s="223"/>
      <c r="D346" s="24"/>
      <c r="E346" s="264"/>
      <c r="F346" s="852"/>
      <c r="G346" s="853"/>
      <c r="H346" s="853"/>
      <c r="I346" s="853"/>
      <c r="J346" s="853"/>
      <c r="K346" s="853"/>
      <c r="L346" s="853"/>
      <c r="M346" s="853"/>
      <c r="N346" s="867"/>
    </row>
    <row r="347" spans="1:23" ht="5.0999999999999996" customHeight="1" x14ac:dyDescent="0.2">
      <c r="C347" s="223"/>
      <c r="N347" s="224"/>
    </row>
    <row r="348" spans="1:23" ht="5.0999999999999996" customHeight="1" x14ac:dyDescent="0.2">
      <c r="C348" s="231"/>
      <c r="D348" s="234"/>
      <c r="E348" s="232"/>
      <c r="F348" s="232"/>
      <c r="G348" s="232"/>
      <c r="H348" s="232"/>
      <c r="I348" s="232"/>
      <c r="J348" s="232"/>
      <c r="K348" s="232"/>
      <c r="L348" s="232"/>
      <c r="M348" s="232"/>
      <c r="N348" s="233"/>
    </row>
    <row r="349" spans="1:23" s="19" customFormat="1" ht="14.25" customHeight="1" x14ac:dyDescent="0.2">
      <c r="A349" s="17"/>
      <c r="B349" s="35"/>
      <c r="C349" s="223"/>
      <c r="D349" s="15" t="s">
        <v>28</v>
      </c>
      <c r="E349" s="764" t="str">
        <f>Translations!$C$322</f>
        <v>Consumo de electricidad pertinente</v>
      </c>
      <c r="F349" s="764"/>
      <c r="G349" s="764"/>
      <c r="H349" s="764"/>
      <c r="I349" s="764"/>
      <c r="J349" s="764"/>
      <c r="K349" s="764"/>
      <c r="L349" s="764"/>
      <c r="M349" s="764"/>
      <c r="N349" s="969"/>
      <c r="O349" s="35"/>
      <c r="P349" s="21" t="s">
        <v>170</v>
      </c>
      <c r="Q349" s="370" t="str">
        <f>"#"&amp;ADDRESS(ROW(D434),COLUMN(D434))</f>
        <v>#$D$434</v>
      </c>
      <c r="R349" s="22"/>
      <c r="S349" s="22"/>
      <c r="T349" s="17"/>
      <c r="U349" s="17"/>
      <c r="V349" s="244"/>
      <c r="W349" s="244"/>
    </row>
    <row r="350" spans="1:23" ht="12.75" customHeight="1" thickBot="1" x14ac:dyDescent="0.25">
      <c r="C350" s="223"/>
      <c r="D350" s="24" t="s">
        <v>32</v>
      </c>
      <c r="E350" s="843" t="str">
        <f>Translations!$C$249</f>
        <v>Información sobre la metodología empleada</v>
      </c>
      <c r="F350" s="843"/>
      <c r="G350" s="843"/>
      <c r="H350" s="843"/>
      <c r="I350" s="843"/>
      <c r="J350" s="843"/>
      <c r="K350" s="843"/>
      <c r="L350" s="843"/>
      <c r="M350" s="843"/>
      <c r="N350" s="949"/>
      <c r="T350" s="17"/>
    </row>
    <row r="351" spans="1:23" ht="25.5" customHeight="1" thickBot="1" x14ac:dyDescent="0.25">
      <c r="B351" s="243"/>
      <c r="C351" s="223"/>
      <c r="E351" s="24"/>
      <c r="I351" s="844" t="str">
        <f>Translations!$C$254</f>
        <v>Fuente de datos</v>
      </c>
      <c r="J351" s="844"/>
      <c r="K351" s="844" t="str">
        <f>Translations!$C$255</f>
        <v>Otra fuente de datos (si procede)</v>
      </c>
      <c r="L351" s="844"/>
      <c r="M351" s="844" t="str">
        <f>Translations!$C$255</f>
        <v>Otra fuente de datos (si procede)</v>
      </c>
      <c r="N351" s="844"/>
      <c r="S351" s="265" t="s">
        <v>1145</v>
      </c>
      <c r="W351" s="265" t="s">
        <v>163</v>
      </c>
    </row>
    <row r="352" spans="1:23" ht="12.75" customHeight="1" x14ac:dyDescent="0.2">
      <c r="B352" s="243"/>
      <c r="C352" s="223"/>
      <c r="E352" s="24" t="s">
        <v>302</v>
      </c>
      <c r="F352" s="850" t="str">
        <f>Translations!$C$322</f>
        <v>Consumo de electricidad pertinente</v>
      </c>
      <c r="G352" s="850"/>
      <c r="H352" s="851"/>
      <c r="I352" s="909"/>
      <c r="J352" s="909"/>
      <c r="K352" s="891"/>
      <c r="L352" s="891"/>
      <c r="M352" s="891"/>
      <c r="N352" s="891"/>
      <c r="S352" s="251" t="b">
        <f>IF(I308&lt;&gt;"",IF(INDEX(EUconst_BMlistElExchangability,MATCH(I308,EUconst_BMlistNames,0))=TRUE,FALSE,TRUE),FALSE)</f>
        <v>0</v>
      </c>
      <c r="W352" s="428"/>
    </row>
    <row r="353" spans="2:23" ht="5.0999999999999996" customHeight="1" x14ac:dyDescent="0.2">
      <c r="B353" s="243"/>
      <c r="C353" s="223"/>
      <c r="D353" s="24"/>
      <c r="N353" s="224"/>
      <c r="S353" s="252"/>
      <c r="W353" s="252"/>
    </row>
    <row r="354" spans="2:23" ht="12.75" customHeight="1" x14ac:dyDescent="0.2">
      <c r="B354" s="243"/>
      <c r="C354" s="223"/>
      <c r="D354" s="24"/>
      <c r="E354" s="117" t="s">
        <v>303</v>
      </c>
      <c r="F354" s="640" t="str">
        <f>Translations!$C$257</f>
        <v>Descripción de la metodología aplicada</v>
      </c>
      <c r="G354" s="640"/>
      <c r="H354" s="640"/>
      <c r="I354" s="640"/>
      <c r="J354" s="640"/>
      <c r="K354" s="640"/>
      <c r="L354" s="640"/>
      <c r="M354" s="640"/>
      <c r="N354" s="921"/>
      <c r="S354" s="252"/>
      <c r="W354" s="252"/>
    </row>
    <row r="355" spans="2:23" ht="5.0999999999999996" customHeight="1" x14ac:dyDescent="0.2">
      <c r="B355" s="243"/>
      <c r="C355" s="223"/>
      <c r="E355" s="36"/>
      <c r="F355" s="453"/>
      <c r="G355" s="454"/>
      <c r="H355" s="454"/>
      <c r="I355" s="454"/>
      <c r="J355" s="454"/>
      <c r="K355" s="454"/>
      <c r="L355" s="454"/>
      <c r="M355" s="454"/>
      <c r="N355" s="464"/>
      <c r="S355" s="252"/>
      <c r="W355" s="252"/>
    </row>
    <row r="356" spans="2:23" ht="12.75" customHeight="1" x14ac:dyDescent="0.2">
      <c r="B356" s="243"/>
      <c r="C356" s="223"/>
      <c r="D356" s="24"/>
      <c r="E356" s="117"/>
      <c r="F356" s="913" t="str">
        <f>IF(AND(I308&lt;&gt;"",J349=""),HYPERLINK("#" &amp; Q356,EUConst_MsgDescription),"")</f>
        <v/>
      </c>
      <c r="G356" s="887"/>
      <c r="H356" s="887"/>
      <c r="I356" s="887"/>
      <c r="J356" s="887"/>
      <c r="K356" s="887"/>
      <c r="L356" s="887"/>
      <c r="M356" s="887"/>
      <c r="N356" s="888"/>
      <c r="P356" s="21" t="s">
        <v>170</v>
      </c>
      <c r="Q356" s="370" t="str">
        <f>"#"&amp;ADDRESS(ROW($C$10),COLUMN($C$10))</f>
        <v>#$C$10</v>
      </c>
      <c r="S356" s="252"/>
      <c r="W356" s="252"/>
    </row>
    <row r="357" spans="2:23" ht="5.0999999999999996" customHeight="1" x14ac:dyDescent="0.2">
      <c r="B357" s="243"/>
      <c r="C357" s="223"/>
      <c r="D357" s="24"/>
      <c r="E357" s="23"/>
      <c r="F357" s="922"/>
      <c r="G357" s="922"/>
      <c r="H357" s="922"/>
      <c r="I357" s="922"/>
      <c r="J357" s="922"/>
      <c r="K357" s="922"/>
      <c r="L357" s="922"/>
      <c r="M357" s="922"/>
      <c r="N357" s="923"/>
      <c r="S357" s="252"/>
      <c r="W357" s="252"/>
    </row>
    <row r="358" spans="2:23" ht="50.1" customHeight="1" x14ac:dyDescent="0.2">
      <c r="B358" s="243"/>
      <c r="C358" s="223"/>
      <c r="D358" s="23"/>
      <c r="E358" s="264"/>
      <c r="F358" s="924"/>
      <c r="G358" s="925"/>
      <c r="H358" s="925"/>
      <c r="I358" s="925"/>
      <c r="J358" s="925"/>
      <c r="K358" s="925"/>
      <c r="L358" s="925"/>
      <c r="M358" s="925"/>
      <c r="N358" s="926"/>
      <c r="S358" s="251" t="b">
        <f>S352</f>
        <v>0</v>
      </c>
      <c r="W358" s="251"/>
    </row>
    <row r="359" spans="2:23" ht="5.0999999999999996" customHeight="1" x14ac:dyDescent="0.2">
      <c r="B359" s="243"/>
      <c r="C359" s="223"/>
      <c r="D359" s="24"/>
      <c r="N359" s="224"/>
      <c r="S359" s="252"/>
      <c r="W359" s="252"/>
    </row>
    <row r="360" spans="2:23" ht="12.75" customHeight="1" x14ac:dyDescent="0.2">
      <c r="B360" s="243"/>
      <c r="C360" s="223"/>
      <c r="D360" s="24"/>
      <c r="E360" s="117"/>
      <c r="F360" s="875" t="str">
        <f>Translations!$C$210</f>
        <v>Referencia a archivos externos (si procede)</v>
      </c>
      <c r="G360" s="875"/>
      <c r="H360" s="875"/>
      <c r="I360" s="875"/>
      <c r="J360" s="875"/>
      <c r="K360" s="826"/>
      <c r="L360" s="826"/>
      <c r="M360" s="826"/>
      <c r="N360" s="826"/>
      <c r="S360" s="252"/>
      <c r="W360" s="251"/>
    </row>
    <row r="361" spans="2:23" ht="5.0999999999999996" customHeight="1" x14ac:dyDescent="0.2">
      <c r="B361" s="243"/>
      <c r="C361" s="223"/>
      <c r="D361" s="24"/>
      <c r="N361" s="224"/>
      <c r="S361" s="252"/>
      <c r="W361" s="252"/>
    </row>
    <row r="362" spans="2:23" ht="53.25" customHeight="1" x14ac:dyDescent="0.2">
      <c r="B362" s="243"/>
      <c r="C362" s="223"/>
      <c r="D362" s="24" t="s">
        <v>33</v>
      </c>
      <c r="E362" s="865" t="str">
        <f>Translations!$C$258</f>
        <v>¿Se ha seguido el orden jerárquico?</v>
      </c>
      <c r="F362" s="865"/>
      <c r="G362" s="865"/>
      <c r="H362" s="866"/>
      <c r="I362" s="259"/>
      <c r="J362" s="558" t="str">
        <f>Translations!$C$259</f>
        <v xml:space="preserve"> De no ser así, ¿cuál ha sido el motivo?</v>
      </c>
      <c r="K362" s="852"/>
      <c r="L362" s="853"/>
      <c r="M362" s="853"/>
      <c r="N362" s="867"/>
      <c r="S362" s="251" t="b">
        <f>S358</f>
        <v>0</v>
      </c>
      <c r="W362" s="257" t="b">
        <f>OR(W360,AND(I362&lt;&gt;"",I362=TRUE))</f>
        <v>0</v>
      </c>
    </row>
    <row r="363" spans="2:23" ht="12.75" customHeight="1" x14ac:dyDescent="0.2">
      <c r="B363" s="243"/>
      <c r="C363" s="223"/>
      <c r="D363" s="24"/>
      <c r="E363" s="36" t="s">
        <v>139</v>
      </c>
      <c r="F363" s="839" t="str">
        <f>Translations!$C$263</f>
        <v>Costes excesivos: usar mejores fuentes de datos supondría unos costes excesivos.</v>
      </c>
      <c r="G363" s="842"/>
      <c r="H363" s="842"/>
      <c r="I363" s="842"/>
      <c r="J363" s="842"/>
      <c r="K363" s="842"/>
      <c r="L363" s="842"/>
      <c r="M363" s="842"/>
      <c r="N363" s="927"/>
      <c r="S363" s="252"/>
      <c r="W363" s="252"/>
    </row>
    <row r="364" spans="2:23" ht="5.0999999999999996" customHeight="1" x14ac:dyDescent="0.2">
      <c r="B364" s="243"/>
      <c r="C364" s="223"/>
      <c r="E364" s="408"/>
      <c r="F364" s="408"/>
      <c r="G364" s="408"/>
      <c r="H364" s="408"/>
      <c r="I364" s="408"/>
      <c r="J364" s="408"/>
      <c r="K364" s="408"/>
      <c r="L364" s="408"/>
      <c r="M364" s="408"/>
      <c r="N364" s="469"/>
      <c r="S364" s="252"/>
      <c r="W364" s="252"/>
    </row>
    <row r="365" spans="2:23" ht="12.75" customHeight="1" x14ac:dyDescent="0.2">
      <c r="B365" s="243"/>
      <c r="C365" s="223"/>
      <c r="D365" s="24"/>
      <c r="E365" s="24"/>
      <c r="F365" s="640" t="str">
        <f>Translations!$C$264</f>
        <v>Más detalles sobre cualquier posible divergencia con respecto a la jerarquía establecida</v>
      </c>
      <c r="G365" s="640"/>
      <c r="H365" s="640"/>
      <c r="I365" s="640"/>
      <c r="J365" s="640"/>
      <c r="K365" s="640"/>
      <c r="L365" s="640"/>
      <c r="M365" s="640"/>
      <c r="N365" s="921"/>
      <c r="S365" s="252"/>
      <c r="W365" s="252"/>
    </row>
    <row r="366" spans="2:23" ht="25.5" customHeight="1" thickBot="1" x14ac:dyDescent="0.25">
      <c r="B366" s="243"/>
      <c r="C366" s="223"/>
      <c r="E366" s="24"/>
      <c r="F366" s="872"/>
      <c r="G366" s="873"/>
      <c r="H366" s="873"/>
      <c r="I366" s="873"/>
      <c r="J366" s="873"/>
      <c r="K366" s="873"/>
      <c r="L366" s="873"/>
      <c r="M366" s="873"/>
      <c r="N366" s="874"/>
      <c r="S366" s="272" t="b">
        <f>S362</f>
        <v>0</v>
      </c>
      <c r="W366" s="267" t="b">
        <f>W362</f>
        <v>0</v>
      </c>
    </row>
    <row r="367" spans="2:23" ht="5.0999999999999996" customHeight="1" x14ac:dyDescent="0.2">
      <c r="B367" s="243"/>
      <c r="C367" s="223"/>
      <c r="N367" s="224"/>
    </row>
    <row r="368" spans="2:23" ht="5.0999999999999996" customHeight="1" x14ac:dyDescent="0.2">
      <c r="B368" s="243"/>
      <c r="C368" s="231"/>
      <c r="D368" s="234"/>
      <c r="E368" s="232"/>
      <c r="F368" s="232"/>
      <c r="G368" s="232"/>
      <c r="H368" s="232"/>
      <c r="I368" s="232"/>
      <c r="J368" s="232"/>
      <c r="K368" s="232"/>
      <c r="L368" s="232"/>
      <c r="M368" s="232"/>
      <c r="N368" s="233"/>
    </row>
    <row r="369" spans="2:23" ht="12.75" customHeight="1" x14ac:dyDescent="0.2">
      <c r="B369" s="243"/>
      <c r="C369" s="343"/>
      <c r="D369" s="33" t="s">
        <v>29</v>
      </c>
      <c r="E369" s="928" t="str">
        <f>Translations!$C$324</f>
        <v>¿Se importan los flujos de calor medible a partir de instalaciones o entidades no incluidas en el comercio de derechos de emisión de la UE?</v>
      </c>
      <c r="F369" s="928"/>
      <c r="G369" s="928"/>
      <c r="H369" s="928"/>
      <c r="I369" s="928"/>
      <c r="J369" s="928"/>
      <c r="K369" s="928"/>
      <c r="L369" s="928"/>
      <c r="M369" s="912"/>
      <c r="N369" s="912"/>
      <c r="R369" s="253"/>
    </row>
    <row r="370" spans="2:23" ht="5.0999999999999996" customHeight="1" x14ac:dyDescent="0.2">
      <c r="B370" s="243"/>
      <c r="C370" s="343"/>
      <c r="D370" s="19"/>
      <c r="E370" s="465"/>
      <c r="F370" s="465"/>
      <c r="G370" s="465"/>
      <c r="H370" s="465"/>
      <c r="I370" s="465"/>
      <c r="J370" s="465"/>
      <c r="K370" s="465"/>
      <c r="L370" s="465"/>
      <c r="M370" s="465"/>
      <c r="N370" s="473"/>
      <c r="R370" s="253"/>
    </row>
    <row r="371" spans="2:23" ht="12.75" customHeight="1" x14ac:dyDescent="0.2">
      <c r="B371" s="243"/>
      <c r="C371" s="343"/>
      <c r="D371" s="19"/>
      <c r="E371" s="19"/>
      <c r="F371" s="929" t="str">
        <f>Translations!$C$257</f>
        <v>Descripción de la metodología aplicada</v>
      </c>
      <c r="G371" s="929"/>
      <c r="H371" s="929"/>
      <c r="I371" s="929"/>
      <c r="J371" s="929"/>
      <c r="K371" s="929"/>
      <c r="L371" s="929"/>
      <c r="M371" s="929"/>
      <c r="N371" s="930"/>
      <c r="R371" s="253"/>
    </row>
    <row r="372" spans="2:23" ht="5.0999999999999996" customHeight="1" thickBot="1" x14ac:dyDescent="0.25">
      <c r="B372" s="243"/>
      <c r="C372" s="343"/>
      <c r="D372" s="19"/>
      <c r="E372" s="36"/>
      <c r="F372" s="345"/>
      <c r="G372" s="346"/>
      <c r="H372" s="346"/>
      <c r="I372" s="346"/>
      <c r="J372" s="346"/>
      <c r="K372" s="346"/>
      <c r="L372" s="346"/>
      <c r="M372" s="346"/>
      <c r="N372" s="347"/>
    </row>
    <row r="373" spans="2:23" ht="12.75" customHeight="1" x14ac:dyDescent="0.2">
      <c r="B373" s="243"/>
      <c r="C373" s="343"/>
      <c r="D373" s="344"/>
      <c r="E373" s="348"/>
      <c r="F373" s="913" t="str">
        <f>IF(I308&lt;&gt;"",HYPERLINK("#" &amp; Q373,EUConst_MsgDescription),"")</f>
        <v/>
      </c>
      <c r="G373" s="887"/>
      <c r="H373" s="887"/>
      <c r="I373" s="887"/>
      <c r="J373" s="887"/>
      <c r="K373" s="887"/>
      <c r="L373" s="887"/>
      <c r="M373" s="887"/>
      <c r="N373" s="888"/>
      <c r="P373" s="21" t="s">
        <v>170</v>
      </c>
      <c r="Q373" s="370" t="str">
        <f>"#"&amp;ADDRESS(ROW($C$10),COLUMN($C$10))</f>
        <v>#$C$10</v>
      </c>
      <c r="W373" s="265" t="s">
        <v>163</v>
      </c>
    </row>
    <row r="374" spans="2:23" ht="5.0999999999999996" customHeight="1" thickBot="1" x14ac:dyDescent="0.25">
      <c r="B374" s="243"/>
      <c r="C374" s="343"/>
      <c r="D374" s="344"/>
      <c r="E374" s="348"/>
      <c r="F374" s="960"/>
      <c r="G374" s="961"/>
      <c r="H374" s="961"/>
      <c r="I374" s="961"/>
      <c r="J374" s="961"/>
      <c r="K374" s="961"/>
      <c r="L374" s="961"/>
      <c r="M374" s="961"/>
      <c r="N374" s="962"/>
      <c r="P374" s="21"/>
      <c r="W374" s="252"/>
    </row>
    <row r="375" spans="2:23" ht="50.1" customHeight="1" thickBot="1" x14ac:dyDescent="0.25">
      <c r="B375" s="243"/>
      <c r="C375" s="343"/>
      <c r="D375" s="19"/>
      <c r="E375" s="19"/>
      <c r="F375" s="872"/>
      <c r="G375" s="873"/>
      <c r="H375" s="873"/>
      <c r="I375" s="873"/>
      <c r="J375" s="873"/>
      <c r="K375" s="873"/>
      <c r="L375" s="873"/>
      <c r="M375" s="873"/>
      <c r="N375" s="874"/>
      <c r="R375" s="253"/>
      <c r="V375" s="253"/>
      <c r="W375" s="376" t="b">
        <f>OR(W369,AND(M369&lt;&gt;"",M369=FALSE))</f>
        <v>0</v>
      </c>
    </row>
    <row r="376" spans="2:23" ht="5.0999999999999996" customHeight="1" x14ac:dyDescent="0.2">
      <c r="B376" s="243"/>
      <c r="C376" s="343"/>
      <c r="D376" s="344"/>
      <c r="E376" s="349"/>
      <c r="F376" s="466"/>
      <c r="G376" s="466"/>
      <c r="H376" s="466"/>
      <c r="I376" s="466"/>
      <c r="J376" s="466"/>
      <c r="K376" s="466"/>
      <c r="L376" s="466"/>
      <c r="M376" s="466"/>
      <c r="N376" s="350"/>
      <c r="R376" s="253"/>
    </row>
    <row r="377" spans="2:23" ht="12.75" customHeight="1" x14ac:dyDescent="0.2">
      <c r="B377" s="243"/>
      <c r="C377" s="351"/>
      <c r="D377" s="352"/>
      <c r="E377" s="352"/>
      <c r="F377" s="352"/>
      <c r="G377" s="352"/>
      <c r="H377" s="352"/>
      <c r="I377" s="352"/>
      <c r="J377" s="352"/>
      <c r="K377" s="352"/>
      <c r="L377" s="352"/>
      <c r="M377" s="352"/>
      <c r="N377" s="353"/>
    </row>
    <row r="378" spans="2:23" ht="27.75" customHeight="1" x14ac:dyDescent="0.2">
      <c r="B378" s="243"/>
      <c r="C378" s="317"/>
      <c r="D378" s="950" t="str">
        <f>Translations!$C$329</f>
        <v>Datos necesarios para determinar la actualización de los parámetros de referencia con arreglo al artículo 10 bis, apartado 2, de la Directiva</v>
      </c>
      <c r="E378" s="951"/>
      <c r="F378" s="951"/>
      <c r="G378" s="951"/>
      <c r="H378" s="951"/>
      <c r="I378" s="951"/>
      <c r="J378" s="951"/>
      <c r="K378" s="951"/>
      <c r="L378" s="951"/>
      <c r="M378" s="951"/>
      <c r="N378" s="952"/>
    </row>
    <row r="379" spans="2:23" ht="5.0999999999999996" customHeight="1" x14ac:dyDescent="0.2">
      <c r="B379" s="243"/>
      <c r="C379" s="317"/>
      <c r="D379" s="318"/>
      <c r="E379" s="318"/>
      <c r="F379" s="318"/>
      <c r="G379" s="318"/>
      <c r="H379" s="318"/>
      <c r="I379" s="318"/>
      <c r="J379" s="318"/>
      <c r="K379" s="318"/>
      <c r="L379" s="318"/>
      <c r="M379" s="318"/>
      <c r="N379" s="319"/>
    </row>
    <row r="380" spans="2:23" ht="12.75" customHeight="1" x14ac:dyDescent="0.2">
      <c r="B380" s="243"/>
      <c r="C380" s="317"/>
      <c r="D380" s="320" t="s">
        <v>30</v>
      </c>
      <c r="E380" s="958" t="str">
        <f>Translations!$C$330</f>
        <v>Emisiones directamente atribuibles</v>
      </c>
      <c r="F380" s="958"/>
      <c r="G380" s="958"/>
      <c r="H380" s="958"/>
      <c r="I380" s="958"/>
      <c r="J380" s="958"/>
      <c r="K380" s="958"/>
      <c r="L380" s="958"/>
      <c r="M380" s="958"/>
      <c r="N380" s="959"/>
    </row>
    <row r="381" spans="2:23" ht="12.75" customHeight="1" x14ac:dyDescent="0.2">
      <c r="B381" s="243"/>
      <c r="C381" s="317"/>
      <c r="D381" s="321" t="s">
        <v>32</v>
      </c>
      <c r="E381" s="906" t="str">
        <f>Translations!$C$331</f>
        <v>Atribución de emisiones directamente atribuibles</v>
      </c>
      <c r="F381" s="906"/>
      <c r="G381" s="906"/>
      <c r="H381" s="906"/>
      <c r="I381" s="906"/>
      <c r="J381" s="906"/>
      <c r="K381" s="906"/>
      <c r="L381" s="906"/>
      <c r="M381" s="906"/>
      <c r="N381" s="907"/>
      <c r="T381" s="17"/>
    </row>
    <row r="382" spans="2:23" ht="5.0999999999999996" customHeight="1" x14ac:dyDescent="0.2">
      <c r="B382" s="243"/>
      <c r="C382" s="317"/>
      <c r="D382" s="318"/>
      <c r="E382" s="917"/>
      <c r="F382" s="918"/>
      <c r="G382" s="918"/>
      <c r="H382" s="918"/>
      <c r="I382" s="918"/>
      <c r="J382" s="918"/>
      <c r="K382" s="918"/>
      <c r="L382" s="918"/>
      <c r="M382" s="918"/>
      <c r="N382" s="919"/>
    </row>
    <row r="383" spans="2:23" ht="12.75" customHeight="1" x14ac:dyDescent="0.2">
      <c r="B383" s="243"/>
      <c r="C383" s="317"/>
      <c r="D383" s="321"/>
      <c r="E383" s="323"/>
      <c r="F383" s="913" t="str">
        <f>IF(I308&lt;&gt;"",HYPERLINK("#" &amp; Q383,EUConst_MsgDescription),"")</f>
        <v/>
      </c>
      <c r="G383" s="887"/>
      <c r="H383" s="887"/>
      <c r="I383" s="887"/>
      <c r="J383" s="887"/>
      <c r="K383" s="887"/>
      <c r="L383" s="887"/>
      <c r="M383" s="887"/>
      <c r="N383" s="888"/>
      <c r="P383" s="21" t="s">
        <v>170</v>
      </c>
      <c r="Q383" s="370" t="str">
        <f>"#"&amp;ADDRESS(ROW($C$10),COLUMN($C$10))</f>
        <v>#$C$10</v>
      </c>
    </row>
    <row r="384" spans="2:23" ht="5.0999999999999996" customHeight="1" x14ac:dyDescent="0.2">
      <c r="B384" s="243"/>
      <c r="C384" s="317"/>
      <c r="D384" s="321"/>
      <c r="E384" s="324"/>
      <c r="F384" s="914"/>
      <c r="G384" s="914"/>
      <c r="H384" s="914"/>
      <c r="I384" s="914"/>
      <c r="J384" s="914"/>
      <c r="K384" s="914"/>
      <c r="L384" s="914"/>
      <c r="M384" s="914"/>
      <c r="N384" s="915"/>
    </row>
    <row r="385" spans="2:23" ht="50.1" customHeight="1" x14ac:dyDescent="0.2">
      <c r="B385" s="243"/>
      <c r="C385" s="317"/>
      <c r="D385" s="318"/>
      <c r="E385" s="318"/>
      <c r="F385" s="852"/>
      <c r="G385" s="853"/>
      <c r="H385" s="853"/>
      <c r="I385" s="853"/>
      <c r="J385" s="853"/>
      <c r="K385" s="853"/>
      <c r="L385" s="853"/>
      <c r="M385" s="853"/>
      <c r="N385" s="867"/>
    </row>
    <row r="386" spans="2:23" ht="5.0999999999999996" customHeight="1" x14ac:dyDescent="0.2">
      <c r="B386" s="243"/>
      <c r="C386" s="317"/>
      <c r="D386" s="318"/>
      <c r="E386" s="318"/>
      <c r="F386" s="318"/>
      <c r="G386" s="318"/>
      <c r="H386" s="318"/>
      <c r="I386" s="318"/>
      <c r="J386" s="318"/>
      <c r="K386" s="318"/>
      <c r="L386" s="318"/>
      <c r="M386" s="318"/>
      <c r="N386" s="319"/>
    </row>
    <row r="387" spans="2:23" ht="12.75" customHeight="1" x14ac:dyDescent="0.2">
      <c r="B387" s="243"/>
      <c r="C387" s="317"/>
      <c r="D387" s="318"/>
      <c r="E387" s="318"/>
      <c r="F387" s="916" t="str">
        <f>Translations!$C$210</f>
        <v>Referencia a archivos externos (si procede)</v>
      </c>
      <c r="G387" s="916"/>
      <c r="H387" s="916"/>
      <c r="I387" s="916"/>
      <c r="J387" s="916"/>
      <c r="K387" s="826"/>
      <c r="L387" s="826"/>
      <c r="M387" s="826"/>
      <c r="N387" s="826"/>
    </row>
    <row r="388" spans="2:23" ht="5.0999999999999996" customHeight="1" x14ac:dyDescent="0.2">
      <c r="B388" s="243"/>
      <c r="C388" s="317"/>
      <c r="D388" s="318"/>
      <c r="E388" s="318"/>
      <c r="F388" s="325"/>
      <c r="G388" s="325"/>
      <c r="H388" s="325"/>
      <c r="I388" s="325"/>
      <c r="J388" s="325"/>
      <c r="K388" s="325"/>
      <c r="L388" s="325"/>
      <c r="M388" s="325"/>
      <c r="N388" s="326"/>
    </row>
    <row r="389" spans="2:23" ht="12.75" customHeight="1" x14ac:dyDescent="0.2">
      <c r="B389" s="243"/>
      <c r="C389" s="317"/>
      <c r="D389" s="321" t="s">
        <v>33</v>
      </c>
      <c r="E389" s="906" t="str">
        <f>Translations!$C$337</f>
        <v>¿Hay otros flujos fuente internos que sean pertinentes?</v>
      </c>
      <c r="F389" s="906"/>
      <c r="G389" s="906"/>
      <c r="H389" s="906"/>
      <c r="I389" s="906"/>
      <c r="J389" s="906"/>
      <c r="K389" s="906"/>
      <c r="L389" s="906"/>
      <c r="M389" s="912"/>
      <c r="N389" s="912"/>
      <c r="T389" s="17"/>
    </row>
    <row r="390" spans="2:23" ht="5.0999999999999996" customHeight="1" x14ac:dyDescent="0.2">
      <c r="B390" s="243"/>
      <c r="C390" s="317"/>
      <c r="D390" s="321"/>
      <c r="E390" s="322"/>
      <c r="F390" s="917"/>
      <c r="G390" s="917"/>
      <c r="H390" s="917"/>
      <c r="I390" s="917"/>
      <c r="J390" s="917"/>
      <c r="K390" s="917"/>
      <c r="L390" s="917"/>
      <c r="M390" s="917"/>
      <c r="N390" s="948"/>
    </row>
    <row r="391" spans="2:23" ht="25.5" customHeight="1" thickBot="1" x14ac:dyDescent="0.25">
      <c r="B391" s="243"/>
      <c r="C391" s="317"/>
      <c r="D391" s="318"/>
      <c r="E391" s="318"/>
      <c r="F391" s="318"/>
      <c r="G391" s="318"/>
      <c r="H391" s="318"/>
      <c r="I391" s="908" t="str">
        <f>Translations!$C$254</f>
        <v>Fuente de datos</v>
      </c>
      <c r="J391" s="908"/>
      <c r="K391" s="908" t="str">
        <f>Translations!$C$255</f>
        <v>Otra fuente de datos (si procede)</v>
      </c>
      <c r="L391" s="908"/>
      <c r="M391" s="908" t="str">
        <f>Translations!$C$255</f>
        <v>Otra fuente de datos (si procede)</v>
      </c>
      <c r="N391" s="908"/>
      <c r="W391" s="244" t="s">
        <v>163</v>
      </c>
    </row>
    <row r="392" spans="2:23" ht="12.75" customHeight="1" x14ac:dyDescent="0.2">
      <c r="B392" s="243"/>
      <c r="C392" s="317"/>
      <c r="D392" s="321"/>
      <c r="E392" s="323" t="s">
        <v>302</v>
      </c>
      <c r="F392" s="911" t="str">
        <f>Translations!$C$342</f>
        <v>Cantidades importadas o exportadas</v>
      </c>
      <c r="G392" s="920"/>
      <c r="H392" s="920"/>
      <c r="I392" s="909"/>
      <c r="J392" s="909"/>
      <c r="K392" s="891"/>
      <c r="L392" s="891"/>
      <c r="M392" s="891"/>
      <c r="N392" s="891"/>
      <c r="W392" s="250" t="b">
        <f>AND(M389&lt;&gt;"",M389=FALSE)</f>
        <v>0</v>
      </c>
    </row>
    <row r="393" spans="2:23" ht="12.75" customHeight="1" x14ac:dyDescent="0.2">
      <c r="B393" s="243"/>
      <c r="C393" s="317"/>
      <c r="D393" s="321"/>
      <c r="E393" s="323" t="s">
        <v>303</v>
      </c>
      <c r="F393" s="911" t="str">
        <f>Translations!$C$256</f>
        <v>Contenido energético</v>
      </c>
      <c r="G393" s="920"/>
      <c r="H393" s="920"/>
      <c r="I393" s="909"/>
      <c r="J393" s="909"/>
      <c r="K393" s="891"/>
      <c r="L393" s="891"/>
      <c r="M393" s="891"/>
      <c r="N393" s="891"/>
      <c r="W393" s="270" t="b">
        <f>W392</f>
        <v>0</v>
      </c>
    </row>
    <row r="394" spans="2:23" ht="12.75" customHeight="1" x14ac:dyDescent="0.2">
      <c r="B394" s="243"/>
      <c r="C394" s="317"/>
      <c r="D394" s="321"/>
      <c r="E394" s="323" t="s">
        <v>304</v>
      </c>
      <c r="F394" s="910" t="str">
        <f>Translations!$C$343</f>
        <v>Factor de emisión o contenido de carbono</v>
      </c>
      <c r="G394" s="910"/>
      <c r="H394" s="911"/>
      <c r="I394" s="852"/>
      <c r="J394" s="867"/>
      <c r="K394" s="854"/>
      <c r="L394" s="871"/>
      <c r="M394" s="854"/>
      <c r="N394" s="871"/>
      <c r="W394" s="270" t="b">
        <f>W393</f>
        <v>0</v>
      </c>
    </row>
    <row r="395" spans="2:23" ht="12.75" customHeight="1" x14ac:dyDescent="0.2">
      <c r="B395" s="243"/>
      <c r="C395" s="317"/>
      <c r="D395" s="321"/>
      <c r="E395" s="323" t="s">
        <v>305</v>
      </c>
      <c r="F395" s="910" t="str">
        <f>Translations!$C$344</f>
        <v>Contenido de biomasa</v>
      </c>
      <c r="G395" s="910"/>
      <c r="H395" s="911"/>
      <c r="I395" s="852"/>
      <c r="J395" s="867"/>
      <c r="K395" s="854"/>
      <c r="L395" s="871"/>
      <c r="M395" s="854"/>
      <c r="N395" s="871"/>
      <c r="W395" s="270" t="b">
        <f>W394</f>
        <v>0</v>
      </c>
    </row>
    <row r="396" spans="2:23" ht="5.0999999999999996" customHeight="1" x14ac:dyDescent="0.2">
      <c r="B396" s="243"/>
      <c r="C396" s="317"/>
      <c r="D396" s="321"/>
      <c r="E396" s="318"/>
      <c r="F396" s="318"/>
      <c r="G396" s="318"/>
      <c r="H396" s="318"/>
      <c r="I396" s="318"/>
      <c r="J396" s="318"/>
      <c r="K396" s="318"/>
      <c r="L396" s="318"/>
      <c r="M396" s="318"/>
      <c r="N396" s="319"/>
      <c r="W396" s="252"/>
    </row>
    <row r="397" spans="2:23" ht="12.75" customHeight="1" x14ac:dyDescent="0.2">
      <c r="B397" s="243"/>
      <c r="C397" s="317"/>
      <c r="D397" s="321"/>
      <c r="E397" s="323" t="s">
        <v>306</v>
      </c>
      <c r="F397" s="904" t="str">
        <f>Translations!$C$257</f>
        <v>Descripción de la metodología aplicada</v>
      </c>
      <c r="G397" s="904"/>
      <c r="H397" s="904"/>
      <c r="I397" s="904"/>
      <c r="J397" s="904"/>
      <c r="K397" s="904"/>
      <c r="L397" s="904"/>
      <c r="M397" s="904"/>
      <c r="N397" s="905"/>
      <c r="W397" s="252"/>
    </row>
    <row r="398" spans="2:23" ht="5.0999999999999996" customHeight="1" x14ac:dyDescent="0.2">
      <c r="B398" s="243"/>
      <c r="C398" s="317"/>
      <c r="D398" s="318"/>
      <c r="E398" s="322"/>
      <c r="F398" s="212"/>
      <c r="G398" s="470"/>
      <c r="H398" s="470"/>
      <c r="I398" s="470"/>
      <c r="J398" s="470"/>
      <c r="K398" s="470"/>
      <c r="L398" s="470"/>
      <c r="M398" s="470"/>
      <c r="N398" s="471"/>
      <c r="W398" s="252"/>
    </row>
    <row r="399" spans="2:23" ht="12.75" customHeight="1" x14ac:dyDescent="0.2">
      <c r="B399" s="243"/>
      <c r="C399" s="317"/>
      <c r="D399" s="321"/>
      <c r="E399" s="323"/>
      <c r="F399" s="913" t="str">
        <f>IF(I308&lt;&gt;"",HYPERLINK("#" &amp; Q399,EUConst_MsgDescription),"")</f>
        <v/>
      </c>
      <c r="G399" s="887"/>
      <c r="H399" s="887"/>
      <c r="I399" s="887"/>
      <c r="J399" s="887"/>
      <c r="K399" s="887"/>
      <c r="L399" s="887"/>
      <c r="M399" s="887"/>
      <c r="N399" s="888"/>
      <c r="P399" s="21" t="s">
        <v>170</v>
      </c>
      <c r="Q399" s="370" t="str">
        <f>"#"&amp;ADDRESS(ROW($C$10),COLUMN($C$10))</f>
        <v>#$C$10</v>
      </c>
      <c r="W399" s="252"/>
    </row>
    <row r="400" spans="2:23" ht="5.0999999999999996" customHeight="1" x14ac:dyDescent="0.2">
      <c r="B400" s="243"/>
      <c r="C400" s="317"/>
      <c r="D400" s="321"/>
      <c r="E400" s="324"/>
      <c r="F400" s="914"/>
      <c r="G400" s="914"/>
      <c r="H400" s="914"/>
      <c r="I400" s="914"/>
      <c r="J400" s="914"/>
      <c r="K400" s="914"/>
      <c r="L400" s="914"/>
      <c r="M400" s="914"/>
      <c r="N400" s="915"/>
      <c r="W400" s="252"/>
    </row>
    <row r="401" spans="1:23" s="248" customFormat="1" ht="50.1" customHeight="1" x14ac:dyDescent="0.2">
      <c r="A401" s="253"/>
      <c r="B401" s="11"/>
      <c r="C401" s="317"/>
      <c r="D401" s="324"/>
      <c r="E401" s="324"/>
      <c r="F401" s="872"/>
      <c r="G401" s="873"/>
      <c r="H401" s="873"/>
      <c r="I401" s="873"/>
      <c r="J401" s="873"/>
      <c r="K401" s="873"/>
      <c r="L401" s="873"/>
      <c r="M401" s="873"/>
      <c r="N401" s="874"/>
      <c r="O401" s="35"/>
      <c r="P401" s="253"/>
      <c r="Q401" s="253"/>
      <c r="R401" s="253"/>
      <c r="S401" s="244"/>
      <c r="T401" s="244"/>
      <c r="U401" s="253"/>
      <c r="V401" s="253"/>
      <c r="W401" s="254" t="b">
        <f>W395</f>
        <v>0</v>
      </c>
    </row>
    <row r="402" spans="1:23" ht="5.0999999999999996" customHeight="1" x14ac:dyDescent="0.2">
      <c r="C402" s="317"/>
      <c r="D402" s="321"/>
      <c r="E402" s="318"/>
      <c r="F402" s="318"/>
      <c r="G402" s="318"/>
      <c r="H402" s="318"/>
      <c r="I402" s="318"/>
      <c r="J402" s="318"/>
      <c r="K402" s="318"/>
      <c r="L402" s="318"/>
      <c r="M402" s="318"/>
      <c r="N402" s="319"/>
      <c r="W402" s="252"/>
    </row>
    <row r="403" spans="1:23" ht="12.75" customHeight="1" thickBot="1" x14ac:dyDescent="0.25">
      <c r="C403" s="317"/>
      <c r="D403" s="321"/>
      <c r="E403" s="323"/>
      <c r="F403" s="916" t="str">
        <f>Translations!$C$210</f>
        <v>Referencia a archivos externos (si procede)</v>
      </c>
      <c r="G403" s="916"/>
      <c r="H403" s="916"/>
      <c r="I403" s="916"/>
      <c r="J403" s="916"/>
      <c r="K403" s="826"/>
      <c r="L403" s="826"/>
      <c r="M403" s="826"/>
      <c r="N403" s="826"/>
      <c r="W403" s="258" t="b">
        <f>W401</f>
        <v>0</v>
      </c>
    </row>
    <row r="404" spans="1:23" ht="5.0999999999999996" customHeight="1" x14ac:dyDescent="0.2">
      <c r="C404" s="317"/>
      <c r="D404" s="321"/>
      <c r="E404" s="318"/>
      <c r="F404" s="318"/>
      <c r="G404" s="318"/>
      <c r="H404" s="318"/>
      <c r="I404" s="318"/>
      <c r="J404" s="318"/>
      <c r="K404" s="318"/>
      <c r="L404" s="318"/>
      <c r="M404" s="318"/>
      <c r="N404" s="319"/>
    </row>
    <row r="405" spans="1:23" ht="12.75" customHeight="1" thickBot="1" x14ac:dyDescent="0.25">
      <c r="C405" s="317"/>
      <c r="D405" s="321" t="s">
        <v>34</v>
      </c>
      <c r="E405" s="906" t="str">
        <f>Translations!$C$345</f>
        <v>¿Es pertinente el CO2 transferido importado o exportado?</v>
      </c>
      <c r="F405" s="906"/>
      <c r="G405" s="906"/>
      <c r="H405" s="906"/>
      <c r="I405" s="906"/>
      <c r="J405" s="906"/>
      <c r="K405" s="906"/>
      <c r="L405" s="906"/>
      <c r="M405" s="912"/>
      <c r="N405" s="912"/>
      <c r="T405" s="17"/>
    </row>
    <row r="406" spans="1:23" ht="5.0999999999999996" customHeight="1" thickBot="1" x14ac:dyDescent="0.25">
      <c r="C406" s="317"/>
      <c r="D406" s="318"/>
      <c r="E406" s="917"/>
      <c r="F406" s="918"/>
      <c r="G406" s="918"/>
      <c r="H406" s="918"/>
      <c r="I406" s="918"/>
      <c r="J406" s="918"/>
      <c r="K406" s="918"/>
      <c r="L406" s="918"/>
      <c r="M406" s="918"/>
      <c r="N406" s="919"/>
      <c r="W406" s="265" t="s">
        <v>163</v>
      </c>
    </row>
    <row r="407" spans="1:23" ht="25.5" customHeight="1" x14ac:dyDescent="0.2">
      <c r="C407" s="317"/>
      <c r="D407" s="318"/>
      <c r="E407" s="318"/>
      <c r="F407" s="852"/>
      <c r="G407" s="853"/>
      <c r="H407" s="853"/>
      <c r="I407" s="853"/>
      <c r="J407" s="853"/>
      <c r="K407" s="853"/>
      <c r="L407" s="853"/>
      <c r="M407" s="853"/>
      <c r="N407" s="867"/>
      <c r="W407" s="250" t="b">
        <f>AND(M405&lt;&gt;"",M405=FALSE)</f>
        <v>0</v>
      </c>
    </row>
    <row r="408" spans="1:23" ht="5.0999999999999996" customHeight="1" x14ac:dyDescent="0.2">
      <c r="C408" s="317"/>
      <c r="D408" s="318"/>
      <c r="E408" s="318"/>
      <c r="F408" s="318"/>
      <c r="G408" s="318"/>
      <c r="H408" s="318"/>
      <c r="I408" s="318"/>
      <c r="J408" s="318"/>
      <c r="K408" s="318"/>
      <c r="L408" s="318"/>
      <c r="M408" s="318"/>
      <c r="N408" s="319"/>
      <c r="W408" s="252"/>
    </row>
    <row r="409" spans="1:23" ht="12.75" customHeight="1" thickBot="1" x14ac:dyDescent="0.25">
      <c r="C409" s="317"/>
      <c r="D409" s="318"/>
      <c r="E409" s="318"/>
      <c r="F409" s="916" t="str">
        <f>Translations!$C$210</f>
        <v>Referencia a archivos externos (si procede)</v>
      </c>
      <c r="G409" s="916"/>
      <c r="H409" s="916"/>
      <c r="I409" s="916"/>
      <c r="J409" s="916"/>
      <c r="K409" s="826"/>
      <c r="L409" s="826"/>
      <c r="M409" s="826"/>
      <c r="N409" s="826"/>
      <c r="W409" s="272" t="b">
        <f>W407</f>
        <v>0</v>
      </c>
    </row>
    <row r="410" spans="1:23" ht="5.0999999999999996" customHeight="1" x14ac:dyDescent="0.2">
      <c r="C410" s="317"/>
      <c r="D410" s="321"/>
      <c r="E410" s="318"/>
      <c r="F410" s="318"/>
      <c r="G410" s="318"/>
      <c r="H410" s="318"/>
      <c r="I410" s="318"/>
      <c r="J410" s="318"/>
      <c r="K410" s="318"/>
      <c r="L410" s="318"/>
      <c r="M410" s="318"/>
      <c r="N410" s="319"/>
    </row>
    <row r="411" spans="1:23" ht="5.0999999999999996" customHeight="1" x14ac:dyDescent="0.2">
      <c r="C411" s="314"/>
      <c r="D411" s="327"/>
      <c r="E411" s="315"/>
      <c r="F411" s="315"/>
      <c r="G411" s="315"/>
      <c r="H411" s="315"/>
      <c r="I411" s="315"/>
      <c r="J411" s="315"/>
      <c r="K411" s="315"/>
      <c r="L411" s="315"/>
      <c r="M411" s="315"/>
      <c r="N411" s="316"/>
    </row>
    <row r="412" spans="1:23" ht="12.75" customHeight="1" x14ac:dyDescent="0.2">
      <c r="C412" s="317"/>
      <c r="D412" s="320" t="s">
        <v>31</v>
      </c>
      <c r="E412" s="943" t="str">
        <f>Translations!$C$831</f>
        <v>Entrada de energía a esta subinstalación y factor de emisión pertinente</v>
      </c>
      <c r="F412" s="943"/>
      <c r="G412" s="943"/>
      <c r="H412" s="943"/>
      <c r="I412" s="943"/>
      <c r="J412" s="943"/>
      <c r="K412" s="943"/>
      <c r="L412" s="943"/>
      <c r="M412" s="943"/>
      <c r="N412" s="944"/>
    </row>
    <row r="413" spans="1:23" ht="5.0999999999999996" customHeight="1" x14ac:dyDescent="0.2">
      <c r="C413" s="317"/>
      <c r="D413" s="318"/>
      <c r="E413" s="945"/>
      <c r="F413" s="946"/>
      <c r="G413" s="946"/>
      <c r="H413" s="946"/>
      <c r="I413" s="946"/>
      <c r="J413" s="946"/>
      <c r="K413" s="946"/>
      <c r="L413" s="946"/>
      <c r="M413" s="946"/>
      <c r="N413" s="947"/>
    </row>
    <row r="414" spans="1:23" ht="12.75" customHeight="1" x14ac:dyDescent="0.2">
      <c r="C414" s="317"/>
      <c r="D414" s="321" t="s">
        <v>32</v>
      </c>
      <c r="E414" s="906" t="str">
        <f>Translations!$C$249</f>
        <v>Información sobre la metodología empleada</v>
      </c>
      <c r="F414" s="906"/>
      <c r="G414" s="906"/>
      <c r="H414" s="906"/>
      <c r="I414" s="906"/>
      <c r="J414" s="906"/>
      <c r="K414" s="906"/>
      <c r="L414" s="906"/>
      <c r="M414" s="906"/>
      <c r="N414" s="907"/>
    </row>
    <row r="415" spans="1:23" ht="25.5" customHeight="1" x14ac:dyDescent="0.2">
      <c r="B415" s="243"/>
      <c r="C415" s="317"/>
      <c r="D415" s="318"/>
      <c r="E415" s="318"/>
      <c r="F415" s="335"/>
      <c r="G415" s="318"/>
      <c r="H415" s="318"/>
      <c r="I415" s="908" t="str">
        <f>Translations!$C$254</f>
        <v>Fuente de datos</v>
      </c>
      <c r="J415" s="908"/>
      <c r="K415" s="908" t="str">
        <f>Translations!$C$255</f>
        <v>Otra fuente de datos (si procede)</v>
      </c>
      <c r="L415" s="908"/>
      <c r="M415" s="908" t="str">
        <f>Translations!$C$255</f>
        <v>Otra fuente de datos (si procede)</v>
      </c>
      <c r="N415" s="908"/>
    </row>
    <row r="416" spans="1:23" ht="12.75" customHeight="1" x14ac:dyDescent="0.2">
      <c r="B416" s="243"/>
      <c r="C416" s="317"/>
      <c r="D416" s="321"/>
      <c r="E416" s="323" t="s">
        <v>302</v>
      </c>
      <c r="F416" s="910" t="str">
        <f>Translations!$C$833</f>
        <v>Entrada de combustible y materiales</v>
      </c>
      <c r="G416" s="910"/>
      <c r="H416" s="911"/>
      <c r="I416" s="852"/>
      <c r="J416" s="853"/>
      <c r="K416" s="854"/>
      <c r="L416" s="855"/>
      <c r="M416" s="854"/>
      <c r="N416" s="871"/>
    </row>
    <row r="417" spans="2:23" ht="25.5" customHeight="1" x14ac:dyDescent="0.2">
      <c r="B417" s="243"/>
      <c r="C417" s="317"/>
      <c r="D417" s="321"/>
      <c r="E417" s="323" t="s">
        <v>303</v>
      </c>
      <c r="F417" s="910" t="str">
        <f>Translations!$C$826</f>
        <v>Entrada de electricidad para producción de calor</v>
      </c>
      <c r="G417" s="910"/>
      <c r="H417" s="911"/>
      <c r="I417" s="909"/>
      <c r="J417" s="909"/>
      <c r="K417" s="891"/>
      <c r="L417" s="891"/>
      <c r="M417" s="891"/>
      <c r="N417" s="891"/>
    </row>
    <row r="418" spans="2:23" ht="12.75" customHeight="1" x14ac:dyDescent="0.2">
      <c r="B418" s="243"/>
      <c r="C418" s="317"/>
      <c r="D418" s="321"/>
      <c r="E418" s="323" t="s">
        <v>304</v>
      </c>
      <c r="F418" s="910" t="str">
        <f>Translations!$C$353</f>
        <v>Factor de emisión ponderado</v>
      </c>
      <c r="G418" s="910"/>
      <c r="H418" s="911"/>
      <c r="I418" s="852"/>
      <c r="J418" s="853"/>
      <c r="K418" s="854"/>
      <c r="L418" s="855"/>
      <c r="M418" s="854"/>
      <c r="N418" s="871"/>
    </row>
    <row r="419" spans="2:23" ht="5.0999999999999996" customHeight="1" x14ac:dyDescent="0.2">
      <c r="B419" s="243"/>
      <c r="C419" s="317"/>
      <c r="D419" s="321"/>
      <c r="E419" s="318"/>
      <c r="F419" s="318"/>
      <c r="G419" s="318"/>
      <c r="H419" s="318"/>
      <c r="I419" s="318"/>
      <c r="J419" s="318"/>
      <c r="K419" s="318"/>
      <c r="L419" s="318"/>
      <c r="M419" s="318"/>
      <c r="N419" s="319"/>
    </row>
    <row r="420" spans="2:23" ht="12.75" customHeight="1" x14ac:dyDescent="0.2">
      <c r="B420" s="243"/>
      <c r="C420" s="317"/>
      <c r="D420" s="321"/>
      <c r="E420" s="323" t="s">
        <v>305</v>
      </c>
      <c r="F420" s="904" t="str">
        <f>Translations!$C$257</f>
        <v>Descripción de la metodología aplicada</v>
      </c>
      <c r="G420" s="904"/>
      <c r="H420" s="904"/>
      <c r="I420" s="904"/>
      <c r="J420" s="904"/>
      <c r="K420" s="904"/>
      <c r="L420" s="904"/>
      <c r="M420" s="904"/>
      <c r="N420" s="905"/>
    </row>
    <row r="421" spans="2:23" ht="5.0999999999999996" customHeight="1" x14ac:dyDescent="0.2">
      <c r="B421" s="243"/>
      <c r="C421" s="317"/>
      <c r="D421" s="318"/>
      <c r="E421" s="322"/>
      <c r="F421" s="332"/>
      <c r="G421" s="333"/>
      <c r="H421" s="333"/>
      <c r="I421" s="333"/>
      <c r="J421" s="333"/>
      <c r="K421" s="333"/>
      <c r="L421" s="333"/>
      <c r="M421" s="333"/>
      <c r="N421" s="334"/>
    </row>
    <row r="422" spans="2:23" ht="12.75" customHeight="1" x14ac:dyDescent="0.2">
      <c r="B422" s="243"/>
      <c r="C422" s="317"/>
      <c r="D422" s="321"/>
      <c r="E422" s="323"/>
      <c r="F422" s="913" t="str">
        <f>IF(I308&lt;&gt;"",HYPERLINK("#" &amp; Q422,EUConst_MsgDescription),"")</f>
        <v/>
      </c>
      <c r="G422" s="887"/>
      <c r="H422" s="887"/>
      <c r="I422" s="887"/>
      <c r="J422" s="887"/>
      <c r="K422" s="887"/>
      <c r="L422" s="887"/>
      <c r="M422" s="887"/>
      <c r="N422" s="888"/>
      <c r="P422" s="21" t="s">
        <v>170</v>
      </c>
      <c r="Q422" s="370" t="str">
        <f>"#"&amp;ADDRESS(ROW($C$10),COLUMN($C$10))</f>
        <v>#$C$10</v>
      </c>
    </row>
    <row r="423" spans="2:23" ht="5.0999999999999996" customHeight="1" x14ac:dyDescent="0.2">
      <c r="B423" s="243"/>
      <c r="C423" s="317"/>
      <c r="D423" s="321"/>
      <c r="E423" s="324"/>
      <c r="F423" s="914"/>
      <c r="G423" s="914"/>
      <c r="H423" s="914"/>
      <c r="I423" s="914"/>
      <c r="J423" s="914"/>
      <c r="K423" s="914"/>
      <c r="L423" s="914"/>
      <c r="M423" s="914"/>
      <c r="N423" s="915"/>
    </row>
    <row r="424" spans="2:23" ht="50.1" customHeight="1" x14ac:dyDescent="0.2">
      <c r="B424" s="243"/>
      <c r="C424" s="317"/>
      <c r="D424" s="324"/>
      <c r="E424" s="324"/>
      <c r="F424" s="872"/>
      <c r="G424" s="873"/>
      <c r="H424" s="873"/>
      <c r="I424" s="873"/>
      <c r="J424" s="873"/>
      <c r="K424" s="873"/>
      <c r="L424" s="873"/>
      <c r="M424" s="873"/>
      <c r="N424" s="874"/>
    </row>
    <row r="425" spans="2:23" ht="5.0999999999999996" customHeight="1" thickBot="1" x14ac:dyDescent="0.25">
      <c r="B425" s="243"/>
      <c r="C425" s="317"/>
      <c r="D425" s="321"/>
      <c r="E425" s="318"/>
      <c r="F425" s="318"/>
      <c r="G425" s="318"/>
      <c r="H425" s="318"/>
      <c r="I425" s="318"/>
      <c r="J425" s="318"/>
      <c r="K425" s="318"/>
      <c r="L425" s="318"/>
      <c r="M425" s="318"/>
      <c r="N425" s="319"/>
    </row>
    <row r="426" spans="2:23" ht="12.75" customHeight="1" x14ac:dyDescent="0.2">
      <c r="B426" s="243"/>
      <c r="C426" s="317"/>
      <c r="D426" s="321"/>
      <c r="E426" s="323"/>
      <c r="F426" s="916" t="str">
        <f>Translations!$C$210</f>
        <v>Referencia a archivos externos (si procede)</v>
      </c>
      <c r="G426" s="916"/>
      <c r="H426" s="916"/>
      <c r="I426" s="916"/>
      <c r="J426" s="916"/>
      <c r="K426" s="826"/>
      <c r="L426" s="826"/>
      <c r="M426" s="826"/>
      <c r="N426" s="826"/>
      <c r="W426" s="265" t="s">
        <v>163</v>
      </c>
    </row>
    <row r="427" spans="2:23" ht="5.0999999999999996" customHeight="1" x14ac:dyDescent="0.2">
      <c r="B427" s="243"/>
      <c r="C427" s="317"/>
      <c r="D427" s="321"/>
      <c r="E427" s="318"/>
      <c r="F427" s="318"/>
      <c r="G427" s="318"/>
      <c r="H427" s="318"/>
      <c r="I427" s="318"/>
      <c r="J427" s="318"/>
      <c r="K427" s="318"/>
      <c r="L427" s="318"/>
      <c r="M427" s="318"/>
      <c r="N427" s="319"/>
      <c r="W427" s="252"/>
    </row>
    <row r="428" spans="2:23" ht="56.25" customHeight="1" x14ac:dyDescent="0.2">
      <c r="B428" s="243"/>
      <c r="C428" s="317"/>
      <c r="D428" s="321" t="s">
        <v>33</v>
      </c>
      <c r="E428" s="932" t="str">
        <f>Translations!$C$258</f>
        <v>¿Se ha seguido el orden jerárquico?</v>
      </c>
      <c r="F428" s="932"/>
      <c r="G428" s="932"/>
      <c r="H428" s="933"/>
      <c r="I428" s="259"/>
      <c r="J428" s="559" t="str">
        <f>Translations!$C$259</f>
        <v xml:space="preserve"> De no ser así, ¿cuál ha sido el motivo?</v>
      </c>
      <c r="K428" s="852"/>
      <c r="L428" s="853"/>
      <c r="M428" s="853"/>
      <c r="N428" s="867"/>
      <c r="W428" s="257" t="b">
        <f>AND(I428&lt;&gt;"",I428=TRUE)</f>
        <v>0</v>
      </c>
    </row>
    <row r="429" spans="2:23" ht="5.0999999999999996" customHeight="1" x14ac:dyDescent="0.2">
      <c r="B429" s="243"/>
      <c r="C429" s="317"/>
      <c r="D429" s="318"/>
      <c r="E429" s="467"/>
      <c r="F429" s="467"/>
      <c r="G429" s="467"/>
      <c r="H429" s="467"/>
      <c r="I429" s="467"/>
      <c r="J429" s="467"/>
      <c r="K429" s="467"/>
      <c r="L429" s="467"/>
      <c r="M429" s="467"/>
      <c r="N429" s="468"/>
      <c r="V429" s="253"/>
      <c r="W429" s="252"/>
    </row>
    <row r="430" spans="2:23" ht="12.75" customHeight="1" x14ac:dyDescent="0.2">
      <c r="B430" s="243"/>
      <c r="C430" s="317"/>
      <c r="D430" s="330"/>
      <c r="E430" s="330"/>
      <c r="F430" s="904" t="str">
        <f>Translations!$C$264</f>
        <v>Más detalles sobre cualquier posible divergencia con respecto a la jerarquía establecida</v>
      </c>
      <c r="G430" s="904"/>
      <c r="H430" s="904"/>
      <c r="I430" s="904"/>
      <c r="J430" s="904"/>
      <c r="K430" s="904"/>
      <c r="L430" s="904"/>
      <c r="M430" s="904"/>
      <c r="N430" s="905"/>
      <c r="V430" s="253"/>
      <c r="W430" s="252"/>
    </row>
    <row r="431" spans="2:23" ht="25.5" customHeight="1" thickBot="1" x14ac:dyDescent="0.25">
      <c r="B431" s="243"/>
      <c r="C431" s="317"/>
      <c r="D431" s="330"/>
      <c r="E431" s="330"/>
      <c r="F431" s="872"/>
      <c r="G431" s="873"/>
      <c r="H431" s="873"/>
      <c r="I431" s="873"/>
      <c r="J431" s="873"/>
      <c r="K431" s="873"/>
      <c r="L431" s="873"/>
      <c r="M431" s="873"/>
      <c r="N431" s="874"/>
      <c r="V431" s="253"/>
      <c r="W431" s="267" t="b">
        <f>W428</f>
        <v>0</v>
      </c>
    </row>
    <row r="432" spans="2:23" ht="5.0999999999999996" customHeight="1" x14ac:dyDescent="0.2">
      <c r="B432" s="243"/>
      <c r="C432" s="317"/>
      <c r="D432" s="321"/>
      <c r="E432" s="318"/>
      <c r="F432" s="318"/>
      <c r="G432" s="318"/>
      <c r="H432" s="318"/>
      <c r="I432" s="318"/>
      <c r="J432" s="318"/>
      <c r="K432" s="318"/>
      <c r="L432" s="318"/>
      <c r="M432" s="318"/>
      <c r="N432" s="319"/>
      <c r="W432" s="253"/>
    </row>
    <row r="433" spans="2:23" ht="5.0999999999999996" customHeight="1" x14ac:dyDescent="0.2">
      <c r="B433" s="243"/>
      <c r="C433" s="314"/>
      <c r="D433" s="327"/>
      <c r="E433" s="315"/>
      <c r="F433" s="315"/>
      <c r="G433" s="315"/>
      <c r="H433" s="315"/>
      <c r="I433" s="315"/>
      <c r="J433" s="315"/>
      <c r="K433" s="315"/>
      <c r="L433" s="315"/>
      <c r="M433" s="315"/>
      <c r="N433" s="316"/>
    </row>
    <row r="434" spans="2:23" ht="12.75" customHeight="1" x14ac:dyDescent="0.2">
      <c r="B434" s="243"/>
      <c r="C434" s="317"/>
      <c r="D434" s="320" t="s">
        <v>322</v>
      </c>
      <c r="E434" s="943" t="str">
        <f>Translations!$C$354</f>
        <v>Calor medible importado a la subinstalación o exportado desde la subinstalación</v>
      </c>
      <c r="F434" s="943"/>
      <c r="G434" s="943"/>
      <c r="H434" s="943"/>
      <c r="I434" s="943"/>
      <c r="J434" s="943"/>
      <c r="K434" s="943"/>
      <c r="L434" s="943"/>
      <c r="M434" s="943"/>
      <c r="N434" s="944"/>
      <c r="S434" s="253"/>
      <c r="T434" s="253"/>
    </row>
    <row r="435" spans="2:23" ht="12.75" customHeight="1" x14ac:dyDescent="0.2">
      <c r="B435" s="243"/>
      <c r="C435" s="317"/>
      <c r="D435" s="321" t="s">
        <v>32</v>
      </c>
      <c r="E435" s="906" t="str">
        <f>Translations!$C$357</f>
        <v>¿Son los flujos de calor medible pertinentes para esta subinstalación?</v>
      </c>
      <c r="F435" s="906"/>
      <c r="G435" s="906"/>
      <c r="H435" s="906"/>
      <c r="I435" s="906"/>
      <c r="J435" s="906"/>
      <c r="K435" s="906"/>
      <c r="L435" s="906"/>
      <c r="M435" s="912"/>
      <c r="N435" s="912"/>
    </row>
    <row r="436" spans="2:23" ht="12.75" customHeight="1" x14ac:dyDescent="0.2">
      <c r="B436" s="243"/>
      <c r="C436" s="317"/>
      <c r="D436" s="321"/>
      <c r="E436" s="318"/>
      <c r="F436" s="318"/>
      <c r="G436" s="318"/>
      <c r="H436" s="318"/>
      <c r="I436" s="318"/>
      <c r="J436" s="847" t="str">
        <f>IF(I308="","",IF(AND(M435&lt;&gt;"",M435=FALSE),HYPERLINK(Q436,EUconst_MsgGoOn),""))</f>
        <v/>
      </c>
      <c r="K436" s="848"/>
      <c r="L436" s="848"/>
      <c r="M436" s="848"/>
      <c r="N436" s="849"/>
      <c r="P436" s="21" t="s">
        <v>170</v>
      </c>
      <c r="Q436" s="370" t="str">
        <f>"#"&amp;ADDRESS(ROW(D476),COLUMN(D476))</f>
        <v>#$D$476</v>
      </c>
    </row>
    <row r="437" spans="2:23" ht="5.0999999999999996" customHeight="1" x14ac:dyDescent="0.2">
      <c r="B437" s="243"/>
      <c r="C437" s="317"/>
      <c r="D437" s="321"/>
      <c r="E437" s="321"/>
      <c r="F437" s="321"/>
      <c r="G437" s="321"/>
      <c r="H437" s="321"/>
      <c r="I437" s="321"/>
      <c r="J437" s="321"/>
      <c r="K437" s="321"/>
      <c r="L437" s="321"/>
      <c r="M437" s="321"/>
      <c r="N437" s="328"/>
      <c r="P437" s="21"/>
    </row>
    <row r="438" spans="2:23" ht="12.75" customHeight="1" x14ac:dyDescent="0.2">
      <c r="B438" s="243"/>
      <c r="C438" s="317"/>
      <c r="D438" s="321" t="s">
        <v>33</v>
      </c>
      <c r="E438" s="906" t="str">
        <f>Translations!$C$249</f>
        <v>Información sobre la metodología empleada</v>
      </c>
      <c r="F438" s="906"/>
      <c r="G438" s="906"/>
      <c r="H438" s="906"/>
      <c r="I438" s="906"/>
      <c r="J438" s="906"/>
      <c r="K438" s="906"/>
      <c r="L438" s="906"/>
      <c r="M438" s="906"/>
      <c r="N438" s="907"/>
    </row>
    <row r="439" spans="2:23" ht="25.5" customHeight="1" thickBot="1" x14ac:dyDescent="0.25">
      <c r="B439" s="243"/>
      <c r="C439" s="317"/>
      <c r="D439" s="318"/>
      <c r="E439" s="318"/>
      <c r="F439" s="318"/>
      <c r="G439" s="318"/>
      <c r="H439" s="318"/>
      <c r="I439" s="908" t="str">
        <f>Translations!$C$254</f>
        <v>Fuente de datos</v>
      </c>
      <c r="J439" s="908"/>
      <c r="K439" s="908" t="str">
        <f>Translations!$C$255</f>
        <v>Otra fuente de datos (si procede)</v>
      </c>
      <c r="L439" s="908"/>
      <c r="M439" s="908" t="str">
        <f>Translations!$C$255</f>
        <v>Otra fuente de datos (si procede)</v>
      </c>
      <c r="N439" s="908"/>
      <c r="W439" s="244" t="s">
        <v>163</v>
      </c>
    </row>
    <row r="440" spans="2:23" ht="12.75" customHeight="1" x14ac:dyDescent="0.2">
      <c r="B440" s="243"/>
      <c r="C440" s="317"/>
      <c r="D440" s="321"/>
      <c r="E440" s="323" t="s">
        <v>302</v>
      </c>
      <c r="F440" s="893" t="str">
        <f>Translations!$C$359</f>
        <v>Calor medible importado</v>
      </c>
      <c r="G440" s="893"/>
      <c r="H440" s="894"/>
      <c r="I440" s="884"/>
      <c r="J440" s="885"/>
      <c r="K440" s="879"/>
      <c r="L440" s="883"/>
      <c r="M440" s="879"/>
      <c r="N440" s="880"/>
      <c r="W440" s="250" t="b">
        <f>AND(M435&lt;&gt;"",M435=FALSE)</f>
        <v>0</v>
      </c>
    </row>
    <row r="441" spans="2:23" ht="12.75" customHeight="1" x14ac:dyDescent="0.2">
      <c r="B441" s="243"/>
      <c r="C441" s="317"/>
      <c r="D441" s="321"/>
      <c r="E441" s="323" t="s">
        <v>303</v>
      </c>
      <c r="F441" s="895" t="str">
        <f>Translations!$C$360</f>
        <v>Calor medible procedente de pasta de papel</v>
      </c>
      <c r="G441" s="895"/>
      <c r="H441" s="896"/>
      <c r="I441" s="897"/>
      <c r="J441" s="898"/>
      <c r="K441" s="899"/>
      <c r="L441" s="900"/>
      <c r="M441" s="899"/>
      <c r="N441" s="901"/>
      <c r="W441" s="251" t="b">
        <f>W440</f>
        <v>0</v>
      </c>
    </row>
    <row r="442" spans="2:23" ht="12.75" customHeight="1" x14ac:dyDescent="0.2">
      <c r="B442" s="243"/>
      <c r="C442" s="317"/>
      <c r="D442" s="321"/>
      <c r="E442" s="323" t="s">
        <v>304</v>
      </c>
      <c r="F442" s="895" t="str">
        <f>Translations!$C$361</f>
        <v>Calor medible procedente de ácido nítrico</v>
      </c>
      <c r="G442" s="895"/>
      <c r="H442" s="896"/>
      <c r="I442" s="897"/>
      <c r="J442" s="898"/>
      <c r="K442" s="899"/>
      <c r="L442" s="900"/>
      <c r="M442" s="899"/>
      <c r="N442" s="901"/>
      <c r="W442" s="251" t="b">
        <f>W441</f>
        <v>0</v>
      </c>
    </row>
    <row r="443" spans="2:23" ht="12.75" customHeight="1" x14ac:dyDescent="0.2">
      <c r="B443" s="243"/>
      <c r="C443" s="317"/>
      <c r="D443" s="321"/>
      <c r="E443" s="323" t="s">
        <v>305</v>
      </c>
      <c r="F443" s="902" t="str">
        <f>Translations!$C$362</f>
        <v>Calor medible exportado</v>
      </c>
      <c r="G443" s="902"/>
      <c r="H443" s="903"/>
      <c r="I443" s="860"/>
      <c r="J443" s="861"/>
      <c r="K443" s="862"/>
      <c r="L443" s="863"/>
      <c r="M443" s="862"/>
      <c r="N443" s="864"/>
      <c r="W443" s="251" t="b">
        <f>W442</f>
        <v>0</v>
      </c>
    </row>
    <row r="444" spans="2:23" ht="12.75" customHeight="1" x14ac:dyDescent="0.2">
      <c r="B444" s="243"/>
      <c r="C444" s="317"/>
      <c r="D444" s="321"/>
      <c r="E444" s="323" t="s">
        <v>306</v>
      </c>
      <c r="F444" s="910" t="str">
        <f>Translations!$C$274</f>
        <v>Flujos de calor medible neto</v>
      </c>
      <c r="G444" s="910"/>
      <c r="H444" s="911"/>
      <c r="I444" s="852"/>
      <c r="J444" s="853"/>
      <c r="K444" s="854"/>
      <c r="L444" s="855"/>
      <c r="M444" s="854"/>
      <c r="N444" s="871"/>
      <c r="W444" s="251" t="b">
        <f>W443</f>
        <v>0</v>
      </c>
    </row>
    <row r="445" spans="2:23" ht="5.0999999999999996" customHeight="1" x14ac:dyDescent="0.2">
      <c r="B445" s="243"/>
      <c r="C445" s="317"/>
      <c r="D445" s="321"/>
      <c r="E445" s="318"/>
      <c r="F445" s="318"/>
      <c r="G445" s="318"/>
      <c r="H445" s="318"/>
      <c r="I445" s="318"/>
      <c r="J445" s="318"/>
      <c r="K445" s="318"/>
      <c r="L445" s="318"/>
      <c r="M445" s="318"/>
      <c r="N445" s="319"/>
      <c r="W445" s="252"/>
    </row>
    <row r="446" spans="2:23" ht="12.75" customHeight="1" x14ac:dyDescent="0.2">
      <c r="B446" s="243"/>
      <c r="C446" s="317"/>
      <c r="D446" s="321"/>
      <c r="E446" s="323" t="s">
        <v>306</v>
      </c>
      <c r="F446" s="904" t="str">
        <f>Translations!$C$257</f>
        <v>Descripción de la metodología aplicada</v>
      </c>
      <c r="G446" s="904"/>
      <c r="H446" s="904"/>
      <c r="I446" s="904"/>
      <c r="J446" s="904"/>
      <c r="K446" s="904"/>
      <c r="L446" s="904"/>
      <c r="M446" s="904"/>
      <c r="N446" s="905"/>
      <c r="W446" s="252"/>
    </row>
    <row r="447" spans="2:23" ht="5.0999999999999996" customHeight="1" x14ac:dyDescent="0.2">
      <c r="B447" s="243"/>
      <c r="C447" s="317"/>
      <c r="D447" s="318"/>
      <c r="E447" s="322"/>
      <c r="F447" s="212"/>
      <c r="G447" s="470"/>
      <c r="H447" s="470"/>
      <c r="I447" s="470"/>
      <c r="J447" s="470"/>
      <c r="K447" s="470"/>
      <c r="L447" s="470"/>
      <c r="M447" s="470"/>
      <c r="N447" s="471"/>
      <c r="W447" s="252"/>
    </row>
    <row r="448" spans="2:23" ht="12.75" customHeight="1" x14ac:dyDescent="0.2">
      <c r="B448" s="243"/>
      <c r="C448" s="317"/>
      <c r="D448" s="321"/>
      <c r="E448" s="323"/>
      <c r="F448" s="913" t="str">
        <f>IF(I308&lt;&gt;"",HYPERLINK("#" &amp; Q448,EUConst_MsgDescription),"")</f>
        <v/>
      </c>
      <c r="G448" s="887"/>
      <c r="H448" s="887"/>
      <c r="I448" s="887"/>
      <c r="J448" s="887"/>
      <c r="K448" s="887"/>
      <c r="L448" s="887"/>
      <c r="M448" s="887"/>
      <c r="N448" s="888"/>
      <c r="P448" s="21" t="s">
        <v>170</v>
      </c>
      <c r="Q448" s="370" t="str">
        <f>"#"&amp;ADDRESS(ROW($C$10),COLUMN($C$10))</f>
        <v>#$C$10</v>
      </c>
      <c r="W448" s="252"/>
    </row>
    <row r="449" spans="1:23" ht="5.0999999999999996" customHeight="1" x14ac:dyDescent="0.2">
      <c r="C449" s="317"/>
      <c r="D449" s="321"/>
      <c r="E449" s="324"/>
      <c r="F449" s="914"/>
      <c r="G449" s="914"/>
      <c r="H449" s="914"/>
      <c r="I449" s="914"/>
      <c r="J449" s="914"/>
      <c r="K449" s="914"/>
      <c r="L449" s="914"/>
      <c r="M449" s="914"/>
      <c r="N449" s="915"/>
      <c r="W449" s="252"/>
    </row>
    <row r="450" spans="1:23" s="248" customFormat="1" ht="50.1" customHeight="1" x14ac:dyDescent="0.2">
      <c r="A450" s="253"/>
      <c r="B450" s="11"/>
      <c r="C450" s="317"/>
      <c r="D450" s="324"/>
      <c r="E450" s="324"/>
      <c r="F450" s="872"/>
      <c r="G450" s="873"/>
      <c r="H450" s="873"/>
      <c r="I450" s="873"/>
      <c r="J450" s="873"/>
      <c r="K450" s="873"/>
      <c r="L450" s="873"/>
      <c r="M450" s="873"/>
      <c r="N450" s="874"/>
      <c r="O450" s="35"/>
      <c r="P450" s="253"/>
      <c r="Q450" s="253"/>
      <c r="R450" s="253"/>
      <c r="S450" s="244"/>
      <c r="T450" s="244"/>
      <c r="U450" s="253"/>
      <c r="V450" s="253"/>
      <c r="W450" s="254" t="b">
        <f>W444</f>
        <v>0</v>
      </c>
    </row>
    <row r="451" spans="1:23" ht="5.0999999999999996" customHeight="1" x14ac:dyDescent="0.2">
      <c r="C451" s="317"/>
      <c r="D451" s="321"/>
      <c r="E451" s="318"/>
      <c r="F451" s="318"/>
      <c r="G451" s="318"/>
      <c r="H451" s="318"/>
      <c r="I451" s="318"/>
      <c r="J451" s="318"/>
      <c r="K451" s="318"/>
      <c r="L451" s="318"/>
      <c r="M451" s="318"/>
      <c r="N451" s="319"/>
      <c r="W451" s="252"/>
    </row>
    <row r="452" spans="1:23" ht="12.75" customHeight="1" x14ac:dyDescent="0.2">
      <c r="C452" s="317"/>
      <c r="D452" s="321"/>
      <c r="E452" s="323"/>
      <c r="F452" s="916" t="str">
        <f>Translations!$C$210</f>
        <v>Referencia a archivos externos (si procede)</v>
      </c>
      <c r="G452" s="916"/>
      <c r="H452" s="916"/>
      <c r="I452" s="916"/>
      <c r="J452" s="916"/>
      <c r="K452" s="826"/>
      <c r="L452" s="826"/>
      <c r="M452" s="826"/>
      <c r="N452" s="826"/>
      <c r="W452" s="254" t="b">
        <f>W450</f>
        <v>0</v>
      </c>
    </row>
    <row r="453" spans="1:23" ht="5.0999999999999996" customHeight="1" x14ac:dyDescent="0.2">
      <c r="C453" s="317"/>
      <c r="D453" s="321"/>
      <c r="E453" s="318"/>
      <c r="F453" s="318"/>
      <c r="G453" s="318"/>
      <c r="H453" s="318"/>
      <c r="I453" s="318"/>
      <c r="J453" s="318"/>
      <c r="K453" s="318"/>
      <c r="L453" s="318"/>
      <c r="M453" s="318"/>
      <c r="N453" s="319"/>
      <c r="V453" s="253"/>
      <c r="W453" s="252"/>
    </row>
    <row r="454" spans="1:23" ht="59.25" customHeight="1" x14ac:dyDescent="0.2">
      <c r="C454" s="317"/>
      <c r="D454" s="321" t="s">
        <v>34</v>
      </c>
      <c r="E454" s="932" t="str">
        <f>Translations!$C$258</f>
        <v>¿Se ha seguido el orden jerárquico?</v>
      </c>
      <c r="F454" s="932"/>
      <c r="G454" s="932"/>
      <c r="H454" s="933"/>
      <c r="I454" s="259"/>
      <c r="J454" s="559" t="str">
        <f>Translations!$C$259</f>
        <v xml:space="preserve"> De no ser así, ¿cuál ha sido el motivo?</v>
      </c>
      <c r="K454" s="852"/>
      <c r="L454" s="853"/>
      <c r="M454" s="853"/>
      <c r="N454" s="867"/>
      <c r="V454" s="256" t="b">
        <f>W452</f>
        <v>0</v>
      </c>
      <c r="W454" s="257" t="b">
        <f>OR(W450,AND(I454&lt;&gt;"",I454=TRUE))</f>
        <v>0</v>
      </c>
    </row>
    <row r="455" spans="1:23" ht="5.0999999999999996" customHeight="1" x14ac:dyDescent="0.2">
      <c r="C455" s="317"/>
      <c r="D455" s="318"/>
      <c r="E455" s="467"/>
      <c r="F455" s="467"/>
      <c r="G455" s="467"/>
      <c r="H455" s="467"/>
      <c r="I455" s="467"/>
      <c r="J455" s="467"/>
      <c r="K455" s="467"/>
      <c r="L455" s="467"/>
      <c r="M455" s="467"/>
      <c r="N455" s="468"/>
      <c r="V455" s="253"/>
      <c r="W455" s="252"/>
    </row>
    <row r="456" spans="1:23" ht="12.75" customHeight="1" x14ac:dyDescent="0.2">
      <c r="C456" s="317"/>
      <c r="D456" s="330"/>
      <c r="E456" s="330"/>
      <c r="F456" s="904" t="str">
        <f>Translations!$C$264</f>
        <v>Más detalles sobre cualquier posible divergencia con respecto a la jerarquía establecida</v>
      </c>
      <c r="G456" s="904"/>
      <c r="H456" s="904"/>
      <c r="I456" s="904"/>
      <c r="J456" s="904"/>
      <c r="K456" s="904"/>
      <c r="L456" s="904"/>
      <c r="M456" s="904"/>
      <c r="N456" s="905"/>
      <c r="V456" s="253"/>
      <c r="W456" s="252"/>
    </row>
    <row r="457" spans="1:23" ht="25.5" customHeight="1" x14ac:dyDescent="0.2">
      <c r="C457" s="317"/>
      <c r="D457" s="330"/>
      <c r="E457" s="330"/>
      <c r="F457" s="872"/>
      <c r="G457" s="873"/>
      <c r="H457" s="873"/>
      <c r="I457" s="873"/>
      <c r="J457" s="873"/>
      <c r="K457" s="873"/>
      <c r="L457" s="873"/>
      <c r="M457" s="873"/>
      <c r="N457" s="874"/>
      <c r="V457" s="253"/>
      <c r="W457" s="254" t="b">
        <f>W454</f>
        <v>0</v>
      </c>
    </row>
    <row r="458" spans="1:23" ht="5.0999999999999996" customHeight="1" x14ac:dyDescent="0.2">
      <c r="C458" s="317"/>
      <c r="D458" s="318"/>
      <c r="E458" s="467"/>
      <c r="F458" s="467"/>
      <c r="G458" s="467"/>
      <c r="H458" s="467"/>
      <c r="I458" s="467"/>
      <c r="J458" s="467"/>
      <c r="K458" s="467"/>
      <c r="L458" s="467"/>
      <c r="M458" s="467"/>
      <c r="N458" s="468"/>
      <c r="V458" s="253"/>
      <c r="W458" s="252"/>
    </row>
    <row r="459" spans="1:23" ht="12.75" customHeight="1" x14ac:dyDescent="0.2">
      <c r="C459" s="317"/>
      <c r="D459" s="321" t="s">
        <v>35</v>
      </c>
      <c r="E459" s="906" t="str">
        <f>Translations!$C$363</f>
        <v>Descripción de la metodología empleada para determinar los factores de emisiones atribuibles pertinentes de conformidad con el anexo VII, secciones 10.1.2 y 10.1.3, de las FAR.</v>
      </c>
      <c r="F459" s="906"/>
      <c r="G459" s="906"/>
      <c r="H459" s="906"/>
      <c r="I459" s="906"/>
      <c r="J459" s="906"/>
      <c r="K459" s="906"/>
      <c r="L459" s="906"/>
      <c r="M459" s="906"/>
      <c r="N459" s="907"/>
      <c r="V459" s="253"/>
      <c r="W459" s="252"/>
    </row>
    <row r="460" spans="1:23" ht="5.0999999999999996" customHeight="1" x14ac:dyDescent="0.2">
      <c r="C460" s="317"/>
      <c r="D460" s="318"/>
      <c r="E460" s="322"/>
      <c r="F460" s="212"/>
      <c r="G460" s="470"/>
      <c r="H460" s="470"/>
      <c r="I460" s="470"/>
      <c r="J460" s="470"/>
      <c r="K460" s="470"/>
      <c r="L460" s="470"/>
      <c r="M460" s="470"/>
      <c r="N460" s="471"/>
      <c r="W460" s="252"/>
    </row>
    <row r="461" spans="1:23" ht="12.75" customHeight="1" x14ac:dyDescent="0.2">
      <c r="C461" s="317"/>
      <c r="D461" s="321"/>
      <c r="E461" s="323"/>
      <c r="F461" s="913" t="str">
        <f>IF(I308&lt;&gt;"",HYPERLINK("#" &amp; Q461,EUConst_MsgDescription),"")</f>
        <v/>
      </c>
      <c r="G461" s="887"/>
      <c r="H461" s="887"/>
      <c r="I461" s="887"/>
      <c r="J461" s="887"/>
      <c r="K461" s="887"/>
      <c r="L461" s="887"/>
      <c r="M461" s="887"/>
      <c r="N461" s="888"/>
      <c r="P461" s="21" t="s">
        <v>170</v>
      </c>
      <c r="Q461" s="370" t="str">
        <f>"#"&amp;ADDRESS(ROW($C$10),COLUMN($C$10))</f>
        <v>#$C$10</v>
      </c>
      <c r="W461" s="252"/>
    </row>
    <row r="462" spans="1:23" ht="5.0999999999999996" customHeight="1" x14ac:dyDescent="0.2">
      <c r="C462" s="317"/>
      <c r="D462" s="321"/>
      <c r="E462" s="324"/>
      <c r="F462" s="914"/>
      <c r="G462" s="914"/>
      <c r="H462" s="914"/>
      <c r="I462" s="914"/>
      <c r="J462" s="914"/>
      <c r="K462" s="914"/>
      <c r="L462" s="914"/>
      <c r="M462" s="914"/>
      <c r="N462" s="915"/>
      <c r="W462" s="252"/>
    </row>
    <row r="463" spans="1:23" s="248" customFormat="1" ht="50.1" customHeight="1" x14ac:dyDescent="0.2">
      <c r="A463" s="253"/>
      <c r="B463" s="11"/>
      <c r="C463" s="317"/>
      <c r="D463" s="330"/>
      <c r="E463" s="331"/>
      <c r="F463" s="872"/>
      <c r="G463" s="873"/>
      <c r="H463" s="873"/>
      <c r="I463" s="873"/>
      <c r="J463" s="873"/>
      <c r="K463" s="873"/>
      <c r="L463" s="873"/>
      <c r="M463" s="873"/>
      <c r="N463" s="874"/>
      <c r="O463" s="35"/>
      <c r="P463" s="268"/>
      <c r="Q463" s="244"/>
      <c r="R463" s="253"/>
      <c r="S463" s="244"/>
      <c r="T463" s="244"/>
      <c r="U463" s="253"/>
      <c r="V463" s="253"/>
      <c r="W463" s="254" t="b">
        <f>W452</f>
        <v>0</v>
      </c>
    </row>
    <row r="464" spans="1:23" ht="5.0999999999999996" customHeight="1" x14ac:dyDescent="0.2">
      <c r="C464" s="317"/>
      <c r="D464" s="321"/>
      <c r="E464" s="318"/>
      <c r="F464" s="318"/>
      <c r="G464" s="318"/>
      <c r="H464" s="318"/>
      <c r="I464" s="318"/>
      <c r="J464" s="318"/>
      <c r="K464" s="318"/>
      <c r="L464" s="318"/>
      <c r="M464" s="318"/>
      <c r="N464" s="319"/>
      <c r="W464" s="252"/>
    </row>
    <row r="465" spans="2:23" ht="12.75" customHeight="1" x14ac:dyDescent="0.2">
      <c r="C465" s="317"/>
      <c r="D465" s="321"/>
      <c r="E465" s="323"/>
      <c r="F465" s="916" t="str">
        <f>Translations!$C$210</f>
        <v>Referencia a archivos externos (si procede)</v>
      </c>
      <c r="G465" s="916"/>
      <c r="H465" s="916"/>
      <c r="I465" s="916"/>
      <c r="J465" s="916"/>
      <c r="K465" s="826"/>
      <c r="L465" s="826"/>
      <c r="M465" s="826"/>
      <c r="N465" s="826"/>
      <c r="W465" s="254" t="b">
        <f>W463</f>
        <v>0</v>
      </c>
    </row>
    <row r="466" spans="2:23" ht="5.0999999999999996" customHeight="1" x14ac:dyDescent="0.2">
      <c r="C466" s="317"/>
      <c r="D466" s="318"/>
      <c r="E466" s="467"/>
      <c r="F466" s="467"/>
      <c r="G466" s="467"/>
      <c r="H466" s="467"/>
      <c r="I466" s="467"/>
      <c r="J466" s="467"/>
      <c r="K466" s="467"/>
      <c r="L466" s="467"/>
      <c r="M466" s="467"/>
      <c r="N466" s="468"/>
      <c r="R466" s="253"/>
      <c r="V466" s="253"/>
      <c r="W466" s="252"/>
    </row>
    <row r="467" spans="2:23" ht="12.75" customHeight="1" x14ac:dyDescent="0.2">
      <c r="C467" s="317"/>
      <c r="D467" s="321" t="s">
        <v>36</v>
      </c>
      <c r="E467" s="906" t="str">
        <f>Translations!$C$366</f>
        <v>¿Son pertinentes los flujos de calor medible importados desde subinstalaciones productoras de pasta de papel?</v>
      </c>
      <c r="F467" s="906"/>
      <c r="G467" s="906"/>
      <c r="H467" s="906"/>
      <c r="I467" s="906"/>
      <c r="J467" s="906"/>
      <c r="K467" s="906"/>
      <c r="L467" s="906"/>
      <c r="M467" s="912"/>
      <c r="N467" s="912"/>
      <c r="R467" s="253"/>
      <c r="V467" s="253"/>
      <c r="W467" s="254" t="b">
        <f>W465</f>
        <v>0</v>
      </c>
    </row>
    <row r="468" spans="2:23" ht="5.0999999999999996" customHeight="1" x14ac:dyDescent="0.2">
      <c r="C468" s="317"/>
      <c r="D468" s="318"/>
      <c r="E468" s="467"/>
      <c r="F468" s="467"/>
      <c r="G468" s="467"/>
      <c r="H468" s="467"/>
      <c r="I468" s="467"/>
      <c r="J468" s="467"/>
      <c r="K468" s="467"/>
      <c r="L468" s="467"/>
      <c r="M468" s="467"/>
      <c r="N468" s="468"/>
      <c r="R468" s="253"/>
      <c r="V468" s="253"/>
      <c r="W468" s="252"/>
    </row>
    <row r="469" spans="2:23" ht="12.75" customHeight="1" x14ac:dyDescent="0.2">
      <c r="C469" s="317"/>
      <c r="D469" s="318"/>
      <c r="E469" s="318"/>
      <c r="F469" s="904" t="str">
        <f>Translations!$C$257</f>
        <v>Descripción de la metodología aplicada</v>
      </c>
      <c r="G469" s="904"/>
      <c r="H469" s="904"/>
      <c r="I469" s="904"/>
      <c r="J469" s="904"/>
      <c r="K469" s="904"/>
      <c r="L469" s="904"/>
      <c r="M469" s="904"/>
      <c r="N469" s="905"/>
      <c r="R469" s="253"/>
      <c r="V469" s="253"/>
      <c r="W469" s="252"/>
    </row>
    <row r="470" spans="2:23" ht="5.0999999999999996" customHeight="1" x14ac:dyDescent="0.2">
      <c r="C470" s="317"/>
      <c r="D470" s="318"/>
      <c r="E470" s="467"/>
      <c r="F470" s="467"/>
      <c r="G470" s="467"/>
      <c r="H470" s="467"/>
      <c r="I470" s="467"/>
      <c r="J470" s="467"/>
      <c r="K470" s="467"/>
      <c r="L470" s="467"/>
      <c r="M470" s="467"/>
      <c r="N470" s="468"/>
      <c r="R470" s="253"/>
      <c r="V470" s="253"/>
      <c r="W470" s="252"/>
    </row>
    <row r="471" spans="2:23" ht="12.75" customHeight="1" x14ac:dyDescent="0.2">
      <c r="C471" s="317"/>
      <c r="D471" s="321"/>
      <c r="E471" s="323"/>
      <c r="F471" s="913" t="str">
        <f>IF(I308&lt;&gt;"",HYPERLINK("#" &amp; Q471,EUConst_MsgDescription),"")</f>
        <v/>
      </c>
      <c r="G471" s="887"/>
      <c r="H471" s="887"/>
      <c r="I471" s="887"/>
      <c r="J471" s="887"/>
      <c r="K471" s="887"/>
      <c r="L471" s="887"/>
      <c r="M471" s="887"/>
      <c r="N471" s="888"/>
      <c r="P471" s="21" t="s">
        <v>170</v>
      </c>
      <c r="Q471" s="370" t="str">
        <f>"#"&amp;ADDRESS(ROW($C$10),COLUMN($C$10))</f>
        <v>#$C$10</v>
      </c>
      <c r="W471" s="252"/>
    </row>
    <row r="472" spans="2:23" ht="5.0999999999999996" customHeight="1" x14ac:dyDescent="0.2">
      <c r="C472" s="317"/>
      <c r="D472" s="321"/>
      <c r="E472" s="324"/>
      <c r="F472" s="914"/>
      <c r="G472" s="914"/>
      <c r="H472" s="914"/>
      <c r="I472" s="914"/>
      <c r="J472" s="914"/>
      <c r="K472" s="914"/>
      <c r="L472" s="914"/>
      <c r="M472" s="914"/>
      <c r="N472" s="915"/>
      <c r="W472" s="252"/>
    </row>
    <row r="473" spans="2:23" ht="50.1" customHeight="1" thickBot="1" x14ac:dyDescent="0.25">
      <c r="C473" s="317"/>
      <c r="D473" s="318"/>
      <c r="E473" s="318"/>
      <c r="F473" s="872"/>
      <c r="G473" s="873"/>
      <c r="H473" s="873"/>
      <c r="I473" s="873"/>
      <c r="J473" s="873"/>
      <c r="K473" s="873"/>
      <c r="L473" s="873"/>
      <c r="M473" s="873"/>
      <c r="N473" s="874"/>
      <c r="R473" s="253"/>
      <c r="V473" s="253"/>
      <c r="W473" s="269" t="b">
        <f>OR(W467,AND(M467&lt;&gt;"",M467=FALSE))</f>
        <v>0</v>
      </c>
    </row>
    <row r="474" spans="2:23" ht="5.0999999999999996" customHeight="1" x14ac:dyDescent="0.2">
      <c r="C474" s="317"/>
      <c r="D474" s="321"/>
      <c r="E474" s="318"/>
      <c r="F474" s="318"/>
      <c r="G474" s="318"/>
      <c r="H474" s="318"/>
      <c r="I474" s="318"/>
      <c r="J474" s="318"/>
      <c r="K474" s="318"/>
      <c r="L474" s="318"/>
      <c r="M474" s="318"/>
      <c r="N474" s="319"/>
    </row>
    <row r="475" spans="2:23" ht="5.0999999999999996" customHeight="1" x14ac:dyDescent="0.2">
      <c r="B475" s="243"/>
      <c r="C475" s="314"/>
      <c r="D475" s="327"/>
      <c r="E475" s="315"/>
      <c r="F475" s="315"/>
      <c r="G475" s="315"/>
      <c r="H475" s="315"/>
      <c r="I475" s="315"/>
      <c r="J475" s="315"/>
      <c r="K475" s="315"/>
      <c r="L475" s="315"/>
      <c r="M475" s="315"/>
      <c r="N475" s="316"/>
    </row>
    <row r="476" spans="2:23" ht="12.75" customHeight="1" x14ac:dyDescent="0.2">
      <c r="B476" s="243"/>
      <c r="C476" s="317"/>
      <c r="D476" s="320" t="s">
        <v>323</v>
      </c>
      <c r="E476" s="943" t="str">
        <f>Translations!$C$367</f>
        <v>Balance de gases residuales para esta subinstalación</v>
      </c>
      <c r="F476" s="943"/>
      <c r="G476" s="943"/>
      <c r="H476" s="943"/>
      <c r="I476" s="943"/>
      <c r="J476" s="943"/>
      <c r="K476" s="943"/>
      <c r="L476" s="943"/>
      <c r="M476" s="943"/>
      <c r="N476" s="944"/>
    </row>
    <row r="477" spans="2:23" ht="12.75" customHeight="1" x14ac:dyDescent="0.2">
      <c r="B477" s="243"/>
      <c r="C477" s="317"/>
      <c r="D477" s="321" t="s">
        <v>32</v>
      </c>
      <c r="E477" s="906" t="str">
        <f>Translations!$C$370</f>
        <v>¿Son pertinentes los gases residuales para esta subinstalación?</v>
      </c>
      <c r="F477" s="906"/>
      <c r="G477" s="906"/>
      <c r="H477" s="906"/>
      <c r="I477" s="906"/>
      <c r="J477" s="906"/>
      <c r="K477" s="906"/>
      <c r="L477" s="906"/>
      <c r="M477" s="912"/>
      <c r="N477" s="912"/>
    </row>
    <row r="478" spans="2:23" ht="12.75" customHeight="1" x14ac:dyDescent="0.2">
      <c r="B478" s="243"/>
      <c r="C478" s="317"/>
      <c r="D478" s="321"/>
      <c r="E478" s="318"/>
      <c r="F478" s="318"/>
      <c r="G478" s="318"/>
      <c r="H478" s="318"/>
      <c r="I478" s="318"/>
      <c r="J478" s="847" t="str">
        <f>IF(I308="","",IF(AND(M477&lt;&gt;"",M477=FALSE),HYPERLINK(Q478,EUconst_MsgGoOn),""))</f>
        <v/>
      </c>
      <c r="K478" s="848"/>
      <c r="L478" s="848"/>
      <c r="M478" s="848"/>
      <c r="N478" s="849"/>
      <c r="P478" s="21" t="s">
        <v>170</v>
      </c>
      <c r="Q478" s="370" t="str">
        <f>"#JUMP_F"&amp;P308+1</f>
        <v>#JUMP_F2</v>
      </c>
    </row>
    <row r="479" spans="2:23" ht="5.0999999999999996" customHeight="1" x14ac:dyDescent="0.2">
      <c r="B479" s="243"/>
      <c r="C479" s="317"/>
      <c r="D479" s="321"/>
      <c r="E479" s="318"/>
      <c r="F479" s="318"/>
      <c r="G479" s="318"/>
      <c r="H479" s="318"/>
      <c r="I479" s="318"/>
      <c r="J479" s="318"/>
      <c r="K479" s="318"/>
      <c r="L479" s="318"/>
      <c r="M479" s="318"/>
      <c r="N479" s="319"/>
    </row>
    <row r="480" spans="2:23" ht="12.75" customHeight="1" x14ac:dyDescent="0.2">
      <c r="B480" s="243"/>
      <c r="C480" s="317"/>
      <c r="D480" s="321" t="s">
        <v>33</v>
      </c>
      <c r="E480" s="906" t="str">
        <f>Translations!$C$249</f>
        <v>Información sobre la metodología empleada</v>
      </c>
      <c r="F480" s="906"/>
      <c r="G480" s="906"/>
      <c r="H480" s="906"/>
      <c r="I480" s="906"/>
      <c r="J480" s="906"/>
      <c r="K480" s="906"/>
      <c r="L480" s="906"/>
      <c r="M480" s="906"/>
      <c r="N480" s="907"/>
    </row>
    <row r="481" spans="2:23" ht="25.5" customHeight="1" thickBot="1" x14ac:dyDescent="0.25">
      <c r="B481" s="243"/>
      <c r="C481" s="317"/>
      <c r="D481" s="318"/>
      <c r="E481" s="318"/>
      <c r="F481" s="335"/>
      <c r="G481" s="318"/>
      <c r="H481" s="318"/>
      <c r="I481" s="908" t="str">
        <f>Translations!$C$254</f>
        <v>Fuente de datos</v>
      </c>
      <c r="J481" s="908"/>
      <c r="K481" s="908" t="str">
        <f>Translations!$C$255</f>
        <v>Otra fuente de datos (si procede)</v>
      </c>
      <c r="L481" s="908"/>
      <c r="M481" s="908" t="str">
        <f>Translations!$C$255</f>
        <v>Otra fuente de datos (si procede)</v>
      </c>
      <c r="N481" s="908"/>
      <c r="W481" s="244" t="s">
        <v>163</v>
      </c>
    </row>
    <row r="482" spans="2:23" ht="12.75" customHeight="1" x14ac:dyDescent="0.2">
      <c r="B482" s="243"/>
      <c r="C482" s="317"/>
      <c r="D482" s="321"/>
      <c r="E482" s="323" t="s">
        <v>302</v>
      </c>
      <c r="F482" s="893" t="str">
        <f>Translations!$C$374</f>
        <v>Gases residuales producidos</v>
      </c>
      <c r="G482" s="893"/>
      <c r="H482" s="894"/>
      <c r="I482" s="884"/>
      <c r="J482" s="885"/>
      <c r="K482" s="879"/>
      <c r="L482" s="883"/>
      <c r="M482" s="879"/>
      <c r="N482" s="880"/>
      <c r="W482" s="250" t="b">
        <f>AND(M477&lt;&gt;"",M477=FALSE)</f>
        <v>0</v>
      </c>
    </row>
    <row r="483" spans="2:23" ht="12.75" customHeight="1" x14ac:dyDescent="0.2">
      <c r="B483" s="243"/>
      <c r="C483" s="317"/>
      <c r="D483" s="321"/>
      <c r="E483" s="323" t="s">
        <v>303</v>
      </c>
      <c r="F483" s="895" t="str">
        <f>Translations!$C$256</f>
        <v>Contenido energético</v>
      </c>
      <c r="G483" s="895"/>
      <c r="H483" s="896"/>
      <c r="I483" s="897"/>
      <c r="J483" s="898"/>
      <c r="K483" s="899"/>
      <c r="L483" s="900"/>
      <c r="M483" s="899"/>
      <c r="N483" s="901"/>
      <c r="W483" s="251" t="b">
        <f>W482</f>
        <v>0</v>
      </c>
    </row>
    <row r="484" spans="2:23" ht="12.75" customHeight="1" x14ac:dyDescent="0.2">
      <c r="B484" s="243"/>
      <c r="C484" s="317"/>
      <c r="D484" s="321"/>
      <c r="E484" s="323" t="s">
        <v>304</v>
      </c>
      <c r="F484" s="902" t="str">
        <f>Translations!$C$375</f>
        <v>Factor de emisión</v>
      </c>
      <c r="G484" s="902"/>
      <c r="H484" s="903"/>
      <c r="I484" s="860"/>
      <c r="J484" s="861"/>
      <c r="K484" s="862"/>
      <c r="L484" s="863"/>
      <c r="M484" s="862"/>
      <c r="N484" s="864"/>
      <c r="W484" s="251" t="b">
        <f>W483</f>
        <v>0</v>
      </c>
    </row>
    <row r="485" spans="2:23" ht="12.75" customHeight="1" x14ac:dyDescent="0.2">
      <c r="B485" s="243"/>
      <c r="C485" s="317"/>
      <c r="D485" s="321"/>
      <c r="E485" s="323" t="s">
        <v>305</v>
      </c>
      <c r="F485" s="893" t="str">
        <f>Translations!$C$376</f>
        <v>Gases residuales consumidos</v>
      </c>
      <c r="G485" s="893"/>
      <c r="H485" s="894"/>
      <c r="I485" s="884"/>
      <c r="J485" s="885"/>
      <c r="K485" s="879"/>
      <c r="L485" s="883"/>
      <c r="M485" s="879"/>
      <c r="N485" s="880"/>
      <c r="W485" s="251" t="b">
        <f t="shared" ref="W485:W496" si="1">W484</f>
        <v>0</v>
      </c>
    </row>
    <row r="486" spans="2:23" ht="12.75" customHeight="1" x14ac:dyDescent="0.2">
      <c r="B486" s="243"/>
      <c r="C486" s="317"/>
      <c r="D486" s="321"/>
      <c r="E486" s="323" t="s">
        <v>306</v>
      </c>
      <c r="F486" s="895" t="str">
        <f>Translations!$C$256</f>
        <v>Contenido energético</v>
      </c>
      <c r="G486" s="895"/>
      <c r="H486" s="896"/>
      <c r="I486" s="897"/>
      <c r="J486" s="898"/>
      <c r="K486" s="899"/>
      <c r="L486" s="900"/>
      <c r="M486" s="899"/>
      <c r="N486" s="901"/>
      <c r="W486" s="251" t="b">
        <f t="shared" si="1"/>
        <v>0</v>
      </c>
    </row>
    <row r="487" spans="2:23" ht="12.75" customHeight="1" x14ac:dyDescent="0.2">
      <c r="B487" s="243"/>
      <c r="C487" s="317"/>
      <c r="D487" s="321"/>
      <c r="E487" s="323" t="s">
        <v>307</v>
      </c>
      <c r="F487" s="902" t="str">
        <f>Translations!$C$375</f>
        <v>Factor de emisión</v>
      </c>
      <c r="G487" s="902"/>
      <c r="H487" s="903"/>
      <c r="I487" s="860"/>
      <c r="J487" s="861"/>
      <c r="K487" s="862"/>
      <c r="L487" s="863"/>
      <c r="M487" s="862"/>
      <c r="N487" s="864"/>
      <c r="W487" s="251" t="b">
        <f t="shared" si="1"/>
        <v>0</v>
      </c>
    </row>
    <row r="488" spans="2:23" ht="36.75" customHeight="1" x14ac:dyDescent="0.2">
      <c r="B488" s="243"/>
      <c r="C488" s="317"/>
      <c r="D488" s="321"/>
      <c r="E488" s="323" t="s">
        <v>308</v>
      </c>
      <c r="F488" s="893" t="str">
        <f>Translations!$C$377</f>
        <v>Gases residuales quemados (excluida la combustión en antorcha por motivos de seguridad)</v>
      </c>
      <c r="G488" s="893"/>
      <c r="H488" s="894"/>
      <c r="I488" s="884"/>
      <c r="J488" s="885"/>
      <c r="K488" s="879"/>
      <c r="L488" s="883"/>
      <c r="M488" s="879"/>
      <c r="N488" s="880"/>
      <c r="W488" s="251" t="b">
        <f t="shared" si="1"/>
        <v>0</v>
      </c>
    </row>
    <row r="489" spans="2:23" ht="12.75" customHeight="1" x14ac:dyDescent="0.2">
      <c r="B489" s="243"/>
      <c r="C489" s="317"/>
      <c r="D489" s="321"/>
      <c r="E489" s="323" t="s">
        <v>309</v>
      </c>
      <c r="F489" s="895" t="str">
        <f>Translations!$C$256</f>
        <v>Contenido energético</v>
      </c>
      <c r="G489" s="895"/>
      <c r="H489" s="896"/>
      <c r="I489" s="897"/>
      <c r="J489" s="898"/>
      <c r="K489" s="899"/>
      <c r="L489" s="900"/>
      <c r="M489" s="899"/>
      <c r="N489" s="901"/>
      <c r="W489" s="251" t="b">
        <f t="shared" si="1"/>
        <v>0</v>
      </c>
    </row>
    <row r="490" spans="2:23" ht="12.75" customHeight="1" x14ac:dyDescent="0.2">
      <c r="B490" s="243"/>
      <c r="C490" s="317"/>
      <c r="D490" s="321"/>
      <c r="E490" s="323" t="s">
        <v>310</v>
      </c>
      <c r="F490" s="902" t="str">
        <f>Translations!$C$375</f>
        <v>Factor de emisión</v>
      </c>
      <c r="G490" s="902"/>
      <c r="H490" s="903"/>
      <c r="I490" s="860"/>
      <c r="J490" s="861"/>
      <c r="K490" s="862"/>
      <c r="L490" s="863"/>
      <c r="M490" s="862"/>
      <c r="N490" s="864"/>
      <c r="W490" s="251" t="b">
        <f t="shared" si="1"/>
        <v>0</v>
      </c>
    </row>
    <row r="491" spans="2:23" ht="12.75" customHeight="1" x14ac:dyDescent="0.2">
      <c r="B491" s="243"/>
      <c r="C491" s="317"/>
      <c r="D491" s="321"/>
      <c r="E491" s="323" t="s">
        <v>311</v>
      </c>
      <c r="F491" s="893" t="str">
        <f>Translations!$C$378</f>
        <v>Gases residuales importados</v>
      </c>
      <c r="G491" s="893"/>
      <c r="H491" s="894"/>
      <c r="I491" s="884"/>
      <c r="J491" s="885"/>
      <c r="K491" s="879"/>
      <c r="L491" s="883"/>
      <c r="M491" s="879"/>
      <c r="N491" s="880"/>
      <c r="W491" s="251" t="b">
        <f t="shared" si="1"/>
        <v>0</v>
      </c>
    </row>
    <row r="492" spans="2:23" ht="12.75" customHeight="1" x14ac:dyDescent="0.2">
      <c r="B492" s="243"/>
      <c r="C492" s="317"/>
      <c r="D492" s="321"/>
      <c r="E492" s="323" t="s">
        <v>312</v>
      </c>
      <c r="F492" s="895" t="str">
        <f>Translations!$C$256</f>
        <v>Contenido energético</v>
      </c>
      <c r="G492" s="895"/>
      <c r="H492" s="896"/>
      <c r="I492" s="897"/>
      <c r="J492" s="898"/>
      <c r="K492" s="899"/>
      <c r="L492" s="900"/>
      <c r="M492" s="899"/>
      <c r="N492" s="901"/>
      <c r="W492" s="251" t="b">
        <f t="shared" si="1"/>
        <v>0</v>
      </c>
    </row>
    <row r="493" spans="2:23" ht="12.75" customHeight="1" x14ac:dyDescent="0.2">
      <c r="B493" s="243"/>
      <c r="C493" s="317"/>
      <c r="D493" s="321"/>
      <c r="E493" s="323" t="s">
        <v>313</v>
      </c>
      <c r="F493" s="902" t="str">
        <f>Translations!$C$375</f>
        <v>Factor de emisión</v>
      </c>
      <c r="G493" s="902"/>
      <c r="H493" s="903"/>
      <c r="I493" s="860"/>
      <c r="J493" s="861"/>
      <c r="K493" s="862"/>
      <c r="L493" s="863"/>
      <c r="M493" s="862"/>
      <c r="N493" s="864"/>
      <c r="W493" s="251" t="b">
        <f t="shared" si="1"/>
        <v>0</v>
      </c>
    </row>
    <row r="494" spans="2:23" ht="12.75" customHeight="1" x14ac:dyDescent="0.2">
      <c r="B494" s="243"/>
      <c r="C494" s="317"/>
      <c r="D494" s="321"/>
      <c r="E494" s="323" t="s">
        <v>314</v>
      </c>
      <c r="F494" s="893" t="str">
        <f>Translations!$C$379</f>
        <v>Gases residuales exportados</v>
      </c>
      <c r="G494" s="893"/>
      <c r="H494" s="894"/>
      <c r="I494" s="884"/>
      <c r="J494" s="885"/>
      <c r="K494" s="879"/>
      <c r="L494" s="883"/>
      <c r="M494" s="879"/>
      <c r="N494" s="880"/>
      <c r="W494" s="251" t="b">
        <f t="shared" si="1"/>
        <v>0</v>
      </c>
    </row>
    <row r="495" spans="2:23" ht="12.75" customHeight="1" x14ac:dyDescent="0.2">
      <c r="B495" s="243"/>
      <c r="C495" s="317"/>
      <c r="D495" s="321"/>
      <c r="E495" s="323" t="s">
        <v>315</v>
      </c>
      <c r="F495" s="895" t="str">
        <f>Translations!$C$256</f>
        <v>Contenido energético</v>
      </c>
      <c r="G495" s="895"/>
      <c r="H495" s="896"/>
      <c r="I495" s="897"/>
      <c r="J495" s="898"/>
      <c r="K495" s="899"/>
      <c r="L495" s="900"/>
      <c r="M495" s="899"/>
      <c r="N495" s="901"/>
      <c r="W495" s="251" t="b">
        <f t="shared" si="1"/>
        <v>0</v>
      </c>
    </row>
    <row r="496" spans="2:23" ht="12.75" customHeight="1" x14ac:dyDescent="0.2">
      <c r="B496" s="243"/>
      <c r="C496" s="317"/>
      <c r="D496" s="321"/>
      <c r="E496" s="323" t="s">
        <v>316</v>
      </c>
      <c r="F496" s="902" t="str">
        <f>Translations!$C$375</f>
        <v>Factor de emisión</v>
      </c>
      <c r="G496" s="902"/>
      <c r="H496" s="903"/>
      <c r="I496" s="860"/>
      <c r="J496" s="861"/>
      <c r="K496" s="862"/>
      <c r="L496" s="863"/>
      <c r="M496" s="862"/>
      <c r="N496" s="864"/>
      <c r="W496" s="251" t="b">
        <f t="shared" si="1"/>
        <v>0</v>
      </c>
    </row>
    <row r="497" spans="1:26" ht="5.0999999999999996" customHeight="1" x14ac:dyDescent="0.2">
      <c r="B497" s="243"/>
      <c r="C497" s="317"/>
      <c r="D497" s="321"/>
      <c r="E497" s="318"/>
      <c r="F497" s="318"/>
      <c r="G497" s="318"/>
      <c r="H497" s="318"/>
      <c r="I497" s="318"/>
      <c r="J497" s="318"/>
      <c r="K497" s="318"/>
      <c r="L497" s="318"/>
      <c r="M497" s="318"/>
      <c r="N497" s="319"/>
      <c r="W497" s="266"/>
    </row>
    <row r="498" spans="1:26" ht="12.75" customHeight="1" x14ac:dyDescent="0.2">
      <c r="B498" s="243"/>
      <c r="C498" s="317"/>
      <c r="D498" s="321"/>
      <c r="E498" s="323" t="s">
        <v>317</v>
      </c>
      <c r="F498" s="904" t="str">
        <f>Translations!$C$257</f>
        <v>Descripción de la metodología aplicada</v>
      </c>
      <c r="G498" s="904"/>
      <c r="H498" s="904"/>
      <c r="I498" s="904"/>
      <c r="J498" s="904"/>
      <c r="K498" s="904"/>
      <c r="L498" s="904"/>
      <c r="M498" s="904"/>
      <c r="N498" s="905"/>
      <c r="W498" s="252"/>
    </row>
    <row r="499" spans="1:26" ht="5.0999999999999996" customHeight="1" x14ac:dyDescent="0.2">
      <c r="C499" s="317"/>
      <c r="D499" s="318"/>
      <c r="E499" s="322"/>
      <c r="F499" s="332"/>
      <c r="G499" s="333"/>
      <c r="H499" s="333"/>
      <c r="I499" s="333"/>
      <c r="J499" s="333"/>
      <c r="K499" s="333"/>
      <c r="L499" s="333"/>
      <c r="M499" s="333"/>
      <c r="N499" s="334"/>
      <c r="W499" s="252"/>
    </row>
    <row r="500" spans="1:26" ht="12.75" customHeight="1" x14ac:dyDescent="0.2">
      <c r="C500" s="317"/>
      <c r="D500" s="321"/>
      <c r="E500" s="323"/>
      <c r="F500" s="913" t="str">
        <f>IF(I308&lt;&gt;"",HYPERLINK("#" &amp; Q500,EUConst_MsgDescription),"")</f>
        <v/>
      </c>
      <c r="G500" s="887"/>
      <c r="H500" s="887"/>
      <c r="I500" s="887"/>
      <c r="J500" s="887"/>
      <c r="K500" s="887"/>
      <c r="L500" s="887"/>
      <c r="M500" s="887"/>
      <c r="N500" s="888"/>
      <c r="P500" s="21" t="s">
        <v>170</v>
      </c>
      <c r="Q500" s="370" t="str">
        <f>"#"&amp;ADDRESS(ROW($C$10),COLUMN($C$10))</f>
        <v>#$C$10</v>
      </c>
      <c r="W500" s="252"/>
    </row>
    <row r="501" spans="1:26" ht="5.0999999999999996" customHeight="1" x14ac:dyDescent="0.2">
      <c r="C501" s="317"/>
      <c r="D501" s="321"/>
      <c r="E501" s="324"/>
      <c r="F501" s="914"/>
      <c r="G501" s="914"/>
      <c r="H501" s="914"/>
      <c r="I501" s="914"/>
      <c r="J501" s="914"/>
      <c r="K501" s="914"/>
      <c r="L501" s="914"/>
      <c r="M501" s="914"/>
      <c r="N501" s="915"/>
      <c r="W501" s="252"/>
    </row>
    <row r="502" spans="1:26" ht="50.1" customHeight="1" x14ac:dyDescent="0.2">
      <c r="C502" s="317"/>
      <c r="D502" s="324"/>
      <c r="E502" s="324"/>
      <c r="F502" s="872"/>
      <c r="G502" s="873"/>
      <c r="H502" s="873"/>
      <c r="I502" s="873"/>
      <c r="J502" s="873"/>
      <c r="K502" s="873"/>
      <c r="L502" s="873"/>
      <c r="M502" s="873"/>
      <c r="N502" s="874"/>
      <c r="W502" s="251" t="b">
        <f>W484</f>
        <v>0</v>
      </c>
    </row>
    <row r="503" spans="1:26" ht="5.0999999999999996" customHeight="1" x14ac:dyDescent="0.2">
      <c r="C503" s="317"/>
      <c r="D503" s="321"/>
      <c r="E503" s="318"/>
      <c r="F503" s="318"/>
      <c r="G503" s="318"/>
      <c r="H503" s="318"/>
      <c r="I503" s="318"/>
      <c r="J503" s="318"/>
      <c r="K503" s="318"/>
      <c r="L503" s="318"/>
      <c r="M503" s="318"/>
      <c r="N503" s="319"/>
      <c r="W503" s="251"/>
    </row>
    <row r="504" spans="1:26" ht="12.75" customHeight="1" x14ac:dyDescent="0.2">
      <c r="C504" s="317"/>
      <c r="D504" s="321"/>
      <c r="E504" s="323"/>
      <c r="F504" s="916" t="str">
        <f>Translations!$C$210</f>
        <v>Referencia a archivos externos (si procede)</v>
      </c>
      <c r="G504" s="916"/>
      <c r="H504" s="916"/>
      <c r="I504" s="916"/>
      <c r="J504" s="916"/>
      <c r="K504" s="826"/>
      <c r="L504" s="826"/>
      <c r="M504" s="826"/>
      <c r="N504" s="826"/>
      <c r="W504" s="251" t="b">
        <f>W502</f>
        <v>0</v>
      </c>
    </row>
    <row r="505" spans="1:26" ht="5.0999999999999996" customHeight="1" x14ac:dyDescent="0.2">
      <c r="C505" s="317"/>
      <c r="D505" s="321"/>
      <c r="E505" s="318"/>
      <c r="F505" s="318"/>
      <c r="G505" s="318"/>
      <c r="H505" s="318"/>
      <c r="I505" s="318"/>
      <c r="J505" s="318"/>
      <c r="K505" s="318"/>
      <c r="L505" s="318"/>
      <c r="M505" s="318"/>
      <c r="N505" s="319"/>
      <c r="W505" s="270"/>
    </row>
    <row r="506" spans="1:26" ht="54" customHeight="1" x14ac:dyDescent="0.2">
      <c r="C506" s="317"/>
      <c r="D506" s="321" t="s">
        <v>34</v>
      </c>
      <c r="E506" s="932" t="str">
        <f>Translations!$C$258</f>
        <v>¿Se ha seguido el orden jerárquico?</v>
      </c>
      <c r="F506" s="932"/>
      <c r="G506" s="932"/>
      <c r="H506" s="933"/>
      <c r="I506" s="259"/>
      <c r="J506" s="559" t="str">
        <f>Translations!$C$259</f>
        <v xml:space="preserve"> De no ser así, ¿cuál ha sido el motivo?</v>
      </c>
      <c r="K506" s="852"/>
      <c r="L506" s="853"/>
      <c r="M506" s="853"/>
      <c r="N506" s="867"/>
      <c r="V506" s="271" t="b">
        <f>W504</f>
        <v>0</v>
      </c>
      <c r="W506" s="257" t="b">
        <f>OR(W502,AND(I506&lt;&gt;"",I506=TRUE))</f>
        <v>0</v>
      </c>
    </row>
    <row r="507" spans="1:26" ht="5.0999999999999996" customHeight="1" x14ac:dyDescent="0.2">
      <c r="C507" s="317"/>
      <c r="D507" s="318"/>
      <c r="E507" s="467"/>
      <c r="F507" s="467"/>
      <c r="G507" s="467"/>
      <c r="H507" s="467"/>
      <c r="I507" s="467"/>
      <c r="J507" s="467"/>
      <c r="K507" s="467"/>
      <c r="L507" s="467"/>
      <c r="M507" s="467"/>
      <c r="N507" s="468"/>
      <c r="W507" s="266"/>
    </row>
    <row r="508" spans="1:26" ht="12.75" customHeight="1" x14ac:dyDescent="0.2">
      <c r="C508" s="317"/>
      <c r="D508" s="330"/>
      <c r="E508" s="330"/>
      <c r="F508" s="904" t="str">
        <f>Translations!$C$264</f>
        <v>Más detalles sobre cualquier posible divergencia con respecto a la jerarquía establecida</v>
      </c>
      <c r="G508" s="904"/>
      <c r="H508" s="904"/>
      <c r="I508" s="904"/>
      <c r="J508" s="904"/>
      <c r="K508" s="904"/>
      <c r="L508" s="904"/>
      <c r="M508" s="904"/>
      <c r="N508" s="905"/>
      <c r="W508" s="270"/>
    </row>
    <row r="509" spans="1:26" ht="25.5" customHeight="1" thickBot="1" x14ac:dyDescent="0.25">
      <c r="C509" s="317"/>
      <c r="D509" s="330"/>
      <c r="E509" s="330"/>
      <c r="F509" s="872"/>
      <c r="G509" s="873"/>
      <c r="H509" s="873"/>
      <c r="I509" s="873"/>
      <c r="J509" s="873"/>
      <c r="K509" s="873"/>
      <c r="L509" s="873"/>
      <c r="M509" s="873"/>
      <c r="N509" s="874"/>
      <c r="W509" s="272" t="b">
        <f>W506</f>
        <v>0</v>
      </c>
    </row>
    <row r="510" spans="1:26" s="19" customFormat="1" ht="12.75" x14ac:dyDescent="0.2">
      <c r="A510" s="17"/>
      <c r="B510" s="35"/>
      <c r="C510" s="336"/>
      <c r="D510" s="337"/>
      <c r="E510" s="337"/>
      <c r="F510" s="337"/>
      <c r="G510" s="337"/>
      <c r="H510" s="337"/>
      <c r="I510" s="337"/>
      <c r="J510" s="337"/>
      <c r="K510" s="337"/>
      <c r="L510" s="337"/>
      <c r="M510" s="337"/>
      <c r="N510" s="338"/>
      <c r="O510" s="35"/>
      <c r="P510" s="122" t="str">
        <f>IF(OR(P308=1,AND(I308&lt;&gt;"",COUNTIF(P2151:$P$2153,"PRINT")=0)),"PRINT","")</f>
        <v>PRINT</v>
      </c>
      <c r="Q510" s="21" t="s">
        <v>251</v>
      </c>
      <c r="R510" s="22"/>
      <c r="S510" s="22"/>
      <c r="T510" s="21"/>
      <c r="U510" s="21"/>
      <c r="V510" s="21"/>
      <c r="W510" s="21"/>
    </row>
    <row r="511" spans="1:26" s="19" customFormat="1" ht="15" thickBot="1" x14ac:dyDescent="0.25">
      <c r="A511" s="17"/>
      <c r="B511" s="35"/>
      <c r="C511" s="35"/>
      <c r="D511" s="35"/>
      <c r="E511" s="35"/>
      <c r="F511" s="35"/>
      <c r="G511" s="35"/>
      <c r="H511" s="35"/>
      <c r="I511" s="35"/>
      <c r="J511" s="35"/>
      <c r="K511" s="35"/>
      <c r="L511" s="35"/>
      <c r="M511" s="35"/>
      <c r="N511" s="35"/>
      <c r="O511" s="35"/>
      <c r="P511" s="21"/>
      <c r="Q511" s="21"/>
      <c r="R511" s="22"/>
      <c r="S511" s="22"/>
      <c r="T511" s="21"/>
      <c r="U511" s="21"/>
      <c r="V511" s="21"/>
      <c r="W511" s="21"/>
      <c r="X511" s="243"/>
      <c r="Y511" s="243"/>
      <c r="Z511" s="243"/>
    </row>
    <row r="512" spans="1:26" s="19" customFormat="1" ht="12.75" customHeight="1" thickBot="1" x14ac:dyDescent="0.3">
      <c r="A512" s="17"/>
      <c r="B512" s="35"/>
      <c r="C512" s="280"/>
      <c r="D512" s="280"/>
      <c r="E512" s="280"/>
      <c r="F512" s="280"/>
      <c r="G512" s="280"/>
      <c r="H512" s="280"/>
      <c r="I512" s="280"/>
      <c r="J512" s="280"/>
      <c r="K512" s="280"/>
      <c r="L512" s="280"/>
      <c r="M512" s="280"/>
      <c r="N512" s="280"/>
      <c r="O512" s="35"/>
      <c r="P512" s="21"/>
      <c r="Q512" s="21"/>
      <c r="R512" s="22"/>
      <c r="S512" s="22"/>
      <c r="T512" s="21"/>
      <c r="U512" s="21"/>
      <c r="V512" s="21"/>
      <c r="W512" s="21"/>
      <c r="X512" s="243"/>
      <c r="Y512" s="243"/>
      <c r="Z512" s="243"/>
    </row>
    <row r="513" spans="1:23" s="240" customFormat="1" ht="15" customHeight="1" thickBot="1" x14ac:dyDescent="0.25">
      <c r="A513" s="239"/>
      <c r="B513" s="167"/>
      <c r="C513" s="238">
        <f>C308+1</f>
        <v>3</v>
      </c>
      <c r="D513" s="934" t="str">
        <f>Translations!$C$295</f>
        <v>Subinstalación con referencia de producto:</v>
      </c>
      <c r="E513" s="935"/>
      <c r="F513" s="935"/>
      <c r="G513" s="935"/>
      <c r="H513" s="935"/>
      <c r="I513" s="936" t="str">
        <f>IF(INDEX(CNTR_SubInstListIsProdBM,$C513),INDEX(CNTR_SubInstListNames,$C513),"")</f>
        <v/>
      </c>
      <c r="J513" s="937"/>
      <c r="K513" s="937"/>
      <c r="L513" s="937"/>
      <c r="M513" s="937"/>
      <c r="N513" s="938"/>
      <c r="O513" s="35"/>
      <c r="P513" s="372">
        <v>1</v>
      </c>
      <c r="Q513" s="244"/>
      <c r="R513" s="261"/>
      <c r="S513" s="261"/>
      <c r="T513" s="261"/>
      <c r="U513" s="239"/>
      <c r="V513" s="354" t="s">
        <v>318</v>
      </c>
      <c r="W513" s="355" t="b">
        <f>AND(CNTR_ExistSubInstEntries,I513="")</f>
        <v>0</v>
      </c>
    </row>
    <row r="514" spans="1:23" ht="12.75" customHeight="1" thickBot="1" x14ac:dyDescent="0.25">
      <c r="C514" s="235"/>
      <c r="D514" s="236"/>
      <c r="E514" s="939" t="str">
        <f>Translations!$C$296</f>
        <v>El nombre de la subinstalación con referencia de producto se muestra automáticamente a partir de los datos introducidos en la hoja «C_InstallationDescription».</v>
      </c>
      <c r="F514" s="940"/>
      <c r="G514" s="940"/>
      <c r="H514" s="940"/>
      <c r="I514" s="940"/>
      <c r="J514" s="940"/>
      <c r="K514" s="940"/>
      <c r="L514" s="940"/>
      <c r="M514" s="940"/>
      <c r="N514" s="941"/>
    </row>
    <row r="515" spans="1:23" ht="5.0999999999999996" customHeight="1" x14ac:dyDescent="0.2">
      <c r="C515" s="223"/>
      <c r="N515" s="224"/>
    </row>
    <row r="516" spans="1:23" ht="12.75" customHeight="1" x14ac:dyDescent="0.2">
      <c r="C516" s="223"/>
      <c r="D516" s="15" t="s">
        <v>26</v>
      </c>
      <c r="E516" s="727" t="str">
        <f>Translations!$C$297</f>
        <v>Límites del sistema de la subinstalación</v>
      </c>
      <c r="F516" s="727"/>
      <c r="G516" s="727"/>
      <c r="H516" s="727"/>
      <c r="I516" s="727"/>
      <c r="J516" s="727"/>
      <c r="K516" s="727"/>
      <c r="L516" s="727"/>
      <c r="M516" s="727"/>
      <c r="N516" s="942"/>
    </row>
    <row r="517" spans="1:23" ht="5.0999999999999996" customHeight="1" x14ac:dyDescent="0.2">
      <c r="C517" s="223"/>
      <c r="N517" s="224"/>
    </row>
    <row r="518" spans="1:23" ht="12.75" customHeight="1" x14ac:dyDescent="0.2">
      <c r="C518" s="223"/>
      <c r="D518" s="24" t="s">
        <v>32</v>
      </c>
      <c r="E518" s="843" t="str">
        <f>Translations!$C$249</f>
        <v>Información sobre la metodología empleada</v>
      </c>
      <c r="F518" s="843"/>
      <c r="G518" s="843"/>
      <c r="H518" s="843"/>
      <c r="I518" s="843"/>
      <c r="J518" s="843"/>
      <c r="K518" s="843"/>
      <c r="L518" s="843"/>
      <c r="M518" s="843"/>
      <c r="N518" s="949"/>
    </row>
    <row r="519" spans="1:23" s="308" customFormat="1" ht="5.0999999999999996" customHeight="1" x14ac:dyDescent="0.25">
      <c r="A519" s="307"/>
      <c r="B519" s="15"/>
      <c r="C519" s="305"/>
      <c r="D519" s="306"/>
      <c r="E519" s="766"/>
      <c r="F519" s="766"/>
      <c r="G519" s="766"/>
      <c r="H519" s="766"/>
      <c r="I519" s="766"/>
      <c r="J519" s="766"/>
      <c r="K519" s="766"/>
      <c r="L519" s="766"/>
      <c r="M519" s="766"/>
      <c r="N519" s="970"/>
      <c r="O519" s="35"/>
      <c r="P519" s="307"/>
      <c r="Q519" s="307"/>
      <c r="R519" s="307"/>
      <c r="S519" s="307"/>
      <c r="T519" s="307"/>
      <c r="U519" s="307"/>
      <c r="V519" s="307"/>
      <c r="W519" s="307"/>
    </row>
    <row r="520" spans="1:23" ht="50.1" customHeight="1" x14ac:dyDescent="0.2">
      <c r="C520" s="223"/>
      <c r="D520" s="24"/>
      <c r="E520" s="953"/>
      <c r="F520" s="954"/>
      <c r="G520" s="954"/>
      <c r="H520" s="954"/>
      <c r="I520" s="954"/>
      <c r="J520" s="954"/>
      <c r="K520" s="954"/>
      <c r="L520" s="954"/>
      <c r="M520" s="954"/>
      <c r="N520" s="955"/>
    </row>
    <row r="521" spans="1:23" ht="5.0999999999999996" customHeight="1" x14ac:dyDescent="0.2">
      <c r="C521" s="223"/>
      <c r="D521" s="24"/>
      <c r="N521" s="224"/>
    </row>
    <row r="522" spans="1:23" ht="12.75" customHeight="1" x14ac:dyDescent="0.2">
      <c r="C522" s="223"/>
      <c r="D522" s="24" t="s">
        <v>33</v>
      </c>
      <c r="E522" s="956" t="str">
        <f>Translations!$C$210</f>
        <v>Referencia a archivos externos (si procede)</v>
      </c>
      <c r="F522" s="956"/>
      <c r="G522" s="956"/>
      <c r="H522" s="956"/>
      <c r="I522" s="956"/>
      <c r="J522" s="957"/>
      <c r="K522" s="826"/>
      <c r="L522" s="826"/>
      <c r="M522" s="826"/>
      <c r="N522" s="826"/>
    </row>
    <row r="523" spans="1:23" ht="5.0999999999999996" customHeight="1" x14ac:dyDescent="0.2">
      <c r="C523" s="223"/>
      <c r="D523" s="24"/>
      <c r="N523" s="224"/>
    </row>
    <row r="524" spans="1:23" ht="12.75" customHeight="1" x14ac:dyDescent="0.2">
      <c r="C524" s="223"/>
      <c r="D524" s="24" t="s">
        <v>34</v>
      </c>
      <c r="E524" s="956" t="str">
        <f>Translations!$C$305</f>
        <v>Referencia a un diagrama de flujo detallado aparte (si procede)</v>
      </c>
      <c r="F524" s="956"/>
      <c r="G524" s="956"/>
      <c r="H524" s="956"/>
      <c r="I524" s="956"/>
      <c r="J524" s="957"/>
      <c r="K524" s="826"/>
      <c r="L524" s="826"/>
      <c r="M524" s="826"/>
      <c r="N524" s="826"/>
    </row>
    <row r="525" spans="1:23" ht="5.0999999999999996" customHeight="1" x14ac:dyDescent="0.2">
      <c r="C525" s="227"/>
      <c r="D525" s="228"/>
      <c r="E525" s="229"/>
      <c r="F525" s="229"/>
      <c r="G525" s="229"/>
      <c r="H525" s="229"/>
      <c r="I525" s="229"/>
      <c r="J525" s="229"/>
      <c r="K525" s="229"/>
      <c r="L525" s="229"/>
      <c r="M525" s="229"/>
      <c r="N525" s="230"/>
    </row>
    <row r="526" spans="1:23" ht="5.0999999999999996" customHeight="1" x14ac:dyDescent="0.2">
      <c r="C526" s="223"/>
      <c r="D526" s="24"/>
      <c r="N526" s="224"/>
    </row>
    <row r="527" spans="1:23" ht="12.75" customHeight="1" x14ac:dyDescent="0.2">
      <c r="C527" s="223"/>
      <c r="D527" s="15" t="s">
        <v>27</v>
      </c>
      <c r="E527" s="727" t="str">
        <f>Translations!$C$307</f>
        <v>Método para determinar los niveles anuales de producción (= actividad)</v>
      </c>
      <c r="F527" s="727"/>
      <c r="G527" s="727"/>
      <c r="H527" s="727"/>
      <c r="I527" s="727"/>
      <c r="J527" s="727"/>
      <c r="K527" s="727"/>
      <c r="L527" s="727"/>
      <c r="M527" s="727"/>
      <c r="N527" s="942"/>
    </row>
    <row r="528" spans="1:23" ht="5.0999999999999996" customHeight="1" x14ac:dyDescent="0.2">
      <c r="C528" s="223"/>
      <c r="D528" s="15"/>
      <c r="E528" s="24"/>
      <c r="F528" s="24"/>
      <c r="G528" s="24"/>
      <c r="H528" s="24"/>
      <c r="I528" s="24"/>
      <c r="J528" s="24"/>
      <c r="K528" s="24"/>
      <c r="L528" s="24"/>
      <c r="M528" s="24"/>
      <c r="N528" s="452"/>
    </row>
    <row r="529" spans="1:23" ht="12.75" customHeight="1" x14ac:dyDescent="0.2">
      <c r="C529" s="223"/>
      <c r="D529" s="24" t="s">
        <v>32</v>
      </c>
      <c r="E529" s="843" t="str">
        <f>Translations!$C$249</f>
        <v>Información sobre la metodología empleada</v>
      </c>
      <c r="F529" s="843"/>
      <c r="G529" s="843"/>
      <c r="H529" s="843"/>
      <c r="I529" s="843"/>
      <c r="J529" s="843"/>
      <c r="K529" s="843"/>
      <c r="L529" s="843"/>
      <c r="M529" s="843"/>
      <c r="N529" s="949"/>
    </row>
    <row r="530" spans="1:23" s="263" customFormat="1" ht="25.5" customHeight="1" x14ac:dyDescent="0.25">
      <c r="A530" s="261"/>
      <c r="B530" s="118"/>
      <c r="C530" s="223"/>
      <c r="D530" s="119"/>
      <c r="E530" s="120"/>
      <c r="F530" s="120"/>
      <c r="G530" s="120"/>
      <c r="H530" s="120"/>
      <c r="I530" s="844" t="str">
        <f>Translations!$C$254</f>
        <v>Fuente de datos</v>
      </c>
      <c r="J530" s="844"/>
      <c r="K530" s="844" t="str">
        <f>Translations!$C$255</f>
        <v>Otra fuente de datos (si procede)</v>
      </c>
      <c r="L530" s="844"/>
      <c r="M530" s="844" t="str">
        <f>Translations!$C$255</f>
        <v>Otra fuente de datos (si procede)</v>
      </c>
      <c r="N530" s="844"/>
      <c r="O530" s="35"/>
      <c r="P530" s="261"/>
      <c r="Q530" s="261"/>
      <c r="R530" s="261"/>
      <c r="S530" s="261"/>
      <c r="T530" s="261"/>
      <c r="U530" s="261"/>
      <c r="V530" s="261"/>
      <c r="W530" s="261"/>
    </row>
    <row r="531" spans="1:23" ht="12.75" customHeight="1" x14ac:dyDescent="0.2">
      <c r="C531" s="223"/>
      <c r="D531" s="24"/>
      <c r="E531" s="117" t="s">
        <v>302</v>
      </c>
      <c r="F531" s="850" t="str">
        <f>Translations!$C$310</f>
        <v>Cantidades de productos</v>
      </c>
      <c r="G531" s="850"/>
      <c r="H531" s="851"/>
      <c r="I531" s="852"/>
      <c r="J531" s="853"/>
      <c r="K531" s="854"/>
      <c r="L531" s="855"/>
      <c r="M531" s="854"/>
      <c r="N531" s="871"/>
    </row>
    <row r="532" spans="1:23" ht="5.0999999999999996" customHeight="1" x14ac:dyDescent="0.2">
      <c r="C532" s="223"/>
      <c r="D532" s="24"/>
      <c r="E532" s="117"/>
      <c r="F532" s="456"/>
      <c r="G532" s="456"/>
      <c r="H532" s="456"/>
      <c r="I532" s="456"/>
      <c r="J532" s="456"/>
      <c r="K532" s="456"/>
      <c r="L532" s="456"/>
      <c r="M532" s="456"/>
      <c r="N532" s="457"/>
    </row>
    <row r="533" spans="1:23" ht="12.75" customHeight="1" x14ac:dyDescent="0.2">
      <c r="C533" s="223"/>
      <c r="D533" s="24"/>
      <c r="E533" s="117" t="s">
        <v>303</v>
      </c>
      <c r="F533" s="850" t="str">
        <f>Translations!$C$311</f>
        <v>Cantidades anuales de productos</v>
      </c>
      <c r="G533" s="850"/>
      <c r="H533" s="851"/>
      <c r="I533" s="909"/>
      <c r="J533" s="909"/>
      <c r="K533" s="909"/>
      <c r="L533" s="909"/>
      <c r="M533" s="909"/>
      <c r="N533" s="909"/>
    </row>
    <row r="534" spans="1:23" ht="5.0999999999999996" customHeight="1" x14ac:dyDescent="0.2">
      <c r="C534" s="223"/>
      <c r="D534" s="24"/>
      <c r="N534" s="224"/>
    </row>
    <row r="535" spans="1:23" s="19" customFormat="1" ht="12.75" customHeight="1" x14ac:dyDescent="0.25">
      <c r="A535" s="17"/>
      <c r="B535" s="193"/>
      <c r="C535" s="225"/>
      <c r="D535" s="37"/>
      <c r="E535" s="117" t="s">
        <v>304</v>
      </c>
      <c r="F535" s="850" t="str">
        <f>Translations!$C$312</f>
        <v>Requisitos de notificación específicos:</v>
      </c>
      <c r="G535" s="850"/>
      <c r="H535" s="851"/>
      <c r="I535" s="876" t="str">
        <f>IF(I513="","",HYPERLINK(INDEX(EUconst_BMlistSpecialJumpTable,MATCH(I513,EUconst_BMlistNames,0)),INDEX(EUconst_BMlistSpecialReporting,MATCH(I513,EUconst_BMlistNames,0))))</f>
        <v/>
      </c>
      <c r="J535" s="877"/>
      <c r="K535" s="877"/>
      <c r="L535" s="877"/>
      <c r="M535" s="877"/>
      <c r="N535" s="878"/>
      <c r="O535" s="35"/>
      <c r="P535" s="194" t="s">
        <v>291</v>
      </c>
      <c r="Q535" s="195" t="str">
        <f>IF(I513="","",IF(AND(INDEX(EUconst_BMlistSpecialJumpTable,MATCH(I513,EUconst_BMlistNames,0))&lt;&gt;"",INDEX(EUconst_BMlistMainNumberOfBM,MATCH(I513,EUconst_BMlistNames,0))&lt;&gt;47),TRUE,FALSE))</f>
        <v/>
      </c>
      <c r="R535" s="22"/>
      <c r="S535" s="22"/>
      <c r="T535" s="21"/>
      <c r="U535" s="21"/>
      <c r="V535" s="21"/>
      <c r="W535" s="21"/>
    </row>
    <row r="536" spans="1:23" s="19" customFormat="1" ht="5.0999999999999996" customHeight="1" x14ac:dyDescent="0.25">
      <c r="A536" s="17"/>
      <c r="B536" s="193"/>
      <c r="C536" s="225"/>
      <c r="D536" s="35"/>
      <c r="F536" s="765"/>
      <c r="G536" s="765"/>
      <c r="H536" s="765"/>
      <c r="I536" s="765"/>
      <c r="J536" s="765"/>
      <c r="K536" s="765"/>
      <c r="L536" s="765"/>
      <c r="M536" s="765"/>
      <c r="N536" s="931"/>
      <c r="O536" s="35"/>
      <c r="P536" s="22"/>
      <c r="Q536" s="21"/>
      <c r="R536" s="22"/>
      <c r="S536" s="22"/>
      <c r="T536" s="21"/>
      <c r="U536" s="21"/>
      <c r="V536" s="21"/>
      <c r="W536" s="21"/>
    </row>
    <row r="537" spans="1:23" ht="12.75" customHeight="1" x14ac:dyDescent="0.2">
      <c r="C537" s="223"/>
      <c r="D537" s="24"/>
      <c r="E537" s="117" t="s">
        <v>305</v>
      </c>
      <c r="F537" s="640" t="str">
        <f>Translations!$C$257</f>
        <v>Descripción de la metodología aplicada</v>
      </c>
      <c r="G537" s="640"/>
      <c r="H537" s="640"/>
      <c r="I537" s="640"/>
      <c r="J537" s="640"/>
      <c r="K537" s="640"/>
      <c r="L537" s="640"/>
      <c r="M537" s="640"/>
      <c r="N537" s="921"/>
    </row>
    <row r="538" spans="1:23" ht="12.75" customHeight="1" x14ac:dyDescent="0.2">
      <c r="C538" s="223"/>
      <c r="D538" s="24"/>
      <c r="E538" s="117"/>
      <c r="F538" s="913" t="str">
        <f>IF(I513&lt;&gt;"",HYPERLINK("#" &amp; Q538,EUConst_MsgDescription),"")</f>
        <v/>
      </c>
      <c r="G538" s="887"/>
      <c r="H538" s="887"/>
      <c r="I538" s="887"/>
      <c r="J538" s="887"/>
      <c r="K538" s="887"/>
      <c r="L538" s="887"/>
      <c r="M538" s="887"/>
      <c r="N538" s="888"/>
      <c r="P538" s="21" t="s">
        <v>170</v>
      </c>
      <c r="Q538" s="370" t="str">
        <f>"#"&amp;ADDRESS(ROW($C$11),COLUMN($C$11))</f>
        <v>#$C$11</v>
      </c>
    </row>
    <row r="539" spans="1:23" ht="5.0999999999999996" customHeight="1" x14ac:dyDescent="0.2">
      <c r="C539" s="223"/>
      <c r="D539" s="24"/>
      <c r="E539" s="23"/>
      <c r="F539" s="765"/>
      <c r="G539" s="765"/>
      <c r="H539" s="765"/>
      <c r="I539" s="765"/>
      <c r="J539" s="765"/>
      <c r="K539" s="765"/>
      <c r="L539" s="765"/>
      <c r="M539" s="765"/>
      <c r="N539" s="931"/>
    </row>
    <row r="540" spans="1:23" ht="50.1" customHeight="1" x14ac:dyDescent="0.2">
      <c r="C540" s="223"/>
      <c r="D540" s="23"/>
      <c r="E540" s="264"/>
      <c r="F540" s="852"/>
      <c r="G540" s="853"/>
      <c r="H540" s="853"/>
      <c r="I540" s="853"/>
      <c r="J540" s="853"/>
      <c r="K540" s="853"/>
      <c r="L540" s="853"/>
      <c r="M540" s="853"/>
      <c r="N540" s="867"/>
    </row>
    <row r="541" spans="1:23" ht="5.0999999999999996" customHeight="1" thickBot="1" x14ac:dyDescent="0.25">
      <c r="C541" s="223"/>
      <c r="N541" s="224"/>
    </row>
    <row r="542" spans="1:23" ht="12.75" customHeight="1" x14ac:dyDescent="0.2">
      <c r="C542" s="223"/>
      <c r="D542" s="24"/>
      <c r="E542" s="117"/>
      <c r="F542" s="875" t="str">
        <f>Translations!$C$210</f>
        <v>Referencia a archivos externos (si procede)</v>
      </c>
      <c r="G542" s="875"/>
      <c r="H542" s="875"/>
      <c r="I542" s="875"/>
      <c r="J542" s="875"/>
      <c r="K542" s="826"/>
      <c r="L542" s="826"/>
      <c r="M542" s="826"/>
      <c r="N542" s="826"/>
      <c r="W542" s="265" t="s">
        <v>163</v>
      </c>
    </row>
    <row r="543" spans="1:23" ht="5.0999999999999996" customHeight="1" x14ac:dyDescent="0.2">
      <c r="C543" s="223"/>
      <c r="D543" s="24"/>
      <c r="N543" s="224"/>
      <c r="W543" s="252"/>
    </row>
    <row r="544" spans="1:23" ht="57" customHeight="1" x14ac:dyDescent="0.2">
      <c r="C544" s="223"/>
      <c r="D544" s="24" t="s">
        <v>33</v>
      </c>
      <c r="E544" s="865" t="str">
        <f>Translations!$C$258</f>
        <v>¿Se ha seguido el orden jerárquico?</v>
      </c>
      <c r="F544" s="865"/>
      <c r="G544" s="865"/>
      <c r="H544" s="866"/>
      <c r="I544" s="259"/>
      <c r="J544" s="558" t="str">
        <f>Translations!$C$259</f>
        <v xml:space="preserve"> De no ser así, ¿cuál ha sido el motivo?</v>
      </c>
      <c r="K544" s="852"/>
      <c r="L544" s="853"/>
      <c r="M544" s="853"/>
      <c r="N544" s="867"/>
      <c r="W544" s="257" t="b">
        <f>AND(I544&lt;&gt;"",I544=TRUE)</f>
        <v>0</v>
      </c>
    </row>
    <row r="545" spans="1:23" ht="5.0999999999999996" customHeight="1" x14ac:dyDescent="0.2">
      <c r="C545" s="223"/>
      <c r="E545" s="408"/>
      <c r="F545" s="408"/>
      <c r="G545" s="408"/>
      <c r="H545" s="408"/>
      <c r="I545" s="408"/>
      <c r="J545" s="408"/>
      <c r="K545" s="408"/>
      <c r="L545" s="408"/>
      <c r="M545" s="408"/>
      <c r="N545" s="469"/>
      <c r="W545" s="252"/>
    </row>
    <row r="546" spans="1:23" ht="12.75" customHeight="1" x14ac:dyDescent="0.2">
      <c r="C546" s="223"/>
      <c r="D546" s="24"/>
      <c r="E546" s="24"/>
      <c r="F546" s="640" t="str">
        <f>Translations!$C$264</f>
        <v>Más detalles sobre cualquier posible divergencia con respecto a la jerarquía establecida</v>
      </c>
      <c r="G546" s="640"/>
      <c r="H546" s="640"/>
      <c r="I546" s="640"/>
      <c r="J546" s="640"/>
      <c r="K546" s="640"/>
      <c r="L546" s="640"/>
      <c r="M546" s="640"/>
      <c r="N546" s="921"/>
      <c r="W546" s="252"/>
    </row>
    <row r="547" spans="1:23" ht="25.5" customHeight="1" thickBot="1" x14ac:dyDescent="0.25">
      <c r="C547" s="223"/>
      <c r="E547" s="24"/>
      <c r="F547" s="963"/>
      <c r="G547" s="964"/>
      <c r="H547" s="964"/>
      <c r="I547" s="964"/>
      <c r="J547" s="964"/>
      <c r="K547" s="964"/>
      <c r="L547" s="964"/>
      <c r="M547" s="964"/>
      <c r="N547" s="965"/>
      <c r="W547" s="267" t="b">
        <f>W544</f>
        <v>0</v>
      </c>
    </row>
    <row r="548" spans="1:23" ht="5.0999999999999996" customHeight="1" x14ac:dyDescent="0.2">
      <c r="C548" s="223"/>
      <c r="D548" s="24"/>
      <c r="N548" s="224"/>
    </row>
    <row r="549" spans="1:23" ht="12.75" customHeight="1" x14ac:dyDescent="0.2">
      <c r="C549" s="223"/>
      <c r="D549" s="24" t="s">
        <v>34</v>
      </c>
      <c r="E549" s="966" t="str">
        <f>Translations!$C$828</f>
        <v>Descripción de la metodología para el seguimiento de los productos y mercancías producidos</v>
      </c>
      <c r="F549" s="966"/>
      <c r="G549" s="966"/>
      <c r="H549" s="966"/>
      <c r="I549" s="966"/>
      <c r="J549" s="966"/>
      <c r="K549" s="966"/>
      <c r="L549" s="966"/>
      <c r="M549" s="966"/>
      <c r="N549" s="967"/>
    </row>
    <row r="550" spans="1:23" ht="5.0999999999999996" customHeight="1" x14ac:dyDescent="0.2">
      <c r="C550" s="223"/>
      <c r="E550" s="694"/>
      <c r="F550" s="695"/>
      <c r="G550" s="695"/>
      <c r="H550" s="695"/>
      <c r="I550" s="695"/>
      <c r="J550" s="695"/>
      <c r="K550" s="695"/>
      <c r="L550" s="695"/>
      <c r="M550" s="695"/>
      <c r="N550" s="968"/>
    </row>
    <row r="551" spans="1:23" ht="50.1" customHeight="1" x14ac:dyDescent="0.2">
      <c r="C551" s="223"/>
      <c r="D551" s="24"/>
      <c r="E551" s="264"/>
      <c r="F551" s="852"/>
      <c r="G551" s="853"/>
      <c r="H551" s="853"/>
      <c r="I551" s="853"/>
      <c r="J551" s="853"/>
      <c r="K551" s="853"/>
      <c r="L551" s="853"/>
      <c r="M551" s="853"/>
      <c r="N551" s="867"/>
    </row>
    <row r="552" spans="1:23" ht="5.0999999999999996" customHeight="1" x14ac:dyDescent="0.2">
      <c r="C552" s="223"/>
      <c r="N552" s="224"/>
    </row>
    <row r="553" spans="1:23" ht="5.0999999999999996" customHeight="1" x14ac:dyDescent="0.2">
      <c r="C553" s="231"/>
      <c r="D553" s="234"/>
      <c r="E553" s="232"/>
      <c r="F553" s="232"/>
      <c r="G553" s="232"/>
      <c r="H553" s="232"/>
      <c r="I553" s="232"/>
      <c r="J553" s="232"/>
      <c r="K553" s="232"/>
      <c r="L553" s="232"/>
      <c r="M553" s="232"/>
      <c r="N553" s="233"/>
    </row>
    <row r="554" spans="1:23" s="19" customFormat="1" ht="14.25" customHeight="1" x14ac:dyDescent="0.2">
      <c r="A554" s="17"/>
      <c r="B554" s="35"/>
      <c r="C554" s="223"/>
      <c r="D554" s="15" t="s">
        <v>28</v>
      </c>
      <c r="E554" s="764" t="str">
        <f>Translations!$C$322</f>
        <v>Consumo de electricidad pertinente</v>
      </c>
      <c r="F554" s="764"/>
      <c r="G554" s="764"/>
      <c r="H554" s="764"/>
      <c r="I554" s="764"/>
      <c r="J554" s="764"/>
      <c r="K554" s="764"/>
      <c r="L554" s="764"/>
      <c r="M554" s="764"/>
      <c r="N554" s="969"/>
      <c r="O554" s="35"/>
      <c r="P554" s="21" t="s">
        <v>170</v>
      </c>
      <c r="Q554" s="370" t="str">
        <f>"#"&amp;ADDRESS(ROW(D639),COLUMN(D639))</f>
        <v>#$D$639</v>
      </c>
      <c r="R554" s="22"/>
      <c r="S554" s="22"/>
      <c r="T554" s="17"/>
      <c r="U554" s="17"/>
      <c r="V554" s="244"/>
      <c r="W554" s="244"/>
    </row>
    <row r="555" spans="1:23" ht="12.75" customHeight="1" thickBot="1" x14ac:dyDescent="0.25">
      <c r="C555" s="223"/>
      <c r="D555" s="24" t="s">
        <v>32</v>
      </c>
      <c r="E555" s="843" t="str">
        <f>Translations!$C$249</f>
        <v>Información sobre la metodología empleada</v>
      </c>
      <c r="F555" s="843"/>
      <c r="G555" s="843"/>
      <c r="H555" s="843"/>
      <c r="I555" s="843"/>
      <c r="J555" s="843"/>
      <c r="K555" s="843"/>
      <c r="L555" s="843"/>
      <c r="M555" s="843"/>
      <c r="N555" s="949"/>
      <c r="T555" s="17"/>
    </row>
    <row r="556" spans="1:23" ht="25.5" customHeight="1" thickBot="1" x14ac:dyDescent="0.25">
      <c r="B556" s="243"/>
      <c r="C556" s="223"/>
      <c r="E556" s="24"/>
      <c r="I556" s="844" t="str">
        <f>Translations!$C$254</f>
        <v>Fuente de datos</v>
      </c>
      <c r="J556" s="844"/>
      <c r="K556" s="844" t="str">
        <f>Translations!$C$255</f>
        <v>Otra fuente de datos (si procede)</v>
      </c>
      <c r="L556" s="844"/>
      <c r="M556" s="844" t="str">
        <f>Translations!$C$255</f>
        <v>Otra fuente de datos (si procede)</v>
      </c>
      <c r="N556" s="844"/>
      <c r="S556" s="265" t="s">
        <v>1145</v>
      </c>
      <c r="W556" s="265" t="s">
        <v>163</v>
      </c>
    </row>
    <row r="557" spans="1:23" ht="12.75" customHeight="1" x14ac:dyDescent="0.2">
      <c r="B557" s="243"/>
      <c r="C557" s="223"/>
      <c r="E557" s="24" t="s">
        <v>302</v>
      </c>
      <c r="F557" s="850" t="str">
        <f>Translations!$C$322</f>
        <v>Consumo de electricidad pertinente</v>
      </c>
      <c r="G557" s="850"/>
      <c r="H557" s="851"/>
      <c r="I557" s="909"/>
      <c r="J557" s="909"/>
      <c r="K557" s="891"/>
      <c r="L557" s="891"/>
      <c r="M557" s="891"/>
      <c r="N557" s="891"/>
      <c r="S557" s="251" t="b">
        <f>IF(I513&lt;&gt;"",IF(INDEX(EUconst_BMlistElExchangability,MATCH(I513,EUconst_BMlistNames,0))=TRUE,FALSE,TRUE),FALSE)</f>
        <v>0</v>
      </c>
      <c r="W557" s="428"/>
    </row>
    <row r="558" spans="1:23" ht="5.0999999999999996" customHeight="1" x14ac:dyDescent="0.2">
      <c r="B558" s="243"/>
      <c r="C558" s="223"/>
      <c r="D558" s="24"/>
      <c r="N558" s="224"/>
      <c r="S558" s="252"/>
      <c r="W558" s="252"/>
    </row>
    <row r="559" spans="1:23" ht="12.75" customHeight="1" x14ac:dyDescent="0.2">
      <c r="B559" s="243"/>
      <c r="C559" s="223"/>
      <c r="D559" s="24"/>
      <c r="E559" s="117" t="s">
        <v>303</v>
      </c>
      <c r="F559" s="640" t="str">
        <f>Translations!$C$257</f>
        <v>Descripción de la metodología aplicada</v>
      </c>
      <c r="G559" s="640"/>
      <c r="H559" s="640"/>
      <c r="I559" s="640"/>
      <c r="J559" s="640"/>
      <c r="K559" s="640"/>
      <c r="L559" s="640"/>
      <c r="M559" s="640"/>
      <c r="N559" s="921"/>
      <c r="S559" s="252"/>
      <c r="W559" s="252"/>
    </row>
    <row r="560" spans="1:23" ht="5.0999999999999996" customHeight="1" x14ac:dyDescent="0.2">
      <c r="B560" s="243"/>
      <c r="C560" s="223"/>
      <c r="E560" s="36"/>
      <c r="F560" s="453"/>
      <c r="G560" s="454"/>
      <c r="H560" s="454"/>
      <c r="I560" s="454"/>
      <c r="J560" s="454"/>
      <c r="K560" s="454"/>
      <c r="L560" s="454"/>
      <c r="M560" s="454"/>
      <c r="N560" s="464"/>
      <c r="S560" s="252"/>
      <c r="W560" s="252"/>
    </row>
    <row r="561" spans="2:23" ht="12.75" customHeight="1" x14ac:dyDescent="0.2">
      <c r="B561" s="243"/>
      <c r="C561" s="223"/>
      <c r="D561" s="24"/>
      <c r="E561" s="117"/>
      <c r="F561" s="913" t="str">
        <f>IF(AND(I513&lt;&gt;"",J554=""),HYPERLINK("#" &amp; Q561,EUConst_MsgDescription),"")</f>
        <v/>
      </c>
      <c r="G561" s="887"/>
      <c r="H561" s="887"/>
      <c r="I561" s="887"/>
      <c r="J561" s="887"/>
      <c r="K561" s="887"/>
      <c r="L561" s="887"/>
      <c r="M561" s="887"/>
      <c r="N561" s="888"/>
      <c r="P561" s="21" t="s">
        <v>170</v>
      </c>
      <c r="Q561" s="370" t="str">
        <f>"#"&amp;ADDRESS(ROW($C$10),COLUMN($C$10))</f>
        <v>#$C$10</v>
      </c>
      <c r="S561" s="252"/>
      <c r="W561" s="252"/>
    </row>
    <row r="562" spans="2:23" ht="5.0999999999999996" customHeight="1" x14ac:dyDescent="0.2">
      <c r="B562" s="243"/>
      <c r="C562" s="223"/>
      <c r="D562" s="24"/>
      <c r="E562" s="23"/>
      <c r="F562" s="922"/>
      <c r="G562" s="922"/>
      <c r="H562" s="922"/>
      <c r="I562" s="922"/>
      <c r="J562" s="922"/>
      <c r="K562" s="922"/>
      <c r="L562" s="922"/>
      <c r="M562" s="922"/>
      <c r="N562" s="923"/>
      <c r="S562" s="252"/>
      <c r="W562" s="252"/>
    </row>
    <row r="563" spans="2:23" ht="50.1" customHeight="1" x14ac:dyDescent="0.2">
      <c r="B563" s="243"/>
      <c r="C563" s="223"/>
      <c r="D563" s="23"/>
      <c r="E563" s="264"/>
      <c r="F563" s="924"/>
      <c r="G563" s="925"/>
      <c r="H563" s="925"/>
      <c r="I563" s="925"/>
      <c r="J563" s="925"/>
      <c r="K563" s="925"/>
      <c r="L563" s="925"/>
      <c r="M563" s="925"/>
      <c r="N563" s="926"/>
      <c r="S563" s="251" t="b">
        <f>S557</f>
        <v>0</v>
      </c>
      <c r="W563" s="251"/>
    </row>
    <row r="564" spans="2:23" ht="5.0999999999999996" customHeight="1" x14ac:dyDescent="0.2">
      <c r="B564" s="243"/>
      <c r="C564" s="223"/>
      <c r="D564" s="24"/>
      <c r="N564" s="224"/>
      <c r="S564" s="252"/>
      <c r="W564" s="252"/>
    </row>
    <row r="565" spans="2:23" ht="12.75" customHeight="1" x14ac:dyDescent="0.2">
      <c r="B565" s="243"/>
      <c r="C565" s="223"/>
      <c r="D565" s="24"/>
      <c r="E565" s="117"/>
      <c r="F565" s="875" t="str">
        <f>Translations!$C$210</f>
        <v>Referencia a archivos externos (si procede)</v>
      </c>
      <c r="G565" s="875"/>
      <c r="H565" s="875"/>
      <c r="I565" s="875"/>
      <c r="J565" s="875"/>
      <c r="K565" s="826"/>
      <c r="L565" s="826"/>
      <c r="M565" s="826"/>
      <c r="N565" s="826"/>
      <c r="S565" s="252"/>
      <c r="W565" s="251"/>
    </row>
    <row r="566" spans="2:23" ht="5.0999999999999996" customHeight="1" x14ac:dyDescent="0.2">
      <c r="B566" s="243"/>
      <c r="C566" s="223"/>
      <c r="D566" s="24"/>
      <c r="N566" s="224"/>
      <c r="S566" s="252"/>
      <c r="W566" s="252"/>
    </row>
    <row r="567" spans="2:23" ht="65.25" customHeight="1" x14ac:dyDescent="0.2">
      <c r="B567" s="243"/>
      <c r="C567" s="223"/>
      <c r="D567" s="24" t="s">
        <v>33</v>
      </c>
      <c r="E567" s="865" t="str">
        <f>Translations!$C$258</f>
        <v>¿Se ha seguido el orden jerárquico?</v>
      </c>
      <c r="F567" s="865"/>
      <c r="G567" s="865"/>
      <c r="H567" s="866"/>
      <c r="I567" s="259"/>
      <c r="J567" s="558" t="str">
        <f>Translations!$C$259</f>
        <v xml:space="preserve"> De no ser así, ¿cuál ha sido el motivo?</v>
      </c>
      <c r="K567" s="852"/>
      <c r="L567" s="853"/>
      <c r="M567" s="853"/>
      <c r="N567" s="867"/>
      <c r="S567" s="251" t="b">
        <f>S563</f>
        <v>0</v>
      </c>
      <c r="W567" s="257" t="b">
        <f>OR(W565,AND(I567&lt;&gt;"",I567=TRUE))</f>
        <v>0</v>
      </c>
    </row>
    <row r="568" spans="2:23" ht="12.75" customHeight="1" x14ac:dyDescent="0.2">
      <c r="B568" s="243"/>
      <c r="C568" s="223"/>
      <c r="D568" s="24"/>
      <c r="E568" s="36" t="s">
        <v>139</v>
      </c>
      <c r="F568" s="839" t="str">
        <f>Translations!$C$263</f>
        <v>Costes excesivos: usar mejores fuentes de datos supondría unos costes excesivos.</v>
      </c>
      <c r="G568" s="842"/>
      <c r="H568" s="842"/>
      <c r="I568" s="842"/>
      <c r="J568" s="842"/>
      <c r="K568" s="842"/>
      <c r="L568" s="842"/>
      <c r="M568" s="842"/>
      <c r="N568" s="927"/>
      <c r="S568" s="252"/>
      <c r="W568" s="252"/>
    </row>
    <row r="569" spans="2:23" ht="5.0999999999999996" customHeight="1" x14ac:dyDescent="0.2">
      <c r="B569" s="243"/>
      <c r="C569" s="223"/>
      <c r="E569" s="408"/>
      <c r="F569" s="408"/>
      <c r="G569" s="408"/>
      <c r="H569" s="408"/>
      <c r="I569" s="408"/>
      <c r="J569" s="408"/>
      <c r="K569" s="408"/>
      <c r="L569" s="408"/>
      <c r="M569" s="408"/>
      <c r="N569" s="469"/>
      <c r="S569" s="252"/>
      <c r="W569" s="252"/>
    </row>
    <row r="570" spans="2:23" ht="12.75" customHeight="1" x14ac:dyDescent="0.2">
      <c r="B570" s="243"/>
      <c r="C570" s="223"/>
      <c r="D570" s="24"/>
      <c r="E570" s="24"/>
      <c r="F570" s="640" t="str">
        <f>Translations!$C$264</f>
        <v>Más detalles sobre cualquier posible divergencia con respecto a la jerarquía establecida</v>
      </c>
      <c r="G570" s="640"/>
      <c r="H570" s="640"/>
      <c r="I570" s="640"/>
      <c r="J570" s="640"/>
      <c r="K570" s="640"/>
      <c r="L570" s="640"/>
      <c r="M570" s="640"/>
      <c r="N570" s="921"/>
      <c r="S570" s="252"/>
      <c r="W570" s="252"/>
    </row>
    <row r="571" spans="2:23" ht="25.5" customHeight="1" thickBot="1" x14ac:dyDescent="0.25">
      <c r="B571" s="243"/>
      <c r="C571" s="223"/>
      <c r="E571" s="24"/>
      <c r="F571" s="872"/>
      <c r="G571" s="873"/>
      <c r="H571" s="873"/>
      <c r="I571" s="873"/>
      <c r="J571" s="873"/>
      <c r="K571" s="873"/>
      <c r="L571" s="873"/>
      <c r="M571" s="873"/>
      <c r="N571" s="874"/>
      <c r="S571" s="272" t="b">
        <f>S567</f>
        <v>0</v>
      </c>
      <c r="W571" s="267" t="b">
        <f>W567</f>
        <v>0</v>
      </c>
    </row>
    <row r="572" spans="2:23" ht="5.0999999999999996" customHeight="1" x14ac:dyDescent="0.2">
      <c r="B572" s="243"/>
      <c r="C572" s="223"/>
      <c r="N572" s="224"/>
    </row>
    <row r="573" spans="2:23" ht="5.0999999999999996" customHeight="1" x14ac:dyDescent="0.2">
      <c r="B573" s="243"/>
      <c r="C573" s="231"/>
      <c r="D573" s="234"/>
      <c r="E573" s="232"/>
      <c r="F573" s="232"/>
      <c r="G573" s="232"/>
      <c r="H573" s="232"/>
      <c r="I573" s="232"/>
      <c r="J573" s="232"/>
      <c r="K573" s="232"/>
      <c r="L573" s="232"/>
      <c r="M573" s="232"/>
      <c r="N573" s="233"/>
    </row>
    <row r="574" spans="2:23" ht="12.75" customHeight="1" x14ac:dyDescent="0.2">
      <c r="B574" s="243"/>
      <c r="C574" s="343"/>
      <c r="D574" s="33" t="s">
        <v>29</v>
      </c>
      <c r="E574" s="928" t="str">
        <f>Translations!$C$324</f>
        <v>¿Se importan los flujos de calor medible a partir de instalaciones o entidades no incluidas en el comercio de derechos de emisión de la UE?</v>
      </c>
      <c r="F574" s="928"/>
      <c r="G574" s="928"/>
      <c r="H574" s="928"/>
      <c r="I574" s="928"/>
      <c r="J574" s="928"/>
      <c r="K574" s="928"/>
      <c r="L574" s="928"/>
      <c r="M574" s="912"/>
      <c r="N574" s="912"/>
      <c r="R574" s="253"/>
    </row>
    <row r="575" spans="2:23" ht="5.0999999999999996" customHeight="1" x14ac:dyDescent="0.2">
      <c r="B575" s="243"/>
      <c r="C575" s="343"/>
      <c r="D575" s="19"/>
      <c r="E575" s="465"/>
      <c r="F575" s="465"/>
      <c r="G575" s="465"/>
      <c r="H575" s="465"/>
      <c r="I575" s="465"/>
      <c r="J575" s="465"/>
      <c r="K575" s="465"/>
      <c r="L575" s="465"/>
      <c r="M575" s="465"/>
      <c r="N575" s="473"/>
      <c r="R575" s="253"/>
    </row>
    <row r="576" spans="2:23" ht="12.75" customHeight="1" x14ac:dyDescent="0.2">
      <c r="B576" s="243"/>
      <c r="C576" s="343"/>
      <c r="D576" s="19"/>
      <c r="E576" s="19"/>
      <c r="F576" s="929" t="str">
        <f>Translations!$C$257</f>
        <v>Descripción de la metodología aplicada</v>
      </c>
      <c r="G576" s="929"/>
      <c r="H576" s="929"/>
      <c r="I576" s="929"/>
      <c r="J576" s="929"/>
      <c r="K576" s="929"/>
      <c r="L576" s="929"/>
      <c r="M576" s="929"/>
      <c r="N576" s="930"/>
      <c r="R576" s="253"/>
    </row>
    <row r="577" spans="2:23" ht="5.0999999999999996" customHeight="1" thickBot="1" x14ac:dyDescent="0.25">
      <c r="B577" s="243"/>
      <c r="C577" s="343"/>
      <c r="D577" s="19"/>
      <c r="E577" s="36"/>
      <c r="F577" s="345"/>
      <c r="G577" s="346"/>
      <c r="H577" s="346"/>
      <c r="I577" s="346"/>
      <c r="J577" s="346"/>
      <c r="K577" s="346"/>
      <c r="L577" s="346"/>
      <c r="M577" s="346"/>
      <c r="N577" s="347"/>
    </row>
    <row r="578" spans="2:23" ht="12.75" customHeight="1" x14ac:dyDescent="0.2">
      <c r="B578" s="243"/>
      <c r="C578" s="343"/>
      <c r="D578" s="344"/>
      <c r="E578" s="348"/>
      <c r="F578" s="913" t="str">
        <f>IF(I513&lt;&gt;"",HYPERLINK("#" &amp; Q578,EUConst_MsgDescription),"")</f>
        <v/>
      </c>
      <c r="G578" s="887"/>
      <c r="H578" s="887"/>
      <c r="I578" s="887"/>
      <c r="J578" s="887"/>
      <c r="K578" s="887"/>
      <c r="L578" s="887"/>
      <c r="M578" s="887"/>
      <c r="N578" s="888"/>
      <c r="P578" s="21" t="s">
        <v>170</v>
      </c>
      <c r="Q578" s="370" t="str">
        <f>"#"&amp;ADDRESS(ROW($C$10),COLUMN($C$10))</f>
        <v>#$C$10</v>
      </c>
      <c r="W578" s="265" t="s">
        <v>163</v>
      </c>
    </row>
    <row r="579" spans="2:23" ht="5.0999999999999996" customHeight="1" thickBot="1" x14ac:dyDescent="0.25">
      <c r="B579" s="243"/>
      <c r="C579" s="343"/>
      <c r="D579" s="344"/>
      <c r="E579" s="348"/>
      <c r="F579" s="960"/>
      <c r="G579" s="961"/>
      <c r="H579" s="961"/>
      <c r="I579" s="961"/>
      <c r="J579" s="961"/>
      <c r="K579" s="961"/>
      <c r="L579" s="961"/>
      <c r="M579" s="961"/>
      <c r="N579" s="962"/>
      <c r="P579" s="21"/>
      <c r="W579" s="252"/>
    </row>
    <row r="580" spans="2:23" ht="50.1" customHeight="1" thickBot="1" x14ac:dyDescent="0.25">
      <c r="B580" s="243"/>
      <c r="C580" s="343"/>
      <c r="D580" s="19"/>
      <c r="E580" s="19"/>
      <c r="F580" s="872"/>
      <c r="G580" s="873"/>
      <c r="H580" s="873"/>
      <c r="I580" s="873"/>
      <c r="J580" s="873"/>
      <c r="K580" s="873"/>
      <c r="L580" s="873"/>
      <c r="M580" s="873"/>
      <c r="N580" s="874"/>
      <c r="R580" s="253"/>
      <c r="V580" s="253"/>
      <c r="W580" s="376" t="b">
        <f>OR(W574,AND(M574&lt;&gt;"",M574=FALSE))</f>
        <v>0</v>
      </c>
    </row>
    <row r="581" spans="2:23" ht="5.0999999999999996" customHeight="1" x14ac:dyDescent="0.2">
      <c r="B581" s="243"/>
      <c r="C581" s="343"/>
      <c r="D581" s="344"/>
      <c r="E581" s="349"/>
      <c r="F581" s="466"/>
      <c r="G581" s="466"/>
      <c r="H581" s="466"/>
      <c r="I581" s="466"/>
      <c r="J581" s="466"/>
      <c r="K581" s="466"/>
      <c r="L581" s="466"/>
      <c r="M581" s="466"/>
      <c r="N581" s="350"/>
      <c r="R581" s="253"/>
    </row>
    <row r="582" spans="2:23" ht="12.75" customHeight="1" x14ac:dyDescent="0.2">
      <c r="B582" s="243"/>
      <c r="C582" s="351"/>
      <c r="D582" s="352"/>
      <c r="E582" s="352"/>
      <c r="F582" s="352"/>
      <c r="G582" s="352"/>
      <c r="H582" s="352"/>
      <c r="I582" s="352"/>
      <c r="J582" s="352"/>
      <c r="K582" s="352"/>
      <c r="L582" s="352"/>
      <c r="M582" s="352"/>
      <c r="N582" s="353"/>
    </row>
    <row r="583" spans="2:23" ht="30" customHeight="1" x14ac:dyDescent="0.2">
      <c r="B583" s="243"/>
      <c r="C583" s="317"/>
      <c r="D583" s="950" t="str">
        <f>Translations!$C$329</f>
        <v>Datos necesarios para determinar la actualización de los parámetros de referencia con arreglo al artículo 10 bis, apartado 2, de la Directiva</v>
      </c>
      <c r="E583" s="951"/>
      <c r="F583" s="951"/>
      <c r="G583" s="951"/>
      <c r="H583" s="951"/>
      <c r="I583" s="951"/>
      <c r="J583" s="951"/>
      <c r="K583" s="951"/>
      <c r="L583" s="951"/>
      <c r="M583" s="951"/>
      <c r="N583" s="952"/>
    </row>
    <row r="584" spans="2:23" ht="5.0999999999999996" customHeight="1" x14ac:dyDescent="0.2">
      <c r="B584" s="243"/>
      <c r="C584" s="317"/>
      <c r="D584" s="318"/>
      <c r="E584" s="318"/>
      <c r="F584" s="318"/>
      <c r="G584" s="318"/>
      <c r="H584" s="318"/>
      <c r="I584" s="318"/>
      <c r="J584" s="318"/>
      <c r="K584" s="318"/>
      <c r="L584" s="318"/>
      <c r="M584" s="318"/>
      <c r="N584" s="319"/>
    </row>
    <row r="585" spans="2:23" ht="12.75" customHeight="1" x14ac:dyDescent="0.2">
      <c r="B585" s="243"/>
      <c r="C585" s="317"/>
      <c r="D585" s="320" t="s">
        <v>30</v>
      </c>
      <c r="E585" s="958" t="str">
        <f>Translations!$C$330</f>
        <v>Emisiones directamente atribuibles</v>
      </c>
      <c r="F585" s="958"/>
      <c r="G585" s="958"/>
      <c r="H585" s="958"/>
      <c r="I585" s="958"/>
      <c r="J585" s="958"/>
      <c r="K585" s="958"/>
      <c r="L585" s="958"/>
      <c r="M585" s="958"/>
      <c r="N585" s="959"/>
    </row>
    <row r="586" spans="2:23" ht="12.75" customHeight="1" x14ac:dyDescent="0.2">
      <c r="B586" s="243"/>
      <c r="C586" s="317"/>
      <c r="D586" s="321" t="s">
        <v>32</v>
      </c>
      <c r="E586" s="906" t="str">
        <f>Translations!$C$331</f>
        <v>Atribución de emisiones directamente atribuibles</v>
      </c>
      <c r="F586" s="906"/>
      <c r="G586" s="906"/>
      <c r="H586" s="906"/>
      <c r="I586" s="906"/>
      <c r="J586" s="906"/>
      <c r="K586" s="906"/>
      <c r="L586" s="906"/>
      <c r="M586" s="906"/>
      <c r="N586" s="907"/>
      <c r="T586" s="17"/>
    </row>
    <row r="587" spans="2:23" ht="5.0999999999999996" customHeight="1" x14ac:dyDescent="0.2">
      <c r="B587" s="243"/>
      <c r="C587" s="317"/>
      <c r="D587" s="318"/>
      <c r="E587" s="917"/>
      <c r="F587" s="918"/>
      <c r="G587" s="918"/>
      <c r="H587" s="918"/>
      <c r="I587" s="918"/>
      <c r="J587" s="918"/>
      <c r="K587" s="918"/>
      <c r="L587" s="918"/>
      <c r="M587" s="918"/>
      <c r="N587" s="919"/>
    </row>
    <row r="588" spans="2:23" ht="12.75" customHeight="1" x14ac:dyDescent="0.2">
      <c r="B588" s="243"/>
      <c r="C588" s="317"/>
      <c r="D588" s="321"/>
      <c r="E588" s="323"/>
      <c r="F588" s="913" t="str">
        <f>IF(I513&lt;&gt;"",HYPERLINK("#" &amp; Q588,EUConst_MsgDescription),"")</f>
        <v/>
      </c>
      <c r="G588" s="887"/>
      <c r="H588" s="887"/>
      <c r="I588" s="887"/>
      <c r="J588" s="887"/>
      <c r="K588" s="887"/>
      <c r="L588" s="887"/>
      <c r="M588" s="887"/>
      <c r="N588" s="888"/>
      <c r="P588" s="21" t="s">
        <v>170</v>
      </c>
      <c r="Q588" s="370" t="str">
        <f>"#"&amp;ADDRESS(ROW($C$10),COLUMN($C$10))</f>
        <v>#$C$10</v>
      </c>
    </row>
    <row r="589" spans="2:23" ht="5.0999999999999996" customHeight="1" x14ac:dyDescent="0.2">
      <c r="B589" s="243"/>
      <c r="C589" s="317"/>
      <c r="D589" s="321"/>
      <c r="E589" s="324"/>
      <c r="F589" s="914"/>
      <c r="G589" s="914"/>
      <c r="H589" s="914"/>
      <c r="I589" s="914"/>
      <c r="J589" s="914"/>
      <c r="K589" s="914"/>
      <c r="L589" s="914"/>
      <c r="M589" s="914"/>
      <c r="N589" s="915"/>
    </row>
    <row r="590" spans="2:23" ht="50.1" customHeight="1" x14ac:dyDescent="0.2">
      <c r="B590" s="243"/>
      <c r="C590" s="317"/>
      <c r="D590" s="318"/>
      <c r="E590" s="318"/>
      <c r="F590" s="852"/>
      <c r="G590" s="853"/>
      <c r="H590" s="853"/>
      <c r="I590" s="853"/>
      <c r="J590" s="853"/>
      <c r="K590" s="853"/>
      <c r="L590" s="853"/>
      <c r="M590" s="853"/>
      <c r="N590" s="867"/>
    </row>
    <row r="591" spans="2:23" ht="5.0999999999999996" customHeight="1" x14ac:dyDescent="0.2">
      <c r="B591" s="243"/>
      <c r="C591" s="317"/>
      <c r="D591" s="318"/>
      <c r="E591" s="318"/>
      <c r="F591" s="318"/>
      <c r="G591" s="318"/>
      <c r="H591" s="318"/>
      <c r="I591" s="318"/>
      <c r="J591" s="318"/>
      <c r="K591" s="318"/>
      <c r="L591" s="318"/>
      <c r="M591" s="318"/>
      <c r="N591" s="319"/>
    </row>
    <row r="592" spans="2:23" ht="12.75" customHeight="1" x14ac:dyDescent="0.2">
      <c r="B592" s="243"/>
      <c r="C592" s="317"/>
      <c r="D592" s="318"/>
      <c r="E592" s="318"/>
      <c r="F592" s="916" t="str">
        <f>Translations!$C$210</f>
        <v>Referencia a archivos externos (si procede)</v>
      </c>
      <c r="G592" s="916"/>
      <c r="H592" s="916"/>
      <c r="I592" s="916"/>
      <c r="J592" s="916"/>
      <c r="K592" s="826"/>
      <c r="L592" s="826"/>
      <c r="M592" s="826"/>
      <c r="N592" s="826"/>
    </row>
    <row r="593" spans="1:23" ht="5.0999999999999996" customHeight="1" x14ac:dyDescent="0.2">
      <c r="B593" s="243"/>
      <c r="C593" s="317"/>
      <c r="D593" s="318"/>
      <c r="E593" s="318"/>
      <c r="F593" s="325"/>
      <c r="G593" s="325"/>
      <c r="H593" s="325"/>
      <c r="I593" s="325"/>
      <c r="J593" s="325"/>
      <c r="K593" s="325"/>
      <c r="L593" s="325"/>
      <c r="M593" s="325"/>
      <c r="N593" s="326"/>
    </row>
    <row r="594" spans="1:23" ht="12.75" customHeight="1" x14ac:dyDescent="0.2">
      <c r="B594" s="243"/>
      <c r="C594" s="317"/>
      <c r="D594" s="321" t="s">
        <v>33</v>
      </c>
      <c r="E594" s="906" t="str">
        <f>Translations!$C$337</f>
        <v>¿Hay otros flujos fuente internos que sean pertinentes?</v>
      </c>
      <c r="F594" s="906"/>
      <c r="G594" s="906"/>
      <c r="H594" s="906"/>
      <c r="I594" s="906"/>
      <c r="J594" s="906"/>
      <c r="K594" s="906"/>
      <c r="L594" s="906"/>
      <c r="M594" s="912"/>
      <c r="N594" s="912"/>
      <c r="T594" s="17"/>
    </row>
    <row r="595" spans="1:23" ht="5.0999999999999996" customHeight="1" x14ac:dyDescent="0.2">
      <c r="B595" s="243"/>
      <c r="C595" s="317"/>
      <c r="D595" s="321"/>
      <c r="E595" s="322"/>
      <c r="F595" s="917"/>
      <c r="G595" s="917"/>
      <c r="H595" s="917"/>
      <c r="I595" s="917"/>
      <c r="J595" s="917"/>
      <c r="K595" s="917"/>
      <c r="L595" s="917"/>
      <c r="M595" s="917"/>
      <c r="N595" s="948"/>
    </row>
    <row r="596" spans="1:23" ht="25.5" customHeight="1" thickBot="1" x14ac:dyDescent="0.25">
      <c r="B596" s="243"/>
      <c r="C596" s="317"/>
      <c r="D596" s="318"/>
      <c r="E596" s="318"/>
      <c r="F596" s="318"/>
      <c r="G596" s="318"/>
      <c r="H596" s="318"/>
      <c r="I596" s="908" t="str">
        <f>Translations!$C$254</f>
        <v>Fuente de datos</v>
      </c>
      <c r="J596" s="908"/>
      <c r="K596" s="908" t="str">
        <f>Translations!$C$255</f>
        <v>Otra fuente de datos (si procede)</v>
      </c>
      <c r="L596" s="908"/>
      <c r="M596" s="908" t="str">
        <f>Translations!$C$255</f>
        <v>Otra fuente de datos (si procede)</v>
      </c>
      <c r="N596" s="908"/>
      <c r="W596" s="244" t="s">
        <v>163</v>
      </c>
    </row>
    <row r="597" spans="1:23" ht="12.75" customHeight="1" x14ac:dyDescent="0.2">
      <c r="B597" s="243"/>
      <c r="C597" s="317"/>
      <c r="D597" s="321"/>
      <c r="E597" s="323" t="s">
        <v>302</v>
      </c>
      <c r="F597" s="911" t="str">
        <f>Translations!$C$342</f>
        <v>Cantidades importadas o exportadas</v>
      </c>
      <c r="G597" s="920"/>
      <c r="H597" s="920"/>
      <c r="I597" s="909"/>
      <c r="J597" s="909"/>
      <c r="K597" s="891"/>
      <c r="L597" s="891"/>
      <c r="M597" s="891"/>
      <c r="N597" s="891"/>
      <c r="W597" s="250" t="b">
        <f>AND(M594&lt;&gt;"",M594=FALSE)</f>
        <v>0</v>
      </c>
    </row>
    <row r="598" spans="1:23" ht="12.75" customHeight="1" x14ac:dyDescent="0.2">
      <c r="B598" s="243"/>
      <c r="C598" s="317"/>
      <c r="D598" s="321"/>
      <c r="E598" s="323" t="s">
        <v>303</v>
      </c>
      <c r="F598" s="911" t="str">
        <f>Translations!$C$256</f>
        <v>Contenido energético</v>
      </c>
      <c r="G598" s="920"/>
      <c r="H598" s="920"/>
      <c r="I598" s="909"/>
      <c r="J598" s="909"/>
      <c r="K598" s="891"/>
      <c r="L598" s="891"/>
      <c r="M598" s="891"/>
      <c r="N598" s="891"/>
      <c r="W598" s="270" t="b">
        <f>W597</f>
        <v>0</v>
      </c>
    </row>
    <row r="599" spans="1:23" ht="12.75" customHeight="1" x14ac:dyDescent="0.2">
      <c r="B599" s="243"/>
      <c r="C599" s="317"/>
      <c r="D599" s="321"/>
      <c r="E599" s="323" t="s">
        <v>304</v>
      </c>
      <c r="F599" s="910" t="str">
        <f>Translations!$C$343</f>
        <v>Factor de emisión o contenido de carbono</v>
      </c>
      <c r="G599" s="910"/>
      <c r="H599" s="911"/>
      <c r="I599" s="852"/>
      <c r="J599" s="867"/>
      <c r="K599" s="854"/>
      <c r="L599" s="871"/>
      <c r="M599" s="854"/>
      <c r="N599" s="871"/>
      <c r="W599" s="270" t="b">
        <f>W598</f>
        <v>0</v>
      </c>
    </row>
    <row r="600" spans="1:23" ht="12.75" customHeight="1" x14ac:dyDescent="0.2">
      <c r="B600" s="243"/>
      <c r="C600" s="317"/>
      <c r="D600" s="321"/>
      <c r="E600" s="323" t="s">
        <v>305</v>
      </c>
      <c r="F600" s="910" t="str">
        <f>Translations!$C$344</f>
        <v>Contenido de biomasa</v>
      </c>
      <c r="G600" s="910"/>
      <c r="H600" s="911"/>
      <c r="I600" s="852"/>
      <c r="J600" s="867"/>
      <c r="K600" s="854"/>
      <c r="L600" s="871"/>
      <c r="M600" s="854"/>
      <c r="N600" s="871"/>
      <c r="W600" s="270" t="b">
        <f>W599</f>
        <v>0</v>
      </c>
    </row>
    <row r="601" spans="1:23" ht="5.0999999999999996" customHeight="1" x14ac:dyDescent="0.2">
      <c r="B601" s="243"/>
      <c r="C601" s="317"/>
      <c r="D601" s="321"/>
      <c r="E601" s="318"/>
      <c r="F601" s="318"/>
      <c r="G601" s="318"/>
      <c r="H601" s="318"/>
      <c r="I601" s="318"/>
      <c r="J601" s="318"/>
      <c r="K601" s="318"/>
      <c r="L601" s="318"/>
      <c r="M601" s="318"/>
      <c r="N601" s="319"/>
      <c r="W601" s="252"/>
    </row>
    <row r="602" spans="1:23" ht="12.75" customHeight="1" x14ac:dyDescent="0.2">
      <c r="B602" s="243"/>
      <c r="C602" s="317"/>
      <c r="D602" s="321"/>
      <c r="E602" s="323" t="s">
        <v>306</v>
      </c>
      <c r="F602" s="904" t="str">
        <f>Translations!$C$257</f>
        <v>Descripción de la metodología aplicada</v>
      </c>
      <c r="G602" s="904"/>
      <c r="H602" s="904"/>
      <c r="I602" s="904"/>
      <c r="J602" s="904"/>
      <c r="K602" s="904"/>
      <c r="L602" s="904"/>
      <c r="M602" s="904"/>
      <c r="N602" s="905"/>
      <c r="W602" s="252"/>
    </row>
    <row r="603" spans="1:23" ht="5.0999999999999996" customHeight="1" x14ac:dyDescent="0.2">
      <c r="B603" s="243"/>
      <c r="C603" s="317"/>
      <c r="D603" s="318"/>
      <c r="E603" s="322"/>
      <c r="F603" s="212"/>
      <c r="G603" s="470"/>
      <c r="H603" s="470"/>
      <c r="I603" s="470"/>
      <c r="J603" s="470"/>
      <c r="K603" s="470"/>
      <c r="L603" s="470"/>
      <c r="M603" s="470"/>
      <c r="N603" s="471"/>
      <c r="W603" s="252"/>
    </row>
    <row r="604" spans="1:23" ht="12.75" customHeight="1" x14ac:dyDescent="0.2">
      <c r="B604" s="243"/>
      <c r="C604" s="317"/>
      <c r="D604" s="321"/>
      <c r="E604" s="323"/>
      <c r="F604" s="913" t="str">
        <f>IF(I513&lt;&gt;"",HYPERLINK("#" &amp; Q604,EUConst_MsgDescription),"")</f>
        <v/>
      </c>
      <c r="G604" s="887"/>
      <c r="H604" s="887"/>
      <c r="I604" s="887"/>
      <c r="J604" s="887"/>
      <c r="K604" s="887"/>
      <c r="L604" s="887"/>
      <c r="M604" s="887"/>
      <c r="N604" s="888"/>
      <c r="P604" s="21" t="s">
        <v>170</v>
      </c>
      <c r="Q604" s="370" t="str">
        <f>"#"&amp;ADDRESS(ROW($C$10),COLUMN($C$10))</f>
        <v>#$C$10</v>
      </c>
      <c r="W604" s="252"/>
    </row>
    <row r="605" spans="1:23" ht="5.0999999999999996" customHeight="1" x14ac:dyDescent="0.2">
      <c r="B605" s="243"/>
      <c r="C605" s="317"/>
      <c r="D605" s="321"/>
      <c r="E605" s="324"/>
      <c r="F605" s="914"/>
      <c r="G605" s="914"/>
      <c r="H605" s="914"/>
      <c r="I605" s="914"/>
      <c r="J605" s="914"/>
      <c r="K605" s="914"/>
      <c r="L605" s="914"/>
      <c r="M605" s="914"/>
      <c r="N605" s="915"/>
      <c r="W605" s="252"/>
    </row>
    <row r="606" spans="1:23" s="248" customFormat="1" ht="50.1" customHeight="1" x14ac:dyDescent="0.2">
      <c r="A606" s="253"/>
      <c r="B606" s="11"/>
      <c r="C606" s="317"/>
      <c r="D606" s="324"/>
      <c r="E606" s="324"/>
      <c r="F606" s="872"/>
      <c r="G606" s="873"/>
      <c r="H606" s="873"/>
      <c r="I606" s="873"/>
      <c r="J606" s="873"/>
      <c r="K606" s="873"/>
      <c r="L606" s="873"/>
      <c r="M606" s="873"/>
      <c r="N606" s="874"/>
      <c r="O606" s="35"/>
      <c r="P606" s="253"/>
      <c r="Q606" s="253"/>
      <c r="R606" s="253"/>
      <c r="S606" s="244"/>
      <c r="T606" s="244"/>
      <c r="U606" s="253"/>
      <c r="V606" s="253"/>
      <c r="W606" s="254" t="b">
        <f>W600</f>
        <v>0</v>
      </c>
    </row>
    <row r="607" spans="1:23" ht="5.0999999999999996" customHeight="1" x14ac:dyDescent="0.2">
      <c r="C607" s="317"/>
      <c r="D607" s="321"/>
      <c r="E607" s="318"/>
      <c r="F607" s="318"/>
      <c r="G607" s="318"/>
      <c r="H607" s="318"/>
      <c r="I607" s="318"/>
      <c r="J607" s="318"/>
      <c r="K607" s="318"/>
      <c r="L607" s="318"/>
      <c r="M607" s="318"/>
      <c r="N607" s="319"/>
      <c r="W607" s="252"/>
    </row>
    <row r="608" spans="1:23" ht="12.75" customHeight="1" thickBot="1" x14ac:dyDescent="0.25">
      <c r="C608" s="317"/>
      <c r="D608" s="321"/>
      <c r="E608" s="323"/>
      <c r="F608" s="916" t="str">
        <f>Translations!$C$210</f>
        <v>Referencia a archivos externos (si procede)</v>
      </c>
      <c r="G608" s="916"/>
      <c r="H608" s="916"/>
      <c r="I608" s="916"/>
      <c r="J608" s="916"/>
      <c r="K608" s="826"/>
      <c r="L608" s="826"/>
      <c r="M608" s="826"/>
      <c r="N608" s="826"/>
      <c r="W608" s="258" t="b">
        <f>W606</f>
        <v>0</v>
      </c>
    </row>
    <row r="609" spans="2:23" ht="5.0999999999999996" customHeight="1" x14ac:dyDescent="0.2">
      <c r="C609" s="317"/>
      <c r="D609" s="321"/>
      <c r="E609" s="318"/>
      <c r="F609" s="318"/>
      <c r="G609" s="318"/>
      <c r="H609" s="318"/>
      <c r="I609" s="318"/>
      <c r="J609" s="318"/>
      <c r="K609" s="318"/>
      <c r="L609" s="318"/>
      <c r="M609" s="318"/>
      <c r="N609" s="319"/>
    </row>
    <row r="610" spans="2:23" ht="12.75" customHeight="1" thickBot="1" x14ac:dyDescent="0.25">
      <c r="C610" s="317"/>
      <c r="D610" s="321" t="s">
        <v>34</v>
      </c>
      <c r="E610" s="906" t="str">
        <f>Translations!$C$345</f>
        <v>¿Es pertinente el CO2 transferido importado o exportado?</v>
      </c>
      <c r="F610" s="906"/>
      <c r="G610" s="906"/>
      <c r="H610" s="906"/>
      <c r="I610" s="906"/>
      <c r="J610" s="906"/>
      <c r="K610" s="906"/>
      <c r="L610" s="906"/>
      <c r="M610" s="912"/>
      <c r="N610" s="912"/>
      <c r="T610" s="17"/>
    </row>
    <row r="611" spans="2:23" ht="5.0999999999999996" customHeight="1" thickBot="1" x14ac:dyDescent="0.25">
      <c r="C611" s="317"/>
      <c r="D611" s="318"/>
      <c r="E611" s="917"/>
      <c r="F611" s="918"/>
      <c r="G611" s="918"/>
      <c r="H611" s="918"/>
      <c r="I611" s="918"/>
      <c r="J611" s="918"/>
      <c r="K611" s="918"/>
      <c r="L611" s="918"/>
      <c r="M611" s="918"/>
      <c r="N611" s="919"/>
      <c r="W611" s="265" t="s">
        <v>163</v>
      </c>
    </row>
    <row r="612" spans="2:23" ht="25.5" customHeight="1" x14ac:dyDescent="0.2">
      <c r="C612" s="317"/>
      <c r="D612" s="318"/>
      <c r="E612" s="318"/>
      <c r="F612" s="852"/>
      <c r="G612" s="853"/>
      <c r="H612" s="853"/>
      <c r="I612" s="853"/>
      <c r="J612" s="853"/>
      <c r="K612" s="853"/>
      <c r="L612" s="853"/>
      <c r="M612" s="853"/>
      <c r="N612" s="867"/>
      <c r="W612" s="250" t="b">
        <f>AND(M610&lt;&gt;"",M610=FALSE)</f>
        <v>0</v>
      </c>
    </row>
    <row r="613" spans="2:23" ht="5.0999999999999996" customHeight="1" x14ac:dyDescent="0.2">
      <c r="C613" s="317"/>
      <c r="D613" s="318"/>
      <c r="E613" s="318"/>
      <c r="F613" s="318"/>
      <c r="G613" s="318"/>
      <c r="H613" s="318"/>
      <c r="I613" s="318"/>
      <c r="J613" s="318"/>
      <c r="K613" s="318"/>
      <c r="L613" s="318"/>
      <c r="M613" s="318"/>
      <c r="N613" s="319"/>
      <c r="W613" s="252"/>
    </row>
    <row r="614" spans="2:23" ht="12.75" customHeight="1" thickBot="1" x14ac:dyDescent="0.25">
      <c r="C614" s="317"/>
      <c r="D614" s="318"/>
      <c r="E614" s="318"/>
      <c r="F614" s="916" t="str">
        <f>Translations!$C$210</f>
        <v>Referencia a archivos externos (si procede)</v>
      </c>
      <c r="G614" s="916"/>
      <c r="H614" s="916"/>
      <c r="I614" s="916"/>
      <c r="J614" s="916"/>
      <c r="K614" s="826"/>
      <c r="L614" s="826"/>
      <c r="M614" s="826"/>
      <c r="N614" s="826"/>
      <c r="W614" s="272" t="b">
        <f>W612</f>
        <v>0</v>
      </c>
    </row>
    <row r="615" spans="2:23" ht="5.0999999999999996" customHeight="1" x14ac:dyDescent="0.2">
      <c r="C615" s="317"/>
      <c r="D615" s="321"/>
      <c r="E615" s="318"/>
      <c r="F615" s="318"/>
      <c r="G615" s="318"/>
      <c r="H615" s="318"/>
      <c r="I615" s="318"/>
      <c r="J615" s="318"/>
      <c r="K615" s="318"/>
      <c r="L615" s="318"/>
      <c r="M615" s="318"/>
      <c r="N615" s="319"/>
    </row>
    <row r="616" spans="2:23" ht="5.0999999999999996" customHeight="1" x14ac:dyDescent="0.2">
      <c r="C616" s="314"/>
      <c r="D616" s="327"/>
      <c r="E616" s="315"/>
      <c r="F616" s="315"/>
      <c r="G616" s="315"/>
      <c r="H616" s="315"/>
      <c r="I616" s="315"/>
      <c r="J616" s="315"/>
      <c r="K616" s="315"/>
      <c r="L616" s="315"/>
      <c r="M616" s="315"/>
      <c r="N616" s="316"/>
    </row>
    <row r="617" spans="2:23" ht="12.75" customHeight="1" x14ac:dyDescent="0.2">
      <c r="C617" s="317"/>
      <c r="D617" s="320" t="s">
        <v>31</v>
      </c>
      <c r="E617" s="943" t="str">
        <f>Translations!$C$831</f>
        <v>Entrada de energía a esta subinstalación y factor de emisión pertinente</v>
      </c>
      <c r="F617" s="943"/>
      <c r="G617" s="943"/>
      <c r="H617" s="943"/>
      <c r="I617" s="943"/>
      <c r="J617" s="943"/>
      <c r="K617" s="943"/>
      <c r="L617" s="943"/>
      <c r="M617" s="943"/>
      <c r="N617" s="944"/>
    </row>
    <row r="618" spans="2:23" ht="5.0999999999999996" customHeight="1" x14ac:dyDescent="0.2">
      <c r="C618" s="317"/>
      <c r="D618" s="318"/>
      <c r="E618" s="945"/>
      <c r="F618" s="946"/>
      <c r="G618" s="946"/>
      <c r="H618" s="946"/>
      <c r="I618" s="946"/>
      <c r="J618" s="946"/>
      <c r="K618" s="946"/>
      <c r="L618" s="946"/>
      <c r="M618" s="946"/>
      <c r="N618" s="947"/>
    </row>
    <row r="619" spans="2:23" ht="12.75" customHeight="1" x14ac:dyDescent="0.2">
      <c r="C619" s="317"/>
      <c r="D619" s="321" t="s">
        <v>32</v>
      </c>
      <c r="E619" s="906" t="str">
        <f>Translations!$C$249</f>
        <v>Información sobre la metodología empleada</v>
      </c>
      <c r="F619" s="906"/>
      <c r="G619" s="906"/>
      <c r="H619" s="906"/>
      <c r="I619" s="906"/>
      <c r="J619" s="906"/>
      <c r="K619" s="906"/>
      <c r="L619" s="906"/>
      <c r="M619" s="906"/>
      <c r="N619" s="907"/>
    </row>
    <row r="620" spans="2:23" ht="25.5" customHeight="1" x14ac:dyDescent="0.2">
      <c r="B620" s="243"/>
      <c r="C620" s="317"/>
      <c r="D620" s="318"/>
      <c r="E620" s="318"/>
      <c r="F620" s="335"/>
      <c r="G620" s="318"/>
      <c r="H620" s="318"/>
      <c r="I620" s="908" t="str">
        <f>Translations!$C$254</f>
        <v>Fuente de datos</v>
      </c>
      <c r="J620" s="908"/>
      <c r="K620" s="908" t="str">
        <f>Translations!$C$255</f>
        <v>Otra fuente de datos (si procede)</v>
      </c>
      <c r="L620" s="908"/>
      <c r="M620" s="908" t="str">
        <f>Translations!$C$255</f>
        <v>Otra fuente de datos (si procede)</v>
      </c>
      <c r="N620" s="908"/>
    </row>
    <row r="621" spans="2:23" ht="12.75" customHeight="1" x14ac:dyDescent="0.2">
      <c r="B621" s="243"/>
      <c r="C621" s="317"/>
      <c r="D621" s="321"/>
      <c r="E621" s="323" t="s">
        <v>302</v>
      </c>
      <c r="F621" s="910" t="str">
        <f>Translations!$C$833</f>
        <v>Entrada de combustible y materiales</v>
      </c>
      <c r="G621" s="910"/>
      <c r="H621" s="911"/>
      <c r="I621" s="852"/>
      <c r="J621" s="853"/>
      <c r="K621" s="854"/>
      <c r="L621" s="855"/>
      <c r="M621" s="854"/>
      <c r="N621" s="871"/>
    </row>
    <row r="622" spans="2:23" ht="25.5" customHeight="1" x14ac:dyDescent="0.2">
      <c r="B622" s="243"/>
      <c r="C622" s="317"/>
      <c r="D622" s="321"/>
      <c r="E622" s="323" t="s">
        <v>303</v>
      </c>
      <c r="F622" s="910" t="str">
        <f>Translations!$C$826</f>
        <v>Entrada de electricidad para producción de calor</v>
      </c>
      <c r="G622" s="910"/>
      <c r="H622" s="911"/>
      <c r="I622" s="909"/>
      <c r="J622" s="909"/>
      <c r="K622" s="891"/>
      <c r="L622" s="891"/>
      <c r="M622" s="891"/>
      <c r="N622" s="891"/>
    </row>
    <row r="623" spans="2:23" ht="12.75" customHeight="1" x14ac:dyDescent="0.2">
      <c r="B623" s="243"/>
      <c r="C623" s="317"/>
      <c r="D623" s="321"/>
      <c r="E623" s="323" t="s">
        <v>304</v>
      </c>
      <c r="F623" s="910" t="str">
        <f>Translations!$C$353</f>
        <v>Factor de emisión ponderado</v>
      </c>
      <c r="G623" s="910"/>
      <c r="H623" s="911"/>
      <c r="I623" s="852"/>
      <c r="J623" s="853"/>
      <c r="K623" s="854"/>
      <c r="L623" s="855"/>
      <c r="M623" s="854"/>
      <c r="N623" s="871"/>
    </row>
    <row r="624" spans="2:23" ht="5.0999999999999996" customHeight="1" x14ac:dyDescent="0.2">
      <c r="B624" s="243"/>
      <c r="C624" s="317"/>
      <c r="D624" s="321"/>
      <c r="E624" s="318"/>
      <c r="F624" s="318"/>
      <c r="G624" s="318"/>
      <c r="H624" s="318"/>
      <c r="I624" s="318"/>
      <c r="J624" s="318"/>
      <c r="K624" s="318"/>
      <c r="L624" s="318"/>
      <c r="M624" s="318"/>
      <c r="N624" s="319"/>
    </row>
    <row r="625" spans="2:23" ht="12.75" customHeight="1" x14ac:dyDescent="0.2">
      <c r="B625" s="243"/>
      <c r="C625" s="317"/>
      <c r="D625" s="321"/>
      <c r="E625" s="323" t="s">
        <v>305</v>
      </c>
      <c r="F625" s="904" t="str">
        <f>Translations!$C$257</f>
        <v>Descripción de la metodología aplicada</v>
      </c>
      <c r="G625" s="904"/>
      <c r="H625" s="904"/>
      <c r="I625" s="904"/>
      <c r="J625" s="904"/>
      <c r="K625" s="904"/>
      <c r="L625" s="904"/>
      <c r="M625" s="904"/>
      <c r="N625" s="905"/>
    </row>
    <row r="626" spans="2:23" ht="5.0999999999999996" customHeight="1" x14ac:dyDescent="0.2">
      <c r="B626" s="243"/>
      <c r="C626" s="317"/>
      <c r="D626" s="318"/>
      <c r="E626" s="322"/>
      <c r="F626" s="332"/>
      <c r="G626" s="333"/>
      <c r="H626" s="333"/>
      <c r="I626" s="333"/>
      <c r="J626" s="333"/>
      <c r="K626" s="333"/>
      <c r="L626" s="333"/>
      <c r="M626" s="333"/>
      <c r="N626" s="334"/>
    </row>
    <row r="627" spans="2:23" ht="12.75" customHeight="1" x14ac:dyDescent="0.2">
      <c r="B627" s="243"/>
      <c r="C627" s="317"/>
      <c r="D627" s="321"/>
      <c r="E627" s="323"/>
      <c r="F627" s="913" t="str">
        <f>IF(I513&lt;&gt;"",HYPERLINK("#" &amp; Q627,EUConst_MsgDescription),"")</f>
        <v/>
      </c>
      <c r="G627" s="887"/>
      <c r="H627" s="887"/>
      <c r="I627" s="887"/>
      <c r="J627" s="887"/>
      <c r="K627" s="887"/>
      <c r="L627" s="887"/>
      <c r="M627" s="887"/>
      <c r="N627" s="888"/>
      <c r="P627" s="21" t="s">
        <v>170</v>
      </c>
      <c r="Q627" s="370" t="str">
        <f>"#"&amp;ADDRESS(ROW($C$10),COLUMN($C$10))</f>
        <v>#$C$10</v>
      </c>
    </row>
    <row r="628" spans="2:23" ht="5.0999999999999996" customHeight="1" x14ac:dyDescent="0.2">
      <c r="B628" s="243"/>
      <c r="C628" s="317"/>
      <c r="D628" s="321"/>
      <c r="E628" s="324"/>
      <c r="F628" s="914"/>
      <c r="G628" s="914"/>
      <c r="H628" s="914"/>
      <c r="I628" s="914"/>
      <c r="J628" s="914"/>
      <c r="K628" s="914"/>
      <c r="L628" s="914"/>
      <c r="M628" s="914"/>
      <c r="N628" s="915"/>
    </row>
    <row r="629" spans="2:23" ht="50.1" customHeight="1" x14ac:dyDescent="0.2">
      <c r="B629" s="243"/>
      <c r="C629" s="317"/>
      <c r="D629" s="324"/>
      <c r="E629" s="324"/>
      <c r="F629" s="872"/>
      <c r="G629" s="873"/>
      <c r="H629" s="873"/>
      <c r="I629" s="873"/>
      <c r="J629" s="873"/>
      <c r="K629" s="873"/>
      <c r="L629" s="873"/>
      <c r="M629" s="873"/>
      <c r="N629" s="874"/>
    </row>
    <row r="630" spans="2:23" ht="5.0999999999999996" customHeight="1" thickBot="1" x14ac:dyDescent="0.25">
      <c r="B630" s="243"/>
      <c r="C630" s="317"/>
      <c r="D630" s="321"/>
      <c r="E630" s="318"/>
      <c r="F630" s="318"/>
      <c r="G630" s="318"/>
      <c r="H630" s="318"/>
      <c r="I630" s="318"/>
      <c r="J630" s="318"/>
      <c r="K630" s="318"/>
      <c r="L630" s="318"/>
      <c r="M630" s="318"/>
      <c r="N630" s="319"/>
    </row>
    <row r="631" spans="2:23" ht="12.75" customHeight="1" x14ac:dyDescent="0.2">
      <c r="B631" s="243"/>
      <c r="C631" s="317"/>
      <c r="D631" s="321"/>
      <c r="E631" s="323"/>
      <c r="F631" s="916" t="str">
        <f>Translations!$C$210</f>
        <v>Referencia a archivos externos (si procede)</v>
      </c>
      <c r="G631" s="916"/>
      <c r="H631" s="916"/>
      <c r="I631" s="916"/>
      <c r="J631" s="916"/>
      <c r="K631" s="826"/>
      <c r="L631" s="826"/>
      <c r="M631" s="826"/>
      <c r="N631" s="826"/>
      <c r="W631" s="265" t="s">
        <v>163</v>
      </c>
    </row>
    <row r="632" spans="2:23" ht="5.0999999999999996" customHeight="1" x14ac:dyDescent="0.2">
      <c r="B632" s="243"/>
      <c r="C632" s="317"/>
      <c r="D632" s="321"/>
      <c r="E632" s="318"/>
      <c r="F632" s="318"/>
      <c r="G632" s="318"/>
      <c r="H632" s="318"/>
      <c r="I632" s="318"/>
      <c r="J632" s="318"/>
      <c r="K632" s="318"/>
      <c r="L632" s="318"/>
      <c r="M632" s="318"/>
      <c r="N632" s="319"/>
      <c r="W632" s="252"/>
    </row>
    <row r="633" spans="2:23" ht="55.5" customHeight="1" x14ac:dyDescent="0.2">
      <c r="B633" s="243"/>
      <c r="C633" s="317"/>
      <c r="D633" s="321" t="s">
        <v>33</v>
      </c>
      <c r="E633" s="932" t="str">
        <f>Translations!$C$258</f>
        <v>¿Se ha seguido el orden jerárquico?</v>
      </c>
      <c r="F633" s="932"/>
      <c r="G633" s="932"/>
      <c r="H633" s="933"/>
      <c r="I633" s="259"/>
      <c r="J633" s="559" t="str">
        <f>Translations!$C$259</f>
        <v xml:space="preserve"> De no ser así, ¿cuál ha sido el motivo?</v>
      </c>
      <c r="K633" s="852"/>
      <c r="L633" s="853"/>
      <c r="M633" s="853"/>
      <c r="N633" s="867"/>
      <c r="W633" s="257" t="b">
        <f>AND(I633&lt;&gt;"",I633=TRUE)</f>
        <v>0</v>
      </c>
    </row>
    <row r="634" spans="2:23" ht="5.0999999999999996" customHeight="1" x14ac:dyDescent="0.2">
      <c r="B634" s="243"/>
      <c r="C634" s="317"/>
      <c r="D634" s="318"/>
      <c r="E634" s="467"/>
      <c r="F634" s="467"/>
      <c r="G634" s="467"/>
      <c r="H634" s="467"/>
      <c r="I634" s="467"/>
      <c r="J634" s="467"/>
      <c r="K634" s="467"/>
      <c r="L634" s="467"/>
      <c r="M634" s="467"/>
      <c r="N634" s="468"/>
      <c r="V634" s="253"/>
      <c r="W634" s="252"/>
    </row>
    <row r="635" spans="2:23" ht="12.75" customHeight="1" x14ac:dyDescent="0.2">
      <c r="B635" s="243"/>
      <c r="C635" s="317"/>
      <c r="D635" s="330"/>
      <c r="E635" s="330"/>
      <c r="F635" s="904" t="str">
        <f>Translations!$C$264</f>
        <v>Más detalles sobre cualquier posible divergencia con respecto a la jerarquía establecida</v>
      </c>
      <c r="G635" s="904"/>
      <c r="H635" s="904"/>
      <c r="I635" s="904"/>
      <c r="J635" s="904"/>
      <c r="K635" s="904"/>
      <c r="L635" s="904"/>
      <c r="M635" s="904"/>
      <c r="N635" s="905"/>
      <c r="V635" s="253"/>
      <c r="W635" s="252"/>
    </row>
    <row r="636" spans="2:23" ht="25.5" customHeight="1" thickBot="1" x14ac:dyDescent="0.25">
      <c r="B636" s="243"/>
      <c r="C636" s="317"/>
      <c r="D636" s="330"/>
      <c r="E636" s="330"/>
      <c r="F636" s="872"/>
      <c r="G636" s="873"/>
      <c r="H636" s="873"/>
      <c r="I636" s="873"/>
      <c r="J636" s="873"/>
      <c r="K636" s="873"/>
      <c r="L636" s="873"/>
      <c r="M636" s="873"/>
      <c r="N636" s="874"/>
      <c r="V636" s="253"/>
      <c r="W636" s="267" t="b">
        <f>W633</f>
        <v>0</v>
      </c>
    </row>
    <row r="637" spans="2:23" ht="5.0999999999999996" customHeight="1" x14ac:dyDescent="0.2">
      <c r="B637" s="243"/>
      <c r="C637" s="317"/>
      <c r="D637" s="321"/>
      <c r="E637" s="318"/>
      <c r="F637" s="318"/>
      <c r="G637" s="318"/>
      <c r="H637" s="318"/>
      <c r="I637" s="318"/>
      <c r="J637" s="318"/>
      <c r="K637" s="318"/>
      <c r="L637" s="318"/>
      <c r="M637" s="318"/>
      <c r="N637" s="319"/>
      <c r="W637" s="253"/>
    </row>
    <row r="638" spans="2:23" ht="5.0999999999999996" customHeight="1" x14ac:dyDescent="0.2">
      <c r="B638" s="243"/>
      <c r="C638" s="314"/>
      <c r="D638" s="327"/>
      <c r="E638" s="315"/>
      <c r="F638" s="315"/>
      <c r="G638" s="315"/>
      <c r="H638" s="315"/>
      <c r="I638" s="315"/>
      <c r="J638" s="315"/>
      <c r="K638" s="315"/>
      <c r="L638" s="315"/>
      <c r="M638" s="315"/>
      <c r="N638" s="316"/>
    </row>
    <row r="639" spans="2:23" ht="12.75" customHeight="1" x14ac:dyDescent="0.2">
      <c r="B639" s="243"/>
      <c r="C639" s="317"/>
      <c r="D639" s="320" t="s">
        <v>322</v>
      </c>
      <c r="E639" s="943" t="str">
        <f>Translations!$C$354</f>
        <v>Calor medible importado a la subinstalación o exportado desde la subinstalación</v>
      </c>
      <c r="F639" s="943"/>
      <c r="G639" s="943"/>
      <c r="H639" s="943"/>
      <c r="I639" s="943"/>
      <c r="J639" s="943"/>
      <c r="K639" s="943"/>
      <c r="L639" s="943"/>
      <c r="M639" s="943"/>
      <c r="N639" s="944"/>
      <c r="S639" s="253"/>
      <c r="T639" s="253"/>
    </row>
    <row r="640" spans="2:23" ht="12.75" customHeight="1" x14ac:dyDescent="0.2">
      <c r="B640" s="243"/>
      <c r="C640" s="317"/>
      <c r="D640" s="321" t="s">
        <v>32</v>
      </c>
      <c r="E640" s="906" t="str">
        <f>Translations!$C$357</f>
        <v>¿Son los flujos de calor medible pertinentes para esta subinstalación?</v>
      </c>
      <c r="F640" s="906"/>
      <c r="G640" s="906"/>
      <c r="H640" s="906"/>
      <c r="I640" s="906"/>
      <c r="J640" s="906"/>
      <c r="K640" s="906"/>
      <c r="L640" s="906"/>
      <c r="M640" s="912"/>
      <c r="N640" s="912"/>
    </row>
    <row r="641" spans="1:23" ht="12.75" customHeight="1" x14ac:dyDescent="0.2">
      <c r="B641" s="243"/>
      <c r="C641" s="317"/>
      <c r="D641" s="321"/>
      <c r="E641" s="318"/>
      <c r="F641" s="318"/>
      <c r="G641" s="318"/>
      <c r="H641" s="318"/>
      <c r="I641" s="318"/>
      <c r="J641" s="847" t="str">
        <f>IF(I513="","",IF(AND(M640&lt;&gt;"",M640=FALSE),HYPERLINK(Q641,EUconst_MsgGoOn),""))</f>
        <v/>
      </c>
      <c r="K641" s="848"/>
      <c r="L641" s="848"/>
      <c r="M641" s="848"/>
      <c r="N641" s="849"/>
      <c r="P641" s="21" t="s">
        <v>170</v>
      </c>
      <c r="Q641" s="370" t="str">
        <f>"#"&amp;ADDRESS(ROW(D681),COLUMN(D681))</f>
        <v>#$D$681</v>
      </c>
    </row>
    <row r="642" spans="1:23" ht="5.0999999999999996" customHeight="1" x14ac:dyDescent="0.2">
      <c r="B642" s="243"/>
      <c r="C642" s="317"/>
      <c r="D642" s="321"/>
      <c r="E642" s="321"/>
      <c r="F642" s="321"/>
      <c r="G642" s="321"/>
      <c r="H642" s="321"/>
      <c r="I642" s="321"/>
      <c r="J642" s="321"/>
      <c r="K642" s="321"/>
      <c r="L642" s="321"/>
      <c r="M642" s="321"/>
      <c r="N642" s="328"/>
      <c r="P642" s="21"/>
    </row>
    <row r="643" spans="1:23" ht="12.75" customHeight="1" x14ac:dyDescent="0.2">
      <c r="B643" s="243"/>
      <c r="C643" s="317"/>
      <c r="D643" s="321" t="s">
        <v>33</v>
      </c>
      <c r="E643" s="906" t="str">
        <f>Translations!$C$249</f>
        <v>Información sobre la metodología empleada</v>
      </c>
      <c r="F643" s="906"/>
      <c r="G643" s="906"/>
      <c r="H643" s="906"/>
      <c r="I643" s="906"/>
      <c r="J643" s="906"/>
      <c r="K643" s="906"/>
      <c r="L643" s="906"/>
      <c r="M643" s="906"/>
      <c r="N643" s="907"/>
    </row>
    <row r="644" spans="1:23" ht="25.5" customHeight="1" thickBot="1" x14ac:dyDescent="0.25">
      <c r="B644" s="243"/>
      <c r="C644" s="317"/>
      <c r="D644" s="318"/>
      <c r="E644" s="318"/>
      <c r="F644" s="318"/>
      <c r="G644" s="318"/>
      <c r="H644" s="318"/>
      <c r="I644" s="908" t="str">
        <f>Translations!$C$254</f>
        <v>Fuente de datos</v>
      </c>
      <c r="J644" s="908"/>
      <c r="K644" s="908" t="str">
        <f>Translations!$C$255</f>
        <v>Otra fuente de datos (si procede)</v>
      </c>
      <c r="L644" s="908"/>
      <c r="M644" s="908" t="str">
        <f>Translations!$C$255</f>
        <v>Otra fuente de datos (si procede)</v>
      </c>
      <c r="N644" s="908"/>
      <c r="W644" s="244" t="s">
        <v>163</v>
      </c>
    </row>
    <row r="645" spans="1:23" ht="12.75" customHeight="1" x14ac:dyDescent="0.2">
      <c r="B645" s="243"/>
      <c r="C645" s="317"/>
      <c r="D645" s="321"/>
      <c r="E645" s="323" t="s">
        <v>302</v>
      </c>
      <c r="F645" s="893" t="str">
        <f>Translations!$C$359</f>
        <v>Calor medible importado</v>
      </c>
      <c r="G645" s="893"/>
      <c r="H645" s="894"/>
      <c r="I645" s="884"/>
      <c r="J645" s="885"/>
      <c r="K645" s="879"/>
      <c r="L645" s="883"/>
      <c r="M645" s="879"/>
      <c r="N645" s="880"/>
      <c r="W645" s="250" t="b">
        <f>AND(M640&lt;&gt;"",M640=FALSE)</f>
        <v>0</v>
      </c>
    </row>
    <row r="646" spans="1:23" ht="12.75" customHeight="1" x14ac:dyDescent="0.2">
      <c r="B646" s="243"/>
      <c r="C646" s="317"/>
      <c r="D646" s="321"/>
      <c r="E646" s="323" t="s">
        <v>303</v>
      </c>
      <c r="F646" s="895" t="str">
        <f>Translations!$C$360</f>
        <v>Calor medible procedente de pasta de papel</v>
      </c>
      <c r="G646" s="895"/>
      <c r="H646" s="896"/>
      <c r="I646" s="897"/>
      <c r="J646" s="898"/>
      <c r="K646" s="899"/>
      <c r="L646" s="900"/>
      <c r="M646" s="899"/>
      <c r="N646" s="901"/>
      <c r="W646" s="251" t="b">
        <f>W645</f>
        <v>0</v>
      </c>
    </row>
    <row r="647" spans="1:23" ht="12.75" customHeight="1" x14ac:dyDescent="0.2">
      <c r="B647" s="243"/>
      <c r="C647" s="317"/>
      <c r="D647" s="321"/>
      <c r="E647" s="323" t="s">
        <v>304</v>
      </c>
      <c r="F647" s="895" t="str">
        <f>Translations!$C$361</f>
        <v>Calor medible procedente de ácido nítrico</v>
      </c>
      <c r="G647" s="895"/>
      <c r="H647" s="896"/>
      <c r="I647" s="897"/>
      <c r="J647" s="898"/>
      <c r="K647" s="899"/>
      <c r="L647" s="900"/>
      <c r="M647" s="899"/>
      <c r="N647" s="901"/>
      <c r="W647" s="251" t="b">
        <f>W646</f>
        <v>0</v>
      </c>
    </row>
    <row r="648" spans="1:23" ht="12.75" customHeight="1" x14ac:dyDescent="0.2">
      <c r="B648" s="243"/>
      <c r="C648" s="317"/>
      <c r="D648" s="321"/>
      <c r="E648" s="323" t="s">
        <v>305</v>
      </c>
      <c r="F648" s="902" t="str">
        <f>Translations!$C$362</f>
        <v>Calor medible exportado</v>
      </c>
      <c r="G648" s="902"/>
      <c r="H648" s="903"/>
      <c r="I648" s="860"/>
      <c r="J648" s="861"/>
      <c r="K648" s="862"/>
      <c r="L648" s="863"/>
      <c r="M648" s="862"/>
      <c r="N648" s="864"/>
      <c r="W648" s="251" t="b">
        <f>W647</f>
        <v>0</v>
      </c>
    </row>
    <row r="649" spans="1:23" ht="12.75" customHeight="1" x14ac:dyDescent="0.2">
      <c r="B649" s="243"/>
      <c r="C649" s="317"/>
      <c r="D649" s="321"/>
      <c r="E649" s="323" t="s">
        <v>306</v>
      </c>
      <c r="F649" s="910" t="str">
        <f>Translations!$C$274</f>
        <v>Flujos de calor medible neto</v>
      </c>
      <c r="G649" s="910"/>
      <c r="H649" s="911"/>
      <c r="I649" s="852"/>
      <c r="J649" s="853"/>
      <c r="K649" s="854"/>
      <c r="L649" s="855"/>
      <c r="M649" s="854"/>
      <c r="N649" s="871"/>
      <c r="W649" s="251" t="b">
        <f>W648</f>
        <v>0</v>
      </c>
    </row>
    <row r="650" spans="1:23" ht="5.0999999999999996" customHeight="1" x14ac:dyDescent="0.2">
      <c r="B650" s="243"/>
      <c r="C650" s="317"/>
      <c r="D650" s="321"/>
      <c r="E650" s="318"/>
      <c r="F650" s="318"/>
      <c r="G650" s="318"/>
      <c r="H650" s="318"/>
      <c r="I650" s="318"/>
      <c r="J650" s="318"/>
      <c r="K650" s="318"/>
      <c r="L650" s="318"/>
      <c r="M650" s="318"/>
      <c r="N650" s="319"/>
      <c r="W650" s="252"/>
    </row>
    <row r="651" spans="1:23" ht="12.75" customHeight="1" x14ac:dyDescent="0.2">
      <c r="B651" s="243"/>
      <c r="C651" s="317"/>
      <c r="D651" s="321"/>
      <c r="E651" s="323" t="s">
        <v>306</v>
      </c>
      <c r="F651" s="904" t="str">
        <f>Translations!$C$257</f>
        <v>Descripción de la metodología aplicada</v>
      </c>
      <c r="G651" s="904"/>
      <c r="H651" s="904"/>
      <c r="I651" s="904"/>
      <c r="J651" s="904"/>
      <c r="K651" s="904"/>
      <c r="L651" s="904"/>
      <c r="M651" s="904"/>
      <c r="N651" s="905"/>
      <c r="W651" s="252"/>
    </row>
    <row r="652" spans="1:23" ht="5.0999999999999996" customHeight="1" x14ac:dyDescent="0.2">
      <c r="B652" s="243"/>
      <c r="C652" s="317"/>
      <c r="D652" s="318"/>
      <c r="E652" s="322"/>
      <c r="F652" s="212"/>
      <c r="G652" s="470"/>
      <c r="H652" s="470"/>
      <c r="I652" s="470"/>
      <c r="J652" s="470"/>
      <c r="K652" s="470"/>
      <c r="L652" s="470"/>
      <c r="M652" s="470"/>
      <c r="N652" s="471"/>
      <c r="W652" s="252"/>
    </row>
    <row r="653" spans="1:23" ht="12.75" customHeight="1" x14ac:dyDescent="0.2">
      <c r="B653" s="243"/>
      <c r="C653" s="317"/>
      <c r="D653" s="321"/>
      <c r="E653" s="323"/>
      <c r="F653" s="913" t="str">
        <f>IF(I513&lt;&gt;"",HYPERLINK("#" &amp; Q653,EUConst_MsgDescription),"")</f>
        <v/>
      </c>
      <c r="G653" s="887"/>
      <c r="H653" s="887"/>
      <c r="I653" s="887"/>
      <c r="J653" s="887"/>
      <c r="K653" s="887"/>
      <c r="L653" s="887"/>
      <c r="M653" s="887"/>
      <c r="N653" s="888"/>
      <c r="P653" s="21" t="s">
        <v>170</v>
      </c>
      <c r="Q653" s="370" t="str">
        <f>"#"&amp;ADDRESS(ROW($C$10),COLUMN($C$10))</f>
        <v>#$C$10</v>
      </c>
      <c r="W653" s="252"/>
    </row>
    <row r="654" spans="1:23" ht="5.0999999999999996" customHeight="1" x14ac:dyDescent="0.2">
      <c r="C654" s="317"/>
      <c r="D654" s="321"/>
      <c r="E654" s="324"/>
      <c r="F654" s="914"/>
      <c r="G654" s="914"/>
      <c r="H654" s="914"/>
      <c r="I654" s="914"/>
      <c r="J654" s="914"/>
      <c r="K654" s="914"/>
      <c r="L654" s="914"/>
      <c r="M654" s="914"/>
      <c r="N654" s="915"/>
      <c r="W654" s="252"/>
    </row>
    <row r="655" spans="1:23" s="248" customFormat="1" ht="50.1" customHeight="1" x14ac:dyDescent="0.2">
      <c r="A655" s="253"/>
      <c r="B655" s="11"/>
      <c r="C655" s="317"/>
      <c r="D655" s="324"/>
      <c r="E655" s="324"/>
      <c r="F655" s="872"/>
      <c r="G655" s="873"/>
      <c r="H655" s="873"/>
      <c r="I655" s="873"/>
      <c r="J655" s="873"/>
      <c r="K655" s="873"/>
      <c r="L655" s="873"/>
      <c r="M655" s="873"/>
      <c r="N655" s="874"/>
      <c r="O655" s="35"/>
      <c r="P655" s="253"/>
      <c r="Q655" s="253"/>
      <c r="R655" s="253"/>
      <c r="S655" s="244"/>
      <c r="T655" s="244"/>
      <c r="U655" s="253"/>
      <c r="V655" s="253"/>
      <c r="W655" s="254" t="b">
        <f>W649</f>
        <v>0</v>
      </c>
    </row>
    <row r="656" spans="1:23" ht="5.0999999999999996" customHeight="1" x14ac:dyDescent="0.2">
      <c r="C656" s="317"/>
      <c r="D656" s="321"/>
      <c r="E656" s="318"/>
      <c r="F656" s="318"/>
      <c r="G656" s="318"/>
      <c r="H656" s="318"/>
      <c r="I656" s="318"/>
      <c r="J656" s="318"/>
      <c r="K656" s="318"/>
      <c r="L656" s="318"/>
      <c r="M656" s="318"/>
      <c r="N656" s="319"/>
      <c r="W656" s="252"/>
    </row>
    <row r="657" spans="1:23" ht="12.75" customHeight="1" x14ac:dyDescent="0.2">
      <c r="C657" s="317"/>
      <c r="D657" s="321"/>
      <c r="E657" s="323"/>
      <c r="F657" s="916" t="str">
        <f>Translations!$C$210</f>
        <v>Referencia a archivos externos (si procede)</v>
      </c>
      <c r="G657" s="916"/>
      <c r="H657" s="916"/>
      <c r="I657" s="916"/>
      <c r="J657" s="916"/>
      <c r="K657" s="826"/>
      <c r="L657" s="826"/>
      <c r="M657" s="826"/>
      <c r="N657" s="826"/>
      <c r="W657" s="254" t="b">
        <f>W655</f>
        <v>0</v>
      </c>
    </row>
    <row r="658" spans="1:23" ht="5.0999999999999996" customHeight="1" x14ac:dyDescent="0.2">
      <c r="C658" s="317"/>
      <c r="D658" s="321"/>
      <c r="E658" s="318"/>
      <c r="F658" s="318"/>
      <c r="G658" s="318"/>
      <c r="H658" s="318"/>
      <c r="I658" s="318"/>
      <c r="J658" s="318"/>
      <c r="K658" s="318"/>
      <c r="L658" s="318"/>
      <c r="M658" s="318"/>
      <c r="N658" s="319"/>
      <c r="V658" s="253"/>
      <c r="W658" s="252"/>
    </row>
    <row r="659" spans="1:23" ht="60" customHeight="1" x14ac:dyDescent="0.2">
      <c r="C659" s="317"/>
      <c r="D659" s="321" t="s">
        <v>34</v>
      </c>
      <c r="E659" s="932" t="str">
        <f>Translations!$C$258</f>
        <v>¿Se ha seguido el orden jerárquico?</v>
      </c>
      <c r="F659" s="932"/>
      <c r="G659" s="932"/>
      <c r="H659" s="933"/>
      <c r="I659" s="259"/>
      <c r="J659" s="559" t="str">
        <f>Translations!$C$259</f>
        <v xml:space="preserve"> De no ser así, ¿cuál ha sido el motivo?</v>
      </c>
      <c r="K659" s="852"/>
      <c r="L659" s="853"/>
      <c r="M659" s="853"/>
      <c r="N659" s="867"/>
      <c r="V659" s="256" t="b">
        <f>W657</f>
        <v>0</v>
      </c>
      <c r="W659" s="257" t="b">
        <f>OR(W655,AND(I659&lt;&gt;"",I659=TRUE))</f>
        <v>0</v>
      </c>
    </row>
    <row r="660" spans="1:23" ht="5.0999999999999996" customHeight="1" x14ac:dyDescent="0.2">
      <c r="C660" s="317"/>
      <c r="D660" s="318"/>
      <c r="E660" s="467"/>
      <c r="F660" s="467"/>
      <c r="G660" s="467"/>
      <c r="H660" s="467"/>
      <c r="I660" s="467"/>
      <c r="J660" s="467"/>
      <c r="K660" s="467"/>
      <c r="L660" s="467"/>
      <c r="M660" s="467"/>
      <c r="N660" s="468"/>
      <c r="V660" s="253"/>
      <c r="W660" s="252"/>
    </row>
    <row r="661" spans="1:23" ht="12.75" customHeight="1" x14ac:dyDescent="0.2">
      <c r="C661" s="317"/>
      <c r="D661" s="330"/>
      <c r="E661" s="330"/>
      <c r="F661" s="904" t="str">
        <f>Translations!$C$264</f>
        <v>Más detalles sobre cualquier posible divergencia con respecto a la jerarquía establecida</v>
      </c>
      <c r="G661" s="904"/>
      <c r="H661" s="904"/>
      <c r="I661" s="904"/>
      <c r="J661" s="904"/>
      <c r="K661" s="904"/>
      <c r="L661" s="904"/>
      <c r="M661" s="904"/>
      <c r="N661" s="905"/>
      <c r="V661" s="253"/>
      <c r="W661" s="252"/>
    </row>
    <row r="662" spans="1:23" ht="25.5" customHeight="1" x14ac:dyDescent="0.2">
      <c r="C662" s="317"/>
      <c r="D662" s="330"/>
      <c r="E662" s="330"/>
      <c r="F662" s="872"/>
      <c r="G662" s="873"/>
      <c r="H662" s="873"/>
      <c r="I662" s="873"/>
      <c r="J662" s="873"/>
      <c r="K662" s="873"/>
      <c r="L662" s="873"/>
      <c r="M662" s="873"/>
      <c r="N662" s="874"/>
      <c r="V662" s="253"/>
      <c r="W662" s="254" t="b">
        <f>W659</f>
        <v>0</v>
      </c>
    </row>
    <row r="663" spans="1:23" ht="5.0999999999999996" customHeight="1" x14ac:dyDescent="0.2">
      <c r="C663" s="317"/>
      <c r="D663" s="318"/>
      <c r="E663" s="467"/>
      <c r="F663" s="467"/>
      <c r="G663" s="467"/>
      <c r="H663" s="467"/>
      <c r="I663" s="467"/>
      <c r="J663" s="467"/>
      <c r="K663" s="467"/>
      <c r="L663" s="467"/>
      <c r="M663" s="467"/>
      <c r="N663" s="468"/>
      <c r="V663" s="253"/>
      <c r="W663" s="252"/>
    </row>
    <row r="664" spans="1:23" ht="12.75" customHeight="1" x14ac:dyDescent="0.2">
      <c r="C664" s="317"/>
      <c r="D664" s="321" t="s">
        <v>35</v>
      </c>
      <c r="E664" s="906" t="str">
        <f>Translations!$C$363</f>
        <v>Descripción de la metodología empleada para determinar los factores de emisiones atribuibles pertinentes de conformidad con el anexo VII, secciones 10.1.2 y 10.1.3, de las FAR.</v>
      </c>
      <c r="F664" s="906"/>
      <c r="G664" s="906"/>
      <c r="H664" s="906"/>
      <c r="I664" s="906"/>
      <c r="J664" s="906"/>
      <c r="K664" s="906"/>
      <c r="L664" s="906"/>
      <c r="M664" s="906"/>
      <c r="N664" s="907"/>
      <c r="V664" s="253"/>
      <c r="W664" s="252"/>
    </row>
    <row r="665" spans="1:23" ht="5.0999999999999996" customHeight="1" x14ac:dyDescent="0.2">
      <c r="C665" s="317"/>
      <c r="D665" s="318"/>
      <c r="E665" s="322"/>
      <c r="F665" s="212"/>
      <c r="G665" s="470"/>
      <c r="H665" s="470"/>
      <c r="I665" s="470"/>
      <c r="J665" s="470"/>
      <c r="K665" s="470"/>
      <c r="L665" s="470"/>
      <c r="M665" s="470"/>
      <c r="N665" s="471"/>
      <c r="W665" s="252"/>
    </row>
    <row r="666" spans="1:23" ht="12.75" customHeight="1" x14ac:dyDescent="0.2">
      <c r="C666" s="317"/>
      <c r="D666" s="321"/>
      <c r="E666" s="323"/>
      <c r="F666" s="913" t="str">
        <f>IF(I513&lt;&gt;"",HYPERLINK("#" &amp; Q666,EUConst_MsgDescription),"")</f>
        <v/>
      </c>
      <c r="G666" s="887"/>
      <c r="H666" s="887"/>
      <c r="I666" s="887"/>
      <c r="J666" s="887"/>
      <c r="K666" s="887"/>
      <c r="L666" s="887"/>
      <c r="M666" s="887"/>
      <c r="N666" s="888"/>
      <c r="P666" s="21" t="s">
        <v>170</v>
      </c>
      <c r="Q666" s="370" t="str">
        <f>"#"&amp;ADDRESS(ROW($C$10),COLUMN($C$10))</f>
        <v>#$C$10</v>
      </c>
      <c r="W666" s="252"/>
    </row>
    <row r="667" spans="1:23" ht="5.0999999999999996" customHeight="1" x14ac:dyDescent="0.2">
      <c r="C667" s="317"/>
      <c r="D667" s="321"/>
      <c r="E667" s="324"/>
      <c r="F667" s="914"/>
      <c r="G667" s="914"/>
      <c r="H667" s="914"/>
      <c r="I667" s="914"/>
      <c r="J667" s="914"/>
      <c r="K667" s="914"/>
      <c r="L667" s="914"/>
      <c r="M667" s="914"/>
      <c r="N667" s="915"/>
      <c r="W667" s="252"/>
    </row>
    <row r="668" spans="1:23" s="248" customFormat="1" ht="50.1" customHeight="1" x14ac:dyDescent="0.2">
      <c r="A668" s="253"/>
      <c r="B668" s="11"/>
      <c r="C668" s="317"/>
      <c r="D668" s="330"/>
      <c r="E668" s="331"/>
      <c r="F668" s="872"/>
      <c r="G668" s="873"/>
      <c r="H668" s="873"/>
      <c r="I668" s="873"/>
      <c r="J668" s="873"/>
      <c r="K668" s="873"/>
      <c r="L668" s="873"/>
      <c r="M668" s="873"/>
      <c r="N668" s="874"/>
      <c r="O668" s="35"/>
      <c r="P668" s="268"/>
      <c r="Q668" s="244"/>
      <c r="R668" s="253"/>
      <c r="S668" s="244"/>
      <c r="T668" s="244"/>
      <c r="U668" s="253"/>
      <c r="V668" s="253"/>
      <c r="W668" s="254" t="b">
        <f>W657</f>
        <v>0</v>
      </c>
    </row>
    <row r="669" spans="1:23" ht="5.0999999999999996" customHeight="1" x14ac:dyDescent="0.2">
      <c r="C669" s="317"/>
      <c r="D669" s="321"/>
      <c r="E669" s="318"/>
      <c r="F669" s="318"/>
      <c r="G669" s="318"/>
      <c r="H669" s="318"/>
      <c r="I669" s="318"/>
      <c r="J669" s="318"/>
      <c r="K669" s="318"/>
      <c r="L669" s="318"/>
      <c r="M669" s="318"/>
      <c r="N669" s="319"/>
      <c r="W669" s="252"/>
    </row>
    <row r="670" spans="1:23" ht="12.75" customHeight="1" x14ac:dyDescent="0.2">
      <c r="C670" s="317"/>
      <c r="D670" s="321"/>
      <c r="E670" s="323"/>
      <c r="F670" s="916" t="str">
        <f>Translations!$C$210</f>
        <v>Referencia a archivos externos (si procede)</v>
      </c>
      <c r="G670" s="916"/>
      <c r="H670" s="916"/>
      <c r="I670" s="916"/>
      <c r="J670" s="916"/>
      <c r="K670" s="826"/>
      <c r="L670" s="826"/>
      <c r="M670" s="826"/>
      <c r="N670" s="826"/>
      <c r="W670" s="254" t="b">
        <f>W668</f>
        <v>0</v>
      </c>
    </row>
    <row r="671" spans="1:23" ht="5.0999999999999996" customHeight="1" x14ac:dyDescent="0.2">
      <c r="C671" s="317"/>
      <c r="D671" s="318"/>
      <c r="E671" s="467"/>
      <c r="F671" s="467"/>
      <c r="G671" s="467"/>
      <c r="H671" s="467"/>
      <c r="I671" s="467"/>
      <c r="J671" s="467"/>
      <c r="K671" s="467"/>
      <c r="L671" s="467"/>
      <c r="M671" s="467"/>
      <c r="N671" s="468"/>
      <c r="R671" s="253"/>
      <c r="V671" s="253"/>
      <c r="W671" s="252"/>
    </row>
    <row r="672" spans="1:23" ht="12.75" customHeight="1" x14ac:dyDescent="0.2">
      <c r="C672" s="317"/>
      <c r="D672" s="321" t="s">
        <v>36</v>
      </c>
      <c r="E672" s="906" t="str">
        <f>Translations!$C$366</f>
        <v>¿Son pertinentes los flujos de calor medible importados desde subinstalaciones productoras de pasta de papel?</v>
      </c>
      <c r="F672" s="906"/>
      <c r="G672" s="906"/>
      <c r="H672" s="906"/>
      <c r="I672" s="906"/>
      <c r="J672" s="906"/>
      <c r="K672" s="906"/>
      <c r="L672" s="906"/>
      <c r="M672" s="912"/>
      <c r="N672" s="912"/>
      <c r="R672" s="253"/>
      <c r="V672" s="253"/>
      <c r="W672" s="254" t="b">
        <f>W670</f>
        <v>0</v>
      </c>
    </row>
    <row r="673" spans="2:23" ht="5.0999999999999996" customHeight="1" x14ac:dyDescent="0.2">
      <c r="C673" s="317"/>
      <c r="D673" s="318"/>
      <c r="E673" s="467"/>
      <c r="F673" s="467"/>
      <c r="G673" s="467"/>
      <c r="H673" s="467"/>
      <c r="I673" s="467"/>
      <c r="J673" s="467"/>
      <c r="K673" s="467"/>
      <c r="L673" s="467"/>
      <c r="M673" s="467"/>
      <c r="N673" s="468"/>
      <c r="R673" s="253"/>
      <c r="V673" s="253"/>
      <c r="W673" s="252"/>
    </row>
    <row r="674" spans="2:23" ht="12.75" customHeight="1" x14ac:dyDescent="0.2">
      <c r="C674" s="317"/>
      <c r="D674" s="318"/>
      <c r="E674" s="318"/>
      <c r="F674" s="904" t="str">
        <f>Translations!$C$257</f>
        <v>Descripción de la metodología aplicada</v>
      </c>
      <c r="G674" s="904"/>
      <c r="H674" s="904"/>
      <c r="I674" s="904"/>
      <c r="J674" s="904"/>
      <c r="K674" s="904"/>
      <c r="L674" s="904"/>
      <c r="M674" s="904"/>
      <c r="N674" s="905"/>
      <c r="R674" s="253"/>
      <c r="V674" s="253"/>
      <c r="W674" s="252"/>
    </row>
    <row r="675" spans="2:23" ht="5.0999999999999996" customHeight="1" x14ac:dyDescent="0.2">
      <c r="C675" s="317"/>
      <c r="D675" s="318"/>
      <c r="E675" s="467"/>
      <c r="F675" s="467"/>
      <c r="G675" s="467"/>
      <c r="H675" s="467"/>
      <c r="I675" s="467"/>
      <c r="J675" s="467"/>
      <c r="K675" s="467"/>
      <c r="L675" s="467"/>
      <c r="M675" s="467"/>
      <c r="N675" s="468"/>
      <c r="R675" s="253"/>
      <c r="V675" s="253"/>
      <c r="W675" s="252"/>
    </row>
    <row r="676" spans="2:23" ht="12.75" customHeight="1" x14ac:dyDescent="0.2">
      <c r="C676" s="317"/>
      <c r="D676" s="321"/>
      <c r="E676" s="323"/>
      <c r="F676" s="913" t="str">
        <f>IF(I513&lt;&gt;"",HYPERLINK("#" &amp; Q676,EUConst_MsgDescription),"")</f>
        <v/>
      </c>
      <c r="G676" s="887"/>
      <c r="H676" s="887"/>
      <c r="I676" s="887"/>
      <c r="J676" s="887"/>
      <c r="K676" s="887"/>
      <c r="L676" s="887"/>
      <c r="M676" s="887"/>
      <c r="N676" s="888"/>
      <c r="P676" s="21" t="s">
        <v>170</v>
      </c>
      <c r="Q676" s="370" t="str">
        <f>"#"&amp;ADDRESS(ROW($C$10),COLUMN($C$10))</f>
        <v>#$C$10</v>
      </c>
      <c r="W676" s="252"/>
    </row>
    <row r="677" spans="2:23" ht="5.0999999999999996" customHeight="1" x14ac:dyDescent="0.2">
      <c r="C677" s="317"/>
      <c r="D677" s="321"/>
      <c r="E677" s="324"/>
      <c r="F677" s="914"/>
      <c r="G677" s="914"/>
      <c r="H677" s="914"/>
      <c r="I677" s="914"/>
      <c r="J677" s="914"/>
      <c r="K677" s="914"/>
      <c r="L677" s="914"/>
      <c r="M677" s="914"/>
      <c r="N677" s="915"/>
      <c r="W677" s="252"/>
    </row>
    <row r="678" spans="2:23" ht="50.1" customHeight="1" thickBot="1" x14ac:dyDescent="0.25">
      <c r="C678" s="317"/>
      <c r="D678" s="318"/>
      <c r="E678" s="318"/>
      <c r="F678" s="872"/>
      <c r="G678" s="873"/>
      <c r="H678" s="873"/>
      <c r="I678" s="873"/>
      <c r="J678" s="873"/>
      <c r="K678" s="873"/>
      <c r="L678" s="873"/>
      <c r="M678" s="873"/>
      <c r="N678" s="874"/>
      <c r="R678" s="253"/>
      <c r="V678" s="253"/>
      <c r="W678" s="269" t="b">
        <f>OR(W672,AND(M672&lt;&gt;"",M672=FALSE))</f>
        <v>0</v>
      </c>
    </row>
    <row r="679" spans="2:23" ht="5.0999999999999996" customHeight="1" x14ac:dyDescent="0.2">
      <c r="C679" s="317"/>
      <c r="D679" s="321"/>
      <c r="E679" s="318"/>
      <c r="F679" s="318"/>
      <c r="G679" s="318"/>
      <c r="H679" s="318"/>
      <c r="I679" s="318"/>
      <c r="J679" s="318"/>
      <c r="K679" s="318"/>
      <c r="L679" s="318"/>
      <c r="M679" s="318"/>
      <c r="N679" s="319"/>
    </row>
    <row r="680" spans="2:23" ht="5.0999999999999996" customHeight="1" x14ac:dyDescent="0.2">
      <c r="B680" s="243"/>
      <c r="C680" s="314"/>
      <c r="D680" s="327"/>
      <c r="E680" s="315"/>
      <c r="F680" s="315"/>
      <c r="G680" s="315"/>
      <c r="H680" s="315"/>
      <c r="I680" s="315"/>
      <c r="J680" s="315"/>
      <c r="K680" s="315"/>
      <c r="L680" s="315"/>
      <c r="M680" s="315"/>
      <c r="N680" s="316"/>
    </row>
    <row r="681" spans="2:23" ht="12.75" customHeight="1" x14ac:dyDescent="0.2">
      <c r="B681" s="243"/>
      <c r="C681" s="317"/>
      <c r="D681" s="320" t="s">
        <v>323</v>
      </c>
      <c r="E681" s="943" t="str">
        <f>Translations!$C$367</f>
        <v>Balance de gases residuales para esta subinstalación</v>
      </c>
      <c r="F681" s="943"/>
      <c r="G681" s="943"/>
      <c r="H681" s="943"/>
      <c r="I681" s="943"/>
      <c r="J681" s="943"/>
      <c r="K681" s="943"/>
      <c r="L681" s="943"/>
      <c r="M681" s="943"/>
      <c r="N681" s="944"/>
    </row>
    <row r="682" spans="2:23" ht="12.75" customHeight="1" x14ac:dyDescent="0.2">
      <c r="B682" s="243"/>
      <c r="C682" s="317"/>
      <c r="D682" s="321" t="s">
        <v>32</v>
      </c>
      <c r="E682" s="906" t="str">
        <f>Translations!$C$370</f>
        <v>¿Son pertinentes los gases residuales para esta subinstalación?</v>
      </c>
      <c r="F682" s="906"/>
      <c r="G682" s="906"/>
      <c r="H682" s="906"/>
      <c r="I682" s="906"/>
      <c r="J682" s="906"/>
      <c r="K682" s="906"/>
      <c r="L682" s="906"/>
      <c r="M682" s="912"/>
      <c r="N682" s="912"/>
    </row>
    <row r="683" spans="2:23" ht="12.75" customHeight="1" x14ac:dyDescent="0.2">
      <c r="B683" s="243"/>
      <c r="C683" s="317"/>
      <c r="D683" s="321"/>
      <c r="E683" s="318"/>
      <c r="F683" s="318"/>
      <c r="G683" s="318"/>
      <c r="H683" s="318"/>
      <c r="I683" s="318"/>
      <c r="J683" s="847" t="str">
        <f>IF(I513="","",IF(AND(M682&lt;&gt;"",M682=FALSE),HYPERLINK(Q683,EUconst_MsgGoOn),""))</f>
        <v/>
      </c>
      <c r="K683" s="848"/>
      <c r="L683" s="848"/>
      <c r="M683" s="848"/>
      <c r="N683" s="849"/>
      <c r="P683" s="21" t="s">
        <v>170</v>
      </c>
      <c r="Q683" s="370" t="str">
        <f>"#JUMP_F"&amp;P513+1</f>
        <v>#JUMP_F2</v>
      </c>
    </row>
    <row r="684" spans="2:23" ht="5.0999999999999996" customHeight="1" x14ac:dyDescent="0.2">
      <c r="B684" s="243"/>
      <c r="C684" s="317"/>
      <c r="D684" s="321"/>
      <c r="E684" s="318"/>
      <c r="F684" s="318"/>
      <c r="G684" s="318"/>
      <c r="H684" s="318"/>
      <c r="I684" s="318"/>
      <c r="J684" s="318"/>
      <c r="K684" s="318"/>
      <c r="L684" s="318"/>
      <c r="M684" s="318"/>
      <c r="N684" s="319"/>
    </row>
    <row r="685" spans="2:23" ht="12.75" customHeight="1" x14ac:dyDescent="0.2">
      <c r="B685" s="243"/>
      <c r="C685" s="317"/>
      <c r="D685" s="321" t="s">
        <v>33</v>
      </c>
      <c r="E685" s="906" t="str">
        <f>Translations!$C$249</f>
        <v>Información sobre la metodología empleada</v>
      </c>
      <c r="F685" s="906"/>
      <c r="G685" s="906"/>
      <c r="H685" s="906"/>
      <c r="I685" s="906"/>
      <c r="J685" s="906"/>
      <c r="K685" s="906"/>
      <c r="L685" s="906"/>
      <c r="M685" s="906"/>
      <c r="N685" s="907"/>
    </row>
    <row r="686" spans="2:23" ht="25.5" customHeight="1" thickBot="1" x14ac:dyDescent="0.25">
      <c r="B686" s="243"/>
      <c r="C686" s="317"/>
      <c r="D686" s="318"/>
      <c r="E686" s="318"/>
      <c r="F686" s="335"/>
      <c r="G686" s="318"/>
      <c r="H686" s="318"/>
      <c r="I686" s="908" t="str">
        <f>Translations!$C$254</f>
        <v>Fuente de datos</v>
      </c>
      <c r="J686" s="908"/>
      <c r="K686" s="908" t="str">
        <f>Translations!$C$255</f>
        <v>Otra fuente de datos (si procede)</v>
      </c>
      <c r="L686" s="908"/>
      <c r="M686" s="908" t="str">
        <f>Translations!$C$255</f>
        <v>Otra fuente de datos (si procede)</v>
      </c>
      <c r="N686" s="908"/>
      <c r="W686" s="244" t="s">
        <v>163</v>
      </c>
    </row>
    <row r="687" spans="2:23" ht="12.75" customHeight="1" x14ac:dyDescent="0.2">
      <c r="B687" s="243"/>
      <c r="C687" s="317"/>
      <c r="D687" s="321"/>
      <c r="E687" s="323" t="s">
        <v>302</v>
      </c>
      <c r="F687" s="893" t="str">
        <f>Translations!$C$374</f>
        <v>Gases residuales producidos</v>
      </c>
      <c r="G687" s="893"/>
      <c r="H687" s="894"/>
      <c r="I687" s="884"/>
      <c r="J687" s="885"/>
      <c r="K687" s="879"/>
      <c r="L687" s="883"/>
      <c r="M687" s="879"/>
      <c r="N687" s="880"/>
      <c r="W687" s="250" t="b">
        <f>AND(M682&lt;&gt;"",M682=FALSE)</f>
        <v>0</v>
      </c>
    </row>
    <row r="688" spans="2:23" ht="12.75" customHeight="1" x14ac:dyDescent="0.2">
      <c r="B688" s="243"/>
      <c r="C688" s="317"/>
      <c r="D688" s="321"/>
      <c r="E688" s="323" t="s">
        <v>303</v>
      </c>
      <c r="F688" s="895" t="str">
        <f>Translations!$C$256</f>
        <v>Contenido energético</v>
      </c>
      <c r="G688" s="895"/>
      <c r="H688" s="896"/>
      <c r="I688" s="897"/>
      <c r="J688" s="898"/>
      <c r="K688" s="899"/>
      <c r="L688" s="900"/>
      <c r="M688" s="899"/>
      <c r="N688" s="901"/>
      <c r="W688" s="251" t="b">
        <f>W687</f>
        <v>0</v>
      </c>
    </row>
    <row r="689" spans="2:23" ht="12.75" customHeight="1" x14ac:dyDescent="0.2">
      <c r="B689" s="243"/>
      <c r="C689" s="317"/>
      <c r="D689" s="321"/>
      <c r="E689" s="323" t="s">
        <v>304</v>
      </c>
      <c r="F689" s="902" t="str">
        <f>Translations!$C$375</f>
        <v>Factor de emisión</v>
      </c>
      <c r="G689" s="902"/>
      <c r="H689" s="903"/>
      <c r="I689" s="860"/>
      <c r="J689" s="861"/>
      <c r="K689" s="862"/>
      <c r="L689" s="863"/>
      <c r="M689" s="862"/>
      <c r="N689" s="864"/>
      <c r="W689" s="251" t="b">
        <f>W688</f>
        <v>0</v>
      </c>
    </row>
    <row r="690" spans="2:23" ht="12.75" customHeight="1" x14ac:dyDescent="0.2">
      <c r="B690" s="243"/>
      <c r="C690" s="317"/>
      <c r="D690" s="321"/>
      <c r="E690" s="323" t="s">
        <v>305</v>
      </c>
      <c r="F690" s="893" t="str">
        <f>Translations!$C$376</f>
        <v>Gases residuales consumidos</v>
      </c>
      <c r="G690" s="893"/>
      <c r="H690" s="894"/>
      <c r="I690" s="884"/>
      <c r="J690" s="885"/>
      <c r="K690" s="879"/>
      <c r="L690" s="883"/>
      <c r="M690" s="879"/>
      <c r="N690" s="880"/>
      <c r="W690" s="251" t="b">
        <f t="shared" ref="W690:W701" si="2">W689</f>
        <v>0</v>
      </c>
    </row>
    <row r="691" spans="2:23" ht="12.75" customHeight="1" x14ac:dyDescent="0.2">
      <c r="B691" s="243"/>
      <c r="C691" s="317"/>
      <c r="D691" s="321"/>
      <c r="E691" s="323" t="s">
        <v>306</v>
      </c>
      <c r="F691" s="895" t="str">
        <f>Translations!$C$256</f>
        <v>Contenido energético</v>
      </c>
      <c r="G691" s="895"/>
      <c r="H691" s="896"/>
      <c r="I691" s="897"/>
      <c r="J691" s="898"/>
      <c r="K691" s="899"/>
      <c r="L691" s="900"/>
      <c r="M691" s="899"/>
      <c r="N691" s="901"/>
      <c r="W691" s="251" t="b">
        <f t="shared" si="2"/>
        <v>0</v>
      </c>
    </row>
    <row r="692" spans="2:23" ht="12.75" customHeight="1" x14ac:dyDescent="0.2">
      <c r="B692" s="243"/>
      <c r="C692" s="317"/>
      <c r="D692" s="321"/>
      <c r="E692" s="323" t="s">
        <v>307</v>
      </c>
      <c r="F692" s="902" t="str">
        <f>Translations!$C$375</f>
        <v>Factor de emisión</v>
      </c>
      <c r="G692" s="902"/>
      <c r="H692" s="903"/>
      <c r="I692" s="860"/>
      <c r="J692" s="861"/>
      <c r="K692" s="862"/>
      <c r="L692" s="863"/>
      <c r="M692" s="862"/>
      <c r="N692" s="864"/>
      <c r="W692" s="251" t="b">
        <f t="shared" si="2"/>
        <v>0</v>
      </c>
    </row>
    <row r="693" spans="2:23" ht="41.25" customHeight="1" x14ac:dyDescent="0.2">
      <c r="B693" s="243"/>
      <c r="C693" s="317"/>
      <c r="D693" s="321"/>
      <c r="E693" s="323" t="s">
        <v>308</v>
      </c>
      <c r="F693" s="893" t="str">
        <f>Translations!$C$377</f>
        <v>Gases residuales quemados (excluida la combustión en antorcha por motivos de seguridad)</v>
      </c>
      <c r="G693" s="893"/>
      <c r="H693" s="894"/>
      <c r="I693" s="884"/>
      <c r="J693" s="885"/>
      <c r="K693" s="879"/>
      <c r="L693" s="883"/>
      <c r="M693" s="879"/>
      <c r="N693" s="880"/>
      <c r="W693" s="251" t="b">
        <f t="shared" si="2"/>
        <v>0</v>
      </c>
    </row>
    <row r="694" spans="2:23" ht="12.75" customHeight="1" x14ac:dyDescent="0.2">
      <c r="B694" s="243"/>
      <c r="C694" s="317"/>
      <c r="D694" s="321"/>
      <c r="E694" s="323" t="s">
        <v>309</v>
      </c>
      <c r="F694" s="895" t="str">
        <f>Translations!$C$256</f>
        <v>Contenido energético</v>
      </c>
      <c r="G694" s="895"/>
      <c r="H694" s="896"/>
      <c r="I694" s="897"/>
      <c r="J694" s="898"/>
      <c r="K694" s="899"/>
      <c r="L694" s="900"/>
      <c r="M694" s="899"/>
      <c r="N694" s="901"/>
      <c r="W694" s="251" t="b">
        <f t="shared" si="2"/>
        <v>0</v>
      </c>
    </row>
    <row r="695" spans="2:23" ht="12.75" customHeight="1" x14ac:dyDescent="0.2">
      <c r="B695" s="243"/>
      <c r="C695" s="317"/>
      <c r="D695" s="321"/>
      <c r="E695" s="323" t="s">
        <v>310</v>
      </c>
      <c r="F695" s="902" t="str">
        <f>Translations!$C$375</f>
        <v>Factor de emisión</v>
      </c>
      <c r="G695" s="902"/>
      <c r="H695" s="903"/>
      <c r="I695" s="860"/>
      <c r="J695" s="861"/>
      <c r="K695" s="862"/>
      <c r="L695" s="863"/>
      <c r="M695" s="862"/>
      <c r="N695" s="864"/>
      <c r="W695" s="251" t="b">
        <f t="shared" si="2"/>
        <v>0</v>
      </c>
    </row>
    <row r="696" spans="2:23" ht="12.75" customHeight="1" x14ac:dyDescent="0.2">
      <c r="B696" s="243"/>
      <c r="C696" s="317"/>
      <c r="D696" s="321"/>
      <c r="E696" s="323" t="s">
        <v>311</v>
      </c>
      <c r="F696" s="893" t="str">
        <f>Translations!$C$378</f>
        <v>Gases residuales importados</v>
      </c>
      <c r="G696" s="893"/>
      <c r="H696" s="894"/>
      <c r="I696" s="884"/>
      <c r="J696" s="885"/>
      <c r="K696" s="879"/>
      <c r="L696" s="883"/>
      <c r="M696" s="879"/>
      <c r="N696" s="880"/>
      <c r="W696" s="251" t="b">
        <f t="shared" si="2"/>
        <v>0</v>
      </c>
    </row>
    <row r="697" spans="2:23" ht="12.75" customHeight="1" x14ac:dyDescent="0.2">
      <c r="B697" s="243"/>
      <c r="C697" s="317"/>
      <c r="D697" s="321"/>
      <c r="E697" s="323" t="s">
        <v>312</v>
      </c>
      <c r="F697" s="895" t="str">
        <f>Translations!$C$256</f>
        <v>Contenido energético</v>
      </c>
      <c r="G697" s="895"/>
      <c r="H697" s="896"/>
      <c r="I697" s="897"/>
      <c r="J697" s="898"/>
      <c r="K697" s="899"/>
      <c r="L697" s="900"/>
      <c r="M697" s="899"/>
      <c r="N697" s="901"/>
      <c r="W697" s="251" t="b">
        <f t="shared" si="2"/>
        <v>0</v>
      </c>
    </row>
    <row r="698" spans="2:23" ht="12.75" customHeight="1" x14ac:dyDescent="0.2">
      <c r="B698" s="243"/>
      <c r="C698" s="317"/>
      <c r="D698" s="321"/>
      <c r="E698" s="323" t="s">
        <v>313</v>
      </c>
      <c r="F698" s="902" t="str">
        <f>Translations!$C$375</f>
        <v>Factor de emisión</v>
      </c>
      <c r="G698" s="902"/>
      <c r="H698" s="903"/>
      <c r="I698" s="860"/>
      <c r="J698" s="861"/>
      <c r="K698" s="862"/>
      <c r="L698" s="863"/>
      <c r="M698" s="862"/>
      <c r="N698" s="864"/>
      <c r="W698" s="251" t="b">
        <f t="shared" si="2"/>
        <v>0</v>
      </c>
    </row>
    <row r="699" spans="2:23" ht="12.75" customHeight="1" x14ac:dyDescent="0.2">
      <c r="B699" s="243"/>
      <c r="C699" s="317"/>
      <c r="D699" s="321"/>
      <c r="E699" s="323" t="s">
        <v>314</v>
      </c>
      <c r="F699" s="893" t="str">
        <f>Translations!$C$379</f>
        <v>Gases residuales exportados</v>
      </c>
      <c r="G699" s="893"/>
      <c r="H699" s="894"/>
      <c r="I699" s="884"/>
      <c r="J699" s="885"/>
      <c r="K699" s="879"/>
      <c r="L699" s="883"/>
      <c r="M699" s="879"/>
      <c r="N699" s="880"/>
      <c r="W699" s="251" t="b">
        <f t="shared" si="2"/>
        <v>0</v>
      </c>
    </row>
    <row r="700" spans="2:23" ht="12.75" customHeight="1" x14ac:dyDescent="0.2">
      <c r="B700" s="243"/>
      <c r="C700" s="317"/>
      <c r="D700" s="321"/>
      <c r="E700" s="323" t="s">
        <v>315</v>
      </c>
      <c r="F700" s="895" t="str">
        <f>Translations!$C$256</f>
        <v>Contenido energético</v>
      </c>
      <c r="G700" s="895"/>
      <c r="H700" s="896"/>
      <c r="I700" s="897"/>
      <c r="J700" s="898"/>
      <c r="K700" s="899"/>
      <c r="L700" s="900"/>
      <c r="M700" s="899"/>
      <c r="N700" s="901"/>
      <c r="W700" s="251" t="b">
        <f t="shared" si="2"/>
        <v>0</v>
      </c>
    </row>
    <row r="701" spans="2:23" ht="12.75" customHeight="1" x14ac:dyDescent="0.2">
      <c r="B701" s="243"/>
      <c r="C701" s="317"/>
      <c r="D701" s="321"/>
      <c r="E701" s="323" t="s">
        <v>316</v>
      </c>
      <c r="F701" s="902" t="str">
        <f>Translations!$C$375</f>
        <v>Factor de emisión</v>
      </c>
      <c r="G701" s="902"/>
      <c r="H701" s="903"/>
      <c r="I701" s="860"/>
      <c r="J701" s="861"/>
      <c r="K701" s="862"/>
      <c r="L701" s="863"/>
      <c r="M701" s="862"/>
      <c r="N701" s="864"/>
      <c r="W701" s="251" t="b">
        <f t="shared" si="2"/>
        <v>0</v>
      </c>
    </row>
    <row r="702" spans="2:23" ht="5.0999999999999996" customHeight="1" x14ac:dyDescent="0.2">
      <c r="B702" s="243"/>
      <c r="C702" s="317"/>
      <c r="D702" s="321"/>
      <c r="E702" s="318"/>
      <c r="F702" s="318"/>
      <c r="G702" s="318"/>
      <c r="H702" s="318"/>
      <c r="I702" s="318"/>
      <c r="J702" s="318"/>
      <c r="K702" s="318"/>
      <c r="L702" s="318"/>
      <c r="M702" s="318"/>
      <c r="N702" s="319"/>
      <c r="W702" s="266"/>
    </row>
    <row r="703" spans="2:23" ht="12.75" customHeight="1" x14ac:dyDescent="0.2">
      <c r="B703" s="243"/>
      <c r="C703" s="317"/>
      <c r="D703" s="321"/>
      <c r="E703" s="323" t="s">
        <v>317</v>
      </c>
      <c r="F703" s="904" t="str">
        <f>Translations!$C$257</f>
        <v>Descripción de la metodología aplicada</v>
      </c>
      <c r="G703" s="904"/>
      <c r="H703" s="904"/>
      <c r="I703" s="904"/>
      <c r="J703" s="904"/>
      <c r="K703" s="904"/>
      <c r="L703" s="904"/>
      <c r="M703" s="904"/>
      <c r="N703" s="905"/>
      <c r="W703" s="252"/>
    </row>
    <row r="704" spans="2:23" ht="5.0999999999999996" customHeight="1" x14ac:dyDescent="0.2">
      <c r="C704" s="317"/>
      <c r="D704" s="318"/>
      <c r="E704" s="322"/>
      <c r="F704" s="332"/>
      <c r="G704" s="333"/>
      <c r="H704" s="333"/>
      <c r="I704" s="333"/>
      <c r="J704" s="333"/>
      <c r="K704" s="333"/>
      <c r="L704" s="333"/>
      <c r="M704" s="333"/>
      <c r="N704" s="334"/>
      <c r="W704" s="252"/>
    </row>
    <row r="705" spans="1:26" ht="12.75" customHeight="1" x14ac:dyDescent="0.2">
      <c r="C705" s="317"/>
      <c r="D705" s="321"/>
      <c r="E705" s="323"/>
      <c r="F705" s="913" t="str">
        <f>IF(I513&lt;&gt;"",HYPERLINK("#" &amp; Q705,EUConst_MsgDescription),"")</f>
        <v/>
      </c>
      <c r="G705" s="887"/>
      <c r="H705" s="887"/>
      <c r="I705" s="887"/>
      <c r="J705" s="887"/>
      <c r="K705" s="887"/>
      <c r="L705" s="887"/>
      <c r="M705" s="887"/>
      <c r="N705" s="888"/>
      <c r="P705" s="21" t="s">
        <v>170</v>
      </c>
      <c r="Q705" s="370" t="str">
        <f>"#"&amp;ADDRESS(ROW($C$10),COLUMN($C$10))</f>
        <v>#$C$10</v>
      </c>
      <c r="W705" s="252"/>
    </row>
    <row r="706" spans="1:26" ht="5.0999999999999996" customHeight="1" x14ac:dyDescent="0.2">
      <c r="C706" s="317"/>
      <c r="D706" s="321"/>
      <c r="E706" s="324"/>
      <c r="F706" s="914"/>
      <c r="G706" s="914"/>
      <c r="H706" s="914"/>
      <c r="I706" s="914"/>
      <c r="J706" s="914"/>
      <c r="K706" s="914"/>
      <c r="L706" s="914"/>
      <c r="M706" s="914"/>
      <c r="N706" s="915"/>
      <c r="W706" s="252"/>
    </row>
    <row r="707" spans="1:26" ht="50.1" customHeight="1" x14ac:dyDescent="0.2">
      <c r="C707" s="317"/>
      <c r="D707" s="324"/>
      <c r="E707" s="324"/>
      <c r="F707" s="872"/>
      <c r="G707" s="873"/>
      <c r="H707" s="873"/>
      <c r="I707" s="873"/>
      <c r="J707" s="873"/>
      <c r="K707" s="873"/>
      <c r="L707" s="873"/>
      <c r="M707" s="873"/>
      <c r="N707" s="874"/>
      <c r="W707" s="251" t="b">
        <f>W689</f>
        <v>0</v>
      </c>
    </row>
    <row r="708" spans="1:26" ht="5.0999999999999996" customHeight="1" x14ac:dyDescent="0.2">
      <c r="C708" s="317"/>
      <c r="D708" s="321"/>
      <c r="E708" s="318"/>
      <c r="F708" s="318"/>
      <c r="G708" s="318"/>
      <c r="H708" s="318"/>
      <c r="I708" s="318"/>
      <c r="J708" s="318"/>
      <c r="K708" s="318"/>
      <c r="L708" s="318"/>
      <c r="M708" s="318"/>
      <c r="N708" s="319"/>
      <c r="W708" s="251"/>
    </row>
    <row r="709" spans="1:26" ht="12.75" customHeight="1" x14ac:dyDescent="0.2">
      <c r="C709" s="317"/>
      <c r="D709" s="321"/>
      <c r="E709" s="323"/>
      <c r="F709" s="916" t="str">
        <f>Translations!$C$210</f>
        <v>Referencia a archivos externos (si procede)</v>
      </c>
      <c r="G709" s="916"/>
      <c r="H709" s="916"/>
      <c r="I709" s="916"/>
      <c r="J709" s="916"/>
      <c r="K709" s="826"/>
      <c r="L709" s="826"/>
      <c r="M709" s="826"/>
      <c r="N709" s="826"/>
      <c r="W709" s="251" t="b">
        <f>W707</f>
        <v>0</v>
      </c>
    </row>
    <row r="710" spans="1:26" ht="5.0999999999999996" customHeight="1" x14ac:dyDescent="0.2">
      <c r="C710" s="317"/>
      <c r="D710" s="321"/>
      <c r="E710" s="318"/>
      <c r="F710" s="318"/>
      <c r="G710" s="318"/>
      <c r="H710" s="318"/>
      <c r="I710" s="318"/>
      <c r="J710" s="318"/>
      <c r="K710" s="318"/>
      <c r="L710" s="318"/>
      <c r="M710" s="318"/>
      <c r="N710" s="319"/>
      <c r="W710" s="270"/>
    </row>
    <row r="711" spans="1:26" ht="57" customHeight="1" x14ac:dyDescent="0.2">
      <c r="C711" s="317"/>
      <c r="D711" s="321" t="s">
        <v>34</v>
      </c>
      <c r="E711" s="932" t="str">
        <f>Translations!$C$258</f>
        <v>¿Se ha seguido el orden jerárquico?</v>
      </c>
      <c r="F711" s="932"/>
      <c r="G711" s="932"/>
      <c r="H711" s="933"/>
      <c r="I711" s="259"/>
      <c r="J711" s="559" t="str">
        <f>Translations!$C$259</f>
        <v xml:space="preserve"> De no ser así, ¿cuál ha sido el motivo?</v>
      </c>
      <c r="K711" s="852"/>
      <c r="L711" s="853"/>
      <c r="M711" s="853"/>
      <c r="N711" s="867"/>
      <c r="V711" s="271" t="b">
        <f>W709</f>
        <v>0</v>
      </c>
      <c r="W711" s="257" t="b">
        <f>OR(W707,AND(I711&lt;&gt;"",I711=TRUE))</f>
        <v>0</v>
      </c>
    </row>
    <row r="712" spans="1:26" ht="5.0999999999999996" customHeight="1" x14ac:dyDescent="0.2">
      <c r="C712" s="317"/>
      <c r="D712" s="318"/>
      <c r="E712" s="467"/>
      <c r="F712" s="467"/>
      <c r="G712" s="467"/>
      <c r="H712" s="467"/>
      <c r="I712" s="467"/>
      <c r="J712" s="467"/>
      <c r="K712" s="467"/>
      <c r="L712" s="467"/>
      <c r="M712" s="467"/>
      <c r="N712" s="468"/>
      <c r="W712" s="266"/>
    </row>
    <row r="713" spans="1:26" ht="12.75" customHeight="1" x14ac:dyDescent="0.2">
      <c r="C713" s="317"/>
      <c r="D713" s="330"/>
      <c r="E713" s="330"/>
      <c r="F713" s="904" t="str">
        <f>Translations!$C$264</f>
        <v>Más detalles sobre cualquier posible divergencia con respecto a la jerarquía establecida</v>
      </c>
      <c r="G713" s="904"/>
      <c r="H713" s="904"/>
      <c r="I713" s="904"/>
      <c r="J713" s="904"/>
      <c r="K713" s="904"/>
      <c r="L713" s="904"/>
      <c r="M713" s="904"/>
      <c r="N713" s="905"/>
      <c r="W713" s="270"/>
    </row>
    <row r="714" spans="1:26" ht="25.5" customHeight="1" thickBot="1" x14ac:dyDescent="0.25">
      <c r="C714" s="317"/>
      <c r="D714" s="330"/>
      <c r="E714" s="330"/>
      <c r="F714" s="872"/>
      <c r="G714" s="873"/>
      <c r="H714" s="873"/>
      <c r="I714" s="873"/>
      <c r="J714" s="873"/>
      <c r="K714" s="873"/>
      <c r="L714" s="873"/>
      <c r="M714" s="873"/>
      <c r="N714" s="874"/>
      <c r="W714" s="272" t="b">
        <f>W711</f>
        <v>0</v>
      </c>
    </row>
    <row r="715" spans="1:26" s="19" customFormat="1" ht="12.75" x14ac:dyDescent="0.2">
      <c r="A715" s="17"/>
      <c r="B715" s="35"/>
      <c r="C715" s="336"/>
      <c r="D715" s="337"/>
      <c r="E715" s="337"/>
      <c r="F715" s="337"/>
      <c r="G715" s="337"/>
      <c r="H715" s="337"/>
      <c r="I715" s="337"/>
      <c r="J715" s="337"/>
      <c r="K715" s="337"/>
      <c r="L715" s="337"/>
      <c r="M715" s="337"/>
      <c r="N715" s="338"/>
      <c r="O715" s="35"/>
      <c r="P715" s="122" t="str">
        <f>IF(OR(P513=1,AND(I513&lt;&gt;"",COUNTIF(P$2153:$P2339,"PRINT")=0)),"PRINT","")</f>
        <v>PRINT</v>
      </c>
      <c r="Q715" s="21" t="s">
        <v>251</v>
      </c>
      <c r="R715" s="22"/>
      <c r="S715" s="22"/>
      <c r="T715" s="21"/>
      <c r="U715" s="21"/>
      <c r="V715" s="21"/>
      <c r="W715" s="21"/>
    </row>
    <row r="716" spans="1:26" s="19" customFormat="1" ht="15" thickBot="1" x14ac:dyDescent="0.25">
      <c r="A716" s="17"/>
      <c r="B716" s="35"/>
      <c r="C716" s="35"/>
      <c r="D716" s="35"/>
      <c r="E716" s="35"/>
      <c r="F716" s="35"/>
      <c r="G716" s="35"/>
      <c r="H716" s="35"/>
      <c r="I716" s="35"/>
      <c r="J716" s="35"/>
      <c r="K716" s="35"/>
      <c r="L716" s="35"/>
      <c r="M716" s="35"/>
      <c r="N716" s="35"/>
      <c r="O716" s="35"/>
      <c r="P716" s="21"/>
      <c r="Q716" s="21"/>
      <c r="R716" s="22"/>
      <c r="S716" s="22"/>
      <c r="T716" s="21"/>
      <c r="U716" s="21"/>
      <c r="V716" s="21"/>
      <c r="W716" s="21"/>
      <c r="X716" s="243"/>
      <c r="Y716" s="243"/>
      <c r="Z716" s="243"/>
    </row>
    <row r="717" spans="1:26" s="19" customFormat="1" ht="12.75" customHeight="1" thickBot="1" x14ac:dyDescent="0.3">
      <c r="A717" s="17"/>
      <c r="B717" s="35"/>
      <c r="C717" s="280"/>
      <c r="D717" s="280"/>
      <c r="E717" s="280"/>
      <c r="F717" s="280"/>
      <c r="G717" s="280"/>
      <c r="H717" s="280"/>
      <c r="I717" s="280"/>
      <c r="J717" s="280"/>
      <c r="K717" s="280"/>
      <c r="L717" s="280"/>
      <c r="M717" s="280"/>
      <c r="N717" s="280"/>
      <c r="O717" s="35"/>
      <c r="P717" s="21"/>
      <c r="Q717" s="21"/>
      <c r="R717" s="22"/>
      <c r="S717" s="22"/>
      <c r="T717" s="21"/>
      <c r="U717" s="21"/>
      <c r="V717" s="21"/>
      <c r="W717" s="21"/>
      <c r="X717" s="243"/>
      <c r="Y717" s="243"/>
      <c r="Z717" s="243"/>
    </row>
    <row r="718" spans="1:26" s="240" customFormat="1" ht="15" customHeight="1" thickBot="1" x14ac:dyDescent="0.25">
      <c r="A718" s="239"/>
      <c r="B718" s="167"/>
      <c r="C718" s="238">
        <f>C513+1</f>
        <v>4</v>
      </c>
      <c r="D718" s="934" t="str">
        <f>Translations!$C$295</f>
        <v>Subinstalación con referencia de producto:</v>
      </c>
      <c r="E718" s="935"/>
      <c r="F718" s="935"/>
      <c r="G718" s="935"/>
      <c r="H718" s="935"/>
      <c r="I718" s="936" t="str">
        <f>IF(INDEX(CNTR_SubInstListIsProdBM,$C718),INDEX(CNTR_SubInstListNames,$C718),"")</f>
        <v/>
      </c>
      <c r="J718" s="937"/>
      <c r="K718" s="937"/>
      <c r="L718" s="937"/>
      <c r="M718" s="937"/>
      <c r="N718" s="938"/>
      <c r="O718" s="35"/>
      <c r="P718" s="372">
        <v>1</v>
      </c>
      <c r="Q718" s="244"/>
      <c r="R718" s="261"/>
      <c r="S718" s="261"/>
      <c r="T718" s="261"/>
      <c r="U718" s="239"/>
      <c r="V718" s="354" t="s">
        <v>318</v>
      </c>
      <c r="W718" s="355" t="b">
        <f>AND(CNTR_ExistSubInstEntries,I718="")</f>
        <v>0</v>
      </c>
    </row>
    <row r="719" spans="1:26" ht="12.75" customHeight="1" thickBot="1" x14ac:dyDescent="0.25">
      <c r="C719" s="235"/>
      <c r="D719" s="236"/>
      <c r="E719" s="939" t="str">
        <f>Translations!$C$296</f>
        <v>El nombre de la subinstalación con referencia de producto se muestra automáticamente a partir de los datos introducidos en la hoja «C_InstallationDescription».</v>
      </c>
      <c r="F719" s="940"/>
      <c r="G719" s="940"/>
      <c r="H719" s="940"/>
      <c r="I719" s="940"/>
      <c r="J719" s="940"/>
      <c r="K719" s="940"/>
      <c r="L719" s="940"/>
      <c r="M719" s="940"/>
      <c r="N719" s="941"/>
    </row>
    <row r="720" spans="1:26" ht="5.0999999999999996" customHeight="1" x14ac:dyDescent="0.2">
      <c r="C720" s="223"/>
      <c r="N720" s="224"/>
    </row>
    <row r="721" spans="1:23" ht="12.75" customHeight="1" x14ac:dyDescent="0.2">
      <c r="C721" s="223"/>
      <c r="D721" s="15" t="s">
        <v>26</v>
      </c>
      <c r="E721" s="727" t="str">
        <f>Translations!$C$297</f>
        <v>Límites del sistema de la subinstalación</v>
      </c>
      <c r="F721" s="727"/>
      <c r="G721" s="727"/>
      <c r="H721" s="727"/>
      <c r="I721" s="727"/>
      <c r="J721" s="727"/>
      <c r="K721" s="727"/>
      <c r="L721" s="727"/>
      <c r="M721" s="727"/>
      <c r="N721" s="942"/>
    </row>
    <row r="722" spans="1:23" ht="5.0999999999999996" customHeight="1" x14ac:dyDescent="0.2">
      <c r="C722" s="223"/>
      <c r="N722" s="224"/>
    </row>
    <row r="723" spans="1:23" ht="12.75" customHeight="1" x14ac:dyDescent="0.2">
      <c r="C723" s="223"/>
      <c r="D723" s="24" t="s">
        <v>32</v>
      </c>
      <c r="E723" s="843" t="str">
        <f>Translations!$C$249</f>
        <v>Información sobre la metodología empleada</v>
      </c>
      <c r="F723" s="843"/>
      <c r="G723" s="843"/>
      <c r="H723" s="843"/>
      <c r="I723" s="843"/>
      <c r="J723" s="843"/>
      <c r="K723" s="843"/>
      <c r="L723" s="843"/>
      <c r="M723" s="843"/>
      <c r="N723" s="949"/>
    </row>
    <row r="724" spans="1:23" s="308" customFormat="1" ht="5.0999999999999996" customHeight="1" x14ac:dyDescent="0.25">
      <c r="A724" s="307"/>
      <c r="B724" s="15"/>
      <c r="C724" s="305"/>
      <c r="D724" s="306"/>
      <c r="E724" s="766"/>
      <c r="F724" s="766"/>
      <c r="G724" s="766"/>
      <c r="H724" s="766"/>
      <c r="I724" s="766"/>
      <c r="J724" s="766"/>
      <c r="K724" s="766"/>
      <c r="L724" s="766"/>
      <c r="M724" s="766"/>
      <c r="N724" s="970"/>
      <c r="O724" s="35"/>
      <c r="P724" s="307"/>
      <c r="Q724" s="307"/>
      <c r="R724" s="307"/>
      <c r="S724" s="307"/>
      <c r="T724" s="307"/>
      <c r="U724" s="307"/>
      <c r="V724" s="307"/>
      <c r="W724" s="307"/>
    </row>
    <row r="725" spans="1:23" ht="50.1" customHeight="1" x14ac:dyDescent="0.2">
      <c r="C725" s="223"/>
      <c r="D725" s="24"/>
      <c r="E725" s="953"/>
      <c r="F725" s="954"/>
      <c r="G725" s="954"/>
      <c r="H725" s="954"/>
      <c r="I725" s="954"/>
      <c r="J725" s="954"/>
      <c r="K725" s="954"/>
      <c r="L725" s="954"/>
      <c r="M725" s="954"/>
      <c r="N725" s="955"/>
    </row>
    <row r="726" spans="1:23" ht="5.0999999999999996" customHeight="1" x14ac:dyDescent="0.2">
      <c r="C726" s="223"/>
      <c r="D726" s="24"/>
      <c r="N726" s="224"/>
    </row>
    <row r="727" spans="1:23" ht="12.75" customHeight="1" x14ac:dyDescent="0.2">
      <c r="C727" s="223"/>
      <c r="D727" s="24" t="s">
        <v>33</v>
      </c>
      <c r="E727" s="956" t="str">
        <f>Translations!$C$210</f>
        <v>Referencia a archivos externos (si procede)</v>
      </c>
      <c r="F727" s="956"/>
      <c r="G727" s="956"/>
      <c r="H727" s="956"/>
      <c r="I727" s="956"/>
      <c r="J727" s="957"/>
      <c r="K727" s="826"/>
      <c r="L727" s="826"/>
      <c r="M727" s="826"/>
      <c r="N727" s="826"/>
    </row>
    <row r="728" spans="1:23" ht="5.0999999999999996" customHeight="1" x14ac:dyDescent="0.2">
      <c r="C728" s="223"/>
      <c r="D728" s="24"/>
      <c r="N728" s="224"/>
    </row>
    <row r="729" spans="1:23" ht="12.75" customHeight="1" x14ac:dyDescent="0.2">
      <c r="C729" s="223"/>
      <c r="D729" s="24" t="s">
        <v>34</v>
      </c>
      <c r="E729" s="956" t="str">
        <f>Translations!$C$305</f>
        <v>Referencia a un diagrama de flujo detallado aparte (si procede)</v>
      </c>
      <c r="F729" s="956"/>
      <c r="G729" s="956"/>
      <c r="H729" s="956"/>
      <c r="I729" s="956"/>
      <c r="J729" s="957"/>
      <c r="K729" s="826"/>
      <c r="L729" s="826"/>
      <c r="M729" s="826"/>
      <c r="N729" s="826"/>
    </row>
    <row r="730" spans="1:23" ht="5.0999999999999996" customHeight="1" x14ac:dyDescent="0.2">
      <c r="C730" s="227"/>
      <c r="D730" s="228"/>
      <c r="E730" s="229"/>
      <c r="F730" s="229"/>
      <c r="G730" s="229"/>
      <c r="H730" s="229"/>
      <c r="I730" s="229"/>
      <c r="J730" s="229"/>
      <c r="K730" s="229"/>
      <c r="L730" s="229"/>
      <c r="M730" s="229"/>
      <c r="N730" s="230"/>
    </row>
    <row r="731" spans="1:23" ht="5.0999999999999996" customHeight="1" x14ac:dyDescent="0.2">
      <c r="C731" s="223"/>
      <c r="D731" s="24"/>
      <c r="N731" s="224"/>
    </row>
    <row r="732" spans="1:23" ht="12.75" customHeight="1" x14ac:dyDescent="0.2">
      <c r="C732" s="223"/>
      <c r="D732" s="15" t="s">
        <v>27</v>
      </c>
      <c r="E732" s="727" t="str">
        <f>Translations!$C$307</f>
        <v>Método para determinar los niveles anuales de producción (= actividad)</v>
      </c>
      <c r="F732" s="727"/>
      <c r="G732" s="727"/>
      <c r="H732" s="727"/>
      <c r="I732" s="727"/>
      <c r="J732" s="727"/>
      <c r="K732" s="727"/>
      <c r="L732" s="727"/>
      <c r="M732" s="727"/>
      <c r="N732" s="942"/>
    </row>
    <row r="733" spans="1:23" ht="5.0999999999999996" customHeight="1" x14ac:dyDescent="0.2">
      <c r="C733" s="223"/>
      <c r="D733" s="15"/>
      <c r="E733" s="24"/>
      <c r="F733" s="24"/>
      <c r="G733" s="24"/>
      <c r="H733" s="24"/>
      <c r="I733" s="24"/>
      <c r="J733" s="24"/>
      <c r="K733" s="24"/>
      <c r="L733" s="24"/>
      <c r="M733" s="24"/>
      <c r="N733" s="452"/>
    </row>
    <row r="734" spans="1:23" ht="12.75" customHeight="1" x14ac:dyDescent="0.2">
      <c r="C734" s="223"/>
      <c r="D734" s="24" t="s">
        <v>32</v>
      </c>
      <c r="E734" s="843" t="str">
        <f>Translations!$C$249</f>
        <v>Información sobre la metodología empleada</v>
      </c>
      <c r="F734" s="843"/>
      <c r="G734" s="843"/>
      <c r="H734" s="843"/>
      <c r="I734" s="843"/>
      <c r="J734" s="843"/>
      <c r="K734" s="843"/>
      <c r="L734" s="843"/>
      <c r="M734" s="843"/>
      <c r="N734" s="949"/>
    </row>
    <row r="735" spans="1:23" s="263" customFormat="1" ht="25.5" customHeight="1" x14ac:dyDescent="0.25">
      <c r="A735" s="261"/>
      <c r="B735" s="118"/>
      <c r="C735" s="223"/>
      <c r="D735" s="119"/>
      <c r="E735" s="120"/>
      <c r="F735" s="120"/>
      <c r="G735" s="120"/>
      <c r="H735" s="120"/>
      <c r="I735" s="844" t="str">
        <f>Translations!$C$254</f>
        <v>Fuente de datos</v>
      </c>
      <c r="J735" s="844"/>
      <c r="K735" s="844" t="str">
        <f>Translations!$C$255</f>
        <v>Otra fuente de datos (si procede)</v>
      </c>
      <c r="L735" s="844"/>
      <c r="M735" s="844" t="str">
        <f>Translations!$C$255</f>
        <v>Otra fuente de datos (si procede)</v>
      </c>
      <c r="N735" s="844"/>
      <c r="O735" s="35"/>
      <c r="P735" s="261"/>
      <c r="Q735" s="261"/>
      <c r="R735" s="261"/>
      <c r="S735" s="261"/>
      <c r="T735" s="261"/>
      <c r="U735" s="261"/>
      <c r="V735" s="261"/>
      <c r="W735" s="261"/>
    </row>
    <row r="736" spans="1:23" ht="12.75" customHeight="1" x14ac:dyDescent="0.2">
      <c r="C736" s="223"/>
      <c r="D736" s="24"/>
      <c r="E736" s="117" t="s">
        <v>302</v>
      </c>
      <c r="F736" s="850" t="str">
        <f>Translations!$C$310</f>
        <v>Cantidades de productos</v>
      </c>
      <c r="G736" s="850"/>
      <c r="H736" s="851"/>
      <c r="I736" s="852"/>
      <c r="J736" s="853"/>
      <c r="K736" s="854"/>
      <c r="L736" s="855"/>
      <c r="M736" s="854"/>
      <c r="N736" s="871"/>
    </row>
    <row r="737" spans="1:23" ht="5.0999999999999996" customHeight="1" x14ac:dyDescent="0.2">
      <c r="C737" s="223"/>
      <c r="D737" s="24"/>
      <c r="E737" s="117"/>
      <c r="F737" s="456"/>
      <c r="G737" s="456"/>
      <c r="H737" s="456"/>
      <c r="I737" s="456"/>
      <c r="J737" s="456"/>
      <c r="K737" s="456"/>
      <c r="L737" s="456"/>
      <c r="M737" s="456"/>
      <c r="N737" s="457"/>
    </row>
    <row r="738" spans="1:23" ht="12.75" customHeight="1" x14ac:dyDescent="0.2">
      <c r="C738" s="223"/>
      <c r="D738" s="24"/>
      <c r="E738" s="117" t="s">
        <v>303</v>
      </c>
      <c r="F738" s="850" t="str">
        <f>Translations!$C$311</f>
        <v>Cantidades anuales de productos</v>
      </c>
      <c r="G738" s="850"/>
      <c r="H738" s="851"/>
      <c r="I738" s="909"/>
      <c r="J738" s="909"/>
      <c r="K738" s="909"/>
      <c r="L738" s="909"/>
      <c r="M738" s="909"/>
      <c r="N738" s="909"/>
    </row>
    <row r="739" spans="1:23" ht="5.0999999999999996" customHeight="1" x14ac:dyDescent="0.2">
      <c r="C739" s="223"/>
      <c r="D739" s="24"/>
      <c r="N739" s="224"/>
    </row>
    <row r="740" spans="1:23" s="19" customFormat="1" ht="12.75" customHeight="1" x14ac:dyDescent="0.25">
      <c r="A740" s="17"/>
      <c r="B740" s="193"/>
      <c r="C740" s="225"/>
      <c r="D740" s="37"/>
      <c r="E740" s="117" t="s">
        <v>304</v>
      </c>
      <c r="F740" s="850" t="str">
        <f>Translations!$C$312</f>
        <v>Requisitos de notificación específicos:</v>
      </c>
      <c r="G740" s="850"/>
      <c r="H740" s="851"/>
      <c r="I740" s="876" t="str">
        <f>IF(I718="","",HYPERLINK(INDEX(EUconst_BMlistSpecialJumpTable,MATCH(I718,EUconst_BMlistNames,0)),INDEX(EUconst_BMlistSpecialReporting,MATCH(I718,EUconst_BMlistNames,0))))</f>
        <v/>
      </c>
      <c r="J740" s="877"/>
      <c r="K740" s="877"/>
      <c r="L740" s="877"/>
      <c r="M740" s="877"/>
      <c r="N740" s="878"/>
      <c r="O740" s="35"/>
      <c r="P740" s="194" t="s">
        <v>291</v>
      </c>
      <c r="Q740" s="195" t="str">
        <f>IF(I718="","",IF(AND(INDEX(EUconst_BMlistSpecialJumpTable,MATCH(I718,EUconst_BMlistNames,0))&lt;&gt;"",INDEX(EUconst_BMlistMainNumberOfBM,MATCH(I718,EUconst_BMlistNames,0))&lt;&gt;47),TRUE,FALSE))</f>
        <v/>
      </c>
      <c r="R740" s="22"/>
      <c r="S740" s="22"/>
      <c r="T740" s="21"/>
      <c r="U740" s="21"/>
      <c r="V740" s="21"/>
      <c r="W740" s="21"/>
    </row>
    <row r="741" spans="1:23" s="19" customFormat="1" ht="5.0999999999999996" customHeight="1" x14ac:dyDescent="0.25">
      <c r="A741" s="17"/>
      <c r="B741" s="193"/>
      <c r="C741" s="225"/>
      <c r="D741" s="35"/>
      <c r="F741" s="765"/>
      <c r="G741" s="765"/>
      <c r="H741" s="765"/>
      <c r="I741" s="765"/>
      <c r="J741" s="765"/>
      <c r="K741" s="765"/>
      <c r="L741" s="765"/>
      <c r="M741" s="765"/>
      <c r="N741" s="931"/>
      <c r="O741" s="35"/>
      <c r="P741" s="22"/>
      <c r="Q741" s="21"/>
      <c r="R741" s="22"/>
      <c r="S741" s="22"/>
      <c r="T741" s="21"/>
      <c r="U741" s="21"/>
      <c r="V741" s="21"/>
      <c r="W741" s="21"/>
    </row>
    <row r="742" spans="1:23" ht="12.75" customHeight="1" x14ac:dyDescent="0.2">
      <c r="C742" s="223"/>
      <c r="D742" s="24"/>
      <c r="E742" s="117" t="s">
        <v>305</v>
      </c>
      <c r="F742" s="640" t="str">
        <f>Translations!$C$257</f>
        <v>Descripción de la metodología aplicada</v>
      </c>
      <c r="G742" s="640"/>
      <c r="H742" s="640"/>
      <c r="I742" s="640"/>
      <c r="J742" s="640"/>
      <c r="K742" s="640"/>
      <c r="L742" s="640"/>
      <c r="M742" s="640"/>
      <c r="N742" s="921"/>
    </row>
    <row r="743" spans="1:23" ht="12.75" customHeight="1" x14ac:dyDescent="0.2">
      <c r="C743" s="223"/>
      <c r="D743" s="24"/>
      <c r="E743" s="117"/>
      <c r="F743" s="913" t="str">
        <f>IF(I718&lt;&gt;"",HYPERLINK("#" &amp; Q743,EUConst_MsgDescription),"")</f>
        <v/>
      </c>
      <c r="G743" s="887"/>
      <c r="H743" s="887"/>
      <c r="I743" s="887"/>
      <c r="J743" s="887"/>
      <c r="K743" s="887"/>
      <c r="L743" s="887"/>
      <c r="M743" s="887"/>
      <c r="N743" s="888"/>
      <c r="P743" s="21" t="s">
        <v>170</v>
      </c>
      <c r="Q743" s="370" t="str">
        <f>"#"&amp;ADDRESS(ROW($C$11),COLUMN($C$11))</f>
        <v>#$C$11</v>
      </c>
    </row>
    <row r="744" spans="1:23" ht="5.0999999999999996" customHeight="1" x14ac:dyDescent="0.2">
      <c r="C744" s="223"/>
      <c r="D744" s="24"/>
      <c r="E744" s="23"/>
      <c r="F744" s="765"/>
      <c r="G744" s="765"/>
      <c r="H744" s="765"/>
      <c r="I744" s="765"/>
      <c r="J744" s="765"/>
      <c r="K744" s="765"/>
      <c r="L744" s="765"/>
      <c r="M744" s="765"/>
      <c r="N744" s="931"/>
    </row>
    <row r="745" spans="1:23" ht="50.1" customHeight="1" x14ac:dyDescent="0.2">
      <c r="C745" s="223"/>
      <c r="D745" s="23"/>
      <c r="E745" s="264"/>
      <c r="F745" s="852"/>
      <c r="G745" s="853"/>
      <c r="H745" s="853"/>
      <c r="I745" s="853"/>
      <c r="J745" s="853"/>
      <c r="K745" s="853"/>
      <c r="L745" s="853"/>
      <c r="M745" s="853"/>
      <c r="N745" s="867"/>
    </row>
    <row r="746" spans="1:23" ht="5.0999999999999996" customHeight="1" thickBot="1" x14ac:dyDescent="0.25">
      <c r="C746" s="223"/>
      <c r="N746" s="224"/>
    </row>
    <row r="747" spans="1:23" ht="12.75" customHeight="1" x14ac:dyDescent="0.2">
      <c r="C747" s="223"/>
      <c r="D747" s="24"/>
      <c r="E747" s="117"/>
      <c r="F747" s="875" t="str">
        <f>Translations!$C$210</f>
        <v>Referencia a archivos externos (si procede)</v>
      </c>
      <c r="G747" s="875"/>
      <c r="H747" s="875"/>
      <c r="I747" s="875"/>
      <c r="J747" s="875"/>
      <c r="K747" s="826"/>
      <c r="L747" s="826"/>
      <c r="M747" s="826"/>
      <c r="N747" s="826"/>
      <c r="W747" s="265" t="s">
        <v>163</v>
      </c>
    </row>
    <row r="748" spans="1:23" ht="5.0999999999999996" customHeight="1" x14ac:dyDescent="0.2">
      <c r="C748" s="223"/>
      <c r="D748" s="24"/>
      <c r="N748" s="224"/>
      <c r="W748" s="252"/>
    </row>
    <row r="749" spans="1:23" ht="57.75" customHeight="1" x14ac:dyDescent="0.2">
      <c r="C749" s="223"/>
      <c r="D749" s="24" t="s">
        <v>33</v>
      </c>
      <c r="E749" s="865" t="str">
        <f>Translations!$C$258</f>
        <v>¿Se ha seguido el orden jerárquico?</v>
      </c>
      <c r="F749" s="865"/>
      <c r="G749" s="865"/>
      <c r="H749" s="866"/>
      <c r="I749" s="259"/>
      <c r="J749" s="558" t="str">
        <f>Translations!$C$259</f>
        <v xml:space="preserve"> De no ser así, ¿cuál ha sido el motivo?</v>
      </c>
      <c r="K749" s="852"/>
      <c r="L749" s="853"/>
      <c r="M749" s="853"/>
      <c r="N749" s="867"/>
      <c r="W749" s="257" t="b">
        <f>AND(I749&lt;&gt;"",I749=TRUE)</f>
        <v>0</v>
      </c>
    </row>
    <row r="750" spans="1:23" ht="5.0999999999999996" customHeight="1" x14ac:dyDescent="0.2">
      <c r="C750" s="223"/>
      <c r="E750" s="408"/>
      <c r="F750" s="408"/>
      <c r="G750" s="408"/>
      <c r="H750" s="408"/>
      <c r="I750" s="408"/>
      <c r="J750" s="408"/>
      <c r="K750" s="408"/>
      <c r="L750" s="408"/>
      <c r="M750" s="408"/>
      <c r="N750" s="469"/>
      <c r="W750" s="252"/>
    </row>
    <row r="751" spans="1:23" ht="12.75" customHeight="1" x14ac:dyDescent="0.2">
      <c r="C751" s="223"/>
      <c r="D751" s="24"/>
      <c r="E751" s="24"/>
      <c r="F751" s="640" t="str">
        <f>Translations!$C$264</f>
        <v>Más detalles sobre cualquier posible divergencia con respecto a la jerarquía establecida</v>
      </c>
      <c r="G751" s="640"/>
      <c r="H751" s="640"/>
      <c r="I751" s="640"/>
      <c r="J751" s="640"/>
      <c r="K751" s="640"/>
      <c r="L751" s="640"/>
      <c r="M751" s="640"/>
      <c r="N751" s="921"/>
      <c r="W751" s="252"/>
    </row>
    <row r="752" spans="1:23" ht="25.5" customHeight="1" thickBot="1" x14ac:dyDescent="0.25">
      <c r="C752" s="223"/>
      <c r="E752" s="24"/>
      <c r="F752" s="963"/>
      <c r="G752" s="964"/>
      <c r="H752" s="964"/>
      <c r="I752" s="964"/>
      <c r="J752" s="964"/>
      <c r="K752" s="964"/>
      <c r="L752" s="964"/>
      <c r="M752" s="964"/>
      <c r="N752" s="965"/>
      <c r="W752" s="267" t="b">
        <f>W749</f>
        <v>0</v>
      </c>
    </row>
    <row r="753" spans="1:23" ht="5.0999999999999996" customHeight="1" x14ac:dyDescent="0.2">
      <c r="C753" s="223"/>
      <c r="D753" s="24"/>
      <c r="N753" s="224"/>
    </row>
    <row r="754" spans="1:23" ht="12.75" customHeight="1" x14ac:dyDescent="0.2">
      <c r="C754" s="223"/>
      <c r="D754" s="24" t="s">
        <v>34</v>
      </c>
      <c r="E754" s="966" t="str">
        <f>Translations!$C$828</f>
        <v>Descripción de la metodología para el seguimiento de los productos y mercancías producidos</v>
      </c>
      <c r="F754" s="966"/>
      <c r="G754" s="966"/>
      <c r="H754" s="966"/>
      <c r="I754" s="966"/>
      <c r="J754" s="966"/>
      <c r="K754" s="966"/>
      <c r="L754" s="966"/>
      <c r="M754" s="966"/>
      <c r="N754" s="967"/>
    </row>
    <row r="755" spans="1:23" ht="5.0999999999999996" customHeight="1" x14ac:dyDescent="0.2">
      <c r="C755" s="223"/>
      <c r="E755" s="694"/>
      <c r="F755" s="695"/>
      <c r="G755" s="695"/>
      <c r="H755" s="695"/>
      <c r="I755" s="695"/>
      <c r="J755" s="695"/>
      <c r="K755" s="695"/>
      <c r="L755" s="695"/>
      <c r="M755" s="695"/>
      <c r="N755" s="968"/>
    </row>
    <row r="756" spans="1:23" ht="50.1" customHeight="1" x14ac:dyDescent="0.2">
      <c r="C756" s="223"/>
      <c r="D756" s="24"/>
      <c r="E756" s="264"/>
      <c r="F756" s="852"/>
      <c r="G756" s="853"/>
      <c r="H756" s="853"/>
      <c r="I756" s="853"/>
      <c r="J756" s="853"/>
      <c r="K756" s="853"/>
      <c r="L756" s="853"/>
      <c r="M756" s="853"/>
      <c r="N756" s="867"/>
    </row>
    <row r="757" spans="1:23" ht="5.0999999999999996" customHeight="1" x14ac:dyDescent="0.2">
      <c r="C757" s="223"/>
      <c r="N757" s="224"/>
    </row>
    <row r="758" spans="1:23" ht="5.0999999999999996" customHeight="1" x14ac:dyDescent="0.2">
      <c r="C758" s="231"/>
      <c r="D758" s="234"/>
      <c r="E758" s="232"/>
      <c r="F758" s="232"/>
      <c r="G758" s="232"/>
      <c r="H758" s="232"/>
      <c r="I758" s="232"/>
      <c r="J758" s="232"/>
      <c r="K758" s="232"/>
      <c r="L758" s="232"/>
      <c r="M758" s="232"/>
      <c r="N758" s="233"/>
    </row>
    <row r="759" spans="1:23" s="19" customFormat="1" ht="14.25" customHeight="1" x14ac:dyDescent="0.2">
      <c r="A759" s="17"/>
      <c r="B759" s="35"/>
      <c r="C759" s="223"/>
      <c r="D759" s="15" t="s">
        <v>28</v>
      </c>
      <c r="E759" s="764" t="str">
        <f>Translations!$C$322</f>
        <v>Consumo de electricidad pertinente</v>
      </c>
      <c r="F759" s="764"/>
      <c r="G759" s="764"/>
      <c r="H759" s="764"/>
      <c r="I759" s="764"/>
      <c r="J759" s="764"/>
      <c r="K759" s="764"/>
      <c r="L759" s="764"/>
      <c r="M759" s="764"/>
      <c r="N759" s="969"/>
      <c r="O759" s="35"/>
      <c r="P759" s="21" t="s">
        <v>170</v>
      </c>
      <c r="Q759" s="370" t="str">
        <f>"#"&amp;ADDRESS(ROW(D844),COLUMN(D844))</f>
        <v>#$D$844</v>
      </c>
      <c r="R759" s="22"/>
      <c r="S759" s="22"/>
      <c r="T759" s="17"/>
      <c r="U759" s="17"/>
      <c r="V759" s="244"/>
      <c r="W759" s="244"/>
    </row>
    <row r="760" spans="1:23" ht="12.75" customHeight="1" thickBot="1" x14ac:dyDescent="0.25">
      <c r="C760" s="223"/>
      <c r="D760" s="24" t="s">
        <v>32</v>
      </c>
      <c r="E760" s="843" t="str">
        <f>Translations!$C$249</f>
        <v>Información sobre la metodología empleada</v>
      </c>
      <c r="F760" s="843"/>
      <c r="G760" s="843"/>
      <c r="H760" s="843"/>
      <c r="I760" s="843"/>
      <c r="J760" s="843"/>
      <c r="K760" s="843"/>
      <c r="L760" s="843"/>
      <c r="M760" s="843"/>
      <c r="N760" s="949"/>
      <c r="T760" s="17"/>
    </row>
    <row r="761" spans="1:23" ht="25.5" customHeight="1" thickBot="1" x14ac:dyDescent="0.25">
      <c r="B761" s="243"/>
      <c r="C761" s="223"/>
      <c r="E761" s="24"/>
      <c r="I761" s="844" t="str">
        <f>Translations!$C$254</f>
        <v>Fuente de datos</v>
      </c>
      <c r="J761" s="844"/>
      <c r="K761" s="844" t="str">
        <f>Translations!$C$255</f>
        <v>Otra fuente de datos (si procede)</v>
      </c>
      <c r="L761" s="844"/>
      <c r="M761" s="844" t="str">
        <f>Translations!$C$255</f>
        <v>Otra fuente de datos (si procede)</v>
      </c>
      <c r="N761" s="844"/>
      <c r="S761" s="265" t="s">
        <v>1145</v>
      </c>
      <c r="W761" s="265" t="s">
        <v>163</v>
      </c>
    </row>
    <row r="762" spans="1:23" ht="12.75" customHeight="1" x14ac:dyDescent="0.2">
      <c r="B762" s="243"/>
      <c r="C762" s="223"/>
      <c r="E762" s="24" t="s">
        <v>302</v>
      </c>
      <c r="F762" s="850" t="str">
        <f>Translations!$C$322</f>
        <v>Consumo de electricidad pertinente</v>
      </c>
      <c r="G762" s="850"/>
      <c r="H762" s="851"/>
      <c r="I762" s="909"/>
      <c r="J762" s="909"/>
      <c r="K762" s="891"/>
      <c r="L762" s="891"/>
      <c r="M762" s="891"/>
      <c r="N762" s="891"/>
      <c r="S762" s="251" t="b">
        <f>IF(I718&lt;&gt;"",IF(INDEX(EUconst_BMlistElExchangability,MATCH(I718,EUconst_BMlistNames,0))=TRUE,FALSE,TRUE),FALSE)</f>
        <v>0</v>
      </c>
      <c r="W762" s="428"/>
    </row>
    <row r="763" spans="1:23" ht="5.0999999999999996" customHeight="1" x14ac:dyDescent="0.2">
      <c r="B763" s="243"/>
      <c r="C763" s="223"/>
      <c r="D763" s="24"/>
      <c r="N763" s="224"/>
      <c r="S763" s="252"/>
      <c r="W763" s="252"/>
    </row>
    <row r="764" spans="1:23" ht="12.75" customHeight="1" x14ac:dyDescent="0.2">
      <c r="B764" s="243"/>
      <c r="C764" s="223"/>
      <c r="D764" s="24"/>
      <c r="E764" s="117" t="s">
        <v>303</v>
      </c>
      <c r="F764" s="640" t="str">
        <f>Translations!$C$257</f>
        <v>Descripción de la metodología aplicada</v>
      </c>
      <c r="G764" s="640"/>
      <c r="H764" s="640"/>
      <c r="I764" s="640"/>
      <c r="J764" s="640"/>
      <c r="K764" s="640"/>
      <c r="L764" s="640"/>
      <c r="M764" s="640"/>
      <c r="N764" s="921"/>
      <c r="S764" s="252"/>
      <c r="W764" s="252"/>
    </row>
    <row r="765" spans="1:23" ht="5.0999999999999996" customHeight="1" x14ac:dyDescent="0.2">
      <c r="B765" s="243"/>
      <c r="C765" s="223"/>
      <c r="E765" s="36"/>
      <c r="F765" s="453"/>
      <c r="G765" s="454"/>
      <c r="H765" s="454"/>
      <c r="I765" s="454"/>
      <c r="J765" s="454"/>
      <c r="K765" s="454"/>
      <c r="L765" s="454"/>
      <c r="M765" s="454"/>
      <c r="N765" s="464"/>
      <c r="S765" s="252"/>
      <c r="W765" s="252"/>
    </row>
    <row r="766" spans="1:23" ht="12.75" customHeight="1" x14ac:dyDescent="0.2">
      <c r="B766" s="243"/>
      <c r="C766" s="223"/>
      <c r="D766" s="24"/>
      <c r="E766" s="117"/>
      <c r="F766" s="913" t="str">
        <f>IF(AND(I718&lt;&gt;"",J759=""),HYPERLINK("#" &amp; Q766,EUConst_MsgDescription),"")</f>
        <v/>
      </c>
      <c r="G766" s="887"/>
      <c r="H766" s="887"/>
      <c r="I766" s="887"/>
      <c r="J766" s="887"/>
      <c r="K766" s="887"/>
      <c r="L766" s="887"/>
      <c r="M766" s="887"/>
      <c r="N766" s="888"/>
      <c r="P766" s="21" t="s">
        <v>170</v>
      </c>
      <c r="Q766" s="370" t="str">
        <f>"#"&amp;ADDRESS(ROW($C$10),COLUMN($C$10))</f>
        <v>#$C$10</v>
      </c>
      <c r="S766" s="252"/>
      <c r="W766" s="252"/>
    </row>
    <row r="767" spans="1:23" ht="5.0999999999999996" customHeight="1" x14ac:dyDescent="0.2">
      <c r="B767" s="243"/>
      <c r="C767" s="223"/>
      <c r="D767" s="24"/>
      <c r="E767" s="23"/>
      <c r="F767" s="922"/>
      <c r="G767" s="922"/>
      <c r="H767" s="922"/>
      <c r="I767" s="922"/>
      <c r="J767" s="922"/>
      <c r="K767" s="922"/>
      <c r="L767" s="922"/>
      <c r="M767" s="922"/>
      <c r="N767" s="923"/>
      <c r="S767" s="252"/>
      <c r="W767" s="252"/>
    </row>
    <row r="768" spans="1:23" ht="50.1" customHeight="1" x14ac:dyDescent="0.2">
      <c r="B768" s="243"/>
      <c r="C768" s="223"/>
      <c r="D768" s="23"/>
      <c r="E768" s="264"/>
      <c r="F768" s="924"/>
      <c r="G768" s="925"/>
      <c r="H768" s="925"/>
      <c r="I768" s="925"/>
      <c r="J768" s="925"/>
      <c r="K768" s="925"/>
      <c r="L768" s="925"/>
      <c r="M768" s="925"/>
      <c r="N768" s="926"/>
      <c r="S768" s="251" t="b">
        <f>S762</f>
        <v>0</v>
      </c>
      <c r="W768" s="251"/>
    </row>
    <row r="769" spans="2:23" ht="5.0999999999999996" customHeight="1" x14ac:dyDescent="0.2">
      <c r="B769" s="243"/>
      <c r="C769" s="223"/>
      <c r="D769" s="24"/>
      <c r="N769" s="224"/>
      <c r="S769" s="252"/>
      <c r="W769" s="252"/>
    </row>
    <row r="770" spans="2:23" ht="12.75" customHeight="1" x14ac:dyDescent="0.2">
      <c r="B770" s="243"/>
      <c r="C770" s="223"/>
      <c r="D770" s="24"/>
      <c r="E770" s="117"/>
      <c r="F770" s="875" t="str">
        <f>Translations!$C$210</f>
        <v>Referencia a archivos externos (si procede)</v>
      </c>
      <c r="G770" s="875"/>
      <c r="H770" s="875"/>
      <c r="I770" s="875"/>
      <c r="J770" s="875"/>
      <c r="K770" s="826"/>
      <c r="L770" s="826"/>
      <c r="M770" s="826"/>
      <c r="N770" s="826"/>
      <c r="S770" s="252"/>
      <c r="W770" s="251"/>
    </row>
    <row r="771" spans="2:23" ht="5.0999999999999996" customHeight="1" x14ac:dyDescent="0.2">
      <c r="B771" s="243"/>
      <c r="C771" s="223"/>
      <c r="D771" s="24"/>
      <c r="N771" s="224"/>
      <c r="S771" s="252"/>
      <c r="W771" s="252"/>
    </row>
    <row r="772" spans="2:23" ht="51.75" customHeight="1" x14ac:dyDescent="0.2">
      <c r="B772" s="243"/>
      <c r="C772" s="223"/>
      <c r="D772" s="24" t="s">
        <v>33</v>
      </c>
      <c r="E772" s="865" t="str">
        <f>Translations!$C$258</f>
        <v>¿Se ha seguido el orden jerárquico?</v>
      </c>
      <c r="F772" s="865"/>
      <c r="G772" s="865"/>
      <c r="H772" s="866"/>
      <c r="I772" s="259"/>
      <c r="J772" s="558" t="str">
        <f>Translations!$C$259</f>
        <v xml:space="preserve"> De no ser así, ¿cuál ha sido el motivo?</v>
      </c>
      <c r="K772" s="852"/>
      <c r="L772" s="853"/>
      <c r="M772" s="853"/>
      <c r="N772" s="867"/>
      <c r="S772" s="251" t="b">
        <f>S768</f>
        <v>0</v>
      </c>
      <c r="W772" s="257" t="b">
        <f>OR(W770,AND(I772&lt;&gt;"",I772=TRUE))</f>
        <v>0</v>
      </c>
    </row>
    <row r="773" spans="2:23" ht="12.75" customHeight="1" x14ac:dyDescent="0.2">
      <c r="B773" s="243"/>
      <c r="C773" s="223"/>
      <c r="D773" s="24"/>
      <c r="E773" s="36" t="s">
        <v>139</v>
      </c>
      <c r="F773" s="839" t="str">
        <f>Translations!$C$263</f>
        <v>Costes excesivos: usar mejores fuentes de datos supondría unos costes excesivos.</v>
      </c>
      <c r="G773" s="842"/>
      <c r="H773" s="842"/>
      <c r="I773" s="842"/>
      <c r="J773" s="842"/>
      <c r="K773" s="842"/>
      <c r="L773" s="842"/>
      <c r="M773" s="842"/>
      <c r="N773" s="927"/>
      <c r="S773" s="252"/>
      <c r="W773" s="252"/>
    </row>
    <row r="774" spans="2:23" ht="5.0999999999999996" customHeight="1" x14ac:dyDescent="0.2">
      <c r="B774" s="243"/>
      <c r="C774" s="223"/>
      <c r="E774" s="408"/>
      <c r="F774" s="408"/>
      <c r="G774" s="408"/>
      <c r="H774" s="408"/>
      <c r="I774" s="408"/>
      <c r="J774" s="408"/>
      <c r="K774" s="408"/>
      <c r="L774" s="408"/>
      <c r="M774" s="408"/>
      <c r="N774" s="469"/>
      <c r="S774" s="252"/>
      <c r="W774" s="252"/>
    </row>
    <row r="775" spans="2:23" ht="12.75" customHeight="1" x14ac:dyDescent="0.2">
      <c r="B775" s="243"/>
      <c r="C775" s="223"/>
      <c r="D775" s="24"/>
      <c r="E775" s="24"/>
      <c r="F775" s="640" t="str">
        <f>Translations!$C$264</f>
        <v>Más detalles sobre cualquier posible divergencia con respecto a la jerarquía establecida</v>
      </c>
      <c r="G775" s="640"/>
      <c r="H775" s="640"/>
      <c r="I775" s="640"/>
      <c r="J775" s="640"/>
      <c r="K775" s="640"/>
      <c r="L775" s="640"/>
      <c r="M775" s="640"/>
      <c r="N775" s="921"/>
      <c r="S775" s="252"/>
      <c r="W775" s="252"/>
    </row>
    <row r="776" spans="2:23" ht="25.5" customHeight="1" thickBot="1" x14ac:dyDescent="0.25">
      <c r="B776" s="243"/>
      <c r="C776" s="223"/>
      <c r="E776" s="24"/>
      <c r="F776" s="872"/>
      <c r="G776" s="873"/>
      <c r="H776" s="873"/>
      <c r="I776" s="873"/>
      <c r="J776" s="873"/>
      <c r="K776" s="873"/>
      <c r="L776" s="873"/>
      <c r="M776" s="873"/>
      <c r="N776" s="874"/>
      <c r="S776" s="272" t="b">
        <f>S772</f>
        <v>0</v>
      </c>
      <c r="W776" s="267" t="b">
        <f>W772</f>
        <v>0</v>
      </c>
    </row>
    <row r="777" spans="2:23" ht="5.0999999999999996" customHeight="1" x14ac:dyDescent="0.2">
      <c r="B777" s="243"/>
      <c r="C777" s="223"/>
      <c r="N777" s="224"/>
    </row>
    <row r="778" spans="2:23" ht="5.0999999999999996" customHeight="1" x14ac:dyDescent="0.2">
      <c r="B778" s="243"/>
      <c r="C778" s="231"/>
      <c r="D778" s="234"/>
      <c r="E778" s="232"/>
      <c r="F778" s="232"/>
      <c r="G778" s="232"/>
      <c r="H778" s="232"/>
      <c r="I778" s="232"/>
      <c r="J778" s="232"/>
      <c r="K778" s="232"/>
      <c r="L778" s="232"/>
      <c r="M778" s="232"/>
      <c r="N778" s="233"/>
    </row>
    <row r="779" spans="2:23" ht="12.75" customHeight="1" x14ac:dyDescent="0.2">
      <c r="B779" s="243"/>
      <c r="C779" s="343"/>
      <c r="D779" s="33" t="s">
        <v>29</v>
      </c>
      <c r="E779" s="928" t="str">
        <f>Translations!$C$324</f>
        <v>¿Se importan los flujos de calor medible a partir de instalaciones o entidades no incluidas en el comercio de derechos de emisión de la UE?</v>
      </c>
      <c r="F779" s="928"/>
      <c r="G779" s="928"/>
      <c r="H779" s="928"/>
      <c r="I779" s="928"/>
      <c r="J779" s="928"/>
      <c r="K779" s="928"/>
      <c r="L779" s="928"/>
      <c r="M779" s="912"/>
      <c r="N779" s="912"/>
      <c r="R779" s="253"/>
    </row>
    <row r="780" spans="2:23" ht="5.0999999999999996" customHeight="1" x14ac:dyDescent="0.2">
      <c r="B780" s="243"/>
      <c r="C780" s="343"/>
      <c r="D780" s="19"/>
      <c r="E780" s="465"/>
      <c r="F780" s="465"/>
      <c r="G780" s="465"/>
      <c r="H780" s="465"/>
      <c r="I780" s="465"/>
      <c r="J780" s="465"/>
      <c r="K780" s="465"/>
      <c r="L780" s="465"/>
      <c r="M780" s="465"/>
      <c r="N780" s="473"/>
      <c r="R780" s="253"/>
    </row>
    <row r="781" spans="2:23" ht="12.75" customHeight="1" x14ac:dyDescent="0.2">
      <c r="B781" s="243"/>
      <c r="C781" s="343"/>
      <c r="D781" s="19"/>
      <c r="E781" s="19"/>
      <c r="F781" s="929" t="str">
        <f>Translations!$C$257</f>
        <v>Descripción de la metodología aplicada</v>
      </c>
      <c r="G781" s="929"/>
      <c r="H781" s="929"/>
      <c r="I781" s="929"/>
      <c r="J781" s="929"/>
      <c r="K781" s="929"/>
      <c r="L781" s="929"/>
      <c r="M781" s="929"/>
      <c r="N781" s="930"/>
      <c r="R781" s="253"/>
    </row>
    <row r="782" spans="2:23" ht="5.0999999999999996" customHeight="1" thickBot="1" x14ac:dyDescent="0.25">
      <c r="B782" s="243"/>
      <c r="C782" s="343"/>
      <c r="D782" s="19"/>
      <c r="E782" s="36"/>
      <c r="F782" s="345"/>
      <c r="G782" s="346"/>
      <c r="H782" s="346"/>
      <c r="I782" s="346"/>
      <c r="J782" s="346"/>
      <c r="K782" s="346"/>
      <c r="L782" s="346"/>
      <c r="M782" s="346"/>
      <c r="N782" s="347"/>
    </row>
    <row r="783" spans="2:23" ht="12.75" customHeight="1" x14ac:dyDescent="0.2">
      <c r="B783" s="243"/>
      <c r="C783" s="343"/>
      <c r="D783" s="344"/>
      <c r="E783" s="348"/>
      <c r="F783" s="913" t="str">
        <f>IF(I718&lt;&gt;"",HYPERLINK("#" &amp; Q783,EUConst_MsgDescription),"")</f>
        <v/>
      </c>
      <c r="G783" s="887"/>
      <c r="H783" s="887"/>
      <c r="I783" s="887"/>
      <c r="J783" s="887"/>
      <c r="K783" s="887"/>
      <c r="L783" s="887"/>
      <c r="M783" s="887"/>
      <c r="N783" s="888"/>
      <c r="P783" s="21" t="s">
        <v>170</v>
      </c>
      <c r="Q783" s="370" t="str">
        <f>"#"&amp;ADDRESS(ROW($C$10),COLUMN($C$10))</f>
        <v>#$C$10</v>
      </c>
      <c r="W783" s="265" t="s">
        <v>163</v>
      </c>
    </row>
    <row r="784" spans="2:23" ht="5.0999999999999996" customHeight="1" thickBot="1" x14ac:dyDescent="0.25">
      <c r="B784" s="243"/>
      <c r="C784" s="343"/>
      <c r="D784" s="344"/>
      <c r="E784" s="348"/>
      <c r="F784" s="960"/>
      <c r="G784" s="961"/>
      <c r="H784" s="961"/>
      <c r="I784" s="961"/>
      <c r="J784" s="961"/>
      <c r="K784" s="961"/>
      <c r="L784" s="961"/>
      <c r="M784" s="961"/>
      <c r="N784" s="962"/>
      <c r="P784" s="21"/>
      <c r="W784" s="252"/>
    </row>
    <row r="785" spans="2:23" ht="50.1" customHeight="1" thickBot="1" x14ac:dyDescent="0.25">
      <c r="B785" s="243"/>
      <c r="C785" s="343"/>
      <c r="D785" s="19"/>
      <c r="E785" s="19"/>
      <c r="F785" s="872"/>
      <c r="G785" s="873"/>
      <c r="H785" s="873"/>
      <c r="I785" s="873"/>
      <c r="J785" s="873"/>
      <c r="K785" s="873"/>
      <c r="L785" s="873"/>
      <c r="M785" s="873"/>
      <c r="N785" s="874"/>
      <c r="R785" s="253"/>
      <c r="V785" s="253"/>
      <c r="W785" s="376" t="b">
        <f>OR(W779,AND(M779&lt;&gt;"",M779=FALSE))</f>
        <v>0</v>
      </c>
    </row>
    <row r="786" spans="2:23" ht="5.0999999999999996" customHeight="1" x14ac:dyDescent="0.2">
      <c r="B786" s="243"/>
      <c r="C786" s="343"/>
      <c r="D786" s="344"/>
      <c r="E786" s="349"/>
      <c r="F786" s="466"/>
      <c r="G786" s="466"/>
      <c r="H786" s="466"/>
      <c r="I786" s="466"/>
      <c r="J786" s="466"/>
      <c r="K786" s="466"/>
      <c r="L786" s="466"/>
      <c r="M786" s="466"/>
      <c r="N786" s="350"/>
      <c r="R786" s="253"/>
    </row>
    <row r="787" spans="2:23" ht="12.75" customHeight="1" x14ac:dyDescent="0.2">
      <c r="B787" s="243"/>
      <c r="C787" s="351"/>
      <c r="D787" s="352"/>
      <c r="E787" s="352"/>
      <c r="F787" s="352"/>
      <c r="G787" s="352"/>
      <c r="H787" s="352"/>
      <c r="I787" s="352"/>
      <c r="J787" s="352"/>
      <c r="K787" s="352"/>
      <c r="L787" s="352"/>
      <c r="M787" s="352"/>
      <c r="N787" s="353"/>
    </row>
    <row r="788" spans="2:23" ht="32.25" customHeight="1" x14ac:dyDescent="0.2">
      <c r="B788" s="243"/>
      <c r="C788" s="317"/>
      <c r="D788" s="950" t="str">
        <f>Translations!$C$329</f>
        <v>Datos necesarios para determinar la actualización de los parámetros de referencia con arreglo al artículo 10 bis, apartado 2, de la Directiva</v>
      </c>
      <c r="E788" s="951"/>
      <c r="F788" s="951"/>
      <c r="G788" s="951"/>
      <c r="H788" s="951"/>
      <c r="I788" s="951"/>
      <c r="J788" s="951"/>
      <c r="K788" s="951"/>
      <c r="L788" s="951"/>
      <c r="M788" s="951"/>
      <c r="N788" s="952"/>
    </row>
    <row r="789" spans="2:23" ht="5.0999999999999996" customHeight="1" x14ac:dyDescent="0.2">
      <c r="B789" s="243"/>
      <c r="C789" s="317"/>
      <c r="D789" s="318"/>
      <c r="E789" s="318"/>
      <c r="F789" s="318"/>
      <c r="G789" s="318"/>
      <c r="H789" s="318"/>
      <c r="I789" s="318"/>
      <c r="J789" s="318"/>
      <c r="K789" s="318"/>
      <c r="L789" s="318"/>
      <c r="M789" s="318"/>
      <c r="N789" s="319"/>
    </row>
    <row r="790" spans="2:23" ht="12.75" customHeight="1" x14ac:dyDescent="0.2">
      <c r="B790" s="243"/>
      <c r="C790" s="317"/>
      <c r="D790" s="320" t="s">
        <v>30</v>
      </c>
      <c r="E790" s="958" t="str">
        <f>Translations!$C$330</f>
        <v>Emisiones directamente atribuibles</v>
      </c>
      <c r="F790" s="958"/>
      <c r="G790" s="958"/>
      <c r="H790" s="958"/>
      <c r="I790" s="958"/>
      <c r="J790" s="958"/>
      <c r="K790" s="958"/>
      <c r="L790" s="958"/>
      <c r="M790" s="958"/>
      <c r="N790" s="959"/>
    </row>
    <row r="791" spans="2:23" ht="12.75" customHeight="1" x14ac:dyDescent="0.2">
      <c r="B791" s="243"/>
      <c r="C791" s="317"/>
      <c r="D791" s="321" t="s">
        <v>32</v>
      </c>
      <c r="E791" s="906" t="str">
        <f>Translations!$C$331</f>
        <v>Atribución de emisiones directamente atribuibles</v>
      </c>
      <c r="F791" s="906"/>
      <c r="G791" s="906"/>
      <c r="H791" s="906"/>
      <c r="I791" s="906"/>
      <c r="J791" s="906"/>
      <c r="K791" s="906"/>
      <c r="L791" s="906"/>
      <c r="M791" s="906"/>
      <c r="N791" s="907"/>
      <c r="T791" s="17"/>
    </row>
    <row r="792" spans="2:23" ht="5.0999999999999996" customHeight="1" x14ac:dyDescent="0.2">
      <c r="B792" s="243"/>
      <c r="C792" s="317"/>
      <c r="D792" s="318"/>
      <c r="E792" s="917"/>
      <c r="F792" s="918"/>
      <c r="G792" s="918"/>
      <c r="H792" s="918"/>
      <c r="I792" s="918"/>
      <c r="J792" s="918"/>
      <c r="K792" s="918"/>
      <c r="L792" s="918"/>
      <c r="M792" s="918"/>
      <c r="N792" s="919"/>
    </row>
    <row r="793" spans="2:23" ht="12.75" customHeight="1" x14ac:dyDescent="0.2">
      <c r="B793" s="243"/>
      <c r="C793" s="317"/>
      <c r="D793" s="321"/>
      <c r="E793" s="323"/>
      <c r="F793" s="913" t="str">
        <f>IF(I718&lt;&gt;"",HYPERLINK("#" &amp; Q793,EUConst_MsgDescription),"")</f>
        <v/>
      </c>
      <c r="G793" s="887"/>
      <c r="H793" s="887"/>
      <c r="I793" s="887"/>
      <c r="J793" s="887"/>
      <c r="K793" s="887"/>
      <c r="L793" s="887"/>
      <c r="M793" s="887"/>
      <c r="N793" s="888"/>
      <c r="P793" s="21" t="s">
        <v>170</v>
      </c>
      <c r="Q793" s="370" t="str">
        <f>"#"&amp;ADDRESS(ROW($C$10),COLUMN($C$10))</f>
        <v>#$C$10</v>
      </c>
    </row>
    <row r="794" spans="2:23" ht="5.0999999999999996" customHeight="1" x14ac:dyDescent="0.2">
      <c r="B794" s="243"/>
      <c r="C794" s="317"/>
      <c r="D794" s="321"/>
      <c r="E794" s="324"/>
      <c r="F794" s="914"/>
      <c r="G794" s="914"/>
      <c r="H794" s="914"/>
      <c r="I794" s="914"/>
      <c r="J794" s="914"/>
      <c r="K794" s="914"/>
      <c r="L794" s="914"/>
      <c r="M794" s="914"/>
      <c r="N794" s="915"/>
    </row>
    <row r="795" spans="2:23" ht="50.1" customHeight="1" x14ac:dyDescent="0.2">
      <c r="B795" s="243"/>
      <c r="C795" s="317"/>
      <c r="D795" s="318"/>
      <c r="E795" s="318"/>
      <c r="F795" s="852"/>
      <c r="G795" s="853"/>
      <c r="H795" s="853"/>
      <c r="I795" s="853"/>
      <c r="J795" s="853"/>
      <c r="K795" s="853"/>
      <c r="L795" s="853"/>
      <c r="M795" s="853"/>
      <c r="N795" s="867"/>
    </row>
    <row r="796" spans="2:23" ht="5.0999999999999996" customHeight="1" x14ac:dyDescent="0.2">
      <c r="B796" s="243"/>
      <c r="C796" s="317"/>
      <c r="D796" s="318"/>
      <c r="E796" s="318"/>
      <c r="F796" s="318"/>
      <c r="G796" s="318"/>
      <c r="H796" s="318"/>
      <c r="I796" s="318"/>
      <c r="J796" s="318"/>
      <c r="K796" s="318"/>
      <c r="L796" s="318"/>
      <c r="M796" s="318"/>
      <c r="N796" s="319"/>
    </row>
    <row r="797" spans="2:23" ht="12.75" customHeight="1" x14ac:dyDescent="0.2">
      <c r="B797" s="243"/>
      <c r="C797" s="317"/>
      <c r="D797" s="318"/>
      <c r="E797" s="318"/>
      <c r="F797" s="916" t="str">
        <f>Translations!$C$210</f>
        <v>Referencia a archivos externos (si procede)</v>
      </c>
      <c r="G797" s="916"/>
      <c r="H797" s="916"/>
      <c r="I797" s="916"/>
      <c r="J797" s="916"/>
      <c r="K797" s="826"/>
      <c r="L797" s="826"/>
      <c r="M797" s="826"/>
      <c r="N797" s="826"/>
    </row>
    <row r="798" spans="2:23" ht="5.0999999999999996" customHeight="1" x14ac:dyDescent="0.2">
      <c r="B798" s="243"/>
      <c r="C798" s="317"/>
      <c r="D798" s="318"/>
      <c r="E798" s="318"/>
      <c r="F798" s="325"/>
      <c r="G798" s="325"/>
      <c r="H798" s="325"/>
      <c r="I798" s="325"/>
      <c r="J798" s="325"/>
      <c r="K798" s="325"/>
      <c r="L798" s="325"/>
      <c r="M798" s="325"/>
      <c r="N798" s="326"/>
    </row>
    <row r="799" spans="2:23" ht="12.75" customHeight="1" x14ac:dyDescent="0.2">
      <c r="B799" s="243"/>
      <c r="C799" s="317"/>
      <c r="D799" s="321" t="s">
        <v>33</v>
      </c>
      <c r="E799" s="906" t="str">
        <f>Translations!$C$337</f>
        <v>¿Hay otros flujos fuente internos que sean pertinentes?</v>
      </c>
      <c r="F799" s="906"/>
      <c r="G799" s="906"/>
      <c r="H799" s="906"/>
      <c r="I799" s="906"/>
      <c r="J799" s="906"/>
      <c r="K799" s="906"/>
      <c r="L799" s="906"/>
      <c r="M799" s="912"/>
      <c r="N799" s="912"/>
      <c r="T799" s="17"/>
    </row>
    <row r="800" spans="2:23" ht="5.0999999999999996" customHeight="1" x14ac:dyDescent="0.2">
      <c r="B800" s="243"/>
      <c r="C800" s="317"/>
      <c r="D800" s="321"/>
      <c r="E800" s="322"/>
      <c r="F800" s="917"/>
      <c r="G800" s="917"/>
      <c r="H800" s="917"/>
      <c r="I800" s="917"/>
      <c r="J800" s="917"/>
      <c r="K800" s="917"/>
      <c r="L800" s="917"/>
      <c r="M800" s="917"/>
      <c r="N800" s="948"/>
    </row>
    <row r="801" spans="1:23" ht="25.5" customHeight="1" thickBot="1" x14ac:dyDescent="0.25">
      <c r="B801" s="243"/>
      <c r="C801" s="317"/>
      <c r="D801" s="318"/>
      <c r="E801" s="318"/>
      <c r="F801" s="318"/>
      <c r="G801" s="318"/>
      <c r="H801" s="318"/>
      <c r="I801" s="908" t="str">
        <f>Translations!$C$254</f>
        <v>Fuente de datos</v>
      </c>
      <c r="J801" s="908"/>
      <c r="K801" s="908" t="str">
        <f>Translations!$C$255</f>
        <v>Otra fuente de datos (si procede)</v>
      </c>
      <c r="L801" s="908"/>
      <c r="M801" s="908" t="str">
        <f>Translations!$C$255</f>
        <v>Otra fuente de datos (si procede)</v>
      </c>
      <c r="N801" s="908"/>
      <c r="W801" s="244" t="s">
        <v>163</v>
      </c>
    </row>
    <row r="802" spans="1:23" ht="12.75" customHeight="1" x14ac:dyDescent="0.2">
      <c r="B802" s="243"/>
      <c r="C802" s="317"/>
      <c r="D802" s="321"/>
      <c r="E802" s="323" t="s">
        <v>302</v>
      </c>
      <c r="F802" s="911" t="str">
        <f>Translations!$C$342</f>
        <v>Cantidades importadas o exportadas</v>
      </c>
      <c r="G802" s="920"/>
      <c r="H802" s="920"/>
      <c r="I802" s="909"/>
      <c r="J802" s="909"/>
      <c r="K802" s="891"/>
      <c r="L802" s="891"/>
      <c r="M802" s="891"/>
      <c r="N802" s="891"/>
      <c r="W802" s="250" t="b">
        <f>AND(M799&lt;&gt;"",M799=FALSE)</f>
        <v>0</v>
      </c>
    </row>
    <row r="803" spans="1:23" ht="12.75" customHeight="1" x14ac:dyDescent="0.2">
      <c r="B803" s="243"/>
      <c r="C803" s="317"/>
      <c r="D803" s="321"/>
      <c r="E803" s="323" t="s">
        <v>303</v>
      </c>
      <c r="F803" s="911" t="str">
        <f>Translations!$C$256</f>
        <v>Contenido energético</v>
      </c>
      <c r="G803" s="920"/>
      <c r="H803" s="920"/>
      <c r="I803" s="909"/>
      <c r="J803" s="909"/>
      <c r="K803" s="891"/>
      <c r="L803" s="891"/>
      <c r="M803" s="891"/>
      <c r="N803" s="891"/>
      <c r="W803" s="270" t="b">
        <f>W802</f>
        <v>0</v>
      </c>
    </row>
    <row r="804" spans="1:23" ht="12.75" customHeight="1" x14ac:dyDescent="0.2">
      <c r="B804" s="243"/>
      <c r="C804" s="317"/>
      <c r="D804" s="321"/>
      <c r="E804" s="323" t="s">
        <v>304</v>
      </c>
      <c r="F804" s="910" t="str">
        <f>Translations!$C$343</f>
        <v>Factor de emisión o contenido de carbono</v>
      </c>
      <c r="G804" s="910"/>
      <c r="H804" s="911"/>
      <c r="I804" s="852"/>
      <c r="J804" s="867"/>
      <c r="K804" s="854"/>
      <c r="L804" s="871"/>
      <c r="M804" s="854"/>
      <c r="N804" s="871"/>
      <c r="W804" s="270" t="b">
        <f>W803</f>
        <v>0</v>
      </c>
    </row>
    <row r="805" spans="1:23" ht="12.75" customHeight="1" x14ac:dyDescent="0.2">
      <c r="B805" s="243"/>
      <c r="C805" s="317"/>
      <c r="D805" s="321"/>
      <c r="E805" s="323" t="s">
        <v>305</v>
      </c>
      <c r="F805" s="910" t="str">
        <f>Translations!$C$344</f>
        <v>Contenido de biomasa</v>
      </c>
      <c r="G805" s="910"/>
      <c r="H805" s="911"/>
      <c r="I805" s="852"/>
      <c r="J805" s="867"/>
      <c r="K805" s="854"/>
      <c r="L805" s="871"/>
      <c r="M805" s="854"/>
      <c r="N805" s="871"/>
      <c r="W805" s="270" t="b">
        <f>W804</f>
        <v>0</v>
      </c>
    </row>
    <row r="806" spans="1:23" ht="5.0999999999999996" customHeight="1" x14ac:dyDescent="0.2">
      <c r="B806" s="243"/>
      <c r="C806" s="317"/>
      <c r="D806" s="321"/>
      <c r="E806" s="318"/>
      <c r="F806" s="318"/>
      <c r="G806" s="318"/>
      <c r="H806" s="318"/>
      <c r="I806" s="318"/>
      <c r="J806" s="318"/>
      <c r="K806" s="318"/>
      <c r="L806" s="318"/>
      <c r="M806" s="318"/>
      <c r="N806" s="319"/>
      <c r="W806" s="252"/>
    </row>
    <row r="807" spans="1:23" ht="12.75" customHeight="1" x14ac:dyDescent="0.2">
      <c r="B807" s="243"/>
      <c r="C807" s="317"/>
      <c r="D807" s="321"/>
      <c r="E807" s="323" t="s">
        <v>306</v>
      </c>
      <c r="F807" s="904" t="str">
        <f>Translations!$C$257</f>
        <v>Descripción de la metodología aplicada</v>
      </c>
      <c r="G807" s="904"/>
      <c r="H807" s="904"/>
      <c r="I807" s="904"/>
      <c r="J807" s="904"/>
      <c r="K807" s="904"/>
      <c r="L807" s="904"/>
      <c r="M807" s="904"/>
      <c r="N807" s="905"/>
      <c r="W807" s="252"/>
    </row>
    <row r="808" spans="1:23" ht="5.0999999999999996" customHeight="1" x14ac:dyDescent="0.2">
      <c r="B808" s="243"/>
      <c r="C808" s="317"/>
      <c r="D808" s="318"/>
      <c r="E808" s="322"/>
      <c r="F808" s="212"/>
      <c r="G808" s="470"/>
      <c r="H808" s="470"/>
      <c r="I808" s="470"/>
      <c r="J808" s="470"/>
      <c r="K808" s="470"/>
      <c r="L808" s="470"/>
      <c r="M808" s="470"/>
      <c r="N808" s="471"/>
      <c r="W808" s="252"/>
    </row>
    <row r="809" spans="1:23" ht="12.75" customHeight="1" x14ac:dyDescent="0.2">
      <c r="B809" s="243"/>
      <c r="C809" s="317"/>
      <c r="D809" s="321"/>
      <c r="E809" s="323"/>
      <c r="F809" s="913" t="str">
        <f>IF(I718&lt;&gt;"",HYPERLINK("#" &amp; Q809,EUConst_MsgDescription),"")</f>
        <v/>
      </c>
      <c r="G809" s="887"/>
      <c r="H809" s="887"/>
      <c r="I809" s="887"/>
      <c r="J809" s="887"/>
      <c r="K809" s="887"/>
      <c r="L809" s="887"/>
      <c r="M809" s="887"/>
      <c r="N809" s="888"/>
      <c r="P809" s="21" t="s">
        <v>170</v>
      </c>
      <c r="Q809" s="370" t="str">
        <f>"#"&amp;ADDRESS(ROW($C$10),COLUMN($C$10))</f>
        <v>#$C$10</v>
      </c>
      <c r="W809" s="252"/>
    </row>
    <row r="810" spans="1:23" ht="5.0999999999999996" customHeight="1" x14ac:dyDescent="0.2">
      <c r="B810" s="243"/>
      <c r="C810" s="317"/>
      <c r="D810" s="321"/>
      <c r="E810" s="324"/>
      <c r="F810" s="914"/>
      <c r="G810" s="914"/>
      <c r="H810" s="914"/>
      <c r="I810" s="914"/>
      <c r="J810" s="914"/>
      <c r="K810" s="914"/>
      <c r="L810" s="914"/>
      <c r="M810" s="914"/>
      <c r="N810" s="915"/>
      <c r="W810" s="252"/>
    </row>
    <row r="811" spans="1:23" s="248" customFormat="1" ht="50.1" customHeight="1" x14ac:dyDescent="0.2">
      <c r="A811" s="253"/>
      <c r="B811" s="11"/>
      <c r="C811" s="317"/>
      <c r="D811" s="324"/>
      <c r="E811" s="324"/>
      <c r="F811" s="872"/>
      <c r="G811" s="873"/>
      <c r="H811" s="873"/>
      <c r="I811" s="873"/>
      <c r="J811" s="873"/>
      <c r="K811" s="873"/>
      <c r="L811" s="873"/>
      <c r="M811" s="873"/>
      <c r="N811" s="874"/>
      <c r="O811" s="35"/>
      <c r="P811" s="253"/>
      <c r="Q811" s="253"/>
      <c r="R811" s="253"/>
      <c r="S811" s="244"/>
      <c r="T811" s="244"/>
      <c r="U811" s="253"/>
      <c r="V811" s="253"/>
      <c r="W811" s="254" t="b">
        <f>W805</f>
        <v>0</v>
      </c>
    </row>
    <row r="812" spans="1:23" ht="5.0999999999999996" customHeight="1" x14ac:dyDescent="0.2">
      <c r="C812" s="317"/>
      <c r="D812" s="321"/>
      <c r="E812" s="318"/>
      <c r="F812" s="318"/>
      <c r="G812" s="318"/>
      <c r="H812" s="318"/>
      <c r="I812" s="318"/>
      <c r="J812" s="318"/>
      <c r="K812" s="318"/>
      <c r="L812" s="318"/>
      <c r="M812" s="318"/>
      <c r="N812" s="319"/>
      <c r="W812" s="252"/>
    </row>
    <row r="813" spans="1:23" ht="12.75" customHeight="1" thickBot="1" x14ac:dyDescent="0.25">
      <c r="C813" s="317"/>
      <c r="D813" s="321"/>
      <c r="E813" s="323"/>
      <c r="F813" s="916" t="str">
        <f>Translations!$C$210</f>
        <v>Referencia a archivos externos (si procede)</v>
      </c>
      <c r="G813" s="916"/>
      <c r="H813" s="916"/>
      <c r="I813" s="916"/>
      <c r="J813" s="916"/>
      <c r="K813" s="826"/>
      <c r="L813" s="826"/>
      <c r="M813" s="826"/>
      <c r="N813" s="826"/>
      <c r="W813" s="258" t="b">
        <f>W811</f>
        <v>0</v>
      </c>
    </row>
    <row r="814" spans="1:23" ht="5.0999999999999996" customHeight="1" x14ac:dyDescent="0.2">
      <c r="C814" s="317"/>
      <c r="D814" s="321"/>
      <c r="E814" s="318"/>
      <c r="F814" s="318"/>
      <c r="G814" s="318"/>
      <c r="H814" s="318"/>
      <c r="I814" s="318"/>
      <c r="J814" s="318"/>
      <c r="K814" s="318"/>
      <c r="L814" s="318"/>
      <c r="M814" s="318"/>
      <c r="N814" s="319"/>
    </row>
    <row r="815" spans="1:23" ht="12.75" customHeight="1" thickBot="1" x14ac:dyDescent="0.25">
      <c r="C815" s="317"/>
      <c r="D815" s="321" t="s">
        <v>34</v>
      </c>
      <c r="E815" s="906" t="str">
        <f>Translations!$C$345</f>
        <v>¿Es pertinente el CO2 transferido importado o exportado?</v>
      </c>
      <c r="F815" s="906"/>
      <c r="G815" s="906"/>
      <c r="H815" s="906"/>
      <c r="I815" s="906"/>
      <c r="J815" s="906"/>
      <c r="K815" s="906"/>
      <c r="L815" s="906"/>
      <c r="M815" s="912"/>
      <c r="N815" s="912"/>
      <c r="T815" s="17"/>
    </row>
    <row r="816" spans="1:23" ht="5.0999999999999996" customHeight="1" thickBot="1" x14ac:dyDescent="0.25">
      <c r="C816" s="317"/>
      <c r="D816" s="318"/>
      <c r="E816" s="917"/>
      <c r="F816" s="918"/>
      <c r="G816" s="918"/>
      <c r="H816" s="918"/>
      <c r="I816" s="918"/>
      <c r="J816" s="918"/>
      <c r="K816" s="918"/>
      <c r="L816" s="918"/>
      <c r="M816" s="918"/>
      <c r="N816" s="919"/>
      <c r="W816" s="265" t="s">
        <v>163</v>
      </c>
    </row>
    <row r="817" spans="2:23" ht="25.5" customHeight="1" x14ac:dyDescent="0.2">
      <c r="C817" s="317"/>
      <c r="D817" s="318"/>
      <c r="E817" s="318"/>
      <c r="F817" s="852"/>
      <c r="G817" s="853"/>
      <c r="H817" s="853"/>
      <c r="I817" s="853"/>
      <c r="J817" s="853"/>
      <c r="K817" s="853"/>
      <c r="L817" s="853"/>
      <c r="M817" s="853"/>
      <c r="N817" s="867"/>
      <c r="W817" s="250" t="b">
        <f>AND(M815&lt;&gt;"",M815=FALSE)</f>
        <v>0</v>
      </c>
    </row>
    <row r="818" spans="2:23" ht="5.0999999999999996" customHeight="1" x14ac:dyDescent="0.2">
      <c r="C818" s="317"/>
      <c r="D818" s="318"/>
      <c r="E818" s="318"/>
      <c r="F818" s="318"/>
      <c r="G818" s="318"/>
      <c r="H818" s="318"/>
      <c r="I818" s="318"/>
      <c r="J818" s="318"/>
      <c r="K818" s="318"/>
      <c r="L818" s="318"/>
      <c r="M818" s="318"/>
      <c r="N818" s="319"/>
      <c r="W818" s="252"/>
    </row>
    <row r="819" spans="2:23" ht="12.75" customHeight="1" thickBot="1" x14ac:dyDescent="0.25">
      <c r="C819" s="317"/>
      <c r="D819" s="318"/>
      <c r="E819" s="318"/>
      <c r="F819" s="916" t="str">
        <f>Translations!$C$210</f>
        <v>Referencia a archivos externos (si procede)</v>
      </c>
      <c r="G819" s="916"/>
      <c r="H819" s="916"/>
      <c r="I819" s="916"/>
      <c r="J819" s="916"/>
      <c r="K819" s="826"/>
      <c r="L819" s="826"/>
      <c r="M819" s="826"/>
      <c r="N819" s="826"/>
      <c r="W819" s="272" t="b">
        <f>W817</f>
        <v>0</v>
      </c>
    </row>
    <row r="820" spans="2:23" ht="5.0999999999999996" customHeight="1" x14ac:dyDescent="0.2">
      <c r="C820" s="317"/>
      <c r="D820" s="321"/>
      <c r="E820" s="318"/>
      <c r="F820" s="318"/>
      <c r="G820" s="318"/>
      <c r="H820" s="318"/>
      <c r="I820" s="318"/>
      <c r="J820" s="318"/>
      <c r="K820" s="318"/>
      <c r="L820" s="318"/>
      <c r="M820" s="318"/>
      <c r="N820" s="319"/>
    </row>
    <row r="821" spans="2:23" ht="5.0999999999999996" customHeight="1" x14ac:dyDescent="0.2">
      <c r="C821" s="314"/>
      <c r="D821" s="327"/>
      <c r="E821" s="315"/>
      <c r="F821" s="315"/>
      <c r="G821" s="315"/>
      <c r="H821" s="315"/>
      <c r="I821" s="315"/>
      <c r="J821" s="315"/>
      <c r="K821" s="315"/>
      <c r="L821" s="315"/>
      <c r="M821" s="315"/>
      <c r="N821" s="316"/>
    </row>
    <row r="822" spans="2:23" ht="12.75" customHeight="1" x14ac:dyDescent="0.2">
      <c r="C822" s="317"/>
      <c r="D822" s="320" t="s">
        <v>31</v>
      </c>
      <c r="E822" s="943" t="str">
        <f>Translations!$C$831</f>
        <v>Entrada de energía a esta subinstalación y factor de emisión pertinente</v>
      </c>
      <c r="F822" s="943"/>
      <c r="G822" s="943"/>
      <c r="H822" s="943"/>
      <c r="I822" s="943"/>
      <c r="J822" s="943"/>
      <c r="K822" s="943"/>
      <c r="L822" s="943"/>
      <c r="M822" s="943"/>
      <c r="N822" s="944"/>
    </row>
    <row r="823" spans="2:23" ht="5.0999999999999996" customHeight="1" x14ac:dyDescent="0.2">
      <c r="C823" s="317"/>
      <c r="D823" s="318"/>
      <c r="E823" s="945"/>
      <c r="F823" s="946"/>
      <c r="G823" s="946"/>
      <c r="H823" s="946"/>
      <c r="I823" s="946"/>
      <c r="J823" s="946"/>
      <c r="K823" s="946"/>
      <c r="L823" s="946"/>
      <c r="M823" s="946"/>
      <c r="N823" s="947"/>
    </row>
    <row r="824" spans="2:23" ht="12.75" customHeight="1" x14ac:dyDescent="0.2">
      <c r="C824" s="317"/>
      <c r="D824" s="321" t="s">
        <v>32</v>
      </c>
      <c r="E824" s="906" t="str">
        <f>Translations!$C$249</f>
        <v>Información sobre la metodología empleada</v>
      </c>
      <c r="F824" s="906"/>
      <c r="G824" s="906"/>
      <c r="H824" s="906"/>
      <c r="I824" s="906"/>
      <c r="J824" s="906"/>
      <c r="K824" s="906"/>
      <c r="L824" s="906"/>
      <c r="M824" s="906"/>
      <c r="N824" s="907"/>
    </row>
    <row r="825" spans="2:23" ht="25.5" customHeight="1" x14ac:dyDescent="0.2">
      <c r="B825" s="243"/>
      <c r="C825" s="317"/>
      <c r="D825" s="318"/>
      <c r="E825" s="318"/>
      <c r="F825" s="335"/>
      <c r="G825" s="318"/>
      <c r="H825" s="318"/>
      <c r="I825" s="908" t="str">
        <f>Translations!$C$254</f>
        <v>Fuente de datos</v>
      </c>
      <c r="J825" s="908"/>
      <c r="K825" s="908" t="str">
        <f>Translations!$C$255</f>
        <v>Otra fuente de datos (si procede)</v>
      </c>
      <c r="L825" s="908"/>
      <c r="M825" s="908" t="str">
        <f>Translations!$C$255</f>
        <v>Otra fuente de datos (si procede)</v>
      </c>
      <c r="N825" s="908"/>
    </row>
    <row r="826" spans="2:23" ht="12.75" customHeight="1" x14ac:dyDescent="0.2">
      <c r="B826" s="243"/>
      <c r="C826" s="317"/>
      <c r="D826" s="321"/>
      <c r="E826" s="323" t="s">
        <v>302</v>
      </c>
      <c r="F826" s="910" t="str">
        <f>Translations!$C$833</f>
        <v>Entrada de combustible y materiales</v>
      </c>
      <c r="G826" s="910"/>
      <c r="H826" s="911"/>
      <c r="I826" s="852"/>
      <c r="J826" s="853"/>
      <c r="K826" s="854"/>
      <c r="L826" s="855"/>
      <c r="M826" s="854"/>
      <c r="N826" s="871"/>
    </row>
    <row r="827" spans="2:23" ht="26.25" customHeight="1" x14ac:dyDescent="0.2">
      <c r="B827" s="243"/>
      <c r="C827" s="317"/>
      <c r="D827" s="321"/>
      <c r="E827" s="323" t="s">
        <v>303</v>
      </c>
      <c r="F827" s="910" t="str">
        <f>Translations!$C$826</f>
        <v>Entrada de electricidad para producción de calor</v>
      </c>
      <c r="G827" s="910"/>
      <c r="H827" s="911"/>
      <c r="I827" s="909"/>
      <c r="J827" s="909"/>
      <c r="K827" s="891"/>
      <c r="L827" s="891"/>
      <c r="M827" s="891"/>
      <c r="N827" s="891"/>
    </row>
    <row r="828" spans="2:23" ht="12.75" customHeight="1" x14ac:dyDescent="0.2">
      <c r="B828" s="243"/>
      <c r="C828" s="317"/>
      <c r="D828" s="321"/>
      <c r="E828" s="323" t="s">
        <v>304</v>
      </c>
      <c r="F828" s="910" t="str">
        <f>Translations!$C$353</f>
        <v>Factor de emisión ponderado</v>
      </c>
      <c r="G828" s="910"/>
      <c r="H828" s="911"/>
      <c r="I828" s="852"/>
      <c r="J828" s="853"/>
      <c r="K828" s="854"/>
      <c r="L828" s="855"/>
      <c r="M828" s="854"/>
      <c r="N828" s="871"/>
    </row>
    <row r="829" spans="2:23" ht="5.0999999999999996" customHeight="1" x14ac:dyDescent="0.2">
      <c r="B829" s="243"/>
      <c r="C829" s="317"/>
      <c r="D829" s="321"/>
      <c r="E829" s="318"/>
      <c r="F829" s="318"/>
      <c r="G829" s="318"/>
      <c r="H829" s="318"/>
      <c r="I829" s="318"/>
      <c r="J829" s="318"/>
      <c r="K829" s="318"/>
      <c r="L829" s="318"/>
      <c r="M829" s="318"/>
      <c r="N829" s="319"/>
    </row>
    <row r="830" spans="2:23" ht="12.75" customHeight="1" x14ac:dyDescent="0.2">
      <c r="B830" s="243"/>
      <c r="C830" s="317"/>
      <c r="D830" s="321"/>
      <c r="E830" s="323" t="s">
        <v>305</v>
      </c>
      <c r="F830" s="904" t="str">
        <f>Translations!$C$257</f>
        <v>Descripción de la metodología aplicada</v>
      </c>
      <c r="G830" s="904"/>
      <c r="H830" s="904"/>
      <c r="I830" s="904"/>
      <c r="J830" s="904"/>
      <c r="K830" s="904"/>
      <c r="L830" s="904"/>
      <c r="M830" s="904"/>
      <c r="N830" s="905"/>
    </row>
    <row r="831" spans="2:23" ht="5.0999999999999996" customHeight="1" x14ac:dyDescent="0.2">
      <c r="B831" s="243"/>
      <c r="C831" s="317"/>
      <c r="D831" s="318"/>
      <c r="E831" s="322"/>
      <c r="F831" s="332"/>
      <c r="G831" s="333"/>
      <c r="H831" s="333"/>
      <c r="I831" s="333"/>
      <c r="J831" s="333"/>
      <c r="K831" s="333"/>
      <c r="L831" s="333"/>
      <c r="M831" s="333"/>
      <c r="N831" s="334"/>
    </row>
    <row r="832" spans="2:23" ht="12.75" customHeight="1" x14ac:dyDescent="0.2">
      <c r="B832" s="243"/>
      <c r="C832" s="317"/>
      <c r="D832" s="321"/>
      <c r="E832" s="323"/>
      <c r="F832" s="913" t="str">
        <f>IF(I718&lt;&gt;"",HYPERLINK("#" &amp; Q832,EUConst_MsgDescription),"")</f>
        <v/>
      </c>
      <c r="G832" s="887"/>
      <c r="H832" s="887"/>
      <c r="I832" s="887"/>
      <c r="J832" s="887"/>
      <c r="K832" s="887"/>
      <c r="L832" s="887"/>
      <c r="M832" s="887"/>
      <c r="N832" s="888"/>
      <c r="P832" s="21" t="s">
        <v>170</v>
      </c>
      <c r="Q832" s="370" t="str">
        <f>"#"&amp;ADDRESS(ROW($C$10),COLUMN($C$10))</f>
        <v>#$C$10</v>
      </c>
    </row>
    <row r="833" spans="2:23" ht="5.0999999999999996" customHeight="1" x14ac:dyDescent="0.2">
      <c r="B833" s="243"/>
      <c r="C833" s="317"/>
      <c r="D833" s="321"/>
      <c r="E833" s="324"/>
      <c r="F833" s="914"/>
      <c r="G833" s="914"/>
      <c r="H833" s="914"/>
      <c r="I833" s="914"/>
      <c r="J833" s="914"/>
      <c r="K833" s="914"/>
      <c r="L833" s="914"/>
      <c r="M833" s="914"/>
      <c r="N833" s="915"/>
    </row>
    <row r="834" spans="2:23" ht="50.1" customHeight="1" x14ac:dyDescent="0.2">
      <c r="B834" s="243"/>
      <c r="C834" s="317"/>
      <c r="D834" s="324"/>
      <c r="E834" s="324"/>
      <c r="F834" s="872"/>
      <c r="G834" s="873"/>
      <c r="H834" s="873"/>
      <c r="I834" s="873"/>
      <c r="J834" s="873"/>
      <c r="K834" s="873"/>
      <c r="L834" s="873"/>
      <c r="M834" s="873"/>
      <c r="N834" s="874"/>
    </row>
    <row r="835" spans="2:23" ht="5.0999999999999996" customHeight="1" thickBot="1" x14ac:dyDescent="0.25">
      <c r="B835" s="243"/>
      <c r="C835" s="317"/>
      <c r="D835" s="321"/>
      <c r="E835" s="318"/>
      <c r="F835" s="318"/>
      <c r="G835" s="318"/>
      <c r="H835" s="318"/>
      <c r="I835" s="318"/>
      <c r="J835" s="318"/>
      <c r="K835" s="318"/>
      <c r="L835" s="318"/>
      <c r="M835" s="318"/>
      <c r="N835" s="319"/>
    </row>
    <row r="836" spans="2:23" ht="12.75" customHeight="1" x14ac:dyDescent="0.2">
      <c r="B836" s="243"/>
      <c r="C836" s="317"/>
      <c r="D836" s="321"/>
      <c r="E836" s="323"/>
      <c r="F836" s="916" t="str">
        <f>Translations!$C$210</f>
        <v>Referencia a archivos externos (si procede)</v>
      </c>
      <c r="G836" s="916"/>
      <c r="H836" s="916"/>
      <c r="I836" s="916"/>
      <c r="J836" s="916"/>
      <c r="K836" s="826"/>
      <c r="L836" s="826"/>
      <c r="M836" s="826"/>
      <c r="N836" s="826"/>
      <c r="W836" s="265" t="s">
        <v>163</v>
      </c>
    </row>
    <row r="837" spans="2:23" ht="5.0999999999999996" customHeight="1" x14ac:dyDescent="0.2">
      <c r="B837" s="243"/>
      <c r="C837" s="317"/>
      <c r="D837" s="321"/>
      <c r="E837" s="318"/>
      <c r="F837" s="318"/>
      <c r="G837" s="318"/>
      <c r="H837" s="318"/>
      <c r="I837" s="318"/>
      <c r="J837" s="318"/>
      <c r="K837" s="318"/>
      <c r="L837" s="318"/>
      <c r="M837" s="318"/>
      <c r="N837" s="319"/>
      <c r="W837" s="252"/>
    </row>
    <row r="838" spans="2:23" ht="12.75" customHeight="1" x14ac:dyDescent="0.2">
      <c r="B838" s="243"/>
      <c r="C838" s="317"/>
      <c r="D838" s="321" t="s">
        <v>33</v>
      </c>
      <c r="E838" s="932" t="str">
        <f>Translations!$C$258</f>
        <v>¿Se ha seguido el orden jerárquico?</v>
      </c>
      <c r="F838" s="932"/>
      <c r="G838" s="932"/>
      <c r="H838" s="933"/>
      <c r="I838" s="259"/>
      <c r="J838" s="329" t="str">
        <f>Translations!$C$259</f>
        <v xml:space="preserve"> De no ser así, ¿cuál ha sido el motivo?</v>
      </c>
      <c r="K838" s="852"/>
      <c r="L838" s="853"/>
      <c r="M838" s="853"/>
      <c r="N838" s="867"/>
      <c r="W838" s="257" t="b">
        <f>AND(I838&lt;&gt;"",I838=TRUE)</f>
        <v>0</v>
      </c>
    </row>
    <row r="839" spans="2:23" ht="5.0999999999999996" customHeight="1" x14ac:dyDescent="0.2">
      <c r="B839" s="243"/>
      <c r="C839" s="317"/>
      <c r="D839" s="318"/>
      <c r="E839" s="467"/>
      <c r="F839" s="467"/>
      <c r="G839" s="467"/>
      <c r="H839" s="467"/>
      <c r="I839" s="467"/>
      <c r="J839" s="467"/>
      <c r="K839" s="467"/>
      <c r="L839" s="467"/>
      <c r="M839" s="467"/>
      <c r="N839" s="468"/>
      <c r="V839" s="253"/>
      <c r="W839" s="252"/>
    </row>
    <row r="840" spans="2:23" ht="12.75" customHeight="1" x14ac:dyDescent="0.2">
      <c r="B840" s="243"/>
      <c r="C840" s="317"/>
      <c r="D840" s="330"/>
      <c r="E840" s="330"/>
      <c r="F840" s="904" t="str">
        <f>Translations!$C$264</f>
        <v>Más detalles sobre cualquier posible divergencia con respecto a la jerarquía establecida</v>
      </c>
      <c r="G840" s="904"/>
      <c r="H840" s="904"/>
      <c r="I840" s="904"/>
      <c r="J840" s="904"/>
      <c r="K840" s="904"/>
      <c r="L840" s="904"/>
      <c r="M840" s="904"/>
      <c r="N840" s="905"/>
      <c r="V840" s="253"/>
      <c r="W840" s="252"/>
    </row>
    <row r="841" spans="2:23" ht="25.5" customHeight="1" thickBot="1" x14ac:dyDescent="0.25">
      <c r="B841" s="243"/>
      <c r="C841" s="317"/>
      <c r="D841" s="330"/>
      <c r="E841" s="330"/>
      <c r="F841" s="872"/>
      <c r="G841" s="873"/>
      <c r="H841" s="873"/>
      <c r="I841" s="873"/>
      <c r="J841" s="873"/>
      <c r="K841" s="873"/>
      <c r="L841" s="873"/>
      <c r="M841" s="873"/>
      <c r="N841" s="874"/>
      <c r="V841" s="253"/>
      <c r="W841" s="267" t="b">
        <f>W838</f>
        <v>0</v>
      </c>
    </row>
    <row r="842" spans="2:23" ht="5.0999999999999996" customHeight="1" x14ac:dyDescent="0.2">
      <c r="B842" s="243"/>
      <c r="C842" s="317"/>
      <c r="D842" s="321"/>
      <c r="E842" s="318"/>
      <c r="F842" s="318"/>
      <c r="G842" s="318"/>
      <c r="H842" s="318"/>
      <c r="I842" s="318"/>
      <c r="J842" s="318"/>
      <c r="K842" s="318"/>
      <c r="L842" s="318"/>
      <c r="M842" s="318"/>
      <c r="N842" s="319"/>
      <c r="W842" s="253"/>
    </row>
    <row r="843" spans="2:23" ht="5.0999999999999996" customHeight="1" x14ac:dyDescent="0.2">
      <c r="B843" s="243"/>
      <c r="C843" s="314"/>
      <c r="D843" s="327"/>
      <c r="E843" s="315"/>
      <c r="F843" s="315"/>
      <c r="G843" s="315"/>
      <c r="H843" s="315"/>
      <c r="I843" s="315"/>
      <c r="J843" s="315"/>
      <c r="K843" s="315"/>
      <c r="L843" s="315"/>
      <c r="M843" s="315"/>
      <c r="N843" s="316"/>
    </row>
    <row r="844" spans="2:23" ht="12.75" customHeight="1" x14ac:dyDescent="0.2">
      <c r="B844" s="243"/>
      <c r="C844" s="317"/>
      <c r="D844" s="320" t="s">
        <v>322</v>
      </c>
      <c r="E844" s="943" t="str">
        <f>Translations!$C$354</f>
        <v>Calor medible importado a la subinstalación o exportado desde la subinstalación</v>
      </c>
      <c r="F844" s="943"/>
      <c r="G844" s="943"/>
      <c r="H844" s="943"/>
      <c r="I844" s="943"/>
      <c r="J844" s="943"/>
      <c r="K844" s="943"/>
      <c r="L844" s="943"/>
      <c r="M844" s="943"/>
      <c r="N844" s="944"/>
      <c r="S844" s="253"/>
      <c r="T844" s="253"/>
    </row>
    <row r="845" spans="2:23" ht="12.75" customHeight="1" x14ac:dyDescent="0.2">
      <c r="B845" s="243"/>
      <c r="C845" s="317"/>
      <c r="D845" s="321" t="s">
        <v>32</v>
      </c>
      <c r="E845" s="906" t="str">
        <f>Translations!$C$357</f>
        <v>¿Son los flujos de calor medible pertinentes para esta subinstalación?</v>
      </c>
      <c r="F845" s="906"/>
      <c r="G845" s="906"/>
      <c r="H845" s="906"/>
      <c r="I845" s="906"/>
      <c r="J845" s="906"/>
      <c r="K845" s="906"/>
      <c r="L845" s="906"/>
      <c r="M845" s="912"/>
      <c r="N845" s="912"/>
    </row>
    <row r="846" spans="2:23" ht="12.75" customHeight="1" x14ac:dyDescent="0.2">
      <c r="B846" s="243"/>
      <c r="C846" s="317"/>
      <c r="D846" s="321"/>
      <c r="E846" s="318"/>
      <c r="F846" s="318"/>
      <c r="G846" s="318"/>
      <c r="H846" s="318"/>
      <c r="I846" s="318"/>
      <c r="J846" s="847" t="str">
        <f>IF(I718="","",IF(AND(M845&lt;&gt;"",M845=FALSE),HYPERLINK(Q846,EUconst_MsgGoOn),""))</f>
        <v/>
      </c>
      <c r="K846" s="848"/>
      <c r="L846" s="848"/>
      <c r="M846" s="848"/>
      <c r="N846" s="849"/>
      <c r="P846" s="21" t="s">
        <v>170</v>
      </c>
      <c r="Q846" s="370" t="str">
        <f>"#"&amp;ADDRESS(ROW(D886),COLUMN(D886))</f>
        <v>#$D$886</v>
      </c>
    </row>
    <row r="847" spans="2:23" ht="5.0999999999999996" customHeight="1" x14ac:dyDescent="0.2">
      <c r="B847" s="243"/>
      <c r="C847" s="317"/>
      <c r="D847" s="321"/>
      <c r="E847" s="321"/>
      <c r="F847" s="321"/>
      <c r="G847" s="321"/>
      <c r="H847" s="321"/>
      <c r="I847" s="321"/>
      <c r="J847" s="321"/>
      <c r="K847" s="321"/>
      <c r="L847" s="321"/>
      <c r="M847" s="321"/>
      <c r="N847" s="328"/>
      <c r="P847" s="21"/>
    </row>
    <row r="848" spans="2:23" ht="12.75" customHeight="1" x14ac:dyDescent="0.2">
      <c r="B848" s="243"/>
      <c r="C848" s="317"/>
      <c r="D848" s="321" t="s">
        <v>33</v>
      </c>
      <c r="E848" s="906" t="str">
        <f>Translations!$C$249</f>
        <v>Información sobre la metodología empleada</v>
      </c>
      <c r="F848" s="906"/>
      <c r="G848" s="906"/>
      <c r="H848" s="906"/>
      <c r="I848" s="906"/>
      <c r="J848" s="906"/>
      <c r="K848" s="906"/>
      <c r="L848" s="906"/>
      <c r="M848" s="906"/>
      <c r="N848" s="907"/>
    </row>
    <row r="849" spans="1:23" ht="25.5" customHeight="1" thickBot="1" x14ac:dyDescent="0.25">
      <c r="B849" s="243"/>
      <c r="C849" s="317"/>
      <c r="D849" s="318"/>
      <c r="E849" s="318"/>
      <c r="F849" s="318"/>
      <c r="G849" s="318"/>
      <c r="H849" s="318"/>
      <c r="I849" s="908" t="str">
        <f>Translations!$C$254</f>
        <v>Fuente de datos</v>
      </c>
      <c r="J849" s="908"/>
      <c r="K849" s="908" t="str">
        <f>Translations!$C$255</f>
        <v>Otra fuente de datos (si procede)</v>
      </c>
      <c r="L849" s="908"/>
      <c r="M849" s="908" t="str">
        <f>Translations!$C$255</f>
        <v>Otra fuente de datos (si procede)</v>
      </c>
      <c r="N849" s="908"/>
      <c r="W849" s="244" t="s">
        <v>163</v>
      </c>
    </row>
    <row r="850" spans="1:23" ht="12.75" customHeight="1" x14ac:dyDescent="0.2">
      <c r="B850" s="243"/>
      <c r="C850" s="317"/>
      <c r="D850" s="321"/>
      <c r="E850" s="323" t="s">
        <v>302</v>
      </c>
      <c r="F850" s="893" t="str">
        <f>Translations!$C$359</f>
        <v>Calor medible importado</v>
      </c>
      <c r="G850" s="893"/>
      <c r="H850" s="894"/>
      <c r="I850" s="884"/>
      <c r="J850" s="885"/>
      <c r="K850" s="879"/>
      <c r="L850" s="883"/>
      <c r="M850" s="879"/>
      <c r="N850" s="880"/>
      <c r="W850" s="250" t="b">
        <f>AND(M845&lt;&gt;"",M845=FALSE)</f>
        <v>0</v>
      </c>
    </row>
    <row r="851" spans="1:23" ht="12.75" customHeight="1" x14ac:dyDescent="0.2">
      <c r="B851" s="243"/>
      <c r="C851" s="317"/>
      <c r="D851" s="321"/>
      <c r="E851" s="323" t="s">
        <v>303</v>
      </c>
      <c r="F851" s="895" t="str">
        <f>Translations!$C$360</f>
        <v>Calor medible procedente de pasta de papel</v>
      </c>
      <c r="G851" s="895"/>
      <c r="H851" s="896"/>
      <c r="I851" s="897"/>
      <c r="J851" s="898"/>
      <c r="K851" s="899"/>
      <c r="L851" s="900"/>
      <c r="M851" s="899"/>
      <c r="N851" s="901"/>
      <c r="W851" s="251" t="b">
        <f>W850</f>
        <v>0</v>
      </c>
    </row>
    <row r="852" spans="1:23" ht="12.75" customHeight="1" x14ac:dyDescent="0.2">
      <c r="B852" s="243"/>
      <c r="C852" s="317"/>
      <c r="D852" s="321"/>
      <c r="E852" s="323" t="s">
        <v>304</v>
      </c>
      <c r="F852" s="895" t="str">
        <f>Translations!$C$361</f>
        <v>Calor medible procedente de ácido nítrico</v>
      </c>
      <c r="G852" s="895"/>
      <c r="H852" s="896"/>
      <c r="I852" s="897"/>
      <c r="J852" s="898"/>
      <c r="K852" s="899"/>
      <c r="L852" s="900"/>
      <c r="M852" s="899"/>
      <c r="N852" s="901"/>
      <c r="W852" s="251" t="b">
        <f>W851</f>
        <v>0</v>
      </c>
    </row>
    <row r="853" spans="1:23" ht="12.75" customHeight="1" x14ac:dyDescent="0.2">
      <c r="B853" s="243"/>
      <c r="C853" s="317"/>
      <c r="D853" s="321"/>
      <c r="E853" s="323" t="s">
        <v>305</v>
      </c>
      <c r="F853" s="902" t="str">
        <f>Translations!$C$362</f>
        <v>Calor medible exportado</v>
      </c>
      <c r="G853" s="902"/>
      <c r="H853" s="903"/>
      <c r="I853" s="860"/>
      <c r="J853" s="861"/>
      <c r="K853" s="862"/>
      <c r="L853" s="863"/>
      <c r="M853" s="862"/>
      <c r="N853" s="864"/>
      <c r="W853" s="251" t="b">
        <f>W852</f>
        <v>0</v>
      </c>
    </row>
    <row r="854" spans="1:23" ht="12.75" customHeight="1" x14ac:dyDescent="0.2">
      <c r="B854" s="243"/>
      <c r="C854" s="317"/>
      <c r="D854" s="321"/>
      <c r="E854" s="323" t="s">
        <v>306</v>
      </c>
      <c r="F854" s="910" t="str">
        <f>Translations!$C$274</f>
        <v>Flujos de calor medible neto</v>
      </c>
      <c r="G854" s="910"/>
      <c r="H854" s="911"/>
      <c r="I854" s="852"/>
      <c r="J854" s="853"/>
      <c r="K854" s="854"/>
      <c r="L854" s="855"/>
      <c r="M854" s="854"/>
      <c r="N854" s="871"/>
      <c r="W854" s="251" t="b">
        <f>W853</f>
        <v>0</v>
      </c>
    </row>
    <row r="855" spans="1:23" ht="5.0999999999999996" customHeight="1" x14ac:dyDescent="0.2">
      <c r="B855" s="243"/>
      <c r="C855" s="317"/>
      <c r="D855" s="321"/>
      <c r="E855" s="318"/>
      <c r="F855" s="318"/>
      <c r="G855" s="318"/>
      <c r="H855" s="318"/>
      <c r="I855" s="318"/>
      <c r="J855" s="318"/>
      <c r="K855" s="318"/>
      <c r="L855" s="318"/>
      <c r="M855" s="318"/>
      <c r="N855" s="319"/>
      <c r="W855" s="252"/>
    </row>
    <row r="856" spans="1:23" ht="12.75" customHeight="1" x14ac:dyDescent="0.2">
      <c r="B856" s="243"/>
      <c r="C856" s="317"/>
      <c r="D856" s="321"/>
      <c r="E856" s="323" t="s">
        <v>306</v>
      </c>
      <c r="F856" s="904" t="str">
        <f>Translations!$C$257</f>
        <v>Descripción de la metodología aplicada</v>
      </c>
      <c r="G856" s="904"/>
      <c r="H856" s="904"/>
      <c r="I856" s="904"/>
      <c r="J856" s="904"/>
      <c r="K856" s="904"/>
      <c r="L856" s="904"/>
      <c r="M856" s="904"/>
      <c r="N856" s="905"/>
      <c r="W856" s="252"/>
    </row>
    <row r="857" spans="1:23" ht="5.0999999999999996" customHeight="1" x14ac:dyDescent="0.2">
      <c r="B857" s="243"/>
      <c r="C857" s="317"/>
      <c r="D857" s="318"/>
      <c r="E857" s="322"/>
      <c r="F857" s="212"/>
      <c r="G857" s="470"/>
      <c r="H857" s="470"/>
      <c r="I857" s="470"/>
      <c r="J857" s="470"/>
      <c r="K857" s="470"/>
      <c r="L857" s="470"/>
      <c r="M857" s="470"/>
      <c r="N857" s="471"/>
      <c r="W857" s="252"/>
    </row>
    <row r="858" spans="1:23" ht="12.75" customHeight="1" x14ac:dyDescent="0.2">
      <c r="B858" s="243"/>
      <c r="C858" s="317"/>
      <c r="D858" s="321"/>
      <c r="E858" s="323"/>
      <c r="F858" s="913" t="str">
        <f>IF(I718&lt;&gt;"",HYPERLINK("#" &amp; Q858,EUConst_MsgDescription),"")</f>
        <v/>
      </c>
      <c r="G858" s="887"/>
      <c r="H858" s="887"/>
      <c r="I858" s="887"/>
      <c r="J858" s="887"/>
      <c r="K858" s="887"/>
      <c r="L858" s="887"/>
      <c r="M858" s="887"/>
      <c r="N858" s="888"/>
      <c r="P858" s="21" t="s">
        <v>170</v>
      </c>
      <c r="Q858" s="370" t="str">
        <f>"#"&amp;ADDRESS(ROW($C$10),COLUMN($C$10))</f>
        <v>#$C$10</v>
      </c>
      <c r="W858" s="252"/>
    </row>
    <row r="859" spans="1:23" ht="5.0999999999999996" customHeight="1" x14ac:dyDescent="0.2">
      <c r="C859" s="317"/>
      <c r="D859" s="321"/>
      <c r="E859" s="324"/>
      <c r="F859" s="914"/>
      <c r="G859" s="914"/>
      <c r="H859" s="914"/>
      <c r="I859" s="914"/>
      <c r="J859" s="914"/>
      <c r="K859" s="914"/>
      <c r="L859" s="914"/>
      <c r="M859" s="914"/>
      <c r="N859" s="915"/>
      <c r="W859" s="252"/>
    </row>
    <row r="860" spans="1:23" s="248" customFormat="1" ht="50.1" customHeight="1" x14ac:dyDescent="0.2">
      <c r="A860" s="253"/>
      <c r="B860" s="11"/>
      <c r="C860" s="317"/>
      <c r="D860" s="324"/>
      <c r="E860" s="324"/>
      <c r="F860" s="872"/>
      <c r="G860" s="873"/>
      <c r="H860" s="873"/>
      <c r="I860" s="873"/>
      <c r="J860" s="873"/>
      <c r="K860" s="873"/>
      <c r="L860" s="873"/>
      <c r="M860" s="873"/>
      <c r="N860" s="874"/>
      <c r="O860" s="35"/>
      <c r="P860" s="253"/>
      <c r="Q860" s="253"/>
      <c r="R860" s="253"/>
      <c r="S860" s="244"/>
      <c r="T860" s="244"/>
      <c r="U860" s="253"/>
      <c r="V860" s="253"/>
      <c r="W860" s="254" t="b">
        <f>W854</f>
        <v>0</v>
      </c>
    </row>
    <row r="861" spans="1:23" ht="5.0999999999999996" customHeight="1" x14ac:dyDescent="0.2">
      <c r="C861" s="317"/>
      <c r="D861" s="321"/>
      <c r="E861" s="318"/>
      <c r="F861" s="318"/>
      <c r="G861" s="318"/>
      <c r="H861" s="318"/>
      <c r="I861" s="318"/>
      <c r="J861" s="318"/>
      <c r="K861" s="318"/>
      <c r="L861" s="318"/>
      <c r="M861" s="318"/>
      <c r="N861" s="319"/>
      <c r="W861" s="252"/>
    </row>
    <row r="862" spans="1:23" ht="12.75" customHeight="1" x14ac:dyDescent="0.2">
      <c r="C862" s="317"/>
      <c r="D862" s="321"/>
      <c r="E862" s="323"/>
      <c r="F862" s="916" t="str">
        <f>Translations!$C$210</f>
        <v>Referencia a archivos externos (si procede)</v>
      </c>
      <c r="G862" s="916"/>
      <c r="H862" s="916"/>
      <c r="I862" s="916"/>
      <c r="J862" s="916"/>
      <c r="K862" s="826"/>
      <c r="L862" s="826"/>
      <c r="M862" s="826"/>
      <c r="N862" s="826"/>
      <c r="W862" s="254" t="b">
        <f>W860</f>
        <v>0</v>
      </c>
    </row>
    <row r="863" spans="1:23" ht="5.0999999999999996" customHeight="1" x14ac:dyDescent="0.2">
      <c r="C863" s="317"/>
      <c r="D863" s="321"/>
      <c r="E863" s="318"/>
      <c r="F863" s="318"/>
      <c r="G863" s="318"/>
      <c r="H863" s="318"/>
      <c r="I863" s="318"/>
      <c r="J863" s="318"/>
      <c r="K863" s="318"/>
      <c r="L863" s="318"/>
      <c r="M863" s="318"/>
      <c r="N863" s="319"/>
      <c r="V863" s="253"/>
      <c r="W863" s="252"/>
    </row>
    <row r="864" spans="1:23" ht="12.75" customHeight="1" x14ac:dyDescent="0.2">
      <c r="C864" s="317"/>
      <c r="D864" s="321" t="s">
        <v>34</v>
      </c>
      <c r="E864" s="932" t="str">
        <f>Translations!$C$258</f>
        <v>¿Se ha seguido el orden jerárquico?</v>
      </c>
      <c r="F864" s="932"/>
      <c r="G864" s="932"/>
      <c r="H864" s="933"/>
      <c r="I864" s="259"/>
      <c r="J864" s="329" t="str">
        <f>Translations!$C$259</f>
        <v xml:space="preserve"> De no ser así, ¿cuál ha sido el motivo?</v>
      </c>
      <c r="K864" s="852"/>
      <c r="L864" s="853"/>
      <c r="M864" s="853"/>
      <c r="N864" s="867"/>
      <c r="V864" s="256" t="b">
        <f>W862</f>
        <v>0</v>
      </c>
      <c r="W864" s="257" t="b">
        <f>OR(W860,AND(I864&lt;&gt;"",I864=TRUE))</f>
        <v>0</v>
      </c>
    </row>
    <row r="865" spans="1:23" ht="5.0999999999999996" customHeight="1" x14ac:dyDescent="0.2">
      <c r="C865" s="317"/>
      <c r="D865" s="318"/>
      <c r="E865" s="467"/>
      <c r="F865" s="467"/>
      <c r="G865" s="467"/>
      <c r="H865" s="467"/>
      <c r="I865" s="467"/>
      <c r="J865" s="467"/>
      <c r="K865" s="467"/>
      <c r="L865" s="467"/>
      <c r="M865" s="467"/>
      <c r="N865" s="468"/>
      <c r="V865" s="253"/>
      <c r="W865" s="252"/>
    </row>
    <row r="866" spans="1:23" ht="12.75" customHeight="1" x14ac:dyDescent="0.2">
      <c r="C866" s="317"/>
      <c r="D866" s="330"/>
      <c r="E866" s="330"/>
      <c r="F866" s="904" t="str">
        <f>Translations!$C$264</f>
        <v>Más detalles sobre cualquier posible divergencia con respecto a la jerarquía establecida</v>
      </c>
      <c r="G866" s="904"/>
      <c r="H866" s="904"/>
      <c r="I866" s="904"/>
      <c r="J866" s="904"/>
      <c r="K866" s="904"/>
      <c r="L866" s="904"/>
      <c r="M866" s="904"/>
      <c r="N866" s="905"/>
      <c r="V866" s="253"/>
      <c r="W866" s="252"/>
    </row>
    <row r="867" spans="1:23" ht="25.5" customHeight="1" x14ac:dyDescent="0.2">
      <c r="C867" s="317"/>
      <c r="D867" s="330"/>
      <c r="E867" s="330"/>
      <c r="F867" s="872"/>
      <c r="G867" s="873"/>
      <c r="H867" s="873"/>
      <c r="I867" s="873"/>
      <c r="J867" s="873"/>
      <c r="K867" s="873"/>
      <c r="L867" s="873"/>
      <c r="M867" s="873"/>
      <c r="N867" s="874"/>
      <c r="V867" s="253"/>
      <c r="W867" s="254" t="b">
        <f>W864</f>
        <v>0</v>
      </c>
    </row>
    <row r="868" spans="1:23" ht="5.0999999999999996" customHeight="1" x14ac:dyDescent="0.2">
      <c r="C868" s="317"/>
      <c r="D868" s="318"/>
      <c r="E868" s="467"/>
      <c r="F868" s="467"/>
      <c r="G868" s="467"/>
      <c r="H868" s="467"/>
      <c r="I868" s="467"/>
      <c r="J868" s="467"/>
      <c r="K868" s="467"/>
      <c r="L868" s="467"/>
      <c r="M868" s="467"/>
      <c r="N868" s="468"/>
      <c r="V868" s="253"/>
      <c r="W868" s="252"/>
    </row>
    <row r="869" spans="1:23" ht="12.75" customHeight="1" x14ac:dyDescent="0.2">
      <c r="C869" s="317"/>
      <c r="D869" s="321" t="s">
        <v>35</v>
      </c>
      <c r="E869" s="906" t="str">
        <f>Translations!$C$363</f>
        <v>Descripción de la metodología empleada para determinar los factores de emisiones atribuibles pertinentes de conformidad con el anexo VII, secciones 10.1.2 y 10.1.3, de las FAR.</v>
      </c>
      <c r="F869" s="906"/>
      <c r="G869" s="906"/>
      <c r="H869" s="906"/>
      <c r="I869" s="906"/>
      <c r="J869" s="906"/>
      <c r="K869" s="906"/>
      <c r="L869" s="906"/>
      <c r="M869" s="906"/>
      <c r="N869" s="907"/>
      <c r="V869" s="253"/>
      <c r="W869" s="252"/>
    </row>
    <row r="870" spans="1:23" ht="5.0999999999999996" customHeight="1" x14ac:dyDescent="0.2">
      <c r="C870" s="317"/>
      <c r="D870" s="318"/>
      <c r="E870" s="322"/>
      <c r="F870" s="212"/>
      <c r="G870" s="470"/>
      <c r="H870" s="470"/>
      <c r="I870" s="470"/>
      <c r="J870" s="470"/>
      <c r="K870" s="470"/>
      <c r="L870" s="470"/>
      <c r="M870" s="470"/>
      <c r="N870" s="471"/>
      <c r="W870" s="252"/>
    </row>
    <row r="871" spans="1:23" ht="12.75" customHeight="1" x14ac:dyDescent="0.2">
      <c r="C871" s="317"/>
      <c r="D871" s="321"/>
      <c r="E871" s="323"/>
      <c r="F871" s="913" t="str">
        <f>IF(I718&lt;&gt;"",HYPERLINK("#" &amp; Q871,EUConst_MsgDescription),"")</f>
        <v/>
      </c>
      <c r="G871" s="887"/>
      <c r="H871" s="887"/>
      <c r="I871" s="887"/>
      <c r="J871" s="887"/>
      <c r="K871" s="887"/>
      <c r="L871" s="887"/>
      <c r="M871" s="887"/>
      <c r="N871" s="888"/>
      <c r="P871" s="21" t="s">
        <v>170</v>
      </c>
      <c r="Q871" s="370" t="str">
        <f>"#"&amp;ADDRESS(ROW($C$10),COLUMN($C$10))</f>
        <v>#$C$10</v>
      </c>
      <c r="W871" s="252"/>
    </row>
    <row r="872" spans="1:23" ht="5.0999999999999996" customHeight="1" x14ac:dyDescent="0.2">
      <c r="C872" s="317"/>
      <c r="D872" s="321"/>
      <c r="E872" s="324"/>
      <c r="F872" s="914"/>
      <c r="G872" s="914"/>
      <c r="H872" s="914"/>
      <c r="I872" s="914"/>
      <c r="J872" s="914"/>
      <c r="K872" s="914"/>
      <c r="L872" s="914"/>
      <c r="M872" s="914"/>
      <c r="N872" s="915"/>
      <c r="W872" s="252"/>
    </row>
    <row r="873" spans="1:23" s="248" customFormat="1" ht="50.1" customHeight="1" x14ac:dyDescent="0.2">
      <c r="A873" s="253"/>
      <c r="B873" s="11"/>
      <c r="C873" s="317"/>
      <c r="D873" s="330"/>
      <c r="E873" s="331"/>
      <c r="F873" s="872"/>
      <c r="G873" s="873"/>
      <c r="H873" s="873"/>
      <c r="I873" s="873"/>
      <c r="J873" s="873"/>
      <c r="K873" s="873"/>
      <c r="L873" s="873"/>
      <c r="M873" s="873"/>
      <c r="N873" s="874"/>
      <c r="O873" s="35"/>
      <c r="P873" s="268"/>
      <c r="Q873" s="244"/>
      <c r="R873" s="253"/>
      <c r="S873" s="244"/>
      <c r="T873" s="244"/>
      <c r="U873" s="253"/>
      <c r="V873" s="253"/>
      <c r="W873" s="254" t="b">
        <f>W862</f>
        <v>0</v>
      </c>
    </row>
    <row r="874" spans="1:23" ht="5.0999999999999996" customHeight="1" x14ac:dyDescent="0.2">
      <c r="C874" s="317"/>
      <c r="D874" s="321"/>
      <c r="E874" s="318"/>
      <c r="F874" s="318"/>
      <c r="G874" s="318"/>
      <c r="H874" s="318"/>
      <c r="I874" s="318"/>
      <c r="J874" s="318"/>
      <c r="K874" s="318"/>
      <c r="L874" s="318"/>
      <c r="M874" s="318"/>
      <c r="N874" s="319"/>
      <c r="W874" s="252"/>
    </row>
    <row r="875" spans="1:23" ht="12.75" customHeight="1" x14ac:dyDescent="0.2">
      <c r="C875" s="317"/>
      <c r="D875" s="321"/>
      <c r="E875" s="323"/>
      <c r="F875" s="916" t="str">
        <f>Translations!$C$210</f>
        <v>Referencia a archivos externos (si procede)</v>
      </c>
      <c r="G875" s="916"/>
      <c r="H875" s="916"/>
      <c r="I875" s="916"/>
      <c r="J875" s="916"/>
      <c r="K875" s="826"/>
      <c r="L875" s="826"/>
      <c r="M875" s="826"/>
      <c r="N875" s="826"/>
      <c r="W875" s="254" t="b">
        <f>W873</f>
        <v>0</v>
      </c>
    </row>
    <row r="876" spans="1:23" ht="5.0999999999999996" customHeight="1" x14ac:dyDescent="0.2">
      <c r="C876" s="317"/>
      <c r="D876" s="318"/>
      <c r="E876" s="467"/>
      <c r="F876" s="467"/>
      <c r="G876" s="467"/>
      <c r="H876" s="467"/>
      <c r="I876" s="467"/>
      <c r="J876" s="467"/>
      <c r="K876" s="467"/>
      <c r="L876" s="467"/>
      <c r="M876" s="467"/>
      <c r="N876" s="468"/>
      <c r="R876" s="253"/>
      <c r="V876" s="253"/>
      <c r="W876" s="252"/>
    </row>
    <row r="877" spans="1:23" ht="12.75" customHeight="1" x14ac:dyDescent="0.2">
      <c r="C877" s="317"/>
      <c r="D877" s="321" t="s">
        <v>36</v>
      </c>
      <c r="E877" s="906" t="str">
        <f>Translations!$C$366</f>
        <v>¿Son pertinentes los flujos de calor medible importados desde subinstalaciones productoras de pasta de papel?</v>
      </c>
      <c r="F877" s="906"/>
      <c r="G877" s="906"/>
      <c r="H877" s="906"/>
      <c r="I877" s="906"/>
      <c r="J877" s="906"/>
      <c r="K877" s="906"/>
      <c r="L877" s="906"/>
      <c r="M877" s="912"/>
      <c r="N877" s="912"/>
      <c r="R877" s="253"/>
      <c r="V877" s="253"/>
      <c r="W877" s="254" t="b">
        <f>W875</f>
        <v>0</v>
      </c>
    </row>
    <row r="878" spans="1:23" ht="5.0999999999999996" customHeight="1" x14ac:dyDescent="0.2">
      <c r="C878" s="317"/>
      <c r="D878" s="318"/>
      <c r="E878" s="467"/>
      <c r="F878" s="467"/>
      <c r="G878" s="467"/>
      <c r="H878" s="467"/>
      <c r="I878" s="467"/>
      <c r="J878" s="467"/>
      <c r="K878" s="467"/>
      <c r="L878" s="467"/>
      <c r="M878" s="467"/>
      <c r="N878" s="468"/>
      <c r="R878" s="253"/>
      <c r="V878" s="253"/>
      <c r="W878" s="252"/>
    </row>
    <row r="879" spans="1:23" ht="12.75" customHeight="1" x14ac:dyDescent="0.2">
      <c r="C879" s="317"/>
      <c r="D879" s="318"/>
      <c r="E879" s="318"/>
      <c r="F879" s="904" t="str">
        <f>Translations!$C$257</f>
        <v>Descripción de la metodología aplicada</v>
      </c>
      <c r="G879" s="904"/>
      <c r="H879" s="904"/>
      <c r="I879" s="904"/>
      <c r="J879" s="904"/>
      <c r="K879" s="904"/>
      <c r="L879" s="904"/>
      <c r="M879" s="904"/>
      <c r="N879" s="905"/>
      <c r="R879" s="253"/>
      <c r="V879" s="253"/>
      <c r="W879" s="252"/>
    </row>
    <row r="880" spans="1:23" ht="5.0999999999999996" customHeight="1" x14ac:dyDescent="0.2">
      <c r="C880" s="317"/>
      <c r="D880" s="318"/>
      <c r="E880" s="467"/>
      <c r="F880" s="467"/>
      <c r="G880" s="467"/>
      <c r="H880" s="467"/>
      <c r="I880" s="467"/>
      <c r="J880" s="467"/>
      <c r="K880" s="467"/>
      <c r="L880" s="467"/>
      <c r="M880" s="467"/>
      <c r="N880" s="468"/>
      <c r="R880" s="253"/>
      <c r="V880" s="253"/>
      <c r="W880" s="252"/>
    </row>
    <row r="881" spans="2:23" ht="12.75" customHeight="1" x14ac:dyDescent="0.2">
      <c r="C881" s="317"/>
      <c r="D881" s="321"/>
      <c r="E881" s="323"/>
      <c r="F881" s="913" t="str">
        <f>IF(I718&lt;&gt;"",HYPERLINK("#" &amp; Q881,EUConst_MsgDescription),"")</f>
        <v/>
      </c>
      <c r="G881" s="887"/>
      <c r="H881" s="887"/>
      <c r="I881" s="887"/>
      <c r="J881" s="887"/>
      <c r="K881" s="887"/>
      <c r="L881" s="887"/>
      <c r="M881" s="887"/>
      <c r="N881" s="888"/>
      <c r="P881" s="21" t="s">
        <v>170</v>
      </c>
      <c r="Q881" s="370" t="str">
        <f>"#"&amp;ADDRESS(ROW($C$10),COLUMN($C$10))</f>
        <v>#$C$10</v>
      </c>
      <c r="W881" s="252"/>
    </row>
    <row r="882" spans="2:23" ht="5.0999999999999996" customHeight="1" x14ac:dyDescent="0.2">
      <c r="C882" s="317"/>
      <c r="D882" s="321"/>
      <c r="E882" s="324"/>
      <c r="F882" s="914"/>
      <c r="G882" s="914"/>
      <c r="H882" s="914"/>
      <c r="I882" s="914"/>
      <c r="J882" s="914"/>
      <c r="K882" s="914"/>
      <c r="L882" s="914"/>
      <c r="M882" s="914"/>
      <c r="N882" s="915"/>
      <c r="W882" s="252"/>
    </row>
    <row r="883" spans="2:23" ht="50.1" customHeight="1" thickBot="1" x14ac:dyDescent="0.25">
      <c r="C883" s="317"/>
      <c r="D883" s="318"/>
      <c r="E883" s="318"/>
      <c r="F883" s="872"/>
      <c r="G883" s="873"/>
      <c r="H883" s="873"/>
      <c r="I883" s="873"/>
      <c r="J883" s="873"/>
      <c r="K883" s="873"/>
      <c r="L883" s="873"/>
      <c r="M883" s="873"/>
      <c r="N883" s="874"/>
      <c r="R883" s="253"/>
      <c r="V883" s="253"/>
      <c r="W883" s="269" t="b">
        <f>OR(W877,AND(M877&lt;&gt;"",M877=FALSE))</f>
        <v>0</v>
      </c>
    </row>
    <row r="884" spans="2:23" ht="5.0999999999999996" customHeight="1" x14ac:dyDescent="0.2">
      <c r="C884" s="317"/>
      <c r="D884" s="321"/>
      <c r="E884" s="318"/>
      <c r="F884" s="318"/>
      <c r="G884" s="318"/>
      <c r="H884" s="318"/>
      <c r="I884" s="318"/>
      <c r="J884" s="318"/>
      <c r="K884" s="318"/>
      <c r="L884" s="318"/>
      <c r="M884" s="318"/>
      <c r="N884" s="319"/>
    </row>
    <row r="885" spans="2:23" ht="5.0999999999999996" customHeight="1" x14ac:dyDescent="0.2">
      <c r="B885" s="243"/>
      <c r="C885" s="314"/>
      <c r="D885" s="327"/>
      <c r="E885" s="315"/>
      <c r="F885" s="315"/>
      <c r="G885" s="315"/>
      <c r="H885" s="315"/>
      <c r="I885" s="315"/>
      <c r="J885" s="315"/>
      <c r="K885" s="315"/>
      <c r="L885" s="315"/>
      <c r="M885" s="315"/>
      <c r="N885" s="316"/>
    </row>
    <row r="886" spans="2:23" ht="12.75" customHeight="1" x14ac:dyDescent="0.2">
      <c r="B886" s="243"/>
      <c r="C886" s="317"/>
      <c r="D886" s="320" t="s">
        <v>323</v>
      </c>
      <c r="E886" s="943" t="str">
        <f>Translations!$C$367</f>
        <v>Balance de gases residuales para esta subinstalación</v>
      </c>
      <c r="F886" s="943"/>
      <c r="G886" s="943"/>
      <c r="H886" s="943"/>
      <c r="I886" s="943"/>
      <c r="J886" s="943"/>
      <c r="K886" s="943"/>
      <c r="L886" s="943"/>
      <c r="M886" s="943"/>
      <c r="N886" s="944"/>
    </row>
    <row r="887" spans="2:23" ht="12.75" customHeight="1" x14ac:dyDescent="0.2">
      <c r="B887" s="243"/>
      <c r="C887" s="317"/>
      <c r="D887" s="321" t="s">
        <v>32</v>
      </c>
      <c r="E887" s="906" t="str">
        <f>Translations!$C$370</f>
        <v>¿Son pertinentes los gases residuales para esta subinstalación?</v>
      </c>
      <c r="F887" s="906"/>
      <c r="G887" s="906"/>
      <c r="H887" s="906"/>
      <c r="I887" s="906"/>
      <c r="J887" s="906"/>
      <c r="K887" s="906"/>
      <c r="L887" s="906"/>
      <c r="M887" s="912"/>
      <c r="N887" s="912"/>
    </row>
    <row r="888" spans="2:23" ht="12.75" customHeight="1" x14ac:dyDescent="0.2">
      <c r="B888" s="243"/>
      <c r="C888" s="317"/>
      <c r="D888" s="321"/>
      <c r="E888" s="318"/>
      <c r="F888" s="318"/>
      <c r="G888" s="318"/>
      <c r="H888" s="318"/>
      <c r="I888" s="318"/>
      <c r="J888" s="847" t="str">
        <f>IF(I718="","",IF(AND(M887&lt;&gt;"",M887=FALSE),HYPERLINK(Q888,EUconst_MsgGoOn),""))</f>
        <v/>
      </c>
      <c r="K888" s="848"/>
      <c r="L888" s="848"/>
      <c r="M888" s="848"/>
      <c r="N888" s="849"/>
      <c r="P888" s="21" t="s">
        <v>170</v>
      </c>
      <c r="Q888" s="370" t="str">
        <f>"#JUMP_F"&amp;P718+1</f>
        <v>#JUMP_F2</v>
      </c>
    </row>
    <row r="889" spans="2:23" ht="5.0999999999999996" customHeight="1" x14ac:dyDescent="0.2">
      <c r="B889" s="243"/>
      <c r="C889" s="317"/>
      <c r="D889" s="321"/>
      <c r="E889" s="318"/>
      <c r="F889" s="318"/>
      <c r="G889" s="318"/>
      <c r="H889" s="318"/>
      <c r="I889" s="318"/>
      <c r="J889" s="318"/>
      <c r="K889" s="318"/>
      <c r="L889" s="318"/>
      <c r="M889" s="318"/>
      <c r="N889" s="319"/>
    </row>
    <row r="890" spans="2:23" ht="12.75" customHeight="1" x14ac:dyDescent="0.2">
      <c r="B890" s="243"/>
      <c r="C890" s="317"/>
      <c r="D890" s="321" t="s">
        <v>33</v>
      </c>
      <c r="E890" s="906" t="str">
        <f>Translations!$C$249</f>
        <v>Información sobre la metodología empleada</v>
      </c>
      <c r="F890" s="906"/>
      <c r="G890" s="906"/>
      <c r="H890" s="906"/>
      <c r="I890" s="906"/>
      <c r="J890" s="906"/>
      <c r="K890" s="906"/>
      <c r="L890" s="906"/>
      <c r="M890" s="906"/>
      <c r="N890" s="907"/>
    </row>
    <row r="891" spans="2:23" ht="25.5" customHeight="1" thickBot="1" x14ac:dyDescent="0.25">
      <c r="B891" s="243"/>
      <c r="C891" s="317"/>
      <c r="D891" s="318"/>
      <c r="E891" s="318"/>
      <c r="F891" s="335"/>
      <c r="G891" s="318"/>
      <c r="H891" s="318"/>
      <c r="I891" s="908" t="str">
        <f>Translations!$C$254</f>
        <v>Fuente de datos</v>
      </c>
      <c r="J891" s="908"/>
      <c r="K891" s="908" t="str">
        <f>Translations!$C$255</f>
        <v>Otra fuente de datos (si procede)</v>
      </c>
      <c r="L891" s="908"/>
      <c r="M891" s="908" t="str">
        <f>Translations!$C$255</f>
        <v>Otra fuente de datos (si procede)</v>
      </c>
      <c r="N891" s="908"/>
      <c r="W891" s="244" t="s">
        <v>163</v>
      </c>
    </row>
    <row r="892" spans="2:23" ht="12.75" customHeight="1" x14ac:dyDescent="0.2">
      <c r="B892" s="243"/>
      <c r="C892" s="317"/>
      <c r="D892" s="321"/>
      <c r="E892" s="323" t="s">
        <v>302</v>
      </c>
      <c r="F892" s="893" t="str">
        <f>Translations!$C$374</f>
        <v>Gases residuales producidos</v>
      </c>
      <c r="G892" s="893"/>
      <c r="H892" s="894"/>
      <c r="I892" s="884"/>
      <c r="J892" s="885"/>
      <c r="K892" s="879"/>
      <c r="L892" s="883"/>
      <c r="M892" s="879"/>
      <c r="N892" s="880"/>
      <c r="W892" s="250" t="b">
        <f>AND(M887&lt;&gt;"",M887=FALSE)</f>
        <v>0</v>
      </c>
    </row>
    <row r="893" spans="2:23" ht="12.75" customHeight="1" x14ac:dyDescent="0.2">
      <c r="B893" s="243"/>
      <c r="C893" s="317"/>
      <c r="D893" s="321"/>
      <c r="E893" s="323" t="s">
        <v>303</v>
      </c>
      <c r="F893" s="895" t="str">
        <f>Translations!$C$256</f>
        <v>Contenido energético</v>
      </c>
      <c r="G893" s="895"/>
      <c r="H893" s="896"/>
      <c r="I893" s="897"/>
      <c r="J893" s="898"/>
      <c r="K893" s="899"/>
      <c r="L893" s="900"/>
      <c r="M893" s="899"/>
      <c r="N893" s="901"/>
      <c r="W893" s="251" t="b">
        <f>W892</f>
        <v>0</v>
      </c>
    </row>
    <row r="894" spans="2:23" ht="12.75" customHeight="1" x14ac:dyDescent="0.2">
      <c r="B894" s="243"/>
      <c r="C894" s="317"/>
      <c r="D894" s="321"/>
      <c r="E894" s="323" t="s">
        <v>304</v>
      </c>
      <c r="F894" s="902" t="str">
        <f>Translations!$C$375</f>
        <v>Factor de emisión</v>
      </c>
      <c r="G894" s="902"/>
      <c r="H894" s="903"/>
      <c r="I894" s="860"/>
      <c r="J894" s="861"/>
      <c r="K894" s="862"/>
      <c r="L894" s="863"/>
      <c r="M894" s="862"/>
      <c r="N894" s="864"/>
      <c r="W894" s="251" t="b">
        <f>W893</f>
        <v>0</v>
      </c>
    </row>
    <row r="895" spans="2:23" ht="12.75" customHeight="1" x14ac:dyDescent="0.2">
      <c r="B895" s="243"/>
      <c r="C895" s="317"/>
      <c r="D895" s="321"/>
      <c r="E895" s="323" t="s">
        <v>305</v>
      </c>
      <c r="F895" s="893" t="str">
        <f>Translations!$C$376</f>
        <v>Gases residuales consumidos</v>
      </c>
      <c r="G895" s="893"/>
      <c r="H895" s="894"/>
      <c r="I895" s="884"/>
      <c r="J895" s="885"/>
      <c r="K895" s="879"/>
      <c r="L895" s="883"/>
      <c r="M895" s="879"/>
      <c r="N895" s="880"/>
      <c r="W895" s="251" t="b">
        <f t="shared" ref="W895:W906" si="3">W894</f>
        <v>0</v>
      </c>
    </row>
    <row r="896" spans="2:23" ht="12.75" customHeight="1" x14ac:dyDescent="0.2">
      <c r="B896" s="243"/>
      <c r="C896" s="317"/>
      <c r="D896" s="321"/>
      <c r="E896" s="323" t="s">
        <v>306</v>
      </c>
      <c r="F896" s="895" t="str">
        <f>Translations!$C$256</f>
        <v>Contenido energético</v>
      </c>
      <c r="G896" s="895"/>
      <c r="H896" s="896"/>
      <c r="I896" s="897"/>
      <c r="J896" s="898"/>
      <c r="K896" s="899"/>
      <c r="L896" s="900"/>
      <c r="M896" s="899"/>
      <c r="N896" s="901"/>
      <c r="W896" s="251" t="b">
        <f t="shared" si="3"/>
        <v>0</v>
      </c>
    </row>
    <row r="897" spans="2:23" ht="12.75" customHeight="1" x14ac:dyDescent="0.2">
      <c r="B897" s="243"/>
      <c r="C897" s="317"/>
      <c r="D897" s="321"/>
      <c r="E897" s="323" t="s">
        <v>307</v>
      </c>
      <c r="F897" s="902" t="str">
        <f>Translations!$C$375</f>
        <v>Factor de emisión</v>
      </c>
      <c r="G897" s="902"/>
      <c r="H897" s="903"/>
      <c r="I897" s="860"/>
      <c r="J897" s="861"/>
      <c r="K897" s="862"/>
      <c r="L897" s="863"/>
      <c r="M897" s="862"/>
      <c r="N897" s="864"/>
      <c r="W897" s="251" t="b">
        <f t="shared" si="3"/>
        <v>0</v>
      </c>
    </row>
    <row r="898" spans="2:23" ht="12.75" customHeight="1" x14ac:dyDescent="0.2">
      <c r="B898" s="243"/>
      <c r="C898" s="317"/>
      <c r="D898" s="321"/>
      <c r="E898" s="323" t="s">
        <v>308</v>
      </c>
      <c r="F898" s="893" t="str">
        <f>Translations!$C$377</f>
        <v>Gases residuales quemados (excluida la combustión en antorcha por motivos de seguridad)</v>
      </c>
      <c r="G898" s="893"/>
      <c r="H898" s="894"/>
      <c r="I898" s="884"/>
      <c r="J898" s="885"/>
      <c r="K898" s="879"/>
      <c r="L898" s="883"/>
      <c r="M898" s="879"/>
      <c r="N898" s="880"/>
      <c r="W898" s="251" t="b">
        <f t="shared" si="3"/>
        <v>0</v>
      </c>
    </row>
    <row r="899" spans="2:23" ht="12.75" customHeight="1" x14ac:dyDescent="0.2">
      <c r="B899" s="243"/>
      <c r="C899" s="317"/>
      <c r="D899" s="321"/>
      <c r="E899" s="323" t="s">
        <v>309</v>
      </c>
      <c r="F899" s="895" t="str">
        <f>Translations!$C$256</f>
        <v>Contenido energético</v>
      </c>
      <c r="G899" s="895"/>
      <c r="H899" s="896"/>
      <c r="I899" s="897"/>
      <c r="J899" s="898"/>
      <c r="K899" s="899"/>
      <c r="L899" s="900"/>
      <c r="M899" s="899"/>
      <c r="N899" s="901"/>
      <c r="W899" s="251" t="b">
        <f t="shared" si="3"/>
        <v>0</v>
      </c>
    </row>
    <row r="900" spans="2:23" ht="12.75" customHeight="1" x14ac:dyDescent="0.2">
      <c r="B900" s="243"/>
      <c r="C900" s="317"/>
      <c r="D900" s="321"/>
      <c r="E900" s="323" t="s">
        <v>310</v>
      </c>
      <c r="F900" s="902" t="str">
        <f>Translations!$C$375</f>
        <v>Factor de emisión</v>
      </c>
      <c r="G900" s="902"/>
      <c r="H900" s="903"/>
      <c r="I900" s="860"/>
      <c r="J900" s="861"/>
      <c r="K900" s="862"/>
      <c r="L900" s="863"/>
      <c r="M900" s="862"/>
      <c r="N900" s="864"/>
      <c r="W900" s="251" t="b">
        <f t="shared" si="3"/>
        <v>0</v>
      </c>
    </row>
    <row r="901" spans="2:23" ht="12.75" customHeight="1" x14ac:dyDescent="0.2">
      <c r="B901" s="243"/>
      <c r="C901" s="317"/>
      <c r="D901" s="321"/>
      <c r="E901" s="323" t="s">
        <v>311</v>
      </c>
      <c r="F901" s="893" t="str">
        <f>Translations!$C$378</f>
        <v>Gases residuales importados</v>
      </c>
      <c r="G901" s="893"/>
      <c r="H901" s="894"/>
      <c r="I901" s="884"/>
      <c r="J901" s="885"/>
      <c r="K901" s="879"/>
      <c r="L901" s="883"/>
      <c r="M901" s="879"/>
      <c r="N901" s="880"/>
      <c r="W901" s="251" t="b">
        <f t="shared" si="3"/>
        <v>0</v>
      </c>
    </row>
    <row r="902" spans="2:23" ht="12.75" customHeight="1" x14ac:dyDescent="0.2">
      <c r="B902" s="243"/>
      <c r="C902" s="317"/>
      <c r="D902" s="321"/>
      <c r="E902" s="323" t="s">
        <v>312</v>
      </c>
      <c r="F902" s="895" t="str">
        <f>Translations!$C$256</f>
        <v>Contenido energético</v>
      </c>
      <c r="G902" s="895"/>
      <c r="H902" s="896"/>
      <c r="I902" s="897"/>
      <c r="J902" s="898"/>
      <c r="K902" s="899"/>
      <c r="L902" s="900"/>
      <c r="M902" s="899"/>
      <c r="N902" s="901"/>
      <c r="W902" s="251" t="b">
        <f t="shared" si="3"/>
        <v>0</v>
      </c>
    </row>
    <row r="903" spans="2:23" ht="12.75" customHeight="1" x14ac:dyDescent="0.2">
      <c r="B903" s="243"/>
      <c r="C903" s="317"/>
      <c r="D903" s="321"/>
      <c r="E903" s="323" t="s">
        <v>313</v>
      </c>
      <c r="F903" s="902" t="str">
        <f>Translations!$C$375</f>
        <v>Factor de emisión</v>
      </c>
      <c r="G903" s="902"/>
      <c r="H903" s="903"/>
      <c r="I903" s="860"/>
      <c r="J903" s="861"/>
      <c r="K903" s="862"/>
      <c r="L903" s="863"/>
      <c r="M903" s="862"/>
      <c r="N903" s="864"/>
      <c r="W903" s="251" t="b">
        <f t="shared" si="3"/>
        <v>0</v>
      </c>
    </row>
    <row r="904" spans="2:23" ht="12.75" customHeight="1" x14ac:dyDescent="0.2">
      <c r="B904" s="243"/>
      <c r="C904" s="317"/>
      <c r="D904" s="321"/>
      <c r="E904" s="323" t="s">
        <v>314</v>
      </c>
      <c r="F904" s="893" t="str">
        <f>Translations!$C$379</f>
        <v>Gases residuales exportados</v>
      </c>
      <c r="G904" s="893"/>
      <c r="H904" s="894"/>
      <c r="I904" s="884"/>
      <c r="J904" s="885"/>
      <c r="K904" s="879"/>
      <c r="L904" s="883"/>
      <c r="M904" s="879"/>
      <c r="N904" s="880"/>
      <c r="W904" s="251" t="b">
        <f t="shared" si="3"/>
        <v>0</v>
      </c>
    </row>
    <row r="905" spans="2:23" ht="12.75" customHeight="1" x14ac:dyDescent="0.2">
      <c r="B905" s="243"/>
      <c r="C905" s="317"/>
      <c r="D905" s="321"/>
      <c r="E905" s="323" t="s">
        <v>315</v>
      </c>
      <c r="F905" s="895" t="str">
        <f>Translations!$C$256</f>
        <v>Contenido energético</v>
      </c>
      <c r="G905" s="895"/>
      <c r="H905" s="896"/>
      <c r="I905" s="897"/>
      <c r="J905" s="898"/>
      <c r="K905" s="899"/>
      <c r="L905" s="900"/>
      <c r="M905" s="899"/>
      <c r="N905" s="901"/>
      <c r="W905" s="251" t="b">
        <f t="shared" si="3"/>
        <v>0</v>
      </c>
    </row>
    <row r="906" spans="2:23" ht="12.75" customHeight="1" x14ac:dyDescent="0.2">
      <c r="B906" s="243"/>
      <c r="C906" s="317"/>
      <c r="D906" s="321"/>
      <c r="E906" s="323" t="s">
        <v>316</v>
      </c>
      <c r="F906" s="902" t="str">
        <f>Translations!$C$375</f>
        <v>Factor de emisión</v>
      </c>
      <c r="G906" s="902"/>
      <c r="H906" s="903"/>
      <c r="I906" s="860"/>
      <c r="J906" s="861"/>
      <c r="K906" s="862"/>
      <c r="L906" s="863"/>
      <c r="M906" s="862"/>
      <c r="N906" s="864"/>
      <c r="W906" s="251" t="b">
        <f t="shared" si="3"/>
        <v>0</v>
      </c>
    </row>
    <row r="907" spans="2:23" ht="5.0999999999999996" customHeight="1" x14ac:dyDescent="0.2">
      <c r="B907" s="243"/>
      <c r="C907" s="317"/>
      <c r="D907" s="321"/>
      <c r="E907" s="318"/>
      <c r="F907" s="318"/>
      <c r="G907" s="318"/>
      <c r="H907" s="318"/>
      <c r="I907" s="318"/>
      <c r="J907" s="318"/>
      <c r="K907" s="318"/>
      <c r="L907" s="318"/>
      <c r="M907" s="318"/>
      <c r="N907" s="319"/>
      <c r="W907" s="266"/>
    </row>
    <row r="908" spans="2:23" ht="12.75" customHeight="1" x14ac:dyDescent="0.2">
      <c r="B908" s="243"/>
      <c r="C908" s="317"/>
      <c r="D908" s="321"/>
      <c r="E908" s="323" t="s">
        <v>317</v>
      </c>
      <c r="F908" s="904" t="str">
        <f>Translations!$C$257</f>
        <v>Descripción de la metodología aplicada</v>
      </c>
      <c r="G908" s="904"/>
      <c r="H908" s="904"/>
      <c r="I908" s="904"/>
      <c r="J908" s="904"/>
      <c r="K908" s="904"/>
      <c r="L908" s="904"/>
      <c r="M908" s="904"/>
      <c r="N908" s="905"/>
      <c r="W908" s="252"/>
    </row>
    <row r="909" spans="2:23" ht="5.0999999999999996" customHeight="1" x14ac:dyDescent="0.2">
      <c r="C909" s="317"/>
      <c r="D909" s="318"/>
      <c r="E909" s="322"/>
      <c r="F909" s="332"/>
      <c r="G909" s="333"/>
      <c r="H909" s="333"/>
      <c r="I909" s="333"/>
      <c r="J909" s="333"/>
      <c r="K909" s="333"/>
      <c r="L909" s="333"/>
      <c r="M909" s="333"/>
      <c r="N909" s="334"/>
      <c r="W909" s="252"/>
    </row>
    <row r="910" spans="2:23" ht="12.75" customHeight="1" x14ac:dyDescent="0.2">
      <c r="C910" s="317"/>
      <c r="D910" s="321"/>
      <c r="E910" s="323"/>
      <c r="F910" s="913" t="str">
        <f>IF(I718&lt;&gt;"",HYPERLINK("#" &amp; Q910,EUConst_MsgDescription),"")</f>
        <v/>
      </c>
      <c r="G910" s="887"/>
      <c r="H910" s="887"/>
      <c r="I910" s="887"/>
      <c r="J910" s="887"/>
      <c r="K910" s="887"/>
      <c r="L910" s="887"/>
      <c r="M910" s="887"/>
      <c r="N910" s="888"/>
      <c r="P910" s="21" t="s">
        <v>170</v>
      </c>
      <c r="Q910" s="370" t="str">
        <f>"#"&amp;ADDRESS(ROW($C$10),COLUMN($C$10))</f>
        <v>#$C$10</v>
      </c>
      <c r="W910" s="252"/>
    </row>
    <row r="911" spans="2:23" ht="5.0999999999999996" customHeight="1" x14ac:dyDescent="0.2">
      <c r="C911" s="317"/>
      <c r="D911" s="321"/>
      <c r="E911" s="324"/>
      <c r="F911" s="914"/>
      <c r="G911" s="914"/>
      <c r="H911" s="914"/>
      <c r="I911" s="914"/>
      <c r="J911" s="914"/>
      <c r="K911" s="914"/>
      <c r="L911" s="914"/>
      <c r="M911" s="914"/>
      <c r="N911" s="915"/>
      <c r="W911" s="252"/>
    </row>
    <row r="912" spans="2:23" ht="50.1" customHeight="1" x14ac:dyDescent="0.2">
      <c r="C912" s="317"/>
      <c r="D912" s="324"/>
      <c r="E912" s="324"/>
      <c r="F912" s="872"/>
      <c r="G912" s="873"/>
      <c r="H912" s="873"/>
      <c r="I912" s="873"/>
      <c r="J912" s="873"/>
      <c r="K912" s="873"/>
      <c r="L912" s="873"/>
      <c r="M912" s="873"/>
      <c r="N912" s="874"/>
      <c r="W912" s="251" t="b">
        <f>W894</f>
        <v>0</v>
      </c>
    </row>
    <row r="913" spans="1:26" ht="5.0999999999999996" customHeight="1" x14ac:dyDescent="0.2">
      <c r="C913" s="317"/>
      <c r="D913" s="321"/>
      <c r="E913" s="318"/>
      <c r="F913" s="318"/>
      <c r="G913" s="318"/>
      <c r="H913" s="318"/>
      <c r="I913" s="318"/>
      <c r="J913" s="318"/>
      <c r="K913" s="318"/>
      <c r="L913" s="318"/>
      <c r="M913" s="318"/>
      <c r="N913" s="319"/>
      <c r="W913" s="251"/>
    </row>
    <row r="914" spans="1:26" ht="12.75" customHeight="1" x14ac:dyDescent="0.2">
      <c r="C914" s="317"/>
      <c r="D914" s="321"/>
      <c r="E914" s="323"/>
      <c r="F914" s="916" t="str">
        <f>Translations!$C$210</f>
        <v>Referencia a archivos externos (si procede)</v>
      </c>
      <c r="G914" s="916"/>
      <c r="H914" s="916"/>
      <c r="I914" s="916"/>
      <c r="J914" s="916"/>
      <c r="K914" s="826"/>
      <c r="L914" s="826"/>
      <c r="M914" s="826"/>
      <c r="N914" s="826"/>
      <c r="W914" s="251" t="b">
        <f>W912</f>
        <v>0</v>
      </c>
    </row>
    <row r="915" spans="1:26" ht="5.0999999999999996" customHeight="1" x14ac:dyDescent="0.2">
      <c r="C915" s="317"/>
      <c r="D915" s="321"/>
      <c r="E915" s="318"/>
      <c r="F915" s="318"/>
      <c r="G915" s="318"/>
      <c r="H915" s="318"/>
      <c r="I915" s="318"/>
      <c r="J915" s="318"/>
      <c r="K915" s="318"/>
      <c r="L915" s="318"/>
      <c r="M915" s="318"/>
      <c r="N915" s="319"/>
      <c r="W915" s="270"/>
    </row>
    <row r="916" spans="1:26" ht="12.75" customHeight="1" x14ac:dyDescent="0.2">
      <c r="C916" s="317"/>
      <c r="D916" s="321" t="s">
        <v>34</v>
      </c>
      <c r="E916" s="932" t="str">
        <f>Translations!$C$258</f>
        <v>¿Se ha seguido el orden jerárquico?</v>
      </c>
      <c r="F916" s="932"/>
      <c r="G916" s="932"/>
      <c r="H916" s="933"/>
      <c r="I916" s="259"/>
      <c r="J916" s="329" t="str">
        <f>Translations!$C$259</f>
        <v xml:space="preserve"> De no ser así, ¿cuál ha sido el motivo?</v>
      </c>
      <c r="K916" s="852"/>
      <c r="L916" s="853"/>
      <c r="M916" s="853"/>
      <c r="N916" s="867"/>
      <c r="V916" s="271" t="b">
        <f>W914</f>
        <v>0</v>
      </c>
      <c r="W916" s="257" t="b">
        <f>OR(W912,AND(I916&lt;&gt;"",I916=TRUE))</f>
        <v>0</v>
      </c>
    </row>
    <row r="917" spans="1:26" ht="5.0999999999999996" customHeight="1" x14ac:dyDescent="0.2">
      <c r="C917" s="317"/>
      <c r="D917" s="318"/>
      <c r="E917" s="467"/>
      <c r="F917" s="467"/>
      <c r="G917" s="467"/>
      <c r="H917" s="467"/>
      <c r="I917" s="467"/>
      <c r="J917" s="467"/>
      <c r="K917" s="467"/>
      <c r="L917" s="467"/>
      <c r="M917" s="467"/>
      <c r="N917" s="468"/>
      <c r="W917" s="266"/>
    </row>
    <row r="918" spans="1:26" ht="12.75" customHeight="1" x14ac:dyDescent="0.2">
      <c r="C918" s="317"/>
      <c r="D918" s="330"/>
      <c r="E918" s="330"/>
      <c r="F918" s="904" t="str">
        <f>Translations!$C$264</f>
        <v>Más detalles sobre cualquier posible divergencia con respecto a la jerarquía establecida</v>
      </c>
      <c r="G918" s="904"/>
      <c r="H918" s="904"/>
      <c r="I918" s="904"/>
      <c r="J918" s="904"/>
      <c r="K918" s="904"/>
      <c r="L918" s="904"/>
      <c r="M918" s="904"/>
      <c r="N918" s="905"/>
      <c r="W918" s="270"/>
    </row>
    <row r="919" spans="1:26" ht="25.5" customHeight="1" thickBot="1" x14ac:dyDescent="0.25">
      <c r="C919" s="317"/>
      <c r="D919" s="330"/>
      <c r="E919" s="330"/>
      <c r="F919" s="872"/>
      <c r="G919" s="873"/>
      <c r="H919" s="873"/>
      <c r="I919" s="873"/>
      <c r="J919" s="873"/>
      <c r="K919" s="873"/>
      <c r="L919" s="873"/>
      <c r="M919" s="873"/>
      <c r="N919" s="874"/>
      <c r="W919" s="272" t="b">
        <f>W916</f>
        <v>0</v>
      </c>
    </row>
    <row r="920" spans="1:26" s="19" customFormat="1" ht="12.75" x14ac:dyDescent="0.2">
      <c r="A920" s="17"/>
      <c r="B920" s="35"/>
      <c r="C920" s="336"/>
      <c r="D920" s="337"/>
      <c r="E920" s="337"/>
      <c r="F920" s="337"/>
      <c r="G920" s="337"/>
      <c r="H920" s="337"/>
      <c r="I920" s="337"/>
      <c r="J920" s="337"/>
      <c r="K920" s="337"/>
      <c r="L920" s="337"/>
      <c r="M920" s="337"/>
      <c r="N920" s="338"/>
      <c r="O920" s="35"/>
      <c r="P920" s="122" t="str">
        <f>IF(OR(P718=1,AND(I718&lt;&gt;"",COUNTIF(P$2153:$P2544,"PRINT")=0)),"PRINT","")</f>
        <v>PRINT</v>
      </c>
      <c r="Q920" s="21" t="s">
        <v>251</v>
      </c>
      <c r="R920" s="22"/>
      <c r="S920" s="22"/>
      <c r="T920" s="21"/>
      <c r="U920" s="21"/>
      <c r="V920" s="21"/>
      <c r="W920" s="21"/>
    </row>
    <row r="921" spans="1:26" s="19" customFormat="1" ht="15" thickBot="1" x14ac:dyDescent="0.25">
      <c r="A921" s="17"/>
      <c r="B921" s="35"/>
      <c r="C921" s="35"/>
      <c r="D921" s="35"/>
      <c r="E921" s="35"/>
      <c r="F921" s="35"/>
      <c r="G921" s="35"/>
      <c r="H921" s="35"/>
      <c r="I921" s="35"/>
      <c r="J921" s="35"/>
      <c r="K921" s="35"/>
      <c r="L921" s="35"/>
      <c r="M921" s="35"/>
      <c r="N921" s="35"/>
      <c r="O921" s="35"/>
      <c r="P921" s="21"/>
      <c r="Q921" s="21"/>
      <c r="R921" s="22"/>
      <c r="S921" s="22"/>
      <c r="T921" s="21"/>
      <c r="U921" s="21"/>
      <c r="V921" s="21"/>
      <c r="W921" s="21"/>
      <c r="X921" s="243"/>
      <c r="Y921" s="243"/>
      <c r="Z921" s="243"/>
    </row>
    <row r="922" spans="1:26" s="19" customFormat="1" ht="12.75" customHeight="1" thickBot="1" x14ac:dyDescent="0.3">
      <c r="A922" s="17"/>
      <c r="B922" s="35"/>
      <c r="C922" s="280"/>
      <c r="D922" s="280"/>
      <c r="E922" s="280"/>
      <c r="F922" s="280"/>
      <c r="G922" s="280"/>
      <c r="H922" s="280"/>
      <c r="I922" s="280"/>
      <c r="J922" s="280"/>
      <c r="K922" s="280"/>
      <c r="L922" s="280"/>
      <c r="M922" s="280"/>
      <c r="N922" s="280"/>
      <c r="O922" s="35"/>
      <c r="P922" s="21"/>
      <c r="Q922" s="21"/>
      <c r="R922" s="22"/>
      <c r="S922" s="22"/>
      <c r="T922" s="21"/>
      <c r="U922" s="21"/>
      <c r="V922" s="21"/>
      <c r="W922" s="21"/>
      <c r="X922" s="243"/>
      <c r="Y922" s="243"/>
      <c r="Z922" s="243"/>
    </row>
    <row r="923" spans="1:26" s="240" customFormat="1" ht="15" customHeight="1" thickBot="1" x14ac:dyDescent="0.25">
      <c r="A923" s="239"/>
      <c r="B923" s="167"/>
      <c r="C923" s="238">
        <f>C718+1</f>
        <v>5</v>
      </c>
      <c r="D923" s="934" t="str">
        <f>Translations!$C$295</f>
        <v>Subinstalación con referencia de producto:</v>
      </c>
      <c r="E923" s="935"/>
      <c r="F923" s="935"/>
      <c r="G923" s="935"/>
      <c r="H923" s="935"/>
      <c r="I923" s="936" t="str">
        <f>IF(INDEX(CNTR_SubInstListIsProdBM,$C923),INDEX(CNTR_SubInstListNames,$C923),"")</f>
        <v/>
      </c>
      <c r="J923" s="937"/>
      <c r="K923" s="937"/>
      <c r="L923" s="937"/>
      <c r="M923" s="937"/>
      <c r="N923" s="938"/>
      <c r="O923" s="35"/>
      <c r="P923" s="372">
        <v>1</v>
      </c>
      <c r="Q923" s="244"/>
      <c r="R923" s="261"/>
      <c r="S923" s="261"/>
      <c r="T923" s="261"/>
      <c r="U923" s="239"/>
      <c r="V923" s="354" t="s">
        <v>318</v>
      </c>
      <c r="W923" s="355" t="b">
        <f>AND(CNTR_ExistSubInstEntries,I923="")</f>
        <v>0</v>
      </c>
    </row>
    <row r="924" spans="1:26" ht="12.75" customHeight="1" thickBot="1" x14ac:dyDescent="0.25">
      <c r="C924" s="235"/>
      <c r="D924" s="236"/>
      <c r="E924" s="939" t="str">
        <f>Translations!$C$296</f>
        <v>El nombre de la subinstalación con referencia de producto se muestra automáticamente a partir de los datos introducidos en la hoja «C_InstallationDescription».</v>
      </c>
      <c r="F924" s="940"/>
      <c r="G924" s="940"/>
      <c r="H924" s="940"/>
      <c r="I924" s="940"/>
      <c r="J924" s="940"/>
      <c r="K924" s="940"/>
      <c r="L924" s="940"/>
      <c r="M924" s="940"/>
      <c r="N924" s="941"/>
    </row>
    <row r="925" spans="1:26" ht="5.0999999999999996" customHeight="1" x14ac:dyDescent="0.2">
      <c r="C925" s="223"/>
      <c r="N925" s="224"/>
    </row>
    <row r="926" spans="1:26" ht="12.75" customHeight="1" x14ac:dyDescent="0.2">
      <c r="C926" s="223"/>
      <c r="D926" s="15" t="s">
        <v>26</v>
      </c>
      <c r="E926" s="727" t="str">
        <f>Translations!$C$297</f>
        <v>Límites del sistema de la subinstalación</v>
      </c>
      <c r="F926" s="727"/>
      <c r="G926" s="727"/>
      <c r="H926" s="727"/>
      <c r="I926" s="727"/>
      <c r="J926" s="727"/>
      <c r="K926" s="727"/>
      <c r="L926" s="727"/>
      <c r="M926" s="727"/>
      <c r="N926" s="942"/>
    </row>
    <row r="927" spans="1:26" ht="5.0999999999999996" customHeight="1" x14ac:dyDescent="0.2">
      <c r="C927" s="223"/>
      <c r="N927" s="224"/>
    </row>
    <row r="928" spans="1:26" ht="12.75" customHeight="1" x14ac:dyDescent="0.2">
      <c r="C928" s="223"/>
      <c r="D928" s="24" t="s">
        <v>32</v>
      </c>
      <c r="E928" s="843" t="str">
        <f>Translations!$C$249</f>
        <v>Información sobre la metodología empleada</v>
      </c>
      <c r="F928" s="843"/>
      <c r="G928" s="843"/>
      <c r="H928" s="843"/>
      <c r="I928" s="843"/>
      <c r="J928" s="843"/>
      <c r="K928" s="843"/>
      <c r="L928" s="843"/>
      <c r="M928" s="843"/>
      <c r="N928" s="949"/>
    </row>
    <row r="929" spans="1:23" s="308" customFormat="1" ht="5.0999999999999996" customHeight="1" x14ac:dyDescent="0.25">
      <c r="A929" s="307"/>
      <c r="B929" s="15"/>
      <c r="C929" s="305"/>
      <c r="D929" s="306"/>
      <c r="E929" s="766"/>
      <c r="F929" s="766"/>
      <c r="G929" s="766"/>
      <c r="H929" s="766"/>
      <c r="I929" s="766"/>
      <c r="J929" s="766"/>
      <c r="K929" s="766"/>
      <c r="L929" s="766"/>
      <c r="M929" s="766"/>
      <c r="N929" s="970"/>
      <c r="O929" s="35"/>
      <c r="P929" s="307"/>
      <c r="Q929" s="307"/>
      <c r="R929" s="307"/>
      <c r="S929" s="307"/>
      <c r="T929" s="307"/>
      <c r="U929" s="307"/>
      <c r="V929" s="307"/>
      <c r="W929" s="307"/>
    </row>
    <row r="930" spans="1:23" ht="50.1" customHeight="1" x14ac:dyDescent="0.2">
      <c r="C930" s="223"/>
      <c r="D930" s="24"/>
      <c r="E930" s="953"/>
      <c r="F930" s="954"/>
      <c r="G930" s="954"/>
      <c r="H930" s="954"/>
      <c r="I930" s="954"/>
      <c r="J930" s="954"/>
      <c r="K930" s="954"/>
      <c r="L930" s="954"/>
      <c r="M930" s="954"/>
      <c r="N930" s="955"/>
    </row>
    <row r="931" spans="1:23" ht="5.0999999999999996" customHeight="1" x14ac:dyDescent="0.2">
      <c r="C931" s="223"/>
      <c r="D931" s="24"/>
      <c r="N931" s="224"/>
    </row>
    <row r="932" spans="1:23" ht="12.75" customHeight="1" x14ac:dyDescent="0.2">
      <c r="C932" s="223"/>
      <c r="D932" s="24" t="s">
        <v>33</v>
      </c>
      <c r="E932" s="956" t="str">
        <f>Translations!$C$210</f>
        <v>Referencia a archivos externos (si procede)</v>
      </c>
      <c r="F932" s="956"/>
      <c r="G932" s="956"/>
      <c r="H932" s="956"/>
      <c r="I932" s="956"/>
      <c r="J932" s="957"/>
      <c r="K932" s="826"/>
      <c r="L932" s="826"/>
      <c r="M932" s="826"/>
      <c r="N932" s="826"/>
    </row>
    <row r="933" spans="1:23" ht="5.0999999999999996" customHeight="1" x14ac:dyDescent="0.2">
      <c r="C933" s="223"/>
      <c r="D933" s="24"/>
      <c r="N933" s="224"/>
    </row>
    <row r="934" spans="1:23" ht="12.75" customHeight="1" x14ac:dyDescent="0.2">
      <c r="C934" s="223"/>
      <c r="D934" s="24" t="s">
        <v>34</v>
      </c>
      <c r="E934" s="956" t="str">
        <f>Translations!$C$305</f>
        <v>Referencia a un diagrama de flujo detallado aparte (si procede)</v>
      </c>
      <c r="F934" s="956"/>
      <c r="G934" s="956"/>
      <c r="H934" s="956"/>
      <c r="I934" s="956"/>
      <c r="J934" s="957"/>
      <c r="K934" s="826"/>
      <c r="L934" s="826"/>
      <c r="M934" s="826"/>
      <c r="N934" s="826"/>
    </row>
    <row r="935" spans="1:23" ht="5.0999999999999996" customHeight="1" x14ac:dyDescent="0.2">
      <c r="C935" s="227"/>
      <c r="D935" s="228"/>
      <c r="E935" s="229"/>
      <c r="F935" s="229"/>
      <c r="G935" s="229"/>
      <c r="H935" s="229"/>
      <c r="I935" s="229"/>
      <c r="J935" s="229"/>
      <c r="K935" s="229"/>
      <c r="L935" s="229"/>
      <c r="M935" s="229"/>
      <c r="N935" s="230"/>
    </row>
    <row r="936" spans="1:23" ht="5.0999999999999996" customHeight="1" x14ac:dyDescent="0.2">
      <c r="C936" s="223"/>
      <c r="D936" s="24"/>
      <c r="N936" s="224"/>
    </row>
    <row r="937" spans="1:23" ht="12.75" customHeight="1" x14ac:dyDescent="0.2">
      <c r="C937" s="223"/>
      <c r="D937" s="15" t="s">
        <v>27</v>
      </c>
      <c r="E937" s="727" t="str">
        <f>Translations!$C$307</f>
        <v>Método para determinar los niveles anuales de producción (= actividad)</v>
      </c>
      <c r="F937" s="727"/>
      <c r="G937" s="727"/>
      <c r="H937" s="727"/>
      <c r="I937" s="727"/>
      <c r="J937" s="727"/>
      <c r="K937" s="727"/>
      <c r="L937" s="727"/>
      <c r="M937" s="727"/>
      <c r="N937" s="942"/>
    </row>
    <row r="938" spans="1:23" ht="5.0999999999999996" customHeight="1" x14ac:dyDescent="0.2">
      <c r="C938" s="223"/>
      <c r="D938" s="15"/>
      <c r="E938" s="24"/>
      <c r="F938" s="24"/>
      <c r="G938" s="24"/>
      <c r="H938" s="24"/>
      <c r="I938" s="24"/>
      <c r="J938" s="24"/>
      <c r="K938" s="24"/>
      <c r="L938" s="24"/>
      <c r="M938" s="24"/>
      <c r="N938" s="452"/>
    </row>
    <row r="939" spans="1:23" ht="12.75" customHeight="1" x14ac:dyDescent="0.2">
      <c r="C939" s="223"/>
      <c r="D939" s="24" t="s">
        <v>32</v>
      </c>
      <c r="E939" s="843" t="str">
        <f>Translations!$C$249</f>
        <v>Información sobre la metodología empleada</v>
      </c>
      <c r="F939" s="843"/>
      <c r="G939" s="843"/>
      <c r="H939" s="843"/>
      <c r="I939" s="843"/>
      <c r="J939" s="843"/>
      <c r="K939" s="843"/>
      <c r="L939" s="843"/>
      <c r="M939" s="843"/>
      <c r="N939" s="949"/>
    </row>
    <row r="940" spans="1:23" s="263" customFormat="1" ht="25.5" customHeight="1" x14ac:dyDescent="0.25">
      <c r="A940" s="261"/>
      <c r="B940" s="118"/>
      <c r="C940" s="223"/>
      <c r="D940" s="119"/>
      <c r="E940" s="120"/>
      <c r="F940" s="120"/>
      <c r="G940" s="120"/>
      <c r="H940" s="120"/>
      <c r="I940" s="844" t="str">
        <f>Translations!$C$254</f>
        <v>Fuente de datos</v>
      </c>
      <c r="J940" s="844"/>
      <c r="K940" s="844" t="str">
        <f>Translations!$C$255</f>
        <v>Otra fuente de datos (si procede)</v>
      </c>
      <c r="L940" s="844"/>
      <c r="M940" s="844" t="str">
        <f>Translations!$C$255</f>
        <v>Otra fuente de datos (si procede)</v>
      </c>
      <c r="N940" s="844"/>
      <c r="O940" s="35"/>
      <c r="P940" s="261"/>
      <c r="Q940" s="261"/>
      <c r="R940" s="261"/>
      <c r="S940" s="261"/>
      <c r="T940" s="261"/>
      <c r="U940" s="261"/>
      <c r="V940" s="261"/>
      <c r="W940" s="261"/>
    </row>
    <row r="941" spans="1:23" ht="12.75" customHeight="1" x14ac:dyDescent="0.2">
      <c r="C941" s="223"/>
      <c r="D941" s="24"/>
      <c r="E941" s="117" t="s">
        <v>302</v>
      </c>
      <c r="F941" s="850" t="str">
        <f>Translations!$C$310</f>
        <v>Cantidades de productos</v>
      </c>
      <c r="G941" s="850"/>
      <c r="H941" s="851"/>
      <c r="I941" s="852"/>
      <c r="J941" s="853"/>
      <c r="K941" s="854"/>
      <c r="L941" s="855"/>
      <c r="M941" s="854"/>
      <c r="N941" s="871"/>
    </row>
    <row r="942" spans="1:23" ht="5.0999999999999996" customHeight="1" x14ac:dyDescent="0.2">
      <c r="C942" s="223"/>
      <c r="D942" s="24"/>
      <c r="E942" s="117"/>
      <c r="F942" s="456"/>
      <c r="G942" s="456"/>
      <c r="H942" s="456"/>
      <c r="I942" s="456"/>
      <c r="J942" s="456"/>
      <c r="K942" s="456"/>
      <c r="L942" s="456"/>
      <c r="M942" s="456"/>
      <c r="N942" s="457"/>
    </row>
    <row r="943" spans="1:23" ht="12.75" customHeight="1" x14ac:dyDescent="0.2">
      <c r="C943" s="223"/>
      <c r="D943" s="24"/>
      <c r="E943" s="117" t="s">
        <v>303</v>
      </c>
      <c r="F943" s="850" t="str">
        <f>Translations!$C$311</f>
        <v>Cantidades anuales de productos</v>
      </c>
      <c r="G943" s="850"/>
      <c r="H943" s="851"/>
      <c r="I943" s="909"/>
      <c r="J943" s="909"/>
      <c r="K943" s="909"/>
      <c r="L943" s="909"/>
      <c r="M943" s="909"/>
      <c r="N943" s="909"/>
    </row>
    <row r="944" spans="1:23" ht="5.0999999999999996" customHeight="1" x14ac:dyDescent="0.2">
      <c r="C944" s="223"/>
      <c r="D944" s="24"/>
      <c r="N944" s="224"/>
    </row>
    <row r="945" spans="1:23" s="19" customFormat="1" ht="12.75" customHeight="1" x14ac:dyDescent="0.25">
      <c r="A945" s="17"/>
      <c r="B945" s="193"/>
      <c r="C945" s="225"/>
      <c r="D945" s="37"/>
      <c r="E945" s="117" t="s">
        <v>304</v>
      </c>
      <c r="F945" s="850" t="str">
        <f>Translations!$C$312</f>
        <v>Requisitos de notificación específicos:</v>
      </c>
      <c r="G945" s="850"/>
      <c r="H945" s="851"/>
      <c r="I945" s="876" t="str">
        <f>IF(I923="","",HYPERLINK(INDEX(EUconst_BMlistSpecialJumpTable,MATCH(I923,EUconst_BMlistNames,0)),INDEX(EUconst_BMlistSpecialReporting,MATCH(I923,EUconst_BMlistNames,0))))</f>
        <v/>
      </c>
      <c r="J945" s="877"/>
      <c r="K945" s="877"/>
      <c r="L945" s="877"/>
      <c r="M945" s="877"/>
      <c r="N945" s="878"/>
      <c r="O945" s="35"/>
      <c r="P945" s="194" t="s">
        <v>291</v>
      </c>
      <c r="Q945" s="195" t="str">
        <f>IF(I923="","",IF(AND(INDEX(EUconst_BMlistSpecialJumpTable,MATCH(I923,EUconst_BMlistNames,0))&lt;&gt;"",INDEX(EUconst_BMlistMainNumberOfBM,MATCH(I923,EUconst_BMlistNames,0))&lt;&gt;47),TRUE,FALSE))</f>
        <v/>
      </c>
      <c r="R945" s="22"/>
      <c r="S945" s="22"/>
      <c r="T945" s="21"/>
      <c r="U945" s="21"/>
      <c r="V945" s="21"/>
      <c r="W945" s="21"/>
    </row>
    <row r="946" spans="1:23" s="19" customFormat="1" ht="5.0999999999999996" customHeight="1" x14ac:dyDescent="0.25">
      <c r="A946" s="17"/>
      <c r="B946" s="193"/>
      <c r="C946" s="225"/>
      <c r="D946" s="35"/>
      <c r="F946" s="765"/>
      <c r="G946" s="765"/>
      <c r="H946" s="765"/>
      <c r="I946" s="765"/>
      <c r="J946" s="765"/>
      <c r="K946" s="765"/>
      <c r="L946" s="765"/>
      <c r="M946" s="765"/>
      <c r="N946" s="931"/>
      <c r="O946" s="35"/>
      <c r="P946" s="22"/>
      <c r="Q946" s="21"/>
      <c r="R946" s="22"/>
      <c r="S946" s="22"/>
      <c r="T946" s="21"/>
      <c r="U946" s="21"/>
      <c r="V946" s="21"/>
      <c r="W946" s="21"/>
    </row>
    <row r="947" spans="1:23" ht="12.75" customHeight="1" x14ac:dyDescent="0.2">
      <c r="C947" s="223"/>
      <c r="D947" s="24"/>
      <c r="E947" s="117" t="s">
        <v>305</v>
      </c>
      <c r="F947" s="640" t="str">
        <f>Translations!$C$257</f>
        <v>Descripción de la metodología aplicada</v>
      </c>
      <c r="G947" s="640"/>
      <c r="H947" s="640"/>
      <c r="I947" s="640"/>
      <c r="J947" s="640"/>
      <c r="K947" s="640"/>
      <c r="L947" s="640"/>
      <c r="M947" s="640"/>
      <c r="N947" s="921"/>
    </row>
    <row r="948" spans="1:23" ht="12.75" customHeight="1" x14ac:dyDescent="0.2">
      <c r="C948" s="223"/>
      <c r="D948" s="24"/>
      <c r="E948" s="117"/>
      <c r="F948" s="913" t="str">
        <f>IF(I923&lt;&gt;"",HYPERLINK("#" &amp; Q948,EUConst_MsgDescription),"")</f>
        <v/>
      </c>
      <c r="G948" s="887"/>
      <c r="H948" s="887"/>
      <c r="I948" s="887"/>
      <c r="J948" s="887"/>
      <c r="K948" s="887"/>
      <c r="L948" s="887"/>
      <c r="M948" s="887"/>
      <c r="N948" s="888"/>
      <c r="P948" s="21" t="s">
        <v>170</v>
      </c>
      <c r="Q948" s="370" t="str">
        <f>"#"&amp;ADDRESS(ROW($C$11),COLUMN($C$11))</f>
        <v>#$C$11</v>
      </c>
    </row>
    <row r="949" spans="1:23" ht="5.0999999999999996" customHeight="1" x14ac:dyDescent="0.2">
      <c r="C949" s="223"/>
      <c r="D949" s="24"/>
      <c r="E949" s="23"/>
      <c r="F949" s="765"/>
      <c r="G949" s="765"/>
      <c r="H949" s="765"/>
      <c r="I949" s="765"/>
      <c r="J949" s="765"/>
      <c r="K949" s="765"/>
      <c r="L949" s="765"/>
      <c r="M949" s="765"/>
      <c r="N949" s="931"/>
    </row>
    <row r="950" spans="1:23" ht="50.1" customHeight="1" x14ac:dyDescent="0.2">
      <c r="C950" s="223"/>
      <c r="D950" s="23"/>
      <c r="E950" s="264"/>
      <c r="F950" s="852"/>
      <c r="G950" s="853"/>
      <c r="H950" s="853"/>
      <c r="I950" s="853"/>
      <c r="J950" s="853"/>
      <c r="K950" s="853"/>
      <c r="L950" s="853"/>
      <c r="M950" s="853"/>
      <c r="N950" s="867"/>
    </row>
    <row r="951" spans="1:23" ht="5.0999999999999996" customHeight="1" thickBot="1" x14ac:dyDescent="0.25">
      <c r="C951" s="223"/>
      <c r="N951" s="224"/>
    </row>
    <row r="952" spans="1:23" ht="12.75" customHeight="1" x14ac:dyDescent="0.2">
      <c r="C952" s="223"/>
      <c r="D952" s="24"/>
      <c r="E952" s="117"/>
      <c r="F952" s="875" t="str">
        <f>Translations!$C$210</f>
        <v>Referencia a archivos externos (si procede)</v>
      </c>
      <c r="G952" s="875"/>
      <c r="H952" s="875"/>
      <c r="I952" s="875"/>
      <c r="J952" s="875"/>
      <c r="K952" s="826"/>
      <c r="L952" s="826"/>
      <c r="M952" s="826"/>
      <c r="N952" s="826"/>
      <c r="W952" s="265" t="s">
        <v>163</v>
      </c>
    </row>
    <row r="953" spans="1:23" ht="5.0999999999999996" customHeight="1" x14ac:dyDescent="0.2">
      <c r="C953" s="223"/>
      <c r="D953" s="24"/>
      <c r="N953" s="224"/>
      <c r="W953" s="252"/>
    </row>
    <row r="954" spans="1:23" ht="12.75" customHeight="1" x14ac:dyDescent="0.2">
      <c r="C954" s="223"/>
      <c r="D954" s="24" t="s">
        <v>33</v>
      </c>
      <c r="E954" s="865" t="str">
        <f>Translations!$C$258</f>
        <v>¿Se ha seguido el orden jerárquico?</v>
      </c>
      <c r="F954" s="865"/>
      <c r="G954" s="865"/>
      <c r="H954" s="866"/>
      <c r="I954" s="259"/>
      <c r="J954" s="255" t="str">
        <f>Translations!$C$259</f>
        <v xml:space="preserve"> De no ser así, ¿cuál ha sido el motivo?</v>
      </c>
      <c r="K954" s="852"/>
      <c r="L954" s="853"/>
      <c r="M954" s="853"/>
      <c r="N954" s="867"/>
      <c r="W954" s="257" t="b">
        <f>AND(I954&lt;&gt;"",I954=TRUE)</f>
        <v>0</v>
      </c>
    </row>
    <row r="955" spans="1:23" ht="5.0999999999999996" customHeight="1" x14ac:dyDescent="0.2">
      <c r="C955" s="223"/>
      <c r="E955" s="408"/>
      <c r="F955" s="408"/>
      <c r="G955" s="408"/>
      <c r="H955" s="408"/>
      <c r="I955" s="408"/>
      <c r="J955" s="408"/>
      <c r="K955" s="408"/>
      <c r="L955" s="408"/>
      <c r="M955" s="408"/>
      <c r="N955" s="469"/>
      <c r="W955" s="252"/>
    </row>
    <row r="956" spans="1:23" ht="12.75" customHeight="1" x14ac:dyDescent="0.2">
      <c r="C956" s="223"/>
      <c r="D956" s="24"/>
      <c r="E956" s="24"/>
      <c r="F956" s="640" t="str">
        <f>Translations!$C$264</f>
        <v>Más detalles sobre cualquier posible divergencia con respecto a la jerarquía establecida</v>
      </c>
      <c r="G956" s="640"/>
      <c r="H956" s="640"/>
      <c r="I956" s="640"/>
      <c r="J956" s="640"/>
      <c r="K956" s="640"/>
      <c r="L956" s="640"/>
      <c r="M956" s="640"/>
      <c r="N956" s="921"/>
      <c r="W956" s="252"/>
    </row>
    <row r="957" spans="1:23" ht="25.5" customHeight="1" thickBot="1" x14ac:dyDescent="0.25">
      <c r="C957" s="223"/>
      <c r="E957" s="24"/>
      <c r="F957" s="963"/>
      <c r="G957" s="964"/>
      <c r="H957" s="964"/>
      <c r="I957" s="964"/>
      <c r="J957" s="964"/>
      <c r="K957" s="964"/>
      <c r="L957" s="964"/>
      <c r="M957" s="964"/>
      <c r="N957" s="965"/>
      <c r="W957" s="267" t="b">
        <f>W954</f>
        <v>0</v>
      </c>
    </row>
    <row r="958" spans="1:23" ht="5.0999999999999996" customHeight="1" x14ac:dyDescent="0.2">
      <c r="C958" s="223"/>
      <c r="D958" s="24"/>
      <c r="N958" s="224"/>
    </row>
    <row r="959" spans="1:23" ht="12.75" customHeight="1" x14ac:dyDescent="0.2">
      <c r="C959" s="223"/>
      <c r="D959" s="24" t="s">
        <v>34</v>
      </c>
      <c r="E959" s="966" t="str">
        <f>Translations!$C$828</f>
        <v>Descripción de la metodología para el seguimiento de los productos y mercancías producidos</v>
      </c>
      <c r="F959" s="966"/>
      <c r="G959" s="966"/>
      <c r="H959" s="966"/>
      <c r="I959" s="966"/>
      <c r="J959" s="966"/>
      <c r="K959" s="966"/>
      <c r="L959" s="966"/>
      <c r="M959" s="966"/>
      <c r="N959" s="967"/>
    </row>
    <row r="960" spans="1:23" ht="5.0999999999999996" customHeight="1" x14ac:dyDescent="0.2">
      <c r="C960" s="223"/>
      <c r="E960" s="694"/>
      <c r="F960" s="695"/>
      <c r="G960" s="695"/>
      <c r="H960" s="695"/>
      <c r="I960" s="695"/>
      <c r="J960" s="695"/>
      <c r="K960" s="695"/>
      <c r="L960" s="695"/>
      <c r="M960" s="695"/>
      <c r="N960" s="968"/>
    </row>
    <row r="961" spans="1:23" ht="50.1" customHeight="1" x14ac:dyDescent="0.2">
      <c r="C961" s="223"/>
      <c r="D961" s="24"/>
      <c r="E961" s="264"/>
      <c r="F961" s="852"/>
      <c r="G961" s="853"/>
      <c r="H961" s="853"/>
      <c r="I961" s="853"/>
      <c r="J961" s="853"/>
      <c r="K961" s="853"/>
      <c r="L961" s="853"/>
      <c r="M961" s="853"/>
      <c r="N961" s="867"/>
    </row>
    <row r="962" spans="1:23" ht="5.0999999999999996" customHeight="1" x14ac:dyDescent="0.2">
      <c r="C962" s="223"/>
      <c r="N962" s="224"/>
    </row>
    <row r="963" spans="1:23" ht="5.0999999999999996" customHeight="1" x14ac:dyDescent="0.2">
      <c r="C963" s="231"/>
      <c r="D963" s="234"/>
      <c r="E963" s="232"/>
      <c r="F963" s="232"/>
      <c r="G963" s="232"/>
      <c r="H963" s="232"/>
      <c r="I963" s="232"/>
      <c r="J963" s="232"/>
      <c r="K963" s="232"/>
      <c r="L963" s="232"/>
      <c r="M963" s="232"/>
      <c r="N963" s="233"/>
    </row>
    <row r="964" spans="1:23" s="19" customFormat="1" ht="14.25" customHeight="1" x14ac:dyDescent="0.2">
      <c r="A964" s="17"/>
      <c r="B964" s="35"/>
      <c r="C964" s="223"/>
      <c r="D964" s="15" t="s">
        <v>28</v>
      </c>
      <c r="E964" s="764" t="str">
        <f>Translations!$C$322</f>
        <v>Consumo de electricidad pertinente</v>
      </c>
      <c r="F964" s="764"/>
      <c r="G964" s="764"/>
      <c r="H964" s="764"/>
      <c r="I964" s="764"/>
      <c r="J964" s="764"/>
      <c r="K964" s="764"/>
      <c r="L964" s="764"/>
      <c r="M964" s="764"/>
      <c r="N964" s="969"/>
      <c r="O964" s="35"/>
      <c r="P964" s="21" t="s">
        <v>170</v>
      </c>
      <c r="Q964" s="370" t="str">
        <f>"#"&amp;ADDRESS(ROW(D1049),COLUMN(D1049))</f>
        <v>#$D$1049</v>
      </c>
      <c r="R964" s="22"/>
      <c r="S964" s="22"/>
      <c r="T964" s="17"/>
      <c r="U964" s="17"/>
      <c r="V964" s="244"/>
      <c r="W964" s="244"/>
    </row>
    <row r="965" spans="1:23" ht="12.75" customHeight="1" thickBot="1" x14ac:dyDescent="0.25">
      <c r="C965" s="223"/>
      <c r="D965" s="24" t="s">
        <v>32</v>
      </c>
      <c r="E965" s="843" t="str">
        <f>Translations!$C$249</f>
        <v>Información sobre la metodología empleada</v>
      </c>
      <c r="F965" s="843"/>
      <c r="G965" s="843"/>
      <c r="H965" s="843"/>
      <c r="I965" s="843"/>
      <c r="J965" s="843"/>
      <c r="K965" s="843"/>
      <c r="L965" s="843"/>
      <c r="M965" s="843"/>
      <c r="N965" s="949"/>
      <c r="T965" s="17"/>
    </row>
    <row r="966" spans="1:23" ht="25.5" customHeight="1" thickBot="1" x14ac:dyDescent="0.25">
      <c r="B966" s="243"/>
      <c r="C966" s="223"/>
      <c r="E966" s="24"/>
      <c r="I966" s="844" t="str">
        <f>Translations!$C$254</f>
        <v>Fuente de datos</v>
      </c>
      <c r="J966" s="844"/>
      <c r="K966" s="844" t="str">
        <f>Translations!$C$255</f>
        <v>Otra fuente de datos (si procede)</v>
      </c>
      <c r="L966" s="844"/>
      <c r="M966" s="844" t="str">
        <f>Translations!$C$255</f>
        <v>Otra fuente de datos (si procede)</v>
      </c>
      <c r="N966" s="844"/>
      <c r="S966" s="265" t="s">
        <v>1145</v>
      </c>
      <c r="W966" s="265" t="s">
        <v>163</v>
      </c>
    </row>
    <row r="967" spans="1:23" ht="12.75" customHeight="1" x14ac:dyDescent="0.2">
      <c r="B967" s="243"/>
      <c r="C967" s="223"/>
      <c r="E967" s="24" t="s">
        <v>302</v>
      </c>
      <c r="F967" s="850" t="str">
        <f>Translations!$C$322</f>
        <v>Consumo de electricidad pertinente</v>
      </c>
      <c r="G967" s="850"/>
      <c r="H967" s="851"/>
      <c r="I967" s="909"/>
      <c r="J967" s="909"/>
      <c r="K967" s="891"/>
      <c r="L967" s="891"/>
      <c r="M967" s="891"/>
      <c r="N967" s="891"/>
      <c r="S967" s="251" t="b">
        <f>IF(I923&lt;&gt;"",IF(INDEX(EUconst_BMlistElExchangability,MATCH(I923,EUconst_BMlistNames,0))=TRUE,FALSE,TRUE),FALSE)</f>
        <v>0</v>
      </c>
      <c r="W967" s="428"/>
    </row>
    <row r="968" spans="1:23" ht="5.0999999999999996" customHeight="1" x14ac:dyDescent="0.2">
      <c r="B968" s="243"/>
      <c r="C968" s="223"/>
      <c r="D968" s="24"/>
      <c r="N968" s="224"/>
      <c r="S968" s="252"/>
      <c r="W968" s="252"/>
    </row>
    <row r="969" spans="1:23" ht="12.75" customHeight="1" x14ac:dyDescent="0.2">
      <c r="B969" s="243"/>
      <c r="C969" s="223"/>
      <c r="D969" s="24"/>
      <c r="E969" s="117" t="s">
        <v>303</v>
      </c>
      <c r="F969" s="640" t="str">
        <f>Translations!$C$257</f>
        <v>Descripción de la metodología aplicada</v>
      </c>
      <c r="G969" s="640"/>
      <c r="H969" s="640"/>
      <c r="I969" s="640"/>
      <c r="J969" s="640"/>
      <c r="K969" s="640"/>
      <c r="L969" s="640"/>
      <c r="M969" s="640"/>
      <c r="N969" s="921"/>
      <c r="S969" s="252"/>
      <c r="W969" s="252"/>
    </row>
    <row r="970" spans="1:23" ht="5.0999999999999996" customHeight="1" x14ac:dyDescent="0.2">
      <c r="B970" s="243"/>
      <c r="C970" s="223"/>
      <c r="E970" s="36"/>
      <c r="F970" s="453"/>
      <c r="G970" s="454"/>
      <c r="H970" s="454"/>
      <c r="I970" s="454"/>
      <c r="J970" s="454"/>
      <c r="K970" s="454"/>
      <c r="L970" s="454"/>
      <c r="M970" s="454"/>
      <c r="N970" s="464"/>
      <c r="S970" s="252"/>
      <c r="W970" s="252"/>
    </row>
    <row r="971" spans="1:23" ht="12.75" customHeight="1" x14ac:dyDescent="0.2">
      <c r="B971" s="243"/>
      <c r="C971" s="223"/>
      <c r="D971" s="24"/>
      <c r="E971" s="117"/>
      <c r="F971" s="913" t="str">
        <f>IF(AND(I923&lt;&gt;"",J964=""),HYPERLINK("#" &amp; Q971,EUConst_MsgDescription),"")</f>
        <v/>
      </c>
      <c r="G971" s="887"/>
      <c r="H971" s="887"/>
      <c r="I971" s="887"/>
      <c r="J971" s="887"/>
      <c r="K971" s="887"/>
      <c r="L971" s="887"/>
      <c r="M971" s="887"/>
      <c r="N971" s="888"/>
      <c r="P971" s="21" t="s">
        <v>170</v>
      </c>
      <c r="Q971" s="370" t="str">
        <f>"#"&amp;ADDRESS(ROW($C$10),COLUMN($C$10))</f>
        <v>#$C$10</v>
      </c>
      <c r="S971" s="252"/>
      <c r="W971" s="252"/>
    </row>
    <row r="972" spans="1:23" ht="5.0999999999999996" customHeight="1" x14ac:dyDescent="0.2">
      <c r="B972" s="243"/>
      <c r="C972" s="223"/>
      <c r="D972" s="24"/>
      <c r="E972" s="23"/>
      <c r="F972" s="922"/>
      <c r="G972" s="922"/>
      <c r="H972" s="922"/>
      <c r="I972" s="922"/>
      <c r="J972" s="922"/>
      <c r="K972" s="922"/>
      <c r="L972" s="922"/>
      <c r="M972" s="922"/>
      <c r="N972" s="923"/>
      <c r="S972" s="252"/>
      <c r="W972" s="252"/>
    </row>
    <row r="973" spans="1:23" ht="50.1" customHeight="1" x14ac:dyDescent="0.2">
      <c r="B973" s="243"/>
      <c r="C973" s="223"/>
      <c r="D973" s="23"/>
      <c r="E973" s="264"/>
      <c r="F973" s="924"/>
      <c r="G973" s="925"/>
      <c r="H973" s="925"/>
      <c r="I973" s="925"/>
      <c r="J973" s="925"/>
      <c r="K973" s="925"/>
      <c r="L973" s="925"/>
      <c r="M973" s="925"/>
      <c r="N973" s="926"/>
      <c r="S973" s="251" t="b">
        <f>S967</f>
        <v>0</v>
      </c>
      <c r="W973" s="251"/>
    </row>
    <row r="974" spans="1:23" ht="5.0999999999999996" customHeight="1" x14ac:dyDescent="0.2">
      <c r="B974" s="243"/>
      <c r="C974" s="223"/>
      <c r="D974" s="24"/>
      <c r="N974" s="224"/>
      <c r="S974" s="252"/>
      <c r="W974" s="252"/>
    </row>
    <row r="975" spans="1:23" ht="12.75" customHeight="1" x14ac:dyDescent="0.2">
      <c r="B975" s="243"/>
      <c r="C975" s="223"/>
      <c r="D975" s="24"/>
      <c r="E975" s="117"/>
      <c r="F975" s="875" t="str">
        <f>Translations!$C$210</f>
        <v>Referencia a archivos externos (si procede)</v>
      </c>
      <c r="G975" s="875"/>
      <c r="H975" s="875"/>
      <c r="I975" s="875"/>
      <c r="J975" s="875"/>
      <c r="K975" s="826"/>
      <c r="L975" s="826"/>
      <c r="M975" s="826"/>
      <c r="N975" s="826"/>
      <c r="S975" s="252"/>
      <c r="W975" s="251"/>
    </row>
    <row r="976" spans="1:23" ht="5.0999999999999996" customHeight="1" x14ac:dyDescent="0.2">
      <c r="B976" s="243"/>
      <c r="C976" s="223"/>
      <c r="D976" s="24"/>
      <c r="N976" s="224"/>
      <c r="S976" s="252"/>
      <c r="W976" s="252"/>
    </row>
    <row r="977" spans="2:23" ht="12.75" customHeight="1" x14ac:dyDescent="0.2">
      <c r="B977" s="243"/>
      <c r="C977" s="223"/>
      <c r="D977" s="24" t="s">
        <v>33</v>
      </c>
      <c r="E977" s="865" t="str">
        <f>Translations!$C$258</f>
        <v>¿Se ha seguido el orden jerárquico?</v>
      </c>
      <c r="F977" s="865"/>
      <c r="G977" s="865"/>
      <c r="H977" s="866"/>
      <c r="I977" s="259"/>
      <c r="J977" s="255" t="str">
        <f>Translations!$C$259</f>
        <v xml:space="preserve"> De no ser así, ¿cuál ha sido el motivo?</v>
      </c>
      <c r="K977" s="852"/>
      <c r="L977" s="853"/>
      <c r="M977" s="853"/>
      <c r="N977" s="867"/>
      <c r="S977" s="251" t="b">
        <f>S973</f>
        <v>0</v>
      </c>
      <c r="W977" s="257" t="b">
        <f>OR(W975,AND(I977&lt;&gt;"",I977=TRUE))</f>
        <v>0</v>
      </c>
    </row>
    <row r="978" spans="2:23" ht="12.75" customHeight="1" x14ac:dyDescent="0.2">
      <c r="B978" s="243"/>
      <c r="C978" s="223"/>
      <c r="D978" s="24"/>
      <c r="E978" s="36" t="s">
        <v>139</v>
      </c>
      <c r="F978" s="839" t="str">
        <f>Translations!$C$263</f>
        <v>Costes excesivos: usar mejores fuentes de datos supondría unos costes excesivos.</v>
      </c>
      <c r="G978" s="842"/>
      <c r="H978" s="842"/>
      <c r="I978" s="842"/>
      <c r="J978" s="842"/>
      <c r="K978" s="842"/>
      <c r="L978" s="842"/>
      <c r="M978" s="842"/>
      <c r="N978" s="927"/>
      <c r="S978" s="252"/>
      <c r="W978" s="252"/>
    </row>
    <row r="979" spans="2:23" ht="5.0999999999999996" customHeight="1" x14ac:dyDescent="0.2">
      <c r="B979" s="243"/>
      <c r="C979" s="223"/>
      <c r="E979" s="408"/>
      <c r="F979" s="408"/>
      <c r="G979" s="408"/>
      <c r="H979" s="408"/>
      <c r="I979" s="408"/>
      <c r="J979" s="408"/>
      <c r="K979" s="408"/>
      <c r="L979" s="408"/>
      <c r="M979" s="408"/>
      <c r="N979" s="469"/>
      <c r="S979" s="252"/>
      <c r="W979" s="252"/>
    </row>
    <row r="980" spans="2:23" ht="12.75" customHeight="1" x14ac:dyDescent="0.2">
      <c r="B980" s="243"/>
      <c r="C980" s="223"/>
      <c r="D980" s="24"/>
      <c r="E980" s="24"/>
      <c r="F980" s="640" t="str">
        <f>Translations!$C$264</f>
        <v>Más detalles sobre cualquier posible divergencia con respecto a la jerarquía establecida</v>
      </c>
      <c r="G980" s="640"/>
      <c r="H980" s="640"/>
      <c r="I980" s="640"/>
      <c r="J980" s="640"/>
      <c r="K980" s="640"/>
      <c r="L980" s="640"/>
      <c r="M980" s="640"/>
      <c r="N980" s="921"/>
      <c r="S980" s="252"/>
      <c r="W980" s="252"/>
    </row>
    <row r="981" spans="2:23" ht="25.5" customHeight="1" thickBot="1" x14ac:dyDescent="0.25">
      <c r="B981" s="243"/>
      <c r="C981" s="223"/>
      <c r="E981" s="24"/>
      <c r="F981" s="872"/>
      <c r="G981" s="873"/>
      <c r="H981" s="873"/>
      <c r="I981" s="873"/>
      <c r="J981" s="873"/>
      <c r="K981" s="873"/>
      <c r="L981" s="873"/>
      <c r="M981" s="873"/>
      <c r="N981" s="874"/>
      <c r="S981" s="272" t="b">
        <f>S977</f>
        <v>0</v>
      </c>
      <c r="W981" s="267" t="b">
        <f>W977</f>
        <v>0</v>
      </c>
    </row>
    <row r="982" spans="2:23" ht="5.0999999999999996" customHeight="1" x14ac:dyDescent="0.2">
      <c r="B982" s="243"/>
      <c r="C982" s="223"/>
      <c r="N982" s="224"/>
    </row>
    <row r="983" spans="2:23" ht="5.0999999999999996" customHeight="1" x14ac:dyDescent="0.2">
      <c r="B983" s="243"/>
      <c r="C983" s="231"/>
      <c r="D983" s="234"/>
      <c r="E983" s="232"/>
      <c r="F983" s="232"/>
      <c r="G983" s="232"/>
      <c r="H983" s="232"/>
      <c r="I983" s="232"/>
      <c r="J983" s="232"/>
      <c r="K983" s="232"/>
      <c r="L983" s="232"/>
      <c r="M983" s="232"/>
      <c r="N983" s="233"/>
    </row>
    <row r="984" spans="2:23" ht="12.75" customHeight="1" x14ac:dyDescent="0.2">
      <c r="B984" s="243"/>
      <c r="C984" s="343"/>
      <c r="D984" s="33" t="s">
        <v>29</v>
      </c>
      <c r="E984" s="928" t="str">
        <f>Translations!$C$324</f>
        <v>¿Se importan los flujos de calor medible a partir de instalaciones o entidades no incluidas en el comercio de derechos de emisión de la UE?</v>
      </c>
      <c r="F984" s="928"/>
      <c r="G984" s="928"/>
      <c r="H984" s="928"/>
      <c r="I984" s="928"/>
      <c r="J984" s="928"/>
      <c r="K984" s="928"/>
      <c r="L984" s="928"/>
      <c r="M984" s="912"/>
      <c r="N984" s="912"/>
      <c r="R984" s="253"/>
    </row>
    <row r="985" spans="2:23" ht="5.0999999999999996" customHeight="1" x14ac:dyDescent="0.2">
      <c r="B985" s="243"/>
      <c r="C985" s="343"/>
      <c r="D985" s="19"/>
      <c r="E985" s="465"/>
      <c r="F985" s="465"/>
      <c r="G985" s="465"/>
      <c r="H985" s="465"/>
      <c r="I985" s="465"/>
      <c r="J985" s="465"/>
      <c r="K985" s="465"/>
      <c r="L985" s="465"/>
      <c r="M985" s="465"/>
      <c r="N985" s="473"/>
      <c r="R985" s="253"/>
    </row>
    <row r="986" spans="2:23" ht="12.75" customHeight="1" x14ac:dyDescent="0.2">
      <c r="B986" s="243"/>
      <c r="C986" s="343"/>
      <c r="D986" s="19"/>
      <c r="E986" s="19"/>
      <c r="F986" s="929" t="str">
        <f>Translations!$C$257</f>
        <v>Descripción de la metodología aplicada</v>
      </c>
      <c r="G986" s="929"/>
      <c r="H986" s="929"/>
      <c r="I986" s="929"/>
      <c r="J986" s="929"/>
      <c r="K986" s="929"/>
      <c r="L986" s="929"/>
      <c r="M986" s="929"/>
      <c r="N986" s="930"/>
      <c r="R986" s="253"/>
    </row>
    <row r="987" spans="2:23" ht="5.0999999999999996" customHeight="1" thickBot="1" x14ac:dyDescent="0.25">
      <c r="B987" s="243"/>
      <c r="C987" s="343"/>
      <c r="D987" s="19"/>
      <c r="E987" s="36"/>
      <c r="F987" s="345"/>
      <c r="G987" s="346"/>
      <c r="H987" s="346"/>
      <c r="I987" s="346"/>
      <c r="J987" s="346"/>
      <c r="K987" s="346"/>
      <c r="L987" s="346"/>
      <c r="M987" s="346"/>
      <c r="N987" s="347"/>
    </row>
    <row r="988" spans="2:23" ht="12.75" customHeight="1" x14ac:dyDescent="0.2">
      <c r="B988" s="243"/>
      <c r="C988" s="343"/>
      <c r="D988" s="344"/>
      <c r="E988" s="348"/>
      <c r="F988" s="913" t="str">
        <f>IF(I923&lt;&gt;"",HYPERLINK("#" &amp; Q988,EUConst_MsgDescription),"")</f>
        <v/>
      </c>
      <c r="G988" s="887"/>
      <c r="H988" s="887"/>
      <c r="I988" s="887"/>
      <c r="J988" s="887"/>
      <c r="K988" s="887"/>
      <c r="L988" s="887"/>
      <c r="M988" s="887"/>
      <c r="N988" s="888"/>
      <c r="P988" s="21" t="s">
        <v>170</v>
      </c>
      <c r="Q988" s="370" t="str">
        <f>"#"&amp;ADDRESS(ROW($C$10),COLUMN($C$10))</f>
        <v>#$C$10</v>
      </c>
      <c r="W988" s="265" t="s">
        <v>163</v>
      </c>
    </row>
    <row r="989" spans="2:23" ht="5.0999999999999996" customHeight="1" thickBot="1" x14ac:dyDescent="0.25">
      <c r="B989" s="243"/>
      <c r="C989" s="343"/>
      <c r="D989" s="344"/>
      <c r="E989" s="348"/>
      <c r="F989" s="960"/>
      <c r="G989" s="961"/>
      <c r="H989" s="961"/>
      <c r="I989" s="961"/>
      <c r="J989" s="961"/>
      <c r="K989" s="961"/>
      <c r="L989" s="961"/>
      <c r="M989" s="961"/>
      <c r="N989" s="962"/>
      <c r="P989" s="21"/>
      <c r="W989" s="252"/>
    </row>
    <row r="990" spans="2:23" ht="50.1" customHeight="1" thickBot="1" x14ac:dyDescent="0.25">
      <c r="B990" s="243"/>
      <c r="C990" s="343"/>
      <c r="D990" s="19"/>
      <c r="E990" s="19"/>
      <c r="F990" s="872"/>
      <c r="G990" s="873"/>
      <c r="H990" s="873"/>
      <c r="I990" s="873"/>
      <c r="J990" s="873"/>
      <c r="K990" s="873"/>
      <c r="L990" s="873"/>
      <c r="M990" s="873"/>
      <c r="N990" s="874"/>
      <c r="R990" s="253"/>
      <c r="V990" s="253"/>
      <c r="W990" s="376" t="b">
        <f>OR(W984,AND(M984&lt;&gt;"",M984=FALSE))</f>
        <v>0</v>
      </c>
    </row>
    <row r="991" spans="2:23" ht="5.0999999999999996" customHeight="1" x14ac:dyDescent="0.2">
      <c r="B991" s="243"/>
      <c r="C991" s="343"/>
      <c r="D991" s="344"/>
      <c r="E991" s="349"/>
      <c r="F991" s="466"/>
      <c r="G991" s="466"/>
      <c r="H991" s="466"/>
      <c r="I991" s="466"/>
      <c r="J991" s="466"/>
      <c r="K991" s="466"/>
      <c r="L991" s="466"/>
      <c r="M991" s="466"/>
      <c r="N991" s="350"/>
      <c r="R991" s="253"/>
    </row>
    <row r="992" spans="2:23" ht="12.75" customHeight="1" x14ac:dyDescent="0.2">
      <c r="B992" s="243"/>
      <c r="C992" s="351"/>
      <c r="D992" s="352"/>
      <c r="E992" s="352"/>
      <c r="F992" s="352"/>
      <c r="G992" s="352"/>
      <c r="H992" s="352"/>
      <c r="I992" s="352"/>
      <c r="J992" s="352"/>
      <c r="K992" s="352"/>
      <c r="L992" s="352"/>
      <c r="M992" s="352"/>
      <c r="N992" s="353"/>
    </row>
    <row r="993" spans="2:23" ht="15" customHeight="1" x14ac:dyDescent="0.2">
      <c r="B993" s="243"/>
      <c r="C993" s="317"/>
      <c r="D993" s="950" t="str">
        <f>Translations!$C$329</f>
        <v>Datos necesarios para determinar la actualización de los parámetros de referencia con arreglo al artículo 10 bis, apartado 2, de la Directiva</v>
      </c>
      <c r="E993" s="951"/>
      <c r="F993" s="951"/>
      <c r="G993" s="951"/>
      <c r="H993" s="951"/>
      <c r="I993" s="951"/>
      <c r="J993" s="951"/>
      <c r="K993" s="951"/>
      <c r="L993" s="951"/>
      <c r="M993" s="951"/>
      <c r="N993" s="952"/>
    </row>
    <row r="994" spans="2:23" ht="5.0999999999999996" customHeight="1" x14ac:dyDescent="0.2">
      <c r="B994" s="243"/>
      <c r="C994" s="317"/>
      <c r="D994" s="318"/>
      <c r="E994" s="318"/>
      <c r="F994" s="318"/>
      <c r="G994" s="318"/>
      <c r="H994" s="318"/>
      <c r="I994" s="318"/>
      <c r="J994" s="318"/>
      <c r="K994" s="318"/>
      <c r="L994" s="318"/>
      <c r="M994" s="318"/>
      <c r="N994" s="319"/>
    </row>
    <row r="995" spans="2:23" ht="12.75" customHeight="1" x14ac:dyDescent="0.2">
      <c r="B995" s="243"/>
      <c r="C995" s="317"/>
      <c r="D995" s="320" t="s">
        <v>30</v>
      </c>
      <c r="E995" s="958" t="str">
        <f>Translations!$C$330</f>
        <v>Emisiones directamente atribuibles</v>
      </c>
      <c r="F995" s="958"/>
      <c r="G995" s="958"/>
      <c r="H995" s="958"/>
      <c r="I995" s="958"/>
      <c r="J995" s="958"/>
      <c r="K995" s="958"/>
      <c r="L995" s="958"/>
      <c r="M995" s="958"/>
      <c r="N995" s="959"/>
    </row>
    <row r="996" spans="2:23" ht="12.75" customHeight="1" x14ac:dyDescent="0.2">
      <c r="B996" s="243"/>
      <c r="C996" s="317"/>
      <c r="D996" s="321" t="s">
        <v>32</v>
      </c>
      <c r="E996" s="906" t="str">
        <f>Translations!$C$331</f>
        <v>Atribución de emisiones directamente atribuibles</v>
      </c>
      <c r="F996" s="906"/>
      <c r="G996" s="906"/>
      <c r="H996" s="906"/>
      <c r="I996" s="906"/>
      <c r="J996" s="906"/>
      <c r="K996" s="906"/>
      <c r="L996" s="906"/>
      <c r="M996" s="906"/>
      <c r="N996" s="907"/>
      <c r="T996" s="17"/>
    </row>
    <row r="997" spans="2:23" ht="5.0999999999999996" customHeight="1" x14ac:dyDescent="0.2">
      <c r="B997" s="243"/>
      <c r="C997" s="317"/>
      <c r="D997" s="318"/>
      <c r="E997" s="917"/>
      <c r="F997" s="918"/>
      <c r="G997" s="918"/>
      <c r="H997" s="918"/>
      <c r="I997" s="918"/>
      <c r="J997" s="918"/>
      <c r="K997" s="918"/>
      <c r="L997" s="918"/>
      <c r="M997" s="918"/>
      <c r="N997" s="919"/>
    </row>
    <row r="998" spans="2:23" ht="12.75" customHeight="1" x14ac:dyDescent="0.2">
      <c r="B998" s="243"/>
      <c r="C998" s="317"/>
      <c r="D998" s="321"/>
      <c r="E998" s="323"/>
      <c r="F998" s="913" t="str">
        <f>IF(I923&lt;&gt;"",HYPERLINK("#" &amp; Q998,EUConst_MsgDescription),"")</f>
        <v/>
      </c>
      <c r="G998" s="887"/>
      <c r="H998" s="887"/>
      <c r="I998" s="887"/>
      <c r="J998" s="887"/>
      <c r="K998" s="887"/>
      <c r="L998" s="887"/>
      <c r="M998" s="887"/>
      <c r="N998" s="888"/>
      <c r="P998" s="21" t="s">
        <v>170</v>
      </c>
      <c r="Q998" s="370" t="str">
        <f>"#"&amp;ADDRESS(ROW($C$10),COLUMN($C$10))</f>
        <v>#$C$10</v>
      </c>
    </row>
    <row r="999" spans="2:23" ht="5.0999999999999996" customHeight="1" x14ac:dyDescent="0.2">
      <c r="B999" s="243"/>
      <c r="C999" s="317"/>
      <c r="D999" s="321"/>
      <c r="E999" s="324"/>
      <c r="F999" s="914"/>
      <c r="G999" s="914"/>
      <c r="H999" s="914"/>
      <c r="I999" s="914"/>
      <c r="J999" s="914"/>
      <c r="K999" s="914"/>
      <c r="L999" s="914"/>
      <c r="M999" s="914"/>
      <c r="N999" s="915"/>
    </row>
    <row r="1000" spans="2:23" ht="50.1" customHeight="1" x14ac:dyDescent="0.2">
      <c r="B1000" s="243"/>
      <c r="C1000" s="317"/>
      <c r="D1000" s="318"/>
      <c r="E1000" s="318"/>
      <c r="F1000" s="852"/>
      <c r="G1000" s="853"/>
      <c r="H1000" s="853"/>
      <c r="I1000" s="853"/>
      <c r="J1000" s="853"/>
      <c r="K1000" s="853"/>
      <c r="L1000" s="853"/>
      <c r="M1000" s="853"/>
      <c r="N1000" s="867"/>
    </row>
    <row r="1001" spans="2:23" ht="5.0999999999999996" customHeight="1" x14ac:dyDescent="0.2">
      <c r="B1001" s="243"/>
      <c r="C1001" s="317"/>
      <c r="D1001" s="318"/>
      <c r="E1001" s="318"/>
      <c r="F1001" s="318"/>
      <c r="G1001" s="318"/>
      <c r="H1001" s="318"/>
      <c r="I1001" s="318"/>
      <c r="J1001" s="318"/>
      <c r="K1001" s="318"/>
      <c r="L1001" s="318"/>
      <c r="M1001" s="318"/>
      <c r="N1001" s="319"/>
    </row>
    <row r="1002" spans="2:23" ht="12.75" customHeight="1" x14ac:dyDescent="0.2">
      <c r="B1002" s="243"/>
      <c r="C1002" s="317"/>
      <c r="D1002" s="318"/>
      <c r="E1002" s="318"/>
      <c r="F1002" s="916" t="str">
        <f>Translations!$C$210</f>
        <v>Referencia a archivos externos (si procede)</v>
      </c>
      <c r="G1002" s="916"/>
      <c r="H1002" s="916"/>
      <c r="I1002" s="916"/>
      <c r="J1002" s="916"/>
      <c r="K1002" s="826"/>
      <c r="L1002" s="826"/>
      <c r="M1002" s="826"/>
      <c r="N1002" s="826"/>
    </row>
    <row r="1003" spans="2:23" ht="5.0999999999999996" customHeight="1" x14ac:dyDescent="0.2">
      <c r="B1003" s="243"/>
      <c r="C1003" s="317"/>
      <c r="D1003" s="318"/>
      <c r="E1003" s="318"/>
      <c r="F1003" s="325"/>
      <c r="G1003" s="325"/>
      <c r="H1003" s="325"/>
      <c r="I1003" s="325"/>
      <c r="J1003" s="325"/>
      <c r="K1003" s="325"/>
      <c r="L1003" s="325"/>
      <c r="M1003" s="325"/>
      <c r="N1003" s="326"/>
    </row>
    <row r="1004" spans="2:23" ht="12.75" customHeight="1" x14ac:dyDescent="0.2">
      <c r="B1004" s="243"/>
      <c r="C1004" s="317"/>
      <c r="D1004" s="321" t="s">
        <v>33</v>
      </c>
      <c r="E1004" s="906" t="str">
        <f>Translations!$C$337</f>
        <v>¿Hay otros flujos fuente internos que sean pertinentes?</v>
      </c>
      <c r="F1004" s="906"/>
      <c r="G1004" s="906"/>
      <c r="H1004" s="906"/>
      <c r="I1004" s="906"/>
      <c r="J1004" s="906"/>
      <c r="K1004" s="906"/>
      <c r="L1004" s="906"/>
      <c r="M1004" s="912"/>
      <c r="N1004" s="912"/>
      <c r="T1004" s="17"/>
    </row>
    <row r="1005" spans="2:23" ht="5.0999999999999996" customHeight="1" x14ac:dyDescent="0.2">
      <c r="B1005" s="243"/>
      <c r="C1005" s="317"/>
      <c r="D1005" s="321"/>
      <c r="E1005" s="322"/>
      <c r="F1005" s="917"/>
      <c r="G1005" s="917"/>
      <c r="H1005" s="917"/>
      <c r="I1005" s="917"/>
      <c r="J1005" s="917"/>
      <c r="K1005" s="917"/>
      <c r="L1005" s="917"/>
      <c r="M1005" s="917"/>
      <c r="N1005" s="948"/>
    </row>
    <row r="1006" spans="2:23" ht="25.5" customHeight="1" thickBot="1" x14ac:dyDescent="0.25">
      <c r="B1006" s="243"/>
      <c r="C1006" s="317"/>
      <c r="D1006" s="318"/>
      <c r="E1006" s="318"/>
      <c r="F1006" s="318"/>
      <c r="G1006" s="318"/>
      <c r="H1006" s="318"/>
      <c r="I1006" s="908" t="str">
        <f>Translations!$C$254</f>
        <v>Fuente de datos</v>
      </c>
      <c r="J1006" s="908"/>
      <c r="K1006" s="908" t="str">
        <f>Translations!$C$255</f>
        <v>Otra fuente de datos (si procede)</v>
      </c>
      <c r="L1006" s="908"/>
      <c r="M1006" s="908" t="str">
        <f>Translations!$C$255</f>
        <v>Otra fuente de datos (si procede)</v>
      </c>
      <c r="N1006" s="908"/>
      <c r="W1006" s="244" t="s">
        <v>163</v>
      </c>
    </row>
    <row r="1007" spans="2:23" ht="12.75" customHeight="1" x14ac:dyDescent="0.2">
      <c r="B1007" s="243"/>
      <c r="C1007" s="317"/>
      <c r="D1007" s="321"/>
      <c r="E1007" s="323" t="s">
        <v>302</v>
      </c>
      <c r="F1007" s="911" t="str">
        <f>Translations!$C$342</f>
        <v>Cantidades importadas o exportadas</v>
      </c>
      <c r="G1007" s="920"/>
      <c r="H1007" s="920"/>
      <c r="I1007" s="909"/>
      <c r="J1007" s="909"/>
      <c r="K1007" s="891"/>
      <c r="L1007" s="891"/>
      <c r="M1007" s="891"/>
      <c r="N1007" s="891"/>
      <c r="W1007" s="250" t="b">
        <f>AND(M1004&lt;&gt;"",M1004=FALSE)</f>
        <v>0</v>
      </c>
    </row>
    <row r="1008" spans="2:23" ht="12.75" customHeight="1" x14ac:dyDescent="0.2">
      <c r="B1008" s="243"/>
      <c r="C1008" s="317"/>
      <c r="D1008" s="321"/>
      <c r="E1008" s="323" t="s">
        <v>303</v>
      </c>
      <c r="F1008" s="911" t="str">
        <f>Translations!$C$256</f>
        <v>Contenido energético</v>
      </c>
      <c r="G1008" s="920"/>
      <c r="H1008" s="920"/>
      <c r="I1008" s="909"/>
      <c r="J1008" s="909"/>
      <c r="K1008" s="891"/>
      <c r="L1008" s="891"/>
      <c r="M1008" s="891"/>
      <c r="N1008" s="891"/>
      <c r="W1008" s="270" t="b">
        <f>W1007</f>
        <v>0</v>
      </c>
    </row>
    <row r="1009" spans="1:23" ht="12.75" customHeight="1" x14ac:dyDescent="0.2">
      <c r="B1009" s="243"/>
      <c r="C1009" s="317"/>
      <c r="D1009" s="321"/>
      <c r="E1009" s="323" t="s">
        <v>304</v>
      </c>
      <c r="F1009" s="910" t="str">
        <f>Translations!$C$343</f>
        <v>Factor de emisión o contenido de carbono</v>
      </c>
      <c r="G1009" s="910"/>
      <c r="H1009" s="911"/>
      <c r="I1009" s="852"/>
      <c r="J1009" s="867"/>
      <c r="K1009" s="854"/>
      <c r="L1009" s="871"/>
      <c r="M1009" s="854"/>
      <c r="N1009" s="871"/>
      <c r="W1009" s="270" t="b">
        <f>W1008</f>
        <v>0</v>
      </c>
    </row>
    <row r="1010" spans="1:23" ht="12.75" customHeight="1" x14ac:dyDescent="0.2">
      <c r="B1010" s="243"/>
      <c r="C1010" s="317"/>
      <c r="D1010" s="321"/>
      <c r="E1010" s="323" t="s">
        <v>305</v>
      </c>
      <c r="F1010" s="910" t="str">
        <f>Translations!$C$344</f>
        <v>Contenido de biomasa</v>
      </c>
      <c r="G1010" s="910"/>
      <c r="H1010" s="911"/>
      <c r="I1010" s="852"/>
      <c r="J1010" s="867"/>
      <c r="K1010" s="854"/>
      <c r="L1010" s="871"/>
      <c r="M1010" s="854"/>
      <c r="N1010" s="871"/>
      <c r="W1010" s="270" t="b">
        <f>W1009</f>
        <v>0</v>
      </c>
    </row>
    <row r="1011" spans="1:23" ht="5.0999999999999996" customHeight="1" x14ac:dyDescent="0.2">
      <c r="B1011" s="243"/>
      <c r="C1011" s="317"/>
      <c r="D1011" s="321"/>
      <c r="E1011" s="318"/>
      <c r="F1011" s="318"/>
      <c r="G1011" s="318"/>
      <c r="H1011" s="318"/>
      <c r="I1011" s="318"/>
      <c r="J1011" s="318"/>
      <c r="K1011" s="318"/>
      <c r="L1011" s="318"/>
      <c r="M1011" s="318"/>
      <c r="N1011" s="319"/>
      <c r="W1011" s="252"/>
    </row>
    <row r="1012" spans="1:23" ht="12.75" customHeight="1" x14ac:dyDescent="0.2">
      <c r="B1012" s="243"/>
      <c r="C1012" s="317"/>
      <c r="D1012" s="321"/>
      <c r="E1012" s="323" t="s">
        <v>306</v>
      </c>
      <c r="F1012" s="904" t="str">
        <f>Translations!$C$257</f>
        <v>Descripción de la metodología aplicada</v>
      </c>
      <c r="G1012" s="904"/>
      <c r="H1012" s="904"/>
      <c r="I1012" s="904"/>
      <c r="J1012" s="904"/>
      <c r="K1012" s="904"/>
      <c r="L1012" s="904"/>
      <c r="M1012" s="904"/>
      <c r="N1012" s="905"/>
      <c r="W1012" s="252"/>
    </row>
    <row r="1013" spans="1:23" ht="5.0999999999999996" customHeight="1" x14ac:dyDescent="0.2">
      <c r="B1013" s="243"/>
      <c r="C1013" s="317"/>
      <c r="D1013" s="318"/>
      <c r="E1013" s="322"/>
      <c r="F1013" s="212"/>
      <c r="G1013" s="470"/>
      <c r="H1013" s="470"/>
      <c r="I1013" s="470"/>
      <c r="J1013" s="470"/>
      <c r="K1013" s="470"/>
      <c r="L1013" s="470"/>
      <c r="M1013" s="470"/>
      <c r="N1013" s="471"/>
      <c r="W1013" s="252"/>
    </row>
    <row r="1014" spans="1:23" ht="12.75" customHeight="1" x14ac:dyDescent="0.2">
      <c r="B1014" s="243"/>
      <c r="C1014" s="317"/>
      <c r="D1014" s="321"/>
      <c r="E1014" s="323"/>
      <c r="F1014" s="913" t="str">
        <f>IF(I923&lt;&gt;"",HYPERLINK("#" &amp; Q1014,EUConst_MsgDescription),"")</f>
        <v/>
      </c>
      <c r="G1014" s="887"/>
      <c r="H1014" s="887"/>
      <c r="I1014" s="887"/>
      <c r="J1014" s="887"/>
      <c r="K1014" s="887"/>
      <c r="L1014" s="887"/>
      <c r="M1014" s="887"/>
      <c r="N1014" s="888"/>
      <c r="P1014" s="21" t="s">
        <v>170</v>
      </c>
      <c r="Q1014" s="370" t="str">
        <f>"#"&amp;ADDRESS(ROW($C$10),COLUMN($C$10))</f>
        <v>#$C$10</v>
      </c>
      <c r="W1014" s="252"/>
    </row>
    <row r="1015" spans="1:23" ht="5.0999999999999996" customHeight="1" x14ac:dyDescent="0.2">
      <c r="B1015" s="243"/>
      <c r="C1015" s="317"/>
      <c r="D1015" s="321"/>
      <c r="E1015" s="324"/>
      <c r="F1015" s="914"/>
      <c r="G1015" s="914"/>
      <c r="H1015" s="914"/>
      <c r="I1015" s="914"/>
      <c r="J1015" s="914"/>
      <c r="K1015" s="914"/>
      <c r="L1015" s="914"/>
      <c r="M1015" s="914"/>
      <c r="N1015" s="915"/>
      <c r="W1015" s="252"/>
    </row>
    <row r="1016" spans="1:23" s="248" customFormat="1" ht="50.1" customHeight="1" x14ac:dyDescent="0.2">
      <c r="A1016" s="253"/>
      <c r="B1016" s="11"/>
      <c r="C1016" s="317"/>
      <c r="D1016" s="324"/>
      <c r="E1016" s="324"/>
      <c r="F1016" s="872"/>
      <c r="G1016" s="873"/>
      <c r="H1016" s="873"/>
      <c r="I1016" s="873"/>
      <c r="J1016" s="873"/>
      <c r="K1016" s="873"/>
      <c r="L1016" s="873"/>
      <c r="M1016" s="873"/>
      <c r="N1016" s="874"/>
      <c r="O1016" s="35"/>
      <c r="P1016" s="253"/>
      <c r="Q1016" s="253"/>
      <c r="R1016" s="253"/>
      <c r="S1016" s="244"/>
      <c r="T1016" s="244"/>
      <c r="U1016" s="253"/>
      <c r="V1016" s="253"/>
      <c r="W1016" s="254" t="b">
        <f>W1010</f>
        <v>0</v>
      </c>
    </row>
    <row r="1017" spans="1:23" ht="5.0999999999999996" customHeight="1" x14ac:dyDescent="0.2">
      <c r="C1017" s="317"/>
      <c r="D1017" s="321"/>
      <c r="E1017" s="318"/>
      <c r="F1017" s="318"/>
      <c r="G1017" s="318"/>
      <c r="H1017" s="318"/>
      <c r="I1017" s="318"/>
      <c r="J1017" s="318"/>
      <c r="K1017" s="318"/>
      <c r="L1017" s="318"/>
      <c r="M1017" s="318"/>
      <c r="N1017" s="319"/>
      <c r="W1017" s="252"/>
    </row>
    <row r="1018" spans="1:23" ht="12.75" customHeight="1" thickBot="1" x14ac:dyDescent="0.25">
      <c r="C1018" s="317"/>
      <c r="D1018" s="321"/>
      <c r="E1018" s="323"/>
      <c r="F1018" s="916" t="str">
        <f>Translations!$C$210</f>
        <v>Referencia a archivos externos (si procede)</v>
      </c>
      <c r="G1018" s="916"/>
      <c r="H1018" s="916"/>
      <c r="I1018" s="916"/>
      <c r="J1018" s="916"/>
      <c r="K1018" s="826"/>
      <c r="L1018" s="826"/>
      <c r="M1018" s="826"/>
      <c r="N1018" s="826"/>
      <c r="W1018" s="258" t="b">
        <f>W1016</f>
        <v>0</v>
      </c>
    </row>
    <row r="1019" spans="1:23" ht="5.0999999999999996" customHeight="1" x14ac:dyDescent="0.2">
      <c r="C1019" s="317"/>
      <c r="D1019" s="321"/>
      <c r="E1019" s="318"/>
      <c r="F1019" s="318"/>
      <c r="G1019" s="318"/>
      <c r="H1019" s="318"/>
      <c r="I1019" s="318"/>
      <c r="J1019" s="318"/>
      <c r="K1019" s="318"/>
      <c r="L1019" s="318"/>
      <c r="M1019" s="318"/>
      <c r="N1019" s="319"/>
    </row>
    <row r="1020" spans="1:23" ht="12.75" customHeight="1" thickBot="1" x14ac:dyDescent="0.25">
      <c r="C1020" s="317"/>
      <c r="D1020" s="321" t="s">
        <v>34</v>
      </c>
      <c r="E1020" s="906" t="str">
        <f>Translations!$C$345</f>
        <v>¿Es pertinente el CO2 transferido importado o exportado?</v>
      </c>
      <c r="F1020" s="906"/>
      <c r="G1020" s="906"/>
      <c r="H1020" s="906"/>
      <c r="I1020" s="906"/>
      <c r="J1020" s="906"/>
      <c r="K1020" s="906"/>
      <c r="L1020" s="906"/>
      <c r="M1020" s="912"/>
      <c r="N1020" s="912"/>
      <c r="T1020" s="17"/>
    </row>
    <row r="1021" spans="1:23" ht="5.0999999999999996" customHeight="1" thickBot="1" x14ac:dyDescent="0.25">
      <c r="C1021" s="317"/>
      <c r="D1021" s="318"/>
      <c r="E1021" s="917"/>
      <c r="F1021" s="918"/>
      <c r="G1021" s="918"/>
      <c r="H1021" s="918"/>
      <c r="I1021" s="918"/>
      <c r="J1021" s="918"/>
      <c r="K1021" s="918"/>
      <c r="L1021" s="918"/>
      <c r="M1021" s="918"/>
      <c r="N1021" s="919"/>
      <c r="W1021" s="265" t="s">
        <v>163</v>
      </c>
    </row>
    <row r="1022" spans="1:23" ht="25.5" customHeight="1" x14ac:dyDescent="0.2">
      <c r="C1022" s="317"/>
      <c r="D1022" s="318"/>
      <c r="E1022" s="318"/>
      <c r="F1022" s="852"/>
      <c r="G1022" s="853"/>
      <c r="H1022" s="853"/>
      <c r="I1022" s="853"/>
      <c r="J1022" s="853"/>
      <c r="K1022" s="853"/>
      <c r="L1022" s="853"/>
      <c r="M1022" s="853"/>
      <c r="N1022" s="867"/>
      <c r="W1022" s="250" t="b">
        <f>AND(M1020&lt;&gt;"",M1020=FALSE)</f>
        <v>0</v>
      </c>
    </row>
    <row r="1023" spans="1:23" ht="5.0999999999999996" customHeight="1" x14ac:dyDescent="0.2">
      <c r="C1023" s="317"/>
      <c r="D1023" s="318"/>
      <c r="E1023" s="318"/>
      <c r="F1023" s="318"/>
      <c r="G1023" s="318"/>
      <c r="H1023" s="318"/>
      <c r="I1023" s="318"/>
      <c r="J1023" s="318"/>
      <c r="K1023" s="318"/>
      <c r="L1023" s="318"/>
      <c r="M1023" s="318"/>
      <c r="N1023" s="319"/>
      <c r="W1023" s="252"/>
    </row>
    <row r="1024" spans="1:23" ht="12.75" customHeight="1" thickBot="1" x14ac:dyDescent="0.25">
      <c r="C1024" s="317"/>
      <c r="D1024" s="318"/>
      <c r="E1024" s="318"/>
      <c r="F1024" s="916" t="str">
        <f>Translations!$C$210</f>
        <v>Referencia a archivos externos (si procede)</v>
      </c>
      <c r="G1024" s="916"/>
      <c r="H1024" s="916"/>
      <c r="I1024" s="916"/>
      <c r="J1024" s="916"/>
      <c r="K1024" s="826"/>
      <c r="L1024" s="826"/>
      <c r="M1024" s="826"/>
      <c r="N1024" s="826"/>
      <c r="W1024" s="272" t="b">
        <f>W1022</f>
        <v>0</v>
      </c>
    </row>
    <row r="1025" spans="2:17" ht="5.0999999999999996" customHeight="1" x14ac:dyDescent="0.2">
      <c r="C1025" s="317"/>
      <c r="D1025" s="321"/>
      <c r="E1025" s="318"/>
      <c r="F1025" s="318"/>
      <c r="G1025" s="318"/>
      <c r="H1025" s="318"/>
      <c r="I1025" s="318"/>
      <c r="J1025" s="318"/>
      <c r="K1025" s="318"/>
      <c r="L1025" s="318"/>
      <c r="M1025" s="318"/>
      <c r="N1025" s="319"/>
    </row>
    <row r="1026" spans="2:17" ht="5.0999999999999996" customHeight="1" x14ac:dyDescent="0.2">
      <c r="C1026" s="314"/>
      <c r="D1026" s="327"/>
      <c r="E1026" s="315"/>
      <c r="F1026" s="315"/>
      <c r="G1026" s="315"/>
      <c r="H1026" s="315"/>
      <c r="I1026" s="315"/>
      <c r="J1026" s="315"/>
      <c r="K1026" s="315"/>
      <c r="L1026" s="315"/>
      <c r="M1026" s="315"/>
      <c r="N1026" s="316"/>
    </row>
    <row r="1027" spans="2:17" ht="12.75" customHeight="1" x14ac:dyDescent="0.2">
      <c r="C1027" s="317"/>
      <c r="D1027" s="320" t="s">
        <v>31</v>
      </c>
      <c r="E1027" s="943" t="str">
        <f>Translations!$C$831</f>
        <v>Entrada de energía a esta subinstalación y factor de emisión pertinente</v>
      </c>
      <c r="F1027" s="943"/>
      <c r="G1027" s="943"/>
      <c r="H1027" s="943"/>
      <c r="I1027" s="943"/>
      <c r="J1027" s="943"/>
      <c r="K1027" s="943"/>
      <c r="L1027" s="943"/>
      <c r="M1027" s="943"/>
      <c r="N1027" s="944"/>
    </row>
    <row r="1028" spans="2:17" ht="5.0999999999999996" customHeight="1" x14ac:dyDescent="0.2">
      <c r="C1028" s="317"/>
      <c r="D1028" s="318"/>
      <c r="E1028" s="945"/>
      <c r="F1028" s="946"/>
      <c r="G1028" s="946"/>
      <c r="H1028" s="946"/>
      <c r="I1028" s="946"/>
      <c r="J1028" s="946"/>
      <c r="K1028" s="946"/>
      <c r="L1028" s="946"/>
      <c r="M1028" s="946"/>
      <c r="N1028" s="947"/>
    </row>
    <row r="1029" spans="2:17" ht="12.75" customHeight="1" x14ac:dyDescent="0.2">
      <c r="C1029" s="317"/>
      <c r="D1029" s="321" t="s">
        <v>32</v>
      </c>
      <c r="E1029" s="906" t="str">
        <f>Translations!$C$249</f>
        <v>Información sobre la metodología empleada</v>
      </c>
      <c r="F1029" s="906"/>
      <c r="G1029" s="906"/>
      <c r="H1029" s="906"/>
      <c r="I1029" s="906"/>
      <c r="J1029" s="906"/>
      <c r="K1029" s="906"/>
      <c r="L1029" s="906"/>
      <c r="M1029" s="906"/>
      <c r="N1029" s="907"/>
    </row>
    <row r="1030" spans="2:17" ht="25.5" customHeight="1" x14ac:dyDescent="0.2">
      <c r="B1030" s="243"/>
      <c r="C1030" s="317"/>
      <c r="D1030" s="318"/>
      <c r="E1030" s="318"/>
      <c r="F1030" s="335"/>
      <c r="G1030" s="318"/>
      <c r="H1030" s="318"/>
      <c r="I1030" s="908" t="str">
        <f>Translations!$C$254</f>
        <v>Fuente de datos</v>
      </c>
      <c r="J1030" s="908"/>
      <c r="K1030" s="908" t="str">
        <f>Translations!$C$255</f>
        <v>Otra fuente de datos (si procede)</v>
      </c>
      <c r="L1030" s="908"/>
      <c r="M1030" s="908" t="str">
        <f>Translations!$C$255</f>
        <v>Otra fuente de datos (si procede)</v>
      </c>
      <c r="N1030" s="908"/>
    </row>
    <row r="1031" spans="2:17" ht="12.75" customHeight="1" x14ac:dyDescent="0.2">
      <c r="B1031" s="243"/>
      <c r="C1031" s="317"/>
      <c r="D1031" s="321"/>
      <c r="E1031" s="323" t="s">
        <v>302</v>
      </c>
      <c r="F1031" s="910" t="str">
        <f>Translations!$C$833</f>
        <v>Entrada de combustible y materiales</v>
      </c>
      <c r="G1031" s="910"/>
      <c r="H1031" s="911"/>
      <c r="I1031" s="852"/>
      <c r="J1031" s="853"/>
      <c r="K1031" s="854"/>
      <c r="L1031" s="855"/>
      <c r="M1031" s="854"/>
      <c r="N1031" s="871"/>
    </row>
    <row r="1032" spans="2:17" ht="12.75" customHeight="1" x14ac:dyDescent="0.2">
      <c r="B1032" s="243"/>
      <c r="C1032" s="317"/>
      <c r="D1032" s="321"/>
      <c r="E1032" s="323" t="s">
        <v>303</v>
      </c>
      <c r="F1032" s="910" t="str">
        <f>Translations!$C$826</f>
        <v>Entrada de electricidad para producción de calor</v>
      </c>
      <c r="G1032" s="910"/>
      <c r="H1032" s="911"/>
      <c r="I1032" s="909"/>
      <c r="J1032" s="909"/>
      <c r="K1032" s="891"/>
      <c r="L1032" s="891"/>
      <c r="M1032" s="891"/>
      <c r="N1032" s="891"/>
    </row>
    <row r="1033" spans="2:17" ht="12.75" customHeight="1" x14ac:dyDescent="0.2">
      <c r="B1033" s="243"/>
      <c r="C1033" s="317"/>
      <c r="D1033" s="321"/>
      <c r="E1033" s="323" t="s">
        <v>304</v>
      </c>
      <c r="F1033" s="910" t="str">
        <f>Translations!$C$353</f>
        <v>Factor de emisión ponderado</v>
      </c>
      <c r="G1033" s="910"/>
      <c r="H1033" s="911"/>
      <c r="I1033" s="852"/>
      <c r="J1033" s="853"/>
      <c r="K1033" s="854"/>
      <c r="L1033" s="855"/>
      <c r="M1033" s="854"/>
      <c r="N1033" s="871"/>
    </row>
    <row r="1034" spans="2:17" ht="5.0999999999999996" customHeight="1" x14ac:dyDescent="0.2">
      <c r="B1034" s="243"/>
      <c r="C1034" s="317"/>
      <c r="D1034" s="321"/>
      <c r="E1034" s="318"/>
      <c r="F1034" s="318"/>
      <c r="G1034" s="318"/>
      <c r="H1034" s="318"/>
      <c r="I1034" s="318"/>
      <c r="J1034" s="318"/>
      <c r="K1034" s="318"/>
      <c r="L1034" s="318"/>
      <c r="M1034" s="318"/>
      <c r="N1034" s="319"/>
    </row>
    <row r="1035" spans="2:17" ht="12.75" customHeight="1" x14ac:dyDescent="0.2">
      <c r="B1035" s="243"/>
      <c r="C1035" s="317"/>
      <c r="D1035" s="321"/>
      <c r="E1035" s="323" t="s">
        <v>305</v>
      </c>
      <c r="F1035" s="904" t="str">
        <f>Translations!$C$257</f>
        <v>Descripción de la metodología aplicada</v>
      </c>
      <c r="G1035" s="904"/>
      <c r="H1035" s="904"/>
      <c r="I1035" s="904"/>
      <c r="J1035" s="904"/>
      <c r="K1035" s="904"/>
      <c r="L1035" s="904"/>
      <c r="M1035" s="904"/>
      <c r="N1035" s="905"/>
    </row>
    <row r="1036" spans="2:17" ht="5.0999999999999996" customHeight="1" x14ac:dyDescent="0.2">
      <c r="B1036" s="243"/>
      <c r="C1036" s="317"/>
      <c r="D1036" s="318"/>
      <c r="E1036" s="322"/>
      <c r="F1036" s="332"/>
      <c r="G1036" s="333"/>
      <c r="H1036" s="333"/>
      <c r="I1036" s="333"/>
      <c r="J1036" s="333"/>
      <c r="K1036" s="333"/>
      <c r="L1036" s="333"/>
      <c r="M1036" s="333"/>
      <c r="N1036" s="334"/>
    </row>
    <row r="1037" spans="2:17" ht="12.75" customHeight="1" x14ac:dyDescent="0.2">
      <c r="B1037" s="243"/>
      <c r="C1037" s="317"/>
      <c r="D1037" s="321"/>
      <c r="E1037" s="323"/>
      <c r="F1037" s="913" t="str">
        <f>IF(I923&lt;&gt;"",HYPERLINK("#" &amp; Q1037,EUConst_MsgDescription),"")</f>
        <v/>
      </c>
      <c r="G1037" s="887"/>
      <c r="H1037" s="887"/>
      <c r="I1037" s="887"/>
      <c r="J1037" s="887"/>
      <c r="K1037" s="887"/>
      <c r="L1037" s="887"/>
      <c r="M1037" s="887"/>
      <c r="N1037" s="888"/>
      <c r="P1037" s="21" t="s">
        <v>170</v>
      </c>
      <c r="Q1037" s="370" t="str">
        <f>"#"&amp;ADDRESS(ROW($C$10),COLUMN($C$10))</f>
        <v>#$C$10</v>
      </c>
    </row>
    <row r="1038" spans="2:17" ht="5.0999999999999996" customHeight="1" x14ac:dyDescent="0.2">
      <c r="B1038" s="243"/>
      <c r="C1038" s="317"/>
      <c r="D1038" s="321"/>
      <c r="E1038" s="324"/>
      <c r="F1038" s="914"/>
      <c r="G1038" s="914"/>
      <c r="H1038" s="914"/>
      <c r="I1038" s="914"/>
      <c r="J1038" s="914"/>
      <c r="K1038" s="914"/>
      <c r="L1038" s="914"/>
      <c r="M1038" s="914"/>
      <c r="N1038" s="915"/>
    </row>
    <row r="1039" spans="2:17" ht="50.1" customHeight="1" x14ac:dyDescent="0.2">
      <c r="B1039" s="243"/>
      <c r="C1039" s="317"/>
      <c r="D1039" s="324"/>
      <c r="E1039" s="324"/>
      <c r="F1039" s="872"/>
      <c r="G1039" s="873"/>
      <c r="H1039" s="873"/>
      <c r="I1039" s="873"/>
      <c r="J1039" s="873"/>
      <c r="K1039" s="873"/>
      <c r="L1039" s="873"/>
      <c r="M1039" s="873"/>
      <c r="N1039" s="874"/>
    </row>
    <row r="1040" spans="2:17" ht="5.0999999999999996" customHeight="1" thickBot="1" x14ac:dyDescent="0.25">
      <c r="B1040" s="243"/>
      <c r="C1040" s="317"/>
      <c r="D1040" s="321"/>
      <c r="E1040" s="318"/>
      <c r="F1040" s="318"/>
      <c r="G1040" s="318"/>
      <c r="H1040" s="318"/>
      <c r="I1040" s="318"/>
      <c r="J1040" s="318"/>
      <c r="K1040" s="318"/>
      <c r="L1040" s="318"/>
      <c r="M1040" s="318"/>
      <c r="N1040" s="319"/>
    </row>
    <row r="1041" spans="2:23" ht="12.75" customHeight="1" x14ac:dyDescent="0.2">
      <c r="B1041" s="243"/>
      <c r="C1041" s="317"/>
      <c r="D1041" s="321"/>
      <c r="E1041" s="323"/>
      <c r="F1041" s="916" t="str">
        <f>Translations!$C$210</f>
        <v>Referencia a archivos externos (si procede)</v>
      </c>
      <c r="G1041" s="916"/>
      <c r="H1041" s="916"/>
      <c r="I1041" s="916"/>
      <c r="J1041" s="916"/>
      <c r="K1041" s="826"/>
      <c r="L1041" s="826"/>
      <c r="M1041" s="826"/>
      <c r="N1041" s="826"/>
      <c r="W1041" s="265" t="s">
        <v>163</v>
      </c>
    </row>
    <row r="1042" spans="2:23" ht="5.0999999999999996" customHeight="1" x14ac:dyDescent="0.2">
      <c r="B1042" s="243"/>
      <c r="C1042" s="317"/>
      <c r="D1042" s="321"/>
      <c r="E1042" s="318"/>
      <c r="F1042" s="318"/>
      <c r="G1042" s="318"/>
      <c r="H1042" s="318"/>
      <c r="I1042" s="318"/>
      <c r="J1042" s="318"/>
      <c r="K1042" s="318"/>
      <c r="L1042" s="318"/>
      <c r="M1042" s="318"/>
      <c r="N1042" s="319"/>
      <c r="W1042" s="252"/>
    </row>
    <row r="1043" spans="2:23" ht="12.75" customHeight="1" x14ac:dyDescent="0.2">
      <c r="B1043" s="243"/>
      <c r="C1043" s="317"/>
      <c r="D1043" s="321" t="s">
        <v>33</v>
      </c>
      <c r="E1043" s="932" t="str">
        <f>Translations!$C$258</f>
        <v>¿Se ha seguido el orden jerárquico?</v>
      </c>
      <c r="F1043" s="932"/>
      <c r="G1043" s="932"/>
      <c r="H1043" s="933"/>
      <c r="I1043" s="259"/>
      <c r="J1043" s="329" t="str">
        <f>Translations!$C$259</f>
        <v xml:space="preserve"> De no ser así, ¿cuál ha sido el motivo?</v>
      </c>
      <c r="K1043" s="852"/>
      <c r="L1043" s="853"/>
      <c r="M1043" s="853"/>
      <c r="N1043" s="867"/>
      <c r="W1043" s="257" t="b">
        <f>AND(I1043&lt;&gt;"",I1043=TRUE)</f>
        <v>0</v>
      </c>
    </row>
    <row r="1044" spans="2:23" ht="5.0999999999999996" customHeight="1" x14ac:dyDescent="0.2">
      <c r="B1044" s="243"/>
      <c r="C1044" s="317"/>
      <c r="D1044" s="318"/>
      <c r="E1044" s="467"/>
      <c r="F1044" s="467"/>
      <c r="G1044" s="467"/>
      <c r="H1044" s="467"/>
      <c r="I1044" s="467"/>
      <c r="J1044" s="467"/>
      <c r="K1044" s="467"/>
      <c r="L1044" s="467"/>
      <c r="M1044" s="467"/>
      <c r="N1044" s="468"/>
      <c r="V1044" s="253"/>
      <c r="W1044" s="252"/>
    </row>
    <row r="1045" spans="2:23" ht="12.75" customHeight="1" x14ac:dyDescent="0.2">
      <c r="B1045" s="243"/>
      <c r="C1045" s="317"/>
      <c r="D1045" s="330"/>
      <c r="E1045" s="330"/>
      <c r="F1045" s="904" t="str">
        <f>Translations!$C$264</f>
        <v>Más detalles sobre cualquier posible divergencia con respecto a la jerarquía establecida</v>
      </c>
      <c r="G1045" s="904"/>
      <c r="H1045" s="904"/>
      <c r="I1045" s="904"/>
      <c r="J1045" s="904"/>
      <c r="K1045" s="904"/>
      <c r="L1045" s="904"/>
      <c r="M1045" s="904"/>
      <c r="N1045" s="905"/>
      <c r="V1045" s="253"/>
      <c r="W1045" s="252"/>
    </row>
    <row r="1046" spans="2:23" ht="25.5" customHeight="1" thickBot="1" x14ac:dyDescent="0.25">
      <c r="B1046" s="243"/>
      <c r="C1046" s="317"/>
      <c r="D1046" s="330"/>
      <c r="E1046" s="330"/>
      <c r="F1046" s="872"/>
      <c r="G1046" s="873"/>
      <c r="H1046" s="873"/>
      <c r="I1046" s="873"/>
      <c r="J1046" s="873"/>
      <c r="K1046" s="873"/>
      <c r="L1046" s="873"/>
      <c r="M1046" s="873"/>
      <c r="N1046" s="874"/>
      <c r="V1046" s="253"/>
      <c r="W1046" s="267" t="b">
        <f>W1043</f>
        <v>0</v>
      </c>
    </row>
    <row r="1047" spans="2:23" ht="5.0999999999999996" customHeight="1" x14ac:dyDescent="0.2">
      <c r="B1047" s="243"/>
      <c r="C1047" s="317"/>
      <c r="D1047" s="321"/>
      <c r="E1047" s="318"/>
      <c r="F1047" s="318"/>
      <c r="G1047" s="318"/>
      <c r="H1047" s="318"/>
      <c r="I1047" s="318"/>
      <c r="J1047" s="318"/>
      <c r="K1047" s="318"/>
      <c r="L1047" s="318"/>
      <c r="M1047" s="318"/>
      <c r="N1047" s="319"/>
      <c r="W1047" s="253"/>
    </row>
    <row r="1048" spans="2:23" ht="5.0999999999999996" customHeight="1" x14ac:dyDescent="0.2">
      <c r="B1048" s="243"/>
      <c r="C1048" s="314"/>
      <c r="D1048" s="327"/>
      <c r="E1048" s="315"/>
      <c r="F1048" s="315"/>
      <c r="G1048" s="315"/>
      <c r="H1048" s="315"/>
      <c r="I1048" s="315"/>
      <c r="J1048" s="315"/>
      <c r="K1048" s="315"/>
      <c r="L1048" s="315"/>
      <c r="M1048" s="315"/>
      <c r="N1048" s="316"/>
    </row>
    <row r="1049" spans="2:23" ht="12.75" customHeight="1" x14ac:dyDescent="0.2">
      <c r="B1049" s="243"/>
      <c r="C1049" s="317"/>
      <c r="D1049" s="320" t="s">
        <v>322</v>
      </c>
      <c r="E1049" s="943" t="str">
        <f>Translations!$C$354</f>
        <v>Calor medible importado a la subinstalación o exportado desde la subinstalación</v>
      </c>
      <c r="F1049" s="943"/>
      <c r="G1049" s="943"/>
      <c r="H1049" s="943"/>
      <c r="I1049" s="943"/>
      <c r="J1049" s="943"/>
      <c r="K1049" s="943"/>
      <c r="L1049" s="943"/>
      <c r="M1049" s="943"/>
      <c r="N1049" s="944"/>
      <c r="S1049" s="253"/>
      <c r="T1049" s="253"/>
    </row>
    <row r="1050" spans="2:23" ht="12.75" customHeight="1" x14ac:dyDescent="0.2">
      <c r="B1050" s="243"/>
      <c r="C1050" s="317"/>
      <c r="D1050" s="321" t="s">
        <v>32</v>
      </c>
      <c r="E1050" s="906" t="str">
        <f>Translations!$C$357</f>
        <v>¿Son los flujos de calor medible pertinentes para esta subinstalación?</v>
      </c>
      <c r="F1050" s="906"/>
      <c r="G1050" s="906"/>
      <c r="H1050" s="906"/>
      <c r="I1050" s="906"/>
      <c r="J1050" s="906"/>
      <c r="K1050" s="906"/>
      <c r="L1050" s="906"/>
      <c r="M1050" s="912"/>
      <c r="N1050" s="912"/>
    </row>
    <row r="1051" spans="2:23" ht="12.75" customHeight="1" x14ac:dyDescent="0.2">
      <c r="B1051" s="243"/>
      <c r="C1051" s="317"/>
      <c r="D1051" s="321"/>
      <c r="E1051" s="318"/>
      <c r="F1051" s="318"/>
      <c r="G1051" s="318"/>
      <c r="H1051" s="318"/>
      <c r="I1051" s="318"/>
      <c r="J1051" s="847" t="str">
        <f>IF(I923="","",IF(AND(M1050&lt;&gt;"",M1050=FALSE),HYPERLINK(Q1051,EUconst_MsgGoOn),""))</f>
        <v/>
      </c>
      <c r="K1051" s="848"/>
      <c r="L1051" s="848"/>
      <c r="M1051" s="848"/>
      <c r="N1051" s="849"/>
      <c r="P1051" s="21" t="s">
        <v>170</v>
      </c>
      <c r="Q1051" s="370" t="str">
        <f>"#"&amp;ADDRESS(ROW(D1091),COLUMN(D1091))</f>
        <v>#$D$1091</v>
      </c>
    </row>
    <row r="1052" spans="2:23" ht="5.0999999999999996" customHeight="1" x14ac:dyDescent="0.2">
      <c r="B1052" s="243"/>
      <c r="C1052" s="317"/>
      <c r="D1052" s="321"/>
      <c r="E1052" s="321"/>
      <c r="F1052" s="321"/>
      <c r="G1052" s="321"/>
      <c r="H1052" s="321"/>
      <c r="I1052" s="321"/>
      <c r="J1052" s="321"/>
      <c r="K1052" s="321"/>
      <c r="L1052" s="321"/>
      <c r="M1052" s="321"/>
      <c r="N1052" s="328"/>
      <c r="P1052" s="21"/>
    </row>
    <row r="1053" spans="2:23" ht="12.75" customHeight="1" x14ac:dyDescent="0.2">
      <c r="B1053" s="243"/>
      <c r="C1053" s="317"/>
      <c r="D1053" s="321" t="s">
        <v>33</v>
      </c>
      <c r="E1053" s="906" t="str">
        <f>Translations!$C$249</f>
        <v>Información sobre la metodología empleada</v>
      </c>
      <c r="F1053" s="906"/>
      <c r="G1053" s="906"/>
      <c r="H1053" s="906"/>
      <c r="I1053" s="906"/>
      <c r="J1053" s="906"/>
      <c r="K1053" s="906"/>
      <c r="L1053" s="906"/>
      <c r="M1053" s="906"/>
      <c r="N1053" s="907"/>
    </row>
    <row r="1054" spans="2:23" ht="25.5" customHeight="1" thickBot="1" x14ac:dyDescent="0.25">
      <c r="B1054" s="243"/>
      <c r="C1054" s="317"/>
      <c r="D1054" s="318"/>
      <c r="E1054" s="318"/>
      <c r="F1054" s="318"/>
      <c r="G1054" s="318"/>
      <c r="H1054" s="318"/>
      <c r="I1054" s="908" t="str">
        <f>Translations!$C$254</f>
        <v>Fuente de datos</v>
      </c>
      <c r="J1054" s="908"/>
      <c r="K1054" s="908" t="str">
        <f>Translations!$C$255</f>
        <v>Otra fuente de datos (si procede)</v>
      </c>
      <c r="L1054" s="908"/>
      <c r="M1054" s="908" t="str">
        <f>Translations!$C$255</f>
        <v>Otra fuente de datos (si procede)</v>
      </c>
      <c r="N1054" s="908"/>
      <c r="W1054" s="244" t="s">
        <v>163</v>
      </c>
    </row>
    <row r="1055" spans="2:23" ht="12.75" customHeight="1" x14ac:dyDescent="0.2">
      <c r="B1055" s="243"/>
      <c r="C1055" s="317"/>
      <c r="D1055" s="321"/>
      <c r="E1055" s="323" t="s">
        <v>302</v>
      </c>
      <c r="F1055" s="893" t="str">
        <f>Translations!$C$359</f>
        <v>Calor medible importado</v>
      </c>
      <c r="G1055" s="893"/>
      <c r="H1055" s="894"/>
      <c r="I1055" s="884"/>
      <c r="J1055" s="885"/>
      <c r="K1055" s="879"/>
      <c r="L1055" s="883"/>
      <c r="M1055" s="879"/>
      <c r="N1055" s="880"/>
      <c r="W1055" s="250" t="b">
        <f>AND(M1050&lt;&gt;"",M1050=FALSE)</f>
        <v>0</v>
      </c>
    </row>
    <row r="1056" spans="2:23" ht="12.75" customHeight="1" x14ac:dyDescent="0.2">
      <c r="B1056" s="243"/>
      <c r="C1056" s="317"/>
      <c r="D1056" s="321"/>
      <c r="E1056" s="323" t="s">
        <v>303</v>
      </c>
      <c r="F1056" s="895" t="str">
        <f>Translations!$C$360</f>
        <v>Calor medible procedente de pasta de papel</v>
      </c>
      <c r="G1056" s="895"/>
      <c r="H1056" s="896"/>
      <c r="I1056" s="897"/>
      <c r="J1056" s="898"/>
      <c r="K1056" s="899"/>
      <c r="L1056" s="900"/>
      <c r="M1056" s="899"/>
      <c r="N1056" s="901"/>
      <c r="W1056" s="251" t="b">
        <f>W1055</f>
        <v>0</v>
      </c>
    </row>
    <row r="1057" spans="1:23" ht="12.75" customHeight="1" x14ac:dyDescent="0.2">
      <c r="B1057" s="243"/>
      <c r="C1057" s="317"/>
      <c r="D1057" s="321"/>
      <c r="E1057" s="323" t="s">
        <v>304</v>
      </c>
      <c r="F1057" s="895" t="str">
        <f>Translations!$C$361</f>
        <v>Calor medible procedente de ácido nítrico</v>
      </c>
      <c r="G1057" s="895"/>
      <c r="H1057" s="896"/>
      <c r="I1057" s="897"/>
      <c r="J1057" s="898"/>
      <c r="K1057" s="899"/>
      <c r="L1057" s="900"/>
      <c r="M1057" s="899"/>
      <c r="N1057" s="901"/>
      <c r="W1057" s="251" t="b">
        <f>W1056</f>
        <v>0</v>
      </c>
    </row>
    <row r="1058" spans="1:23" ht="12.75" customHeight="1" x14ac:dyDescent="0.2">
      <c r="B1058" s="243"/>
      <c r="C1058" s="317"/>
      <c r="D1058" s="321"/>
      <c r="E1058" s="323" t="s">
        <v>305</v>
      </c>
      <c r="F1058" s="902" t="str">
        <f>Translations!$C$362</f>
        <v>Calor medible exportado</v>
      </c>
      <c r="G1058" s="902"/>
      <c r="H1058" s="903"/>
      <c r="I1058" s="860"/>
      <c r="J1058" s="861"/>
      <c r="K1058" s="862"/>
      <c r="L1058" s="863"/>
      <c r="M1058" s="862"/>
      <c r="N1058" s="864"/>
      <c r="W1058" s="251" t="b">
        <f>W1057</f>
        <v>0</v>
      </c>
    </row>
    <row r="1059" spans="1:23" ht="12.75" customHeight="1" x14ac:dyDescent="0.2">
      <c r="B1059" s="243"/>
      <c r="C1059" s="317"/>
      <c r="D1059" s="321"/>
      <c r="E1059" s="323" t="s">
        <v>306</v>
      </c>
      <c r="F1059" s="910" t="str">
        <f>Translations!$C$274</f>
        <v>Flujos de calor medible neto</v>
      </c>
      <c r="G1059" s="910"/>
      <c r="H1059" s="911"/>
      <c r="I1059" s="852"/>
      <c r="J1059" s="853"/>
      <c r="K1059" s="854"/>
      <c r="L1059" s="855"/>
      <c r="M1059" s="854"/>
      <c r="N1059" s="871"/>
      <c r="W1059" s="251" t="b">
        <f>W1058</f>
        <v>0</v>
      </c>
    </row>
    <row r="1060" spans="1:23" ht="5.0999999999999996" customHeight="1" x14ac:dyDescent="0.2">
      <c r="B1060" s="243"/>
      <c r="C1060" s="317"/>
      <c r="D1060" s="321"/>
      <c r="E1060" s="318"/>
      <c r="F1060" s="318"/>
      <c r="G1060" s="318"/>
      <c r="H1060" s="318"/>
      <c r="I1060" s="318"/>
      <c r="J1060" s="318"/>
      <c r="K1060" s="318"/>
      <c r="L1060" s="318"/>
      <c r="M1060" s="318"/>
      <c r="N1060" s="319"/>
      <c r="W1060" s="252"/>
    </row>
    <row r="1061" spans="1:23" ht="12.75" customHeight="1" x14ac:dyDescent="0.2">
      <c r="B1061" s="243"/>
      <c r="C1061" s="317"/>
      <c r="D1061" s="321"/>
      <c r="E1061" s="323" t="s">
        <v>306</v>
      </c>
      <c r="F1061" s="904" t="str">
        <f>Translations!$C$257</f>
        <v>Descripción de la metodología aplicada</v>
      </c>
      <c r="G1061" s="904"/>
      <c r="H1061" s="904"/>
      <c r="I1061" s="904"/>
      <c r="J1061" s="904"/>
      <c r="K1061" s="904"/>
      <c r="L1061" s="904"/>
      <c r="M1061" s="904"/>
      <c r="N1061" s="905"/>
      <c r="W1061" s="252"/>
    </row>
    <row r="1062" spans="1:23" ht="5.0999999999999996" customHeight="1" x14ac:dyDescent="0.2">
      <c r="B1062" s="243"/>
      <c r="C1062" s="317"/>
      <c r="D1062" s="318"/>
      <c r="E1062" s="322"/>
      <c r="F1062" s="212"/>
      <c r="G1062" s="470"/>
      <c r="H1062" s="470"/>
      <c r="I1062" s="470"/>
      <c r="J1062" s="470"/>
      <c r="K1062" s="470"/>
      <c r="L1062" s="470"/>
      <c r="M1062" s="470"/>
      <c r="N1062" s="471"/>
      <c r="W1062" s="252"/>
    </row>
    <row r="1063" spans="1:23" ht="12.75" customHeight="1" x14ac:dyDescent="0.2">
      <c r="B1063" s="243"/>
      <c r="C1063" s="317"/>
      <c r="D1063" s="321"/>
      <c r="E1063" s="323"/>
      <c r="F1063" s="913" t="str">
        <f>IF(I923&lt;&gt;"",HYPERLINK("#" &amp; Q1063,EUConst_MsgDescription),"")</f>
        <v/>
      </c>
      <c r="G1063" s="887"/>
      <c r="H1063" s="887"/>
      <c r="I1063" s="887"/>
      <c r="J1063" s="887"/>
      <c r="K1063" s="887"/>
      <c r="L1063" s="887"/>
      <c r="M1063" s="887"/>
      <c r="N1063" s="888"/>
      <c r="P1063" s="21" t="s">
        <v>170</v>
      </c>
      <c r="Q1063" s="370" t="str">
        <f>"#"&amp;ADDRESS(ROW($C$10),COLUMN($C$10))</f>
        <v>#$C$10</v>
      </c>
      <c r="W1063" s="252"/>
    </row>
    <row r="1064" spans="1:23" ht="5.0999999999999996" customHeight="1" x14ac:dyDescent="0.2">
      <c r="C1064" s="317"/>
      <c r="D1064" s="321"/>
      <c r="E1064" s="324"/>
      <c r="F1064" s="914"/>
      <c r="G1064" s="914"/>
      <c r="H1064" s="914"/>
      <c r="I1064" s="914"/>
      <c r="J1064" s="914"/>
      <c r="K1064" s="914"/>
      <c r="L1064" s="914"/>
      <c r="M1064" s="914"/>
      <c r="N1064" s="915"/>
      <c r="W1064" s="252"/>
    </row>
    <row r="1065" spans="1:23" s="248" customFormat="1" ht="50.1" customHeight="1" x14ac:dyDescent="0.2">
      <c r="A1065" s="253"/>
      <c r="B1065" s="11"/>
      <c r="C1065" s="317"/>
      <c r="D1065" s="324"/>
      <c r="E1065" s="324"/>
      <c r="F1065" s="872"/>
      <c r="G1065" s="873"/>
      <c r="H1065" s="873"/>
      <c r="I1065" s="873"/>
      <c r="J1065" s="873"/>
      <c r="K1065" s="873"/>
      <c r="L1065" s="873"/>
      <c r="M1065" s="873"/>
      <c r="N1065" s="874"/>
      <c r="O1065" s="35"/>
      <c r="P1065" s="253"/>
      <c r="Q1065" s="253"/>
      <c r="R1065" s="253"/>
      <c r="S1065" s="244"/>
      <c r="T1065" s="244"/>
      <c r="U1065" s="253"/>
      <c r="V1065" s="253"/>
      <c r="W1065" s="254" t="b">
        <f>W1059</f>
        <v>0</v>
      </c>
    </row>
    <row r="1066" spans="1:23" ht="5.0999999999999996" customHeight="1" x14ac:dyDescent="0.2">
      <c r="C1066" s="317"/>
      <c r="D1066" s="321"/>
      <c r="E1066" s="318"/>
      <c r="F1066" s="318"/>
      <c r="G1066" s="318"/>
      <c r="H1066" s="318"/>
      <c r="I1066" s="318"/>
      <c r="J1066" s="318"/>
      <c r="K1066" s="318"/>
      <c r="L1066" s="318"/>
      <c r="M1066" s="318"/>
      <c r="N1066" s="319"/>
      <c r="W1066" s="252"/>
    </row>
    <row r="1067" spans="1:23" ht="12.75" customHeight="1" x14ac:dyDescent="0.2">
      <c r="C1067" s="317"/>
      <c r="D1067" s="321"/>
      <c r="E1067" s="323"/>
      <c r="F1067" s="916" t="str">
        <f>Translations!$C$210</f>
        <v>Referencia a archivos externos (si procede)</v>
      </c>
      <c r="G1067" s="916"/>
      <c r="H1067" s="916"/>
      <c r="I1067" s="916"/>
      <c r="J1067" s="916"/>
      <c r="K1067" s="826"/>
      <c r="L1067" s="826"/>
      <c r="M1067" s="826"/>
      <c r="N1067" s="826"/>
      <c r="W1067" s="254" t="b">
        <f>W1065</f>
        <v>0</v>
      </c>
    </row>
    <row r="1068" spans="1:23" ht="5.0999999999999996" customHeight="1" x14ac:dyDescent="0.2">
      <c r="C1068" s="317"/>
      <c r="D1068" s="321"/>
      <c r="E1068" s="318"/>
      <c r="F1068" s="318"/>
      <c r="G1068" s="318"/>
      <c r="H1068" s="318"/>
      <c r="I1068" s="318"/>
      <c r="J1068" s="318"/>
      <c r="K1068" s="318"/>
      <c r="L1068" s="318"/>
      <c r="M1068" s="318"/>
      <c r="N1068" s="319"/>
      <c r="V1068" s="253"/>
      <c r="W1068" s="252"/>
    </row>
    <row r="1069" spans="1:23" ht="12.75" customHeight="1" x14ac:dyDescent="0.2">
      <c r="C1069" s="317"/>
      <c r="D1069" s="321" t="s">
        <v>34</v>
      </c>
      <c r="E1069" s="932" t="str">
        <f>Translations!$C$258</f>
        <v>¿Se ha seguido el orden jerárquico?</v>
      </c>
      <c r="F1069" s="932"/>
      <c r="G1069" s="932"/>
      <c r="H1069" s="933"/>
      <c r="I1069" s="259"/>
      <c r="J1069" s="329" t="str">
        <f>Translations!$C$259</f>
        <v xml:space="preserve"> De no ser así, ¿cuál ha sido el motivo?</v>
      </c>
      <c r="K1069" s="852"/>
      <c r="L1069" s="853"/>
      <c r="M1069" s="853"/>
      <c r="N1069" s="867"/>
      <c r="V1069" s="256" t="b">
        <f>W1067</f>
        <v>0</v>
      </c>
      <c r="W1069" s="257" t="b">
        <f>OR(W1065,AND(I1069&lt;&gt;"",I1069=TRUE))</f>
        <v>0</v>
      </c>
    </row>
    <row r="1070" spans="1:23" ht="5.0999999999999996" customHeight="1" x14ac:dyDescent="0.2">
      <c r="C1070" s="317"/>
      <c r="D1070" s="318"/>
      <c r="E1070" s="467"/>
      <c r="F1070" s="467"/>
      <c r="G1070" s="467"/>
      <c r="H1070" s="467"/>
      <c r="I1070" s="467"/>
      <c r="J1070" s="467"/>
      <c r="K1070" s="467"/>
      <c r="L1070" s="467"/>
      <c r="M1070" s="467"/>
      <c r="N1070" s="468"/>
      <c r="V1070" s="253"/>
      <c r="W1070" s="252"/>
    </row>
    <row r="1071" spans="1:23" ht="12.75" customHeight="1" x14ac:dyDescent="0.2">
      <c r="C1071" s="317"/>
      <c r="D1071" s="330"/>
      <c r="E1071" s="330"/>
      <c r="F1071" s="904" t="str">
        <f>Translations!$C$264</f>
        <v>Más detalles sobre cualquier posible divergencia con respecto a la jerarquía establecida</v>
      </c>
      <c r="G1071" s="904"/>
      <c r="H1071" s="904"/>
      <c r="I1071" s="904"/>
      <c r="J1071" s="904"/>
      <c r="K1071" s="904"/>
      <c r="L1071" s="904"/>
      <c r="M1071" s="904"/>
      <c r="N1071" s="905"/>
      <c r="V1071" s="253"/>
      <c r="W1071" s="252"/>
    </row>
    <row r="1072" spans="1:23" ht="25.5" customHeight="1" x14ac:dyDescent="0.2">
      <c r="C1072" s="317"/>
      <c r="D1072" s="330"/>
      <c r="E1072" s="330"/>
      <c r="F1072" s="872"/>
      <c r="G1072" s="873"/>
      <c r="H1072" s="873"/>
      <c r="I1072" s="873"/>
      <c r="J1072" s="873"/>
      <c r="K1072" s="873"/>
      <c r="L1072" s="873"/>
      <c r="M1072" s="873"/>
      <c r="N1072" s="874"/>
      <c r="V1072" s="253"/>
      <c r="W1072" s="254" t="b">
        <f>W1069</f>
        <v>0</v>
      </c>
    </row>
    <row r="1073" spans="1:23" ht="5.0999999999999996" customHeight="1" x14ac:dyDescent="0.2">
      <c r="C1073" s="317"/>
      <c r="D1073" s="318"/>
      <c r="E1073" s="467"/>
      <c r="F1073" s="467"/>
      <c r="G1073" s="467"/>
      <c r="H1073" s="467"/>
      <c r="I1073" s="467"/>
      <c r="J1073" s="467"/>
      <c r="K1073" s="467"/>
      <c r="L1073" s="467"/>
      <c r="M1073" s="467"/>
      <c r="N1073" s="468"/>
      <c r="V1073" s="253"/>
      <c r="W1073" s="252"/>
    </row>
    <row r="1074" spans="1:23" ht="12.75" customHeight="1" x14ac:dyDescent="0.2">
      <c r="C1074" s="317"/>
      <c r="D1074" s="321" t="s">
        <v>35</v>
      </c>
      <c r="E1074" s="906" t="str">
        <f>Translations!$C$363</f>
        <v>Descripción de la metodología empleada para determinar los factores de emisiones atribuibles pertinentes de conformidad con el anexo VII, secciones 10.1.2 y 10.1.3, de las FAR.</v>
      </c>
      <c r="F1074" s="906"/>
      <c r="G1074" s="906"/>
      <c r="H1074" s="906"/>
      <c r="I1074" s="906"/>
      <c r="J1074" s="906"/>
      <c r="K1074" s="906"/>
      <c r="L1074" s="906"/>
      <c r="M1074" s="906"/>
      <c r="N1074" s="907"/>
      <c r="V1074" s="253"/>
      <c r="W1074" s="252"/>
    </row>
    <row r="1075" spans="1:23" ht="5.0999999999999996" customHeight="1" x14ac:dyDescent="0.2">
      <c r="C1075" s="317"/>
      <c r="D1075" s="318"/>
      <c r="E1075" s="322"/>
      <c r="F1075" s="212"/>
      <c r="G1075" s="470"/>
      <c r="H1075" s="470"/>
      <c r="I1075" s="470"/>
      <c r="J1075" s="470"/>
      <c r="K1075" s="470"/>
      <c r="L1075" s="470"/>
      <c r="M1075" s="470"/>
      <c r="N1075" s="471"/>
      <c r="W1075" s="252"/>
    </row>
    <row r="1076" spans="1:23" ht="12.75" customHeight="1" x14ac:dyDescent="0.2">
      <c r="C1076" s="317"/>
      <c r="D1076" s="321"/>
      <c r="E1076" s="323"/>
      <c r="F1076" s="913" t="str">
        <f>IF(I923&lt;&gt;"",HYPERLINK("#" &amp; Q1076,EUConst_MsgDescription),"")</f>
        <v/>
      </c>
      <c r="G1076" s="887"/>
      <c r="H1076" s="887"/>
      <c r="I1076" s="887"/>
      <c r="J1076" s="887"/>
      <c r="K1076" s="887"/>
      <c r="L1076" s="887"/>
      <c r="M1076" s="887"/>
      <c r="N1076" s="888"/>
      <c r="P1076" s="21" t="s">
        <v>170</v>
      </c>
      <c r="Q1076" s="370" t="str">
        <f>"#"&amp;ADDRESS(ROW($C$10),COLUMN($C$10))</f>
        <v>#$C$10</v>
      </c>
      <c r="W1076" s="252"/>
    </row>
    <row r="1077" spans="1:23" ht="5.0999999999999996" customHeight="1" x14ac:dyDescent="0.2">
      <c r="C1077" s="317"/>
      <c r="D1077" s="321"/>
      <c r="E1077" s="324"/>
      <c r="F1077" s="914"/>
      <c r="G1077" s="914"/>
      <c r="H1077" s="914"/>
      <c r="I1077" s="914"/>
      <c r="J1077" s="914"/>
      <c r="K1077" s="914"/>
      <c r="L1077" s="914"/>
      <c r="M1077" s="914"/>
      <c r="N1077" s="915"/>
      <c r="W1077" s="252"/>
    </row>
    <row r="1078" spans="1:23" s="248" customFormat="1" ht="50.1" customHeight="1" x14ac:dyDescent="0.2">
      <c r="A1078" s="253"/>
      <c r="B1078" s="11"/>
      <c r="C1078" s="317"/>
      <c r="D1078" s="330"/>
      <c r="E1078" s="331"/>
      <c r="F1078" s="872"/>
      <c r="G1078" s="873"/>
      <c r="H1078" s="873"/>
      <c r="I1078" s="873"/>
      <c r="J1078" s="873"/>
      <c r="K1078" s="873"/>
      <c r="L1078" s="873"/>
      <c r="M1078" s="873"/>
      <c r="N1078" s="874"/>
      <c r="O1078" s="35"/>
      <c r="P1078" s="268"/>
      <c r="Q1078" s="244"/>
      <c r="R1078" s="253"/>
      <c r="S1078" s="244"/>
      <c r="T1078" s="244"/>
      <c r="U1078" s="253"/>
      <c r="V1078" s="253"/>
      <c r="W1078" s="254" t="b">
        <f>W1067</f>
        <v>0</v>
      </c>
    </row>
    <row r="1079" spans="1:23" ht="5.0999999999999996" customHeight="1" x14ac:dyDescent="0.2">
      <c r="C1079" s="317"/>
      <c r="D1079" s="321"/>
      <c r="E1079" s="318"/>
      <c r="F1079" s="318"/>
      <c r="G1079" s="318"/>
      <c r="H1079" s="318"/>
      <c r="I1079" s="318"/>
      <c r="J1079" s="318"/>
      <c r="K1079" s="318"/>
      <c r="L1079" s="318"/>
      <c r="M1079" s="318"/>
      <c r="N1079" s="319"/>
      <c r="W1079" s="252"/>
    </row>
    <row r="1080" spans="1:23" ht="12.75" customHeight="1" x14ac:dyDescent="0.2">
      <c r="C1080" s="317"/>
      <c r="D1080" s="321"/>
      <c r="E1080" s="323"/>
      <c r="F1080" s="916" t="str">
        <f>Translations!$C$210</f>
        <v>Referencia a archivos externos (si procede)</v>
      </c>
      <c r="G1080" s="916"/>
      <c r="H1080" s="916"/>
      <c r="I1080" s="916"/>
      <c r="J1080" s="916"/>
      <c r="K1080" s="826"/>
      <c r="L1080" s="826"/>
      <c r="M1080" s="826"/>
      <c r="N1080" s="826"/>
      <c r="W1080" s="254" t="b">
        <f>W1078</f>
        <v>0</v>
      </c>
    </row>
    <row r="1081" spans="1:23" ht="5.0999999999999996" customHeight="1" x14ac:dyDescent="0.2">
      <c r="C1081" s="317"/>
      <c r="D1081" s="318"/>
      <c r="E1081" s="467"/>
      <c r="F1081" s="467"/>
      <c r="G1081" s="467"/>
      <c r="H1081" s="467"/>
      <c r="I1081" s="467"/>
      <c r="J1081" s="467"/>
      <c r="K1081" s="467"/>
      <c r="L1081" s="467"/>
      <c r="M1081" s="467"/>
      <c r="N1081" s="468"/>
      <c r="R1081" s="253"/>
      <c r="V1081" s="253"/>
      <c r="W1081" s="252"/>
    </row>
    <row r="1082" spans="1:23" ht="12.75" customHeight="1" x14ac:dyDescent="0.2">
      <c r="C1082" s="317"/>
      <c r="D1082" s="321" t="s">
        <v>36</v>
      </c>
      <c r="E1082" s="906" t="str">
        <f>Translations!$C$366</f>
        <v>¿Son pertinentes los flujos de calor medible importados desde subinstalaciones productoras de pasta de papel?</v>
      </c>
      <c r="F1082" s="906"/>
      <c r="G1082" s="906"/>
      <c r="H1082" s="906"/>
      <c r="I1082" s="906"/>
      <c r="J1082" s="906"/>
      <c r="K1082" s="906"/>
      <c r="L1082" s="906"/>
      <c r="M1082" s="912"/>
      <c r="N1082" s="912"/>
      <c r="R1082" s="253"/>
      <c r="V1082" s="253"/>
      <c r="W1082" s="254" t="b">
        <f>W1080</f>
        <v>0</v>
      </c>
    </row>
    <row r="1083" spans="1:23" ht="5.0999999999999996" customHeight="1" x14ac:dyDescent="0.2">
      <c r="C1083" s="317"/>
      <c r="D1083" s="318"/>
      <c r="E1083" s="467"/>
      <c r="F1083" s="467"/>
      <c r="G1083" s="467"/>
      <c r="H1083" s="467"/>
      <c r="I1083" s="467"/>
      <c r="J1083" s="467"/>
      <c r="K1083" s="467"/>
      <c r="L1083" s="467"/>
      <c r="M1083" s="467"/>
      <c r="N1083" s="468"/>
      <c r="R1083" s="253"/>
      <c r="V1083" s="253"/>
      <c r="W1083" s="252"/>
    </row>
    <row r="1084" spans="1:23" ht="12.75" customHeight="1" x14ac:dyDescent="0.2">
      <c r="C1084" s="317"/>
      <c r="D1084" s="318"/>
      <c r="E1084" s="318"/>
      <c r="F1084" s="904" t="str">
        <f>Translations!$C$257</f>
        <v>Descripción de la metodología aplicada</v>
      </c>
      <c r="G1084" s="904"/>
      <c r="H1084" s="904"/>
      <c r="I1084" s="904"/>
      <c r="J1084" s="904"/>
      <c r="K1084" s="904"/>
      <c r="L1084" s="904"/>
      <c r="M1084" s="904"/>
      <c r="N1084" s="905"/>
      <c r="R1084" s="253"/>
      <c r="V1084" s="253"/>
      <c r="W1084" s="252"/>
    </row>
    <row r="1085" spans="1:23" ht="5.0999999999999996" customHeight="1" x14ac:dyDescent="0.2">
      <c r="C1085" s="317"/>
      <c r="D1085" s="318"/>
      <c r="E1085" s="467"/>
      <c r="F1085" s="467"/>
      <c r="G1085" s="467"/>
      <c r="H1085" s="467"/>
      <c r="I1085" s="467"/>
      <c r="J1085" s="467"/>
      <c r="K1085" s="467"/>
      <c r="L1085" s="467"/>
      <c r="M1085" s="467"/>
      <c r="N1085" s="468"/>
      <c r="R1085" s="253"/>
      <c r="V1085" s="253"/>
      <c r="W1085" s="252"/>
    </row>
    <row r="1086" spans="1:23" ht="12.75" customHeight="1" x14ac:dyDescent="0.2">
      <c r="C1086" s="317"/>
      <c r="D1086" s="321"/>
      <c r="E1086" s="323"/>
      <c r="F1086" s="913" t="str">
        <f>IF(I923&lt;&gt;"",HYPERLINK("#" &amp; Q1086,EUConst_MsgDescription),"")</f>
        <v/>
      </c>
      <c r="G1086" s="887"/>
      <c r="H1086" s="887"/>
      <c r="I1086" s="887"/>
      <c r="J1086" s="887"/>
      <c r="K1086" s="887"/>
      <c r="L1086" s="887"/>
      <c r="M1086" s="887"/>
      <c r="N1086" s="888"/>
      <c r="P1086" s="21" t="s">
        <v>170</v>
      </c>
      <c r="Q1086" s="370" t="str">
        <f>"#"&amp;ADDRESS(ROW($C$10),COLUMN($C$10))</f>
        <v>#$C$10</v>
      </c>
      <c r="W1086" s="252"/>
    </row>
    <row r="1087" spans="1:23" ht="5.0999999999999996" customHeight="1" x14ac:dyDescent="0.2">
      <c r="C1087" s="317"/>
      <c r="D1087" s="321"/>
      <c r="E1087" s="324"/>
      <c r="F1087" s="914"/>
      <c r="G1087" s="914"/>
      <c r="H1087" s="914"/>
      <c r="I1087" s="914"/>
      <c r="J1087" s="914"/>
      <c r="K1087" s="914"/>
      <c r="L1087" s="914"/>
      <c r="M1087" s="914"/>
      <c r="N1087" s="915"/>
      <c r="W1087" s="252"/>
    </row>
    <row r="1088" spans="1:23" ht="50.1" customHeight="1" thickBot="1" x14ac:dyDescent="0.25">
      <c r="C1088" s="317"/>
      <c r="D1088" s="318"/>
      <c r="E1088" s="318"/>
      <c r="F1088" s="872"/>
      <c r="G1088" s="873"/>
      <c r="H1088" s="873"/>
      <c r="I1088" s="873"/>
      <c r="J1088" s="873"/>
      <c r="K1088" s="873"/>
      <c r="L1088" s="873"/>
      <c r="M1088" s="873"/>
      <c r="N1088" s="874"/>
      <c r="R1088" s="253"/>
      <c r="V1088" s="253"/>
      <c r="W1088" s="269" t="b">
        <f>OR(W1082,AND(M1082&lt;&gt;"",M1082=FALSE))</f>
        <v>0</v>
      </c>
    </row>
    <row r="1089" spans="2:23" ht="5.0999999999999996" customHeight="1" x14ac:dyDescent="0.2">
      <c r="C1089" s="317"/>
      <c r="D1089" s="321"/>
      <c r="E1089" s="318"/>
      <c r="F1089" s="318"/>
      <c r="G1089" s="318"/>
      <c r="H1089" s="318"/>
      <c r="I1089" s="318"/>
      <c r="J1089" s="318"/>
      <c r="K1089" s="318"/>
      <c r="L1089" s="318"/>
      <c r="M1089" s="318"/>
      <c r="N1089" s="319"/>
    </row>
    <row r="1090" spans="2:23" ht="5.0999999999999996" customHeight="1" x14ac:dyDescent="0.2">
      <c r="B1090" s="243"/>
      <c r="C1090" s="314"/>
      <c r="D1090" s="327"/>
      <c r="E1090" s="315"/>
      <c r="F1090" s="315"/>
      <c r="G1090" s="315"/>
      <c r="H1090" s="315"/>
      <c r="I1090" s="315"/>
      <c r="J1090" s="315"/>
      <c r="K1090" s="315"/>
      <c r="L1090" s="315"/>
      <c r="M1090" s="315"/>
      <c r="N1090" s="316"/>
    </row>
    <row r="1091" spans="2:23" ht="12.75" customHeight="1" x14ac:dyDescent="0.2">
      <c r="B1091" s="243"/>
      <c r="C1091" s="317"/>
      <c r="D1091" s="320" t="s">
        <v>323</v>
      </c>
      <c r="E1091" s="943" t="str">
        <f>Translations!$C$367</f>
        <v>Balance de gases residuales para esta subinstalación</v>
      </c>
      <c r="F1091" s="943"/>
      <c r="G1091" s="943"/>
      <c r="H1091" s="943"/>
      <c r="I1091" s="943"/>
      <c r="J1091" s="943"/>
      <c r="K1091" s="943"/>
      <c r="L1091" s="943"/>
      <c r="M1091" s="943"/>
      <c r="N1091" s="944"/>
    </row>
    <row r="1092" spans="2:23" ht="12.75" customHeight="1" x14ac:dyDescent="0.2">
      <c r="B1092" s="243"/>
      <c r="C1092" s="317"/>
      <c r="D1092" s="321" t="s">
        <v>32</v>
      </c>
      <c r="E1092" s="906" t="str">
        <f>Translations!$C$370</f>
        <v>¿Son pertinentes los gases residuales para esta subinstalación?</v>
      </c>
      <c r="F1092" s="906"/>
      <c r="G1092" s="906"/>
      <c r="H1092" s="906"/>
      <c r="I1092" s="906"/>
      <c r="J1092" s="906"/>
      <c r="K1092" s="906"/>
      <c r="L1092" s="906"/>
      <c r="M1092" s="912"/>
      <c r="N1092" s="912"/>
    </row>
    <row r="1093" spans="2:23" ht="12.75" customHeight="1" x14ac:dyDescent="0.2">
      <c r="B1093" s="243"/>
      <c r="C1093" s="317"/>
      <c r="D1093" s="321"/>
      <c r="E1093" s="318"/>
      <c r="F1093" s="318"/>
      <c r="G1093" s="318"/>
      <c r="H1093" s="318"/>
      <c r="I1093" s="318"/>
      <c r="J1093" s="847" t="str">
        <f>IF(I923="","",IF(AND(M1092&lt;&gt;"",M1092=FALSE),HYPERLINK(Q1093,EUconst_MsgGoOn),""))</f>
        <v/>
      </c>
      <c r="K1093" s="848"/>
      <c r="L1093" s="848"/>
      <c r="M1093" s="848"/>
      <c r="N1093" s="849"/>
      <c r="P1093" s="21" t="s">
        <v>170</v>
      </c>
      <c r="Q1093" s="370" t="str">
        <f>"#JUMP_F"&amp;P923+1</f>
        <v>#JUMP_F2</v>
      </c>
    </row>
    <row r="1094" spans="2:23" ht="5.0999999999999996" customHeight="1" x14ac:dyDescent="0.2">
      <c r="B1094" s="243"/>
      <c r="C1094" s="317"/>
      <c r="D1094" s="321"/>
      <c r="E1094" s="318"/>
      <c r="F1094" s="318"/>
      <c r="G1094" s="318"/>
      <c r="H1094" s="318"/>
      <c r="I1094" s="318"/>
      <c r="J1094" s="318"/>
      <c r="K1094" s="318"/>
      <c r="L1094" s="318"/>
      <c r="M1094" s="318"/>
      <c r="N1094" s="319"/>
    </row>
    <row r="1095" spans="2:23" ht="12.75" customHeight="1" x14ac:dyDescent="0.2">
      <c r="B1095" s="243"/>
      <c r="C1095" s="317"/>
      <c r="D1095" s="321" t="s">
        <v>33</v>
      </c>
      <c r="E1095" s="906" t="str">
        <f>Translations!$C$249</f>
        <v>Información sobre la metodología empleada</v>
      </c>
      <c r="F1095" s="906"/>
      <c r="G1095" s="906"/>
      <c r="H1095" s="906"/>
      <c r="I1095" s="906"/>
      <c r="J1095" s="906"/>
      <c r="K1095" s="906"/>
      <c r="L1095" s="906"/>
      <c r="M1095" s="906"/>
      <c r="N1095" s="907"/>
    </row>
    <row r="1096" spans="2:23" ht="25.5" customHeight="1" thickBot="1" x14ac:dyDescent="0.25">
      <c r="B1096" s="243"/>
      <c r="C1096" s="317"/>
      <c r="D1096" s="318"/>
      <c r="E1096" s="318"/>
      <c r="F1096" s="335"/>
      <c r="G1096" s="318"/>
      <c r="H1096" s="318"/>
      <c r="I1096" s="908" t="str">
        <f>Translations!$C$254</f>
        <v>Fuente de datos</v>
      </c>
      <c r="J1096" s="908"/>
      <c r="K1096" s="908" t="str">
        <f>Translations!$C$255</f>
        <v>Otra fuente de datos (si procede)</v>
      </c>
      <c r="L1096" s="908"/>
      <c r="M1096" s="908" t="str">
        <f>Translations!$C$255</f>
        <v>Otra fuente de datos (si procede)</v>
      </c>
      <c r="N1096" s="908"/>
      <c r="W1096" s="244" t="s">
        <v>163</v>
      </c>
    </row>
    <row r="1097" spans="2:23" ht="12.75" customHeight="1" x14ac:dyDescent="0.2">
      <c r="B1097" s="243"/>
      <c r="C1097" s="317"/>
      <c r="D1097" s="321"/>
      <c r="E1097" s="323" t="s">
        <v>302</v>
      </c>
      <c r="F1097" s="893" t="str">
        <f>Translations!$C$374</f>
        <v>Gases residuales producidos</v>
      </c>
      <c r="G1097" s="893"/>
      <c r="H1097" s="894"/>
      <c r="I1097" s="884"/>
      <c r="J1097" s="885"/>
      <c r="K1097" s="879"/>
      <c r="L1097" s="883"/>
      <c r="M1097" s="879"/>
      <c r="N1097" s="880"/>
      <c r="W1097" s="250" t="b">
        <f>AND(M1092&lt;&gt;"",M1092=FALSE)</f>
        <v>0</v>
      </c>
    </row>
    <row r="1098" spans="2:23" ht="12.75" customHeight="1" x14ac:dyDescent="0.2">
      <c r="B1098" s="243"/>
      <c r="C1098" s="317"/>
      <c r="D1098" s="321"/>
      <c r="E1098" s="323" t="s">
        <v>303</v>
      </c>
      <c r="F1098" s="895" t="str">
        <f>Translations!$C$256</f>
        <v>Contenido energético</v>
      </c>
      <c r="G1098" s="895"/>
      <c r="H1098" s="896"/>
      <c r="I1098" s="897"/>
      <c r="J1098" s="898"/>
      <c r="K1098" s="899"/>
      <c r="L1098" s="900"/>
      <c r="M1098" s="899"/>
      <c r="N1098" s="901"/>
      <c r="W1098" s="251" t="b">
        <f>W1097</f>
        <v>0</v>
      </c>
    </row>
    <row r="1099" spans="2:23" ht="12.75" customHeight="1" x14ac:dyDescent="0.2">
      <c r="B1099" s="243"/>
      <c r="C1099" s="317"/>
      <c r="D1099" s="321"/>
      <c r="E1099" s="323" t="s">
        <v>304</v>
      </c>
      <c r="F1099" s="902" t="str">
        <f>Translations!$C$375</f>
        <v>Factor de emisión</v>
      </c>
      <c r="G1099" s="902"/>
      <c r="H1099" s="903"/>
      <c r="I1099" s="860"/>
      <c r="J1099" s="861"/>
      <c r="K1099" s="862"/>
      <c r="L1099" s="863"/>
      <c r="M1099" s="862"/>
      <c r="N1099" s="864"/>
      <c r="W1099" s="251" t="b">
        <f>W1098</f>
        <v>0</v>
      </c>
    </row>
    <row r="1100" spans="2:23" ht="12.75" customHeight="1" x14ac:dyDescent="0.2">
      <c r="B1100" s="243"/>
      <c r="C1100" s="317"/>
      <c r="D1100" s="321"/>
      <c r="E1100" s="323" t="s">
        <v>305</v>
      </c>
      <c r="F1100" s="893" t="str">
        <f>Translations!$C$376</f>
        <v>Gases residuales consumidos</v>
      </c>
      <c r="G1100" s="893"/>
      <c r="H1100" s="894"/>
      <c r="I1100" s="884"/>
      <c r="J1100" s="885"/>
      <c r="K1100" s="879"/>
      <c r="L1100" s="883"/>
      <c r="M1100" s="879"/>
      <c r="N1100" s="880"/>
      <c r="W1100" s="251" t="b">
        <f t="shared" ref="W1100:W1111" si="4">W1099</f>
        <v>0</v>
      </c>
    </row>
    <row r="1101" spans="2:23" ht="12.75" customHeight="1" x14ac:dyDescent="0.2">
      <c r="B1101" s="243"/>
      <c r="C1101" s="317"/>
      <c r="D1101" s="321"/>
      <c r="E1101" s="323" t="s">
        <v>306</v>
      </c>
      <c r="F1101" s="895" t="str">
        <f>Translations!$C$256</f>
        <v>Contenido energético</v>
      </c>
      <c r="G1101" s="895"/>
      <c r="H1101" s="896"/>
      <c r="I1101" s="897"/>
      <c r="J1101" s="898"/>
      <c r="K1101" s="899"/>
      <c r="L1101" s="900"/>
      <c r="M1101" s="899"/>
      <c r="N1101" s="901"/>
      <c r="W1101" s="251" t="b">
        <f t="shared" si="4"/>
        <v>0</v>
      </c>
    </row>
    <row r="1102" spans="2:23" ht="12.75" customHeight="1" x14ac:dyDescent="0.2">
      <c r="B1102" s="243"/>
      <c r="C1102" s="317"/>
      <c r="D1102" s="321"/>
      <c r="E1102" s="323" t="s">
        <v>307</v>
      </c>
      <c r="F1102" s="902" t="str">
        <f>Translations!$C$375</f>
        <v>Factor de emisión</v>
      </c>
      <c r="G1102" s="902"/>
      <c r="H1102" s="903"/>
      <c r="I1102" s="860"/>
      <c r="J1102" s="861"/>
      <c r="K1102" s="862"/>
      <c r="L1102" s="863"/>
      <c r="M1102" s="862"/>
      <c r="N1102" s="864"/>
      <c r="W1102" s="251" t="b">
        <f t="shared" si="4"/>
        <v>0</v>
      </c>
    </row>
    <row r="1103" spans="2:23" ht="12.75" customHeight="1" x14ac:dyDescent="0.2">
      <c r="B1103" s="243"/>
      <c r="C1103" s="317"/>
      <c r="D1103" s="321"/>
      <c r="E1103" s="323" t="s">
        <v>308</v>
      </c>
      <c r="F1103" s="893" t="str">
        <f>Translations!$C$377</f>
        <v>Gases residuales quemados (excluida la combustión en antorcha por motivos de seguridad)</v>
      </c>
      <c r="G1103" s="893"/>
      <c r="H1103" s="894"/>
      <c r="I1103" s="884"/>
      <c r="J1103" s="885"/>
      <c r="K1103" s="879"/>
      <c r="L1103" s="883"/>
      <c r="M1103" s="879"/>
      <c r="N1103" s="880"/>
      <c r="W1103" s="251" t="b">
        <f t="shared" si="4"/>
        <v>0</v>
      </c>
    </row>
    <row r="1104" spans="2:23" ht="12.75" customHeight="1" x14ac:dyDescent="0.2">
      <c r="B1104" s="243"/>
      <c r="C1104" s="317"/>
      <c r="D1104" s="321"/>
      <c r="E1104" s="323" t="s">
        <v>309</v>
      </c>
      <c r="F1104" s="895" t="str">
        <f>Translations!$C$256</f>
        <v>Contenido energético</v>
      </c>
      <c r="G1104" s="895"/>
      <c r="H1104" s="896"/>
      <c r="I1104" s="897"/>
      <c r="J1104" s="898"/>
      <c r="K1104" s="899"/>
      <c r="L1104" s="900"/>
      <c r="M1104" s="899"/>
      <c r="N1104" s="901"/>
      <c r="W1104" s="251" t="b">
        <f t="shared" si="4"/>
        <v>0</v>
      </c>
    </row>
    <row r="1105" spans="2:23" ht="12.75" customHeight="1" x14ac:dyDescent="0.2">
      <c r="B1105" s="243"/>
      <c r="C1105" s="317"/>
      <c r="D1105" s="321"/>
      <c r="E1105" s="323" t="s">
        <v>310</v>
      </c>
      <c r="F1105" s="902" t="str">
        <f>Translations!$C$375</f>
        <v>Factor de emisión</v>
      </c>
      <c r="G1105" s="902"/>
      <c r="H1105" s="903"/>
      <c r="I1105" s="860"/>
      <c r="J1105" s="861"/>
      <c r="K1105" s="862"/>
      <c r="L1105" s="863"/>
      <c r="M1105" s="862"/>
      <c r="N1105" s="864"/>
      <c r="W1105" s="251" t="b">
        <f t="shared" si="4"/>
        <v>0</v>
      </c>
    </row>
    <row r="1106" spans="2:23" ht="12.75" customHeight="1" x14ac:dyDescent="0.2">
      <c r="B1106" s="243"/>
      <c r="C1106" s="317"/>
      <c r="D1106" s="321"/>
      <c r="E1106" s="323" t="s">
        <v>311</v>
      </c>
      <c r="F1106" s="893" t="str">
        <f>Translations!$C$378</f>
        <v>Gases residuales importados</v>
      </c>
      <c r="G1106" s="893"/>
      <c r="H1106" s="894"/>
      <c r="I1106" s="884"/>
      <c r="J1106" s="885"/>
      <c r="K1106" s="879"/>
      <c r="L1106" s="883"/>
      <c r="M1106" s="879"/>
      <c r="N1106" s="880"/>
      <c r="W1106" s="251" t="b">
        <f t="shared" si="4"/>
        <v>0</v>
      </c>
    </row>
    <row r="1107" spans="2:23" ht="12.75" customHeight="1" x14ac:dyDescent="0.2">
      <c r="B1107" s="243"/>
      <c r="C1107" s="317"/>
      <c r="D1107" s="321"/>
      <c r="E1107" s="323" t="s">
        <v>312</v>
      </c>
      <c r="F1107" s="895" t="str">
        <f>Translations!$C$256</f>
        <v>Contenido energético</v>
      </c>
      <c r="G1107" s="895"/>
      <c r="H1107" s="896"/>
      <c r="I1107" s="897"/>
      <c r="J1107" s="898"/>
      <c r="K1107" s="899"/>
      <c r="L1107" s="900"/>
      <c r="M1107" s="899"/>
      <c r="N1107" s="901"/>
      <c r="W1107" s="251" t="b">
        <f t="shared" si="4"/>
        <v>0</v>
      </c>
    </row>
    <row r="1108" spans="2:23" ht="12.75" customHeight="1" x14ac:dyDescent="0.2">
      <c r="B1108" s="243"/>
      <c r="C1108" s="317"/>
      <c r="D1108" s="321"/>
      <c r="E1108" s="323" t="s">
        <v>313</v>
      </c>
      <c r="F1108" s="902" t="str">
        <f>Translations!$C$375</f>
        <v>Factor de emisión</v>
      </c>
      <c r="G1108" s="902"/>
      <c r="H1108" s="903"/>
      <c r="I1108" s="860"/>
      <c r="J1108" s="861"/>
      <c r="K1108" s="862"/>
      <c r="L1108" s="863"/>
      <c r="M1108" s="862"/>
      <c r="N1108" s="864"/>
      <c r="W1108" s="251" t="b">
        <f t="shared" si="4"/>
        <v>0</v>
      </c>
    </row>
    <row r="1109" spans="2:23" ht="12.75" customHeight="1" x14ac:dyDescent="0.2">
      <c r="B1109" s="243"/>
      <c r="C1109" s="317"/>
      <c r="D1109" s="321"/>
      <c r="E1109" s="323" t="s">
        <v>314</v>
      </c>
      <c r="F1109" s="893" t="str">
        <f>Translations!$C$379</f>
        <v>Gases residuales exportados</v>
      </c>
      <c r="G1109" s="893"/>
      <c r="H1109" s="894"/>
      <c r="I1109" s="884"/>
      <c r="J1109" s="885"/>
      <c r="K1109" s="879"/>
      <c r="L1109" s="883"/>
      <c r="M1109" s="879"/>
      <c r="N1109" s="880"/>
      <c r="W1109" s="251" t="b">
        <f t="shared" si="4"/>
        <v>0</v>
      </c>
    </row>
    <row r="1110" spans="2:23" ht="12.75" customHeight="1" x14ac:dyDescent="0.2">
      <c r="B1110" s="243"/>
      <c r="C1110" s="317"/>
      <c r="D1110" s="321"/>
      <c r="E1110" s="323" t="s">
        <v>315</v>
      </c>
      <c r="F1110" s="895" t="str">
        <f>Translations!$C$256</f>
        <v>Contenido energético</v>
      </c>
      <c r="G1110" s="895"/>
      <c r="H1110" s="896"/>
      <c r="I1110" s="897"/>
      <c r="J1110" s="898"/>
      <c r="K1110" s="899"/>
      <c r="L1110" s="900"/>
      <c r="M1110" s="899"/>
      <c r="N1110" s="901"/>
      <c r="W1110" s="251" t="b">
        <f t="shared" si="4"/>
        <v>0</v>
      </c>
    </row>
    <row r="1111" spans="2:23" ht="12.75" customHeight="1" x14ac:dyDescent="0.2">
      <c r="B1111" s="243"/>
      <c r="C1111" s="317"/>
      <c r="D1111" s="321"/>
      <c r="E1111" s="323" t="s">
        <v>316</v>
      </c>
      <c r="F1111" s="902" t="str">
        <f>Translations!$C$375</f>
        <v>Factor de emisión</v>
      </c>
      <c r="G1111" s="902"/>
      <c r="H1111" s="903"/>
      <c r="I1111" s="860"/>
      <c r="J1111" s="861"/>
      <c r="K1111" s="862"/>
      <c r="L1111" s="863"/>
      <c r="M1111" s="862"/>
      <c r="N1111" s="864"/>
      <c r="W1111" s="251" t="b">
        <f t="shared" si="4"/>
        <v>0</v>
      </c>
    </row>
    <row r="1112" spans="2:23" ht="5.0999999999999996" customHeight="1" x14ac:dyDescent="0.2">
      <c r="B1112" s="243"/>
      <c r="C1112" s="317"/>
      <c r="D1112" s="321"/>
      <c r="E1112" s="318"/>
      <c r="F1112" s="318"/>
      <c r="G1112" s="318"/>
      <c r="H1112" s="318"/>
      <c r="I1112" s="318"/>
      <c r="J1112" s="318"/>
      <c r="K1112" s="318"/>
      <c r="L1112" s="318"/>
      <c r="M1112" s="318"/>
      <c r="N1112" s="319"/>
      <c r="W1112" s="266"/>
    </row>
    <row r="1113" spans="2:23" ht="12.75" customHeight="1" x14ac:dyDescent="0.2">
      <c r="B1113" s="243"/>
      <c r="C1113" s="317"/>
      <c r="D1113" s="321"/>
      <c r="E1113" s="323" t="s">
        <v>317</v>
      </c>
      <c r="F1113" s="904" t="str">
        <f>Translations!$C$257</f>
        <v>Descripción de la metodología aplicada</v>
      </c>
      <c r="G1113" s="904"/>
      <c r="H1113" s="904"/>
      <c r="I1113" s="904"/>
      <c r="J1113" s="904"/>
      <c r="K1113" s="904"/>
      <c r="L1113" s="904"/>
      <c r="M1113" s="904"/>
      <c r="N1113" s="905"/>
      <c r="W1113" s="252"/>
    </row>
    <row r="1114" spans="2:23" ht="5.0999999999999996" customHeight="1" x14ac:dyDescent="0.2">
      <c r="C1114" s="317"/>
      <c r="D1114" s="318"/>
      <c r="E1114" s="322"/>
      <c r="F1114" s="332"/>
      <c r="G1114" s="333"/>
      <c r="H1114" s="333"/>
      <c r="I1114" s="333"/>
      <c r="J1114" s="333"/>
      <c r="K1114" s="333"/>
      <c r="L1114" s="333"/>
      <c r="M1114" s="333"/>
      <c r="N1114" s="334"/>
      <c r="W1114" s="252"/>
    </row>
    <row r="1115" spans="2:23" ht="12.75" customHeight="1" x14ac:dyDescent="0.2">
      <c r="C1115" s="317"/>
      <c r="D1115" s="321"/>
      <c r="E1115" s="323"/>
      <c r="F1115" s="913" t="str">
        <f>IF(I923&lt;&gt;"",HYPERLINK("#" &amp; Q1115,EUConst_MsgDescription),"")</f>
        <v/>
      </c>
      <c r="G1115" s="887"/>
      <c r="H1115" s="887"/>
      <c r="I1115" s="887"/>
      <c r="J1115" s="887"/>
      <c r="K1115" s="887"/>
      <c r="L1115" s="887"/>
      <c r="M1115" s="887"/>
      <c r="N1115" s="888"/>
      <c r="P1115" s="21" t="s">
        <v>170</v>
      </c>
      <c r="Q1115" s="370" t="str">
        <f>"#"&amp;ADDRESS(ROW($C$10),COLUMN($C$10))</f>
        <v>#$C$10</v>
      </c>
      <c r="W1115" s="252"/>
    </row>
    <row r="1116" spans="2:23" ht="5.0999999999999996" customHeight="1" x14ac:dyDescent="0.2">
      <c r="C1116" s="317"/>
      <c r="D1116" s="321"/>
      <c r="E1116" s="324"/>
      <c r="F1116" s="914"/>
      <c r="G1116" s="914"/>
      <c r="H1116" s="914"/>
      <c r="I1116" s="914"/>
      <c r="J1116" s="914"/>
      <c r="K1116" s="914"/>
      <c r="L1116" s="914"/>
      <c r="M1116" s="914"/>
      <c r="N1116" s="915"/>
      <c r="W1116" s="252"/>
    </row>
    <row r="1117" spans="2:23" ht="50.1" customHeight="1" x14ac:dyDescent="0.2">
      <c r="C1117" s="317"/>
      <c r="D1117" s="324"/>
      <c r="E1117" s="324"/>
      <c r="F1117" s="872"/>
      <c r="G1117" s="873"/>
      <c r="H1117" s="873"/>
      <c r="I1117" s="873"/>
      <c r="J1117" s="873"/>
      <c r="K1117" s="873"/>
      <c r="L1117" s="873"/>
      <c r="M1117" s="873"/>
      <c r="N1117" s="874"/>
      <c r="W1117" s="251" t="b">
        <f>W1099</f>
        <v>0</v>
      </c>
    </row>
    <row r="1118" spans="2:23" ht="5.0999999999999996" customHeight="1" x14ac:dyDescent="0.2">
      <c r="C1118" s="317"/>
      <c r="D1118" s="321"/>
      <c r="E1118" s="318"/>
      <c r="F1118" s="318"/>
      <c r="G1118" s="318"/>
      <c r="H1118" s="318"/>
      <c r="I1118" s="318"/>
      <c r="J1118" s="318"/>
      <c r="K1118" s="318"/>
      <c r="L1118" s="318"/>
      <c r="M1118" s="318"/>
      <c r="N1118" s="319"/>
      <c r="W1118" s="251"/>
    </row>
    <row r="1119" spans="2:23" ht="12.75" customHeight="1" x14ac:dyDescent="0.2">
      <c r="C1119" s="317"/>
      <c r="D1119" s="321"/>
      <c r="E1119" s="323"/>
      <c r="F1119" s="916" t="str">
        <f>Translations!$C$210</f>
        <v>Referencia a archivos externos (si procede)</v>
      </c>
      <c r="G1119" s="916"/>
      <c r="H1119" s="916"/>
      <c r="I1119" s="916"/>
      <c r="J1119" s="916"/>
      <c r="K1119" s="826"/>
      <c r="L1119" s="826"/>
      <c r="M1119" s="826"/>
      <c r="N1119" s="826"/>
      <c r="W1119" s="251" t="b">
        <f>W1117</f>
        <v>0</v>
      </c>
    </row>
    <row r="1120" spans="2:23" ht="5.0999999999999996" customHeight="1" x14ac:dyDescent="0.2">
      <c r="C1120" s="317"/>
      <c r="D1120" s="321"/>
      <c r="E1120" s="318"/>
      <c r="F1120" s="318"/>
      <c r="G1120" s="318"/>
      <c r="H1120" s="318"/>
      <c r="I1120" s="318"/>
      <c r="J1120" s="318"/>
      <c r="K1120" s="318"/>
      <c r="L1120" s="318"/>
      <c r="M1120" s="318"/>
      <c r="N1120" s="319"/>
      <c r="W1120" s="270"/>
    </row>
    <row r="1121" spans="1:26" ht="12.75" customHeight="1" x14ac:dyDescent="0.2">
      <c r="C1121" s="317"/>
      <c r="D1121" s="321" t="s">
        <v>34</v>
      </c>
      <c r="E1121" s="932" t="str">
        <f>Translations!$C$258</f>
        <v>¿Se ha seguido el orden jerárquico?</v>
      </c>
      <c r="F1121" s="932"/>
      <c r="G1121" s="932"/>
      <c r="H1121" s="933"/>
      <c r="I1121" s="259"/>
      <c r="J1121" s="329" t="str">
        <f>Translations!$C$259</f>
        <v xml:space="preserve"> De no ser así, ¿cuál ha sido el motivo?</v>
      </c>
      <c r="K1121" s="852"/>
      <c r="L1121" s="853"/>
      <c r="M1121" s="853"/>
      <c r="N1121" s="867"/>
      <c r="V1121" s="271" t="b">
        <f>W1119</f>
        <v>0</v>
      </c>
      <c r="W1121" s="257" t="b">
        <f>OR(W1117,AND(I1121&lt;&gt;"",I1121=TRUE))</f>
        <v>0</v>
      </c>
    </row>
    <row r="1122" spans="1:26" ht="5.0999999999999996" customHeight="1" x14ac:dyDescent="0.2">
      <c r="C1122" s="317"/>
      <c r="D1122" s="318"/>
      <c r="E1122" s="467"/>
      <c r="F1122" s="467"/>
      <c r="G1122" s="467"/>
      <c r="H1122" s="467"/>
      <c r="I1122" s="467"/>
      <c r="J1122" s="467"/>
      <c r="K1122" s="467"/>
      <c r="L1122" s="467"/>
      <c r="M1122" s="467"/>
      <c r="N1122" s="468"/>
      <c r="W1122" s="266"/>
    </row>
    <row r="1123" spans="1:26" ht="12.75" customHeight="1" x14ac:dyDescent="0.2">
      <c r="C1123" s="317"/>
      <c r="D1123" s="330"/>
      <c r="E1123" s="330"/>
      <c r="F1123" s="904" t="str">
        <f>Translations!$C$264</f>
        <v>Más detalles sobre cualquier posible divergencia con respecto a la jerarquía establecida</v>
      </c>
      <c r="G1123" s="904"/>
      <c r="H1123" s="904"/>
      <c r="I1123" s="904"/>
      <c r="J1123" s="904"/>
      <c r="K1123" s="904"/>
      <c r="L1123" s="904"/>
      <c r="M1123" s="904"/>
      <c r="N1123" s="905"/>
      <c r="W1123" s="270"/>
    </row>
    <row r="1124" spans="1:26" ht="25.5" customHeight="1" thickBot="1" x14ac:dyDescent="0.25">
      <c r="C1124" s="317"/>
      <c r="D1124" s="330"/>
      <c r="E1124" s="330"/>
      <c r="F1124" s="872"/>
      <c r="G1124" s="873"/>
      <c r="H1124" s="873"/>
      <c r="I1124" s="873"/>
      <c r="J1124" s="873"/>
      <c r="K1124" s="873"/>
      <c r="L1124" s="873"/>
      <c r="M1124" s="873"/>
      <c r="N1124" s="874"/>
      <c r="W1124" s="272" t="b">
        <f>W1121</f>
        <v>0</v>
      </c>
    </row>
    <row r="1125" spans="1:26" s="19" customFormat="1" ht="12.75" x14ac:dyDescent="0.2">
      <c r="A1125" s="17"/>
      <c r="B1125" s="35"/>
      <c r="C1125" s="336"/>
      <c r="D1125" s="337"/>
      <c r="E1125" s="337"/>
      <c r="F1125" s="337"/>
      <c r="G1125" s="337"/>
      <c r="H1125" s="337"/>
      <c r="I1125" s="337"/>
      <c r="J1125" s="337"/>
      <c r="K1125" s="337"/>
      <c r="L1125" s="337"/>
      <c r="M1125" s="337"/>
      <c r="N1125" s="338"/>
      <c r="O1125" s="35"/>
      <c r="P1125" s="122" t="str">
        <f>IF(OR(P923=1,AND(I923&lt;&gt;"",COUNTIF(P$2153:$P2749,"PRINT")=0)),"PRINT","")</f>
        <v>PRINT</v>
      </c>
      <c r="Q1125" s="21" t="s">
        <v>251</v>
      </c>
      <c r="R1125" s="22"/>
      <c r="S1125" s="22"/>
      <c r="T1125" s="21"/>
      <c r="U1125" s="21"/>
      <c r="V1125" s="21"/>
      <c r="W1125" s="21"/>
    </row>
    <row r="1126" spans="1:26" s="19" customFormat="1" ht="15" thickBot="1" x14ac:dyDescent="0.25">
      <c r="A1126" s="17"/>
      <c r="B1126" s="35"/>
      <c r="C1126" s="35"/>
      <c r="D1126" s="35"/>
      <c r="E1126" s="35"/>
      <c r="F1126" s="35"/>
      <c r="G1126" s="35"/>
      <c r="H1126" s="35"/>
      <c r="I1126" s="35"/>
      <c r="J1126" s="35"/>
      <c r="K1126" s="35"/>
      <c r="L1126" s="35"/>
      <c r="M1126" s="35"/>
      <c r="N1126" s="35"/>
      <c r="O1126" s="35"/>
      <c r="P1126" s="21"/>
      <c r="Q1126" s="21"/>
      <c r="R1126" s="22"/>
      <c r="S1126" s="22"/>
      <c r="T1126" s="21"/>
      <c r="U1126" s="21"/>
      <c r="V1126" s="21"/>
      <c r="W1126" s="21"/>
      <c r="X1126" s="243"/>
      <c r="Y1126" s="243"/>
      <c r="Z1126" s="243"/>
    </row>
    <row r="1127" spans="1:26" s="19" customFormat="1" ht="12.75" customHeight="1" thickBot="1" x14ac:dyDescent="0.3">
      <c r="A1127" s="17"/>
      <c r="B1127" s="35"/>
      <c r="C1127" s="280"/>
      <c r="D1127" s="280"/>
      <c r="E1127" s="280"/>
      <c r="F1127" s="280"/>
      <c r="G1127" s="280"/>
      <c r="H1127" s="280"/>
      <c r="I1127" s="280"/>
      <c r="J1127" s="280"/>
      <c r="K1127" s="280"/>
      <c r="L1127" s="280"/>
      <c r="M1127" s="280"/>
      <c r="N1127" s="280"/>
      <c r="O1127" s="35"/>
      <c r="P1127" s="21"/>
      <c r="Q1127" s="21"/>
      <c r="R1127" s="22"/>
      <c r="S1127" s="22"/>
      <c r="T1127" s="21"/>
      <c r="U1127" s="21"/>
      <c r="V1127" s="21"/>
      <c r="W1127" s="21"/>
      <c r="X1127" s="243"/>
      <c r="Y1127" s="243"/>
      <c r="Z1127" s="243"/>
    </row>
    <row r="1128" spans="1:26" s="240" customFormat="1" ht="15" customHeight="1" thickBot="1" x14ac:dyDescent="0.25">
      <c r="A1128" s="239"/>
      <c r="B1128" s="167"/>
      <c r="C1128" s="238">
        <f>C923+1</f>
        <v>6</v>
      </c>
      <c r="D1128" s="934" t="str">
        <f>Translations!$C$295</f>
        <v>Subinstalación con referencia de producto:</v>
      </c>
      <c r="E1128" s="935"/>
      <c r="F1128" s="935"/>
      <c r="G1128" s="935"/>
      <c r="H1128" s="935"/>
      <c r="I1128" s="936" t="str">
        <f>IF(INDEX(CNTR_SubInstListIsProdBM,$C1128),INDEX(CNTR_SubInstListNames,$C1128),"")</f>
        <v/>
      </c>
      <c r="J1128" s="937"/>
      <c r="K1128" s="937"/>
      <c r="L1128" s="937"/>
      <c r="M1128" s="937"/>
      <c r="N1128" s="938"/>
      <c r="O1128" s="35"/>
      <c r="P1128" s="372">
        <v>1</v>
      </c>
      <c r="Q1128" s="244"/>
      <c r="R1128" s="261"/>
      <c r="S1128" s="261"/>
      <c r="T1128" s="261"/>
      <c r="U1128" s="239"/>
      <c r="V1128" s="354" t="s">
        <v>318</v>
      </c>
      <c r="W1128" s="355" t="b">
        <f>AND(CNTR_ExistSubInstEntries,I1128="")</f>
        <v>0</v>
      </c>
    </row>
    <row r="1129" spans="1:26" ht="12.75" customHeight="1" thickBot="1" x14ac:dyDescent="0.25">
      <c r="C1129" s="235"/>
      <c r="D1129" s="236"/>
      <c r="E1129" s="939" t="str">
        <f>Translations!$C$296</f>
        <v>El nombre de la subinstalación con referencia de producto se muestra automáticamente a partir de los datos introducidos en la hoja «C_InstallationDescription».</v>
      </c>
      <c r="F1129" s="940"/>
      <c r="G1129" s="940"/>
      <c r="H1129" s="940"/>
      <c r="I1129" s="940"/>
      <c r="J1129" s="940"/>
      <c r="K1129" s="940"/>
      <c r="L1129" s="940"/>
      <c r="M1129" s="940"/>
      <c r="N1129" s="941"/>
    </row>
    <row r="1130" spans="1:26" ht="5.0999999999999996" customHeight="1" x14ac:dyDescent="0.2">
      <c r="C1130" s="223"/>
      <c r="N1130" s="224"/>
    </row>
    <row r="1131" spans="1:26" ht="12.75" customHeight="1" x14ac:dyDescent="0.2">
      <c r="C1131" s="223"/>
      <c r="D1131" s="15" t="s">
        <v>26</v>
      </c>
      <c r="E1131" s="727" t="str">
        <f>Translations!$C$297</f>
        <v>Límites del sistema de la subinstalación</v>
      </c>
      <c r="F1131" s="727"/>
      <c r="G1131" s="727"/>
      <c r="H1131" s="727"/>
      <c r="I1131" s="727"/>
      <c r="J1131" s="727"/>
      <c r="K1131" s="727"/>
      <c r="L1131" s="727"/>
      <c r="M1131" s="727"/>
      <c r="N1131" s="942"/>
    </row>
    <row r="1132" spans="1:26" ht="5.0999999999999996" customHeight="1" x14ac:dyDescent="0.2">
      <c r="C1132" s="223"/>
      <c r="N1132" s="224"/>
    </row>
    <row r="1133" spans="1:26" ht="12.75" customHeight="1" x14ac:dyDescent="0.2">
      <c r="C1133" s="223"/>
      <c r="D1133" s="24" t="s">
        <v>32</v>
      </c>
      <c r="E1133" s="843" t="str">
        <f>Translations!$C$249</f>
        <v>Información sobre la metodología empleada</v>
      </c>
      <c r="F1133" s="843"/>
      <c r="G1133" s="843"/>
      <c r="H1133" s="843"/>
      <c r="I1133" s="843"/>
      <c r="J1133" s="843"/>
      <c r="K1133" s="843"/>
      <c r="L1133" s="843"/>
      <c r="M1133" s="843"/>
      <c r="N1133" s="949"/>
    </row>
    <row r="1134" spans="1:26" s="308" customFormat="1" ht="5.0999999999999996" customHeight="1" x14ac:dyDescent="0.25">
      <c r="A1134" s="307"/>
      <c r="B1134" s="15"/>
      <c r="C1134" s="305"/>
      <c r="D1134" s="306"/>
      <c r="E1134" s="766"/>
      <c r="F1134" s="766"/>
      <c r="G1134" s="766"/>
      <c r="H1134" s="766"/>
      <c r="I1134" s="766"/>
      <c r="J1134" s="766"/>
      <c r="K1134" s="766"/>
      <c r="L1134" s="766"/>
      <c r="M1134" s="766"/>
      <c r="N1134" s="970"/>
      <c r="O1134" s="35"/>
      <c r="P1134" s="307"/>
      <c r="Q1134" s="307"/>
      <c r="R1134" s="307"/>
      <c r="S1134" s="307"/>
      <c r="T1134" s="307"/>
      <c r="U1134" s="307"/>
      <c r="V1134" s="307"/>
      <c r="W1134" s="307"/>
    </row>
    <row r="1135" spans="1:26" ht="50.1" customHeight="1" x14ac:dyDescent="0.2">
      <c r="C1135" s="223"/>
      <c r="D1135" s="24"/>
      <c r="E1135" s="953"/>
      <c r="F1135" s="954"/>
      <c r="G1135" s="954"/>
      <c r="H1135" s="954"/>
      <c r="I1135" s="954"/>
      <c r="J1135" s="954"/>
      <c r="K1135" s="954"/>
      <c r="L1135" s="954"/>
      <c r="M1135" s="954"/>
      <c r="N1135" s="955"/>
    </row>
    <row r="1136" spans="1:26" ht="5.0999999999999996" customHeight="1" x14ac:dyDescent="0.2">
      <c r="C1136" s="223"/>
      <c r="D1136" s="24"/>
      <c r="N1136" s="224"/>
    </row>
    <row r="1137" spans="1:23" ht="12.75" customHeight="1" x14ac:dyDescent="0.2">
      <c r="C1137" s="223"/>
      <c r="D1137" s="24" t="s">
        <v>33</v>
      </c>
      <c r="E1137" s="956" t="str">
        <f>Translations!$C$210</f>
        <v>Referencia a archivos externos (si procede)</v>
      </c>
      <c r="F1137" s="956"/>
      <c r="G1137" s="956"/>
      <c r="H1137" s="956"/>
      <c r="I1137" s="956"/>
      <c r="J1137" s="957"/>
      <c r="K1137" s="826"/>
      <c r="L1137" s="826"/>
      <c r="M1137" s="826"/>
      <c r="N1137" s="826"/>
    </row>
    <row r="1138" spans="1:23" ht="5.0999999999999996" customHeight="1" x14ac:dyDescent="0.2">
      <c r="C1138" s="223"/>
      <c r="D1138" s="24"/>
      <c r="N1138" s="224"/>
    </row>
    <row r="1139" spans="1:23" ht="12.75" customHeight="1" x14ac:dyDescent="0.2">
      <c r="C1139" s="223"/>
      <c r="D1139" s="24" t="s">
        <v>34</v>
      </c>
      <c r="E1139" s="956" t="str">
        <f>Translations!$C$305</f>
        <v>Referencia a un diagrama de flujo detallado aparte (si procede)</v>
      </c>
      <c r="F1139" s="956"/>
      <c r="G1139" s="956"/>
      <c r="H1139" s="956"/>
      <c r="I1139" s="956"/>
      <c r="J1139" s="957"/>
      <c r="K1139" s="826"/>
      <c r="L1139" s="826"/>
      <c r="M1139" s="826"/>
      <c r="N1139" s="826"/>
    </row>
    <row r="1140" spans="1:23" ht="5.0999999999999996" customHeight="1" x14ac:dyDescent="0.2">
      <c r="C1140" s="227"/>
      <c r="D1140" s="228"/>
      <c r="E1140" s="229"/>
      <c r="F1140" s="229"/>
      <c r="G1140" s="229"/>
      <c r="H1140" s="229"/>
      <c r="I1140" s="229"/>
      <c r="J1140" s="229"/>
      <c r="K1140" s="229"/>
      <c r="L1140" s="229"/>
      <c r="M1140" s="229"/>
      <c r="N1140" s="230"/>
    </row>
    <row r="1141" spans="1:23" ht="5.0999999999999996" customHeight="1" x14ac:dyDescent="0.2">
      <c r="C1141" s="223"/>
      <c r="D1141" s="24"/>
      <c r="N1141" s="224"/>
    </row>
    <row r="1142" spans="1:23" ht="12.75" customHeight="1" x14ac:dyDescent="0.2">
      <c r="C1142" s="223"/>
      <c r="D1142" s="15" t="s">
        <v>27</v>
      </c>
      <c r="E1142" s="727" t="str">
        <f>Translations!$C$307</f>
        <v>Método para determinar los niveles anuales de producción (= actividad)</v>
      </c>
      <c r="F1142" s="727"/>
      <c r="G1142" s="727"/>
      <c r="H1142" s="727"/>
      <c r="I1142" s="727"/>
      <c r="J1142" s="727"/>
      <c r="K1142" s="727"/>
      <c r="L1142" s="727"/>
      <c r="M1142" s="727"/>
      <c r="N1142" s="942"/>
    </row>
    <row r="1143" spans="1:23" ht="5.0999999999999996" customHeight="1" x14ac:dyDescent="0.2">
      <c r="C1143" s="223"/>
      <c r="D1143" s="15"/>
      <c r="E1143" s="24"/>
      <c r="F1143" s="24"/>
      <c r="G1143" s="24"/>
      <c r="H1143" s="24"/>
      <c r="I1143" s="24"/>
      <c r="J1143" s="24"/>
      <c r="K1143" s="24"/>
      <c r="L1143" s="24"/>
      <c r="M1143" s="24"/>
      <c r="N1143" s="452"/>
    </row>
    <row r="1144" spans="1:23" ht="12.75" customHeight="1" x14ac:dyDescent="0.2">
      <c r="C1144" s="223"/>
      <c r="D1144" s="24" t="s">
        <v>32</v>
      </c>
      <c r="E1144" s="843" t="str">
        <f>Translations!$C$249</f>
        <v>Información sobre la metodología empleada</v>
      </c>
      <c r="F1144" s="843"/>
      <c r="G1144" s="843"/>
      <c r="H1144" s="843"/>
      <c r="I1144" s="843"/>
      <c r="J1144" s="843"/>
      <c r="K1144" s="843"/>
      <c r="L1144" s="843"/>
      <c r="M1144" s="843"/>
      <c r="N1144" s="949"/>
    </row>
    <row r="1145" spans="1:23" s="263" customFormat="1" ht="25.5" customHeight="1" x14ac:dyDescent="0.25">
      <c r="A1145" s="261"/>
      <c r="B1145" s="118"/>
      <c r="C1145" s="223"/>
      <c r="D1145" s="119"/>
      <c r="E1145" s="120"/>
      <c r="F1145" s="120"/>
      <c r="G1145" s="120"/>
      <c r="H1145" s="120"/>
      <c r="I1145" s="844" t="str">
        <f>Translations!$C$254</f>
        <v>Fuente de datos</v>
      </c>
      <c r="J1145" s="844"/>
      <c r="K1145" s="844" t="str">
        <f>Translations!$C$255</f>
        <v>Otra fuente de datos (si procede)</v>
      </c>
      <c r="L1145" s="844"/>
      <c r="M1145" s="844" t="str">
        <f>Translations!$C$255</f>
        <v>Otra fuente de datos (si procede)</v>
      </c>
      <c r="N1145" s="844"/>
      <c r="O1145" s="35"/>
      <c r="P1145" s="261"/>
      <c r="Q1145" s="261"/>
      <c r="R1145" s="261"/>
      <c r="S1145" s="261"/>
      <c r="T1145" s="261"/>
      <c r="U1145" s="261"/>
      <c r="V1145" s="261"/>
      <c r="W1145" s="261"/>
    </row>
    <row r="1146" spans="1:23" ht="12.75" customHeight="1" x14ac:dyDescent="0.2">
      <c r="C1146" s="223"/>
      <c r="D1146" s="24"/>
      <c r="E1146" s="117" t="s">
        <v>302</v>
      </c>
      <c r="F1146" s="850" t="str">
        <f>Translations!$C$310</f>
        <v>Cantidades de productos</v>
      </c>
      <c r="G1146" s="850"/>
      <c r="H1146" s="851"/>
      <c r="I1146" s="852"/>
      <c r="J1146" s="853"/>
      <c r="K1146" s="854"/>
      <c r="L1146" s="855"/>
      <c r="M1146" s="854"/>
      <c r="N1146" s="871"/>
    </row>
    <row r="1147" spans="1:23" ht="5.0999999999999996" customHeight="1" x14ac:dyDescent="0.2">
      <c r="C1147" s="223"/>
      <c r="D1147" s="24"/>
      <c r="E1147" s="117"/>
      <c r="F1147" s="456"/>
      <c r="G1147" s="456"/>
      <c r="H1147" s="456"/>
      <c r="I1147" s="456"/>
      <c r="J1147" s="456"/>
      <c r="K1147" s="456"/>
      <c r="L1147" s="456"/>
      <c r="M1147" s="456"/>
      <c r="N1147" s="457"/>
    </row>
    <row r="1148" spans="1:23" ht="12.75" customHeight="1" x14ac:dyDescent="0.2">
      <c r="C1148" s="223"/>
      <c r="D1148" s="24"/>
      <c r="E1148" s="117" t="s">
        <v>303</v>
      </c>
      <c r="F1148" s="850" t="str">
        <f>Translations!$C$311</f>
        <v>Cantidades anuales de productos</v>
      </c>
      <c r="G1148" s="850"/>
      <c r="H1148" s="851"/>
      <c r="I1148" s="909"/>
      <c r="J1148" s="909"/>
      <c r="K1148" s="909"/>
      <c r="L1148" s="909"/>
      <c r="M1148" s="909"/>
      <c r="N1148" s="909"/>
    </row>
    <row r="1149" spans="1:23" ht="5.0999999999999996" customHeight="1" x14ac:dyDescent="0.2">
      <c r="C1149" s="223"/>
      <c r="D1149" s="24"/>
      <c r="N1149" s="224"/>
    </row>
    <row r="1150" spans="1:23" s="19" customFormat="1" ht="12.75" customHeight="1" x14ac:dyDescent="0.25">
      <c r="A1150" s="17"/>
      <c r="B1150" s="193"/>
      <c r="C1150" s="225"/>
      <c r="D1150" s="37"/>
      <c r="E1150" s="117" t="s">
        <v>304</v>
      </c>
      <c r="F1150" s="850" t="str">
        <f>Translations!$C$312</f>
        <v>Requisitos de notificación específicos:</v>
      </c>
      <c r="G1150" s="850"/>
      <c r="H1150" s="851"/>
      <c r="I1150" s="876" t="str">
        <f>IF(I1128="","",HYPERLINK(INDEX(EUconst_BMlistSpecialJumpTable,MATCH(I1128,EUconst_BMlistNames,0)),INDEX(EUconst_BMlistSpecialReporting,MATCH(I1128,EUconst_BMlistNames,0))))</f>
        <v/>
      </c>
      <c r="J1150" s="877"/>
      <c r="K1150" s="877"/>
      <c r="L1150" s="877"/>
      <c r="M1150" s="877"/>
      <c r="N1150" s="878"/>
      <c r="O1150" s="35"/>
      <c r="P1150" s="194" t="s">
        <v>291</v>
      </c>
      <c r="Q1150" s="195" t="str">
        <f>IF(I1128="","",IF(AND(INDEX(EUconst_BMlistSpecialJumpTable,MATCH(I1128,EUconst_BMlistNames,0))&lt;&gt;"",INDEX(EUconst_BMlistMainNumberOfBM,MATCH(I1128,EUconst_BMlistNames,0))&lt;&gt;47),TRUE,FALSE))</f>
        <v/>
      </c>
      <c r="R1150" s="22"/>
      <c r="S1150" s="22"/>
      <c r="T1150" s="21"/>
      <c r="U1150" s="21"/>
      <c r="V1150" s="21"/>
      <c r="W1150" s="21"/>
    </row>
    <row r="1151" spans="1:23" s="19" customFormat="1" ht="5.0999999999999996" customHeight="1" x14ac:dyDescent="0.25">
      <c r="A1151" s="17"/>
      <c r="B1151" s="193"/>
      <c r="C1151" s="225"/>
      <c r="D1151" s="35"/>
      <c r="F1151" s="765"/>
      <c r="G1151" s="765"/>
      <c r="H1151" s="765"/>
      <c r="I1151" s="765"/>
      <c r="J1151" s="765"/>
      <c r="K1151" s="765"/>
      <c r="L1151" s="765"/>
      <c r="M1151" s="765"/>
      <c r="N1151" s="931"/>
      <c r="O1151" s="35"/>
      <c r="P1151" s="22"/>
      <c r="Q1151" s="21"/>
      <c r="R1151" s="22"/>
      <c r="S1151" s="22"/>
      <c r="T1151" s="21"/>
      <c r="U1151" s="21"/>
      <c r="V1151" s="21"/>
      <c r="W1151" s="21"/>
    </row>
    <row r="1152" spans="1:23" ht="12.75" customHeight="1" x14ac:dyDescent="0.2">
      <c r="C1152" s="223"/>
      <c r="D1152" s="24"/>
      <c r="E1152" s="117" t="s">
        <v>305</v>
      </c>
      <c r="F1152" s="640" t="str">
        <f>Translations!$C$257</f>
        <v>Descripción de la metodología aplicada</v>
      </c>
      <c r="G1152" s="640"/>
      <c r="H1152" s="640"/>
      <c r="I1152" s="640"/>
      <c r="J1152" s="640"/>
      <c r="K1152" s="640"/>
      <c r="L1152" s="640"/>
      <c r="M1152" s="640"/>
      <c r="N1152" s="921"/>
    </row>
    <row r="1153" spans="3:23" ht="12.75" customHeight="1" x14ac:dyDescent="0.2">
      <c r="C1153" s="223"/>
      <c r="D1153" s="24"/>
      <c r="E1153" s="117"/>
      <c r="F1153" s="913" t="str">
        <f>IF(I1128&lt;&gt;"",HYPERLINK("#" &amp; Q1153,EUConst_MsgDescription),"")</f>
        <v/>
      </c>
      <c r="G1153" s="887"/>
      <c r="H1153" s="887"/>
      <c r="I1153" s="887"/>
      <c r="J1153" s="887"/>
      <c r="K1153" s="887"/>
      <c r="L1153" s="887"/>
      <c r="M1153" s="887"/>
      <c r="N1153" s="888"/>
      <c r="P1153" s="21" t="s">
        <v>170</v>
      </c>
      <c r="Q1153" s="370" t="str">
        <f>"#"&amp;ADDRESS(ROW($C$11),COLUMN($C$11))</f>
        <v>#$C$11</v>
      </c>
    </row>
    <row r="1154" spans="3:23" ht="5.0999999999999996" customHeight="1" x14ac:dyDescent="0.2">
      <c r="C1154" s="223"/>
      <c r="D1154" s="24"/>
      <c r="E1154" s="23"/>
      <c r="F1154" s="765"/>
      <c r="G1154" s="765"/>
      <c r="H1154" s="765"/>
      <c r="I1154" s="765"/>
      <c r="J1154" s="765"/>
      <c r="K1154" s="765"/>
      <c r="L1154" s="765"/>
      <c r="M1154" s="765"/>
      <c r="N1154" s="931"/>
    </row>
    <row r="1155" spans="3:23" ht="50.1" customHeight="1" x14ac:dyDescent="0.2">
      <c r="C1155" s="223"/>
      <c r="D1155" s="23"/>
      <c r="E1155" s="264"/>
      <c r="F1155" s="852"/>
      <c r="G1155" s="853"/>
      <c r="H1155" s="853"/>
      <c r="I1155" s="853"/>
      <c r="J1155" s="853"/>
      <c r="K1155" s="853"/>
      <c r="L1155" s="853"/>
      <c r="M1155" s="853"/>
      <c r="N1155" s="867"/>
    </row>
    <row r="1156" spans="3:23" ht="5.0999999999999996" customHeight="1" thickBot="1" x14ac:dyDescent="0.25">
      <c r="C1156" s="223"/>
      <c r="N1156" s="224"/>
    </row>
    <row r="1157" spans="3:23" ht="12.75" customHeight="1" x14ac:dyDescent="0.2">
      <c r="C1157" s="223"/>
      <c r="D1157" s="24"/>
      <c r="E1157" s="117"/>
      <c r="F1157" s="875" t="str">
        <f>Translations!$C$210</f>
        <v>Referencia a archivos externos (si procede)</v>
      </c>
      <c r="G1157" s="875"/>
      <c r="H1157" s="875"/>
      <c r="I1157" s="875"/>
      <c r="J1157" s="875"/>
      <c r="K1157" s="826"/>
      <c r="L1157" s="826"/>
      <c r="M1157" s="826"/>
      <c r="N1157" s="826"/>
      <c r="W1157" s="265" t="s">
        <v>163</v>
      </c>
    </row>
    <row r="1158" spans="3:23" ht="5.0999999999999996" customHeight="1" x14ac:dyDescent="0.2">
      <c r="C1158" s="223"/>
      <c r="D1158" s="24"/>
      <c r="N1158" s="224"/>
      <c r="W1158" s="252"/>
    </row>
    <row r="1159" spans="3:23" ht="12.75" customHeight="1" x14ac:dyDescent="0.2">
      <c r="C1159" s="223"/>
      <c r="D1159" s="24" t="s">
        <v>33</v>
      </c>
      <c r="E1159" s="865" t="str">
        <f>Translations!$C$258</f>
        <v>¿Se ha seguido el orden jerárquico?</v>
      </c>
      <c r="F1159" s="865"/>
      <c r="G1159" s="865"/>
      <c r="H1159" s="866"/>
      <c r="I1159" s="259"/>
      <c r="J1159" s="255" t="str">
        <f>Translations!$C$259</f>
        <v xml:space="preserve"> De no ser así, ¿cuál ha sido el motivo?</v>
      </c>
      <c r="K1159" s="852"/>
      <c r="L1159" s="853"/>
      <c r="M1159" s="853"/>
      <c r="N1159" s="867"/>
      <c r="W1159" s="257" t="b">
        <f>AND(I1159&lt;&gt;"",I1159=TRUE)</f>
        <v>0</v>
      </c>
    </row>
    <row r="1160" spans="3:23" ht="5.0999999999999996" customHeight="1" x14ac:dyDescent="0.2">
      <c r="C1160" s="223"/>
      <c r="E1160" s="408"/>
      <c r="F1160" s="408"/>
      <c r="G1160" s="408"/>
      <c r="H1160" s="408"/>
      <c r="I1160" s="408"/>
      <c r="J1160" s="408"/>
      <c r="K1160" s="408"/>
      <c r="L1160" s="408"/>
      <c r="M1160" s="408"/>
      <c r="N1160" s="469"/>
      <c r="W1160" s="252"/>
    </row>
    <row r="1161" spans="3:23" ht="12.75" customHeight="1" x14ac:dyDescent="0.2">
      <c r="C1161" s="223"/>
      <c r="D1161" s="24"/>
      <c r="E1161" s="24"/>
      <c r="F1161" s="640" t="str">
        <f>Translations!$C$264</f>
        <v>Más detalles sobre cualquier posible divergencia con respecto a la jerarquía establecida</v>
      </c>
      <c r="G1161" s="640"/>
      <c r="H1161" s="640"/>
      <c r="I1161" s="640"/>
      <c r="J1161" s="640"/>
      <c r="K1161" s="640"/>
      <c r="L1161" s="640"/>
      <c r="M1161" s="640"/>
      <c r="N1161" s="921"/>
      <c r="W1161" s="252"/>
    </row>
    <row r="1162" spans="3:23" ht="25.5" customHeight="1" thickBot="1" x14ac:dyDescent="0.25">
      <c r="C1162" s="223"/>
      <c r="E1162" s="24"/>
      <c r="F1162" s="963"/>
      <c r="G1162" s="964"/>
      <c r="H1162" s="964"/>
      <c r="I1162" s="964"/>
      <c r="J1162" s="964"/>
      <c r="K1162" s="964"/>
      <c r="L1162" s="964"/>
      <c r="M1162" s="964"/>
      <c r="N1162" s="965"/>
      <c r="W1162" s="267" t="b">
        <f>W1159</f>
        <v>0</v>
      </c>
    </row>
    <row r="1163" spans="3:23" ht="5.0999999999999996" customHeight="1" x14ac:dyDescent="0.2">
      <c r="C1163" s="223"/>
      <c r="D1163" s="24"/>
      <c r="N1163" s="224"/>
    </row>
    <row r="1164" spans="3:23" ht="12.75" customHeight="1" x14ac:dyDescent="0.2">
      <c r="C1164" s="223"/>
      <c r="D1164" s="24" t="s">
        <v>34</v>
      </c>
      <c r="E1164" s="966" t="str">
        <f>Translations!$C$828</f>
        <v>Descripción de la metodología para el seguimiento de los productos y mercancías producidos</v>
      </c>
      <c r="F1164" s="966"/>
      <c r="G1164" s="966"/>
      <c r="H1164" s="966"/>
      <c r="I1164" s="966"/>
      <c r="J1164" s="966"/>
      <c r="K1164" s="966"/>
      <c r="L1164" s="966"/>
      <c r="M1164" s="966"/>
      <c r="N1164" s="967"/>
    </row>
    <row r="1165" spans="3:23" ht="5.0999999999999996" customHeight="1" x14ac:dyDescent="0.2">
      <c r="C1165" s="223"/>
      <c r="E1165" s="694"/>
      <c r="F1165" s="695"/>
      <c r="G1165" s="695"/>
      <c r="H1165" s="695"/>
      <c r="I1165" s="695"/>
      <c r="J1165" s="695"/>
      <c r="K1165" s="695"/>
      <c r="L1165" s="695"/>
      <c r="M1165" s="695"/>
      <c r="N1165" s="968"/>
    </row>
    <row r="1166" spans="3:23" ht="50.1" customHeight="1" x14ac:dyDescent="0.2">
      <c r="C1166" s="223"/>
      <c r="D1166" s="24"/>
      <c r="E1166" s="264"/>
      <c r="F1166" s="852"/>
      <c r="G1166" s="853"/>
      <c r="H1166" s="853"/>
      <c r="I1166" s="853"/>
      <c r="J1166" s="853"/>
      <c r="K1166" s="853"/>
      <c r="L1166" s="853"/>
      <c r="M1166" s="853"/>
      <c r="N1166" s="867"/>
    </row>
    <row r="1167" spans="3:23" ht="5.0999999999999996" customHeight="1" x14ac:dyDescent="0.2">
      <c r="C1167" s="223"/>
      <c r="N1167" s="224"/>
    </row>
    <row r="1168" spans="3:23" ht="5.0999999999999996" customHeight="1" x14ac:dyDescent="0.2">
      <c r="C1168" s="231"/>
      <c r="D1168" s="234"/>
      <c r="E1168" s="232"/>
      <c r="F1168" s="232"/>
      <c r="G1168" s="232"/>
      <c r="H1168" s="232"/>
      <c r="I1168" s="232"/>
      <c r="J1168" s="232"/>
      <c r="K1168" s="232"/>
      <c r="L1168" s="232"/>
      <c r="M1168" s="232"/>
      <c r="N1168" s="233"/>
    </row>
    <row r="1169" spans="1:23" s="19" customFormat="1" ht="14.25" customHeight="1" x14ac:dyDescent="0.2">
      <c r="A1169" s="17"/>
      <c r="B1169" s="35"/>
      <c r="C1169" s="223"/>
      <c r="D1169" s="15" t="s">
        <v>28</v>
      </c>
      <c r="E1169" s="764" t="str">
        <f>Translations!$C$322</f>
        <v>Consumo de electricidad pertinente</v>
      </c>
      <c r="F1169" s="764"/>
      <c r="G1169" s="764"/>
      <c r="H1169" s="764"/>
      <c r="I1169" s="764"/>
      <c r="J1169" s="764"/>
      <c r="K1169" s="764"/>
      <c r="L1169" s="764"/>
      <c r="M1169" s="764"/>
      <c r="N1169" s="969"/>
      <c r="O1169" s="35"/>
      <c r="P1169" s="21" t="s">
        <v>170</v>
      </c>
      <c r="Q1169" s="370" t="str">
        <f>"#"&amp;ADDRESS(ROW(D1254),COLUMN(D1254))</f>
        <v>#$D$1254</v>
      </c>
      <c r="R1169" s="22"/>
      <c r="S1169" s="22"/>
      <c r="T1169" s="17"/>
      <c r="U1169" s="17"/>
      <c r="V1169" s="244"/>
      <c r="W1169" s="244"/>
    </row>
    <row r="1170" spans="1:23" ht="12.75" customHeight="1" thickBot="1" x14ac:dyDescent="0.25">
      <c r="C1170" s="223"/>
      <c r="D1170" s="24" t="s">
        <v>32</v>
      </c>
      <c r="E1170" s="843" t="str">
        <f>Translations!$C$249</f>
        <v>Información sobre la metodología empleada</v>
      </c>
      <c r="F1170" s="843"/>
      <c r="G1170" s="843"/>
      <c r="H1170" s="843"/>
      <c r="I1170" s="843"/>
      <c r="J1170" s="843"/>
      <c r="K1170" s="843"/>
      <c r="L1170" s="843"/>
      <c r="M1170" s="843"/>
      <c r="N1170" s="949"/>
      <c r="T1170" s="17"/>
    </row>
    <row r="1171" spans="1:23" ht="25.5" customHeight="1" thickBot="1" x14ac:dyDescent="0.25">
      <c r="B1171" s="243"/>
      <c r="C1171" s="223"/>
      <c r="E1171" s="24"/>
      <c r="I1171" s="844" t="str">
        <f>Translations!$C$254</f>
        <v>Fuente de datos</v>
      </c>
      <c r="J1171" s="844"/>
      <c r="K1171" s="844" t="str">
        <f>Translations!$C$255</f>
        <v>Otra fuente de datos (si procede)</v>
      </c>
      <c r="L1171" s="844"/>
      <c r="M1171" s="844" t="str">
        <f>Translations!$C$255</f>
        <v>Otra fuente de datos (si procede)</v>
      </c>
      <c r="N1171" s="844"/>
      <c r="S1171" s="265" t="s">
        <v>1145</v>
      </c>
      <c r="W1171" s="265" t="s">
        <v>163</v>
      </c>
    </row>
    <row r="1172" spans="1:23" ht="12.75" customHeight="1" x14ac:dyDescent="0.2">
      <c r="B1172" s="243"/>
      <c r="C1172" s="223"/>
      <c r="E1172" s="24" t="s">
        <v>302</v>
      </c>
      <c r="F1172" s="850" t="str">
        <f>Translations!$C$322</f>
        <v>Consumo de electricidad pertinente</v>
      </c>
      <c r="G1172" s="850"/>
      <c r="H1172" s="851"/>
      <c r="I1172" s="909"/>
      <c r="J1172" s="909"/>
      <c r="K1172" s="891"/>
      <c r="L1172" s="891"/>
      <c r="M1172" s="891"/>
      <c r="N1172" s="891"/>
      <c r="S1172" s="251" t="b">
        <f>IF(I1128&lt;&gt;"",IF(INDEX(EUconst_BMlistElExchangability,MATCH(I1128,EUconst_BMlistNames,0))=TRUE,FALSE,TRUE),FALSE)</f>
        <v>0</v>
      </c>
      <c r="W1172" s="428"/>
    </row>
    <row r="1173" spans="1:23" ht="5.0999999999999996" customHeight="1" x14ac:dyDescent="0.2">
      <c r="B1173" s="243"/>
      <c r="C1173" s="223"/>
      <c r="D1173" s="24"/>
      <c r="N1173" s="224"/>
      <c r="S1173" s="252"/>
      <c r="W1173" s="252"/>
    </row>
    <row r="1174" spans="1:23" ht="12.75" customHeight="1" x14ac:dyDescent="0.2">
      <c r="B1174" s="243"/>
      <c r="C1174" s="223"/>
      <c r="D1174" s="24"/>
      <c r="E1174" s="117" t="s">
        <v>303</v>
      </c>
      <c r="F1174" s="640" t="str">
        <f>Translations!$C$257</f>
        <v>Descripción de la metodología aplicada</v>
      </c>
      <c r="G1174" s="640"/>
      <c r="H1174" s="640"/>
      <c r="I1174" s="640"/>
      <c r="J1174" s="640"/>
      <c r="K1174" s="640"/>
      <c r="L1174" s="640"/>
      <c r="M1174" s="640"/>
      <c r="N1174" s="921"/>
      <c r="S1174" s="252"/>
      <c r="W1174" s="252"/>
    </row>
    <row r="1175" spans="1:23" ht="5.0999999999999996" customHeight="1" x14ac:dyDescent="0.2">
      <c r="B1175" s="243"/>
      <c r="C1175" s="223"/>
      <c r="E1175" s="36"/>
      <c r="F1175" s="453"/>
      <c r="G1175" s="454"/>
      <c r="H1175" s="454"/>
      <c r="I1175" s="454"/>
      <c r="J1175" s="454"/>
      <c r="K1175" s="454"/>
      <c r="L1175" s="454"/>
      <c r="M1175" s="454"/>
      <c r="N1175" s="464"/>
      <c r="S1175" s="252"/>
      <c r="W1175" s="252"/>
    </row>
    <row r="1176" spans="1:23" ht="12.75" customHeight="1" x14ac:dyDescent="0.2">
      <c r="B1176" s="243"/>
      <c r="C1176" s="223"/>
      <c r="D1176" s="24"/>
      <c r="E1176" s="117"/>
      <c r="F1176" s="913" t="str">
        <f>IF(AND(I1128&lt;&gt;"",J1169=""),HYPERLINK("#" &amp; Q1176,EUConst_MsgDescription),"")</f>
        <v/>
      </c>
      <c r="G1176" s="887"/>
      <c r="H1176" s="887"/>
      <c r="I1176" s="887"/>
      <c r="J1176" s="887"/>
      <c r="K1176" s="887"/>
      <c r="L1176" s="887"/>
      <c r="M1176" s="887"/>
      <c r="N1176" s="888"/>
      <c r="P1176" s="21" t="s">
        <v>170</v>
      </c>
      <c r="Q1176" s="370" t="str">
        <f>"#"&amp;ADDRESS(ROW($C$10),COLUMN($C$10))</f>
        <v>#$C$10</v>
      </c>
      <c r="S1176" s="252"/>
      <c r="W1176" s="252"/>
    </row>
    <row r="1177" spans="1:23" ht="5.0999999999999996" customHeight="1" x14ac:dyDescent="0.2">
      <c r="B1177" s="243"/>
      <c r="C1177" s="223"/>
      <c r="D1177" s="24"/>
      <c r="E1177" s="23"/>
      <c r="F1177" s="922"/>
      <c r="G1177" s="922"/>
      <c r="H1177" s="922"/>
      <c r="I1177" s="922"/>
      <c r="J1177" s="922"/>
      <c r="K1177" s="922"/>
      <c r="L1177" s="922"/>
      <c r="M1177" s="922"/>
      <c r="N1177" s="923"/>
      <c r="S1177" s="252"/>
      <c r="W1177" s="252"/>
    </row>
    <row r="1178" spans="1:23" ht="50.1" customHeight="1" x14ac:dyDescent="0.2">
      <c r="B1178" s="243"/>
      <c r="C1178" s="223"/>
      <c r="D1178" s="23"/>
      <c r="E1178" s="264"/>
      <c r="F1178" s="924"/>
      <c r="G1178" s="925"/>
      <c r="H1178" s="925"/>
      <c r="I1178" s="925"/>
      <c r="J1178" s="925"/>
      <c r="K1178" s="925"/>
      <c r="L1178" s="925"/>
      <c r="M1178" s="925"/>
      <c r="N1178" s="926"/>
      <c r="S1178" s="251" t="b">
        <f>S1172</f>
        <v>0</v>
      </c>
      <c r="W1178" s="251"/>
    </row>
    <row r="1179" spans="1:23" ht="5.0999999999999996" customHeight="1" x14ac:dyDescent="0.2">
      <c r="B1179" s="243"/>
      <c r="C1179" s="223"/>
      <c r="D1179" s="24"/>
      <c r="N1179" s="224"/>
      <c r="S1179" s="252"/>
      <c r="W1179" s="252"/>
    </row>
    <row r="1180" spans="1:23" ht="12.75" customHeight="1" x14ac:dyDescent="0.2">
      <c r="B1180" s="243"/>
      <c r="C1180" s="223"/>
      <c r="D1180" s="24"/>
      <c r="E1180" s="117"/>
      <c r="F1180" s="875" t="str">
        <f>Translations!$C$210</f>
        <v>Referencia a archivos externos (si procede)</v>
      </c>
      <c r="G1180" s="875"/>
      <c r="H1180" s="875"/>
      <c r="I1180" s="875"/>
      <c r="J1180" s="875"/>
      <c r="K1180" s="826"/>
      <c r="L1180" s="826"/>
      <c r="M1180" s="826"/>
      <c r="N1180" s="826"/>
      <c r="S1180" s="252"/>
      <c r="W1180" s="251"/>
    </row>
    <row r="1181" spans="1:23" ht="5.0999999999999996" customHeight="1" x14ac:dyDescent="0.2">
      <c r="B1181" s="243"/>
      <c r="C1181" s="223"/>
      <c r="D1181" s="24"/>
      <c r="N1181" s="224"/>
      <c r="S1181" s="252"/>
      <c r="W1181" s="252"/>
    </row>
    <row r="1182" spans="1:23" ht="12.75" customHeight="1" x14ac:dyDescent="0.2">
      <c r="B1182" s="243"/>
      <c r="C1182" s="223"/>
      <c r="D1182" s="24" t="s">
        <v>33</v>
      </c>
      <c r="E1182" s="865" t="str">
        <f>Translations!$C$258</f>
        <v>¿Se ha seguido el orden jerárquico?</v>
      </c>
      <c r="F1182" s="865"/>
      <c r="G1182" s="865"/>
      <c r="H1182" s="866"/>
      <c r="I1182" s="259"/>
      <c r="J1182" s="255" t="str">
        <f>Translations!$C$259</f>
        <v xml:space="preserve"> De no ser así, ¿cuál ha sido el motivo?</v>
      </c>
      <c r="K1182" s="852"/>
      <c r="L1182" s="853"/>
      <c r="M1182" s="853"/>
      <c r="N1182" s="867"/>
      <c r="S1182" s="251" t="b">
        <f>S1178</f>
        <v>0</v>
      </c>
      <c r="W1182" s="257" t="b">
        <f>OR(W1180,AND(I1182&lt;&gt;"",I1182=TRUE))</f>
        <v>0</v>
      </c>
    </row>
    <row r="1183" spans="1:23" ht="12.75" customHeight="1" x14ac:dyDescent="0.2">
      <c r="B1183" s="243"/>
      <c r="C1183" s="223"/>
      <c r="D1183" s="24"/>
      <c r="E1183" s="36" t="s">
        <v>139</v>
      </c>
      <c r="F1183" s="839" t="str">
        <f>Translations!$C$263</f>
        <v>Costes excesivos: usar mejores fuentes de datos supondría unos costes excesivos.</v>
      </c>
      <c r="G1183" s="842"/>
      <c r="H1183" s="842"/>
      <c r="I1183" s="842"/>
      <c r="J1183" s="842"/>
      <c r="K1183" s="842"/>
      <c r="L1183" s="842"/>
      <c r="M1183" s="842"/>
      <c r="N1183" s="927"/>
      <c r="S1183" s="252"/>
      <c r="W1183" s="252"/>
    </row>
    <row r="1184" spans="1:23" ht="5.0999999999999996" customHeight="1" x14ac:dyDescent="0.2">
      <c r="B1184" s="243"/>
      <c r="C1184" s="223"/>
      <c r="E1184" s="408"/>
      <c r="F1184" s="408"/>
      <c r="G1184" s="408"/>
      <c r="H1184" s="408"/>
      <c r="I1184" s="408"/>
      <c r="J1184" s="408"/>
      <c r="K1184" s="408"/>
      <c r="L1184" s="408"/>
      <c r="M1184" s="408"/>
      <c r="N1184" s="469"/>
      <c r="S1184" s="252"/>
      <c r="W1184" s="252"/>
    </row>
    <row r="1185" spans="2:23" ht="12.75" customHeight="1" x14ac:dyDescent="0.2">
      <c r="B1185" s="243"/>
      <c r="C1185" s="223"/>
      <c r="D1185" s="24"/>
      <c r="E1185" s="24"/>
      <c r="F1185" s="640" t="str">
        <f>Translations!$C$264</f>
        <v>Más detalles sobre cualquier posible divergencia con respecto a la jerarquía establecida</v>
      </c>
      <c r="G1185" s="640"/>
      <c r="H1185" s="640"/>
      <c r="I1185" s="640"/>
      <c r="J1185" s="640"/>
      <c r="K1185" s="640"/>
      <c r="L1185" s="640"/>
      <c r="M1185" s="640"/>
      <c r="N1185" s="921"/>
      <c r="S1185" s="252"/>
      <c r="W1185" s="252"/>
    </row>
    <row r="1186" spans="2:23" ht="25.5" customHeight="1" thickBot="1" x14ac:dyDescent="0.25">
      <c r="B1186" s="243"/>
      <c r="C1186" s="223"/>
      <c r="E1186" s="24"/>
      <c r="F1186" s="872"/>
      <c r="G1186" s="873"/>
      <c r="H1186" s="873"/>
      <c r="I1186" s="873"/>
      <c r="J1186" s="873"/>
      <c r="K1186" s="873"/>
      <c r="L1186" s="873"/>
      <c r="M1186" s="873"/>
      <c r="N1186" s="874"/>
      <c r="S1186" s="272" t="b">
        <f>S1182</f>
        <v>0</v>
      </c>
      <c r="W1186" s="267" t="b">
        <f>W1182</f>
        <v>0</v>
      </c>
    </row>
    <row r="1187" spans="2:23" ht="5.0999999999999996" customHeight="1" x14ac:dyDescent="0.2">
      <c r="B1187" s="243"/>
      <c r="C1187" s="223"/>
      <c r="N1187" s="224"/>
    </row>
    <row r="1188" spans="2:23" ht="5.0999999999999996" customHeight="1" x14ac:dyDescent="0.2">
      <c r="B1188" s="243"/>
      <c r="C1188" s="231"/>
      <c r="D1188" s="234"/>
      <c r="E1188" s="232"/>
      <c r="F1188" s="232"/>
      <c r="G1188" s="232"/>
      <c r="H1188" s="232"/>
      <c r="I1188" s="232"/>
      <c r="J1188" s="232"/>
      <c r="K1188" s="232"/>
      <c r="L1188" s="232"/>
      <c r="M1188" s="232"/>
      <c r="N1188" s="233"/>
    </row>
    <row r="1189" spans="2:23" ht="12.75" customHeight="1" x14ac:dyDescent="0.2">
      <c r="B1189" s="243"/>
      <c r="C1189" s="343"/>
      <c r="D1189" s="33" t="s">
        <v>29</v>
      </c>
      <c r="E1189" s="928" t="str">
        <f>Translations!$C$324</f>
        <v>¿Se importan los flujos de calor medible a partir de instalaciones o entidades no incluidas en el comercio de derechos de emisión de la UE?</v>
      </c>
      <c r="F1189" s="928"/>
      <c r="G1189" s="928"/>
      <c r="H1189" s="928"/>
      <c r="I1189" s="928"/>
      <c r="J1189" s="928"/>
      <c r="K1189" s="928"/>
      <c r="L1189" s="928"/>
      <c r="M1189" s="912"/>
      <c r="N1189" s="912"/>
      <c r="R1189" s="253"/>
    </row>
    <row r="1190" spans="2:23" ht="5.0999999999999996" customHeight="1" x14ac:dyDescent="0.2">
      <c r="B1190" s="243"/>
      <c r="C1190" s="343"/>
      <c r="D1190" s="19"/>
      <c r="E1190" s="465"/>
      <c r="F1190" s="465"/>
      <c r="G1190" s="465"/>
      <c r="H1190" s="465"/>
      <c r="I1190" s="465"/>
      <c r="J1190" s="465"/>
      <c r="K1190" s="465"/>
      <c r="L1190" s="465"/>
      <c r="M1190" s="465"/>
      <c r="N1190" s="473"/>
      <c r="R1190" s="253"/>
    </row>
    <row r="1191" spans="2:23" ht="12.75" customHeight="1" x14ac:dyDescent="0.2">
      <c r="B1191" s="243"/>
      <c r="C1191" s="343"/>
      <c r="D1191" s="19"/>
      <c r="E1191" s="19"/>
      <c r="F1191" s="929" t="str">
        <f>Translations!$C$257</f>
        <v>Descripción de la metodología aplicada</v>
      </c>
      <c r="G1191" s="929"/>
      <c r="H1191" s="929"/>
      <c r="I1191" s="929"/>
      <c r="J1191" s="929"/>
      <c r="K1191" s="929"/>
      <c r="L1191" s="929"/>
      <c r="M1191" s="929"/>
      <c r="N1191" s="930"/>
      <c r="R1191" s="253"/>
    </row>
    <row r="1192" spans="2:23" ht="5.0999999999999996" customHeight="1" thickBot="1" x14ac:dyDescent="0.25">
      <c r="B1192" s="243"/>
      <c r="C1192" s="343"/>
      <c r="D1192" s="19"/>
      <c r="E1192" s="36"/>
      <c r="F1192" s="345"/>
      <c r="G1192" s="346"/>
      <c r="H1192" s="346"/>
      <c r="I1192" s="346"/>
      <c r="J1192" s="346"/>
      <c r="K1192" s="346"/>
      <c r="L1192" s="346"/>
      <c r="M1192" s="346"/>
      <c r="N1192" s="347"/>
    </row>
    <row r="1193" spans="2:23" ht="12.75" customHeight="1" x14ac:dyDescent="0.2">
      <c r="B1193" s="243"/>
      <c r="C1193" s="343"/>
      <c r="D1193" s="344"/>
      <c r="E1193" s="348"/>
      <c r="F1193" s="913" t="str">
        <f>IF(I1128&lt;&gt;"",HYPERLINK("#" &amp; Q1193,EUConst_MsgDescription),"")</f>
        <v/>
      </c>
      <c r="G1193" s="887"/>
      <c r="H1193" s="887"/>
      <c r="I1193" s="887"/>
      <c r="J1193" s="887"/>
      <c r="K1193" s="887"/>
      <c r="L1193" s="887"/>
      <c r="M1193" s="887"/>
      <c r="N1193" s="888"/>
      <c r="P1193" s="21" t="s">
        <v>170</v>
      </c>
      <c r="Q1193" s="370" t="str">
        <f>"#"&amp;ADDRESS(ROW($C$10),COLUMN($C$10))</f>
        <v>#$C$10</v>
      </c>
      <c r="W1193" s="265" t="s">
        <v>163</v>
      </c>
    </row>
    <row r="1194" spans="2:23" ht="5.0999999999999996" customHeight="1" thickBot="1" x14ac:dyDescent="0.25">
      <c r="B1194" s="243"/>
      <c r="C1194" s="343"/>
      <c r="D1194" s="344"/>
      <c r="E1194" s="348"/>
      <c r="F1194" s="960"/>
      <c r="G1194" s="961"/>
      <c r="H1194" s="961"/>
      <c r="I1194" s="961"/>
      <c r="J1194" s="961"/>
      <c r="K1194" s="961"/>
      <c r="L1194" s="961"/>
      <c r="M1194" s="961"/>
      <c r="N1194" s="962"/>
      <c r="P1194" s="21"/>
      <c r="W1194" s="252"/>
    </row>
    <row r="1195" spans="2:23" ht="50.1" customHeight="1" thickBot="1" x14ac:dyDescent="0.25">
      <c r="B1195" s="243"/>
      <c r="C1195" s="343"/>
      <c r="D1195" s="19"/>
      <c r="E1195" s="19"/>
      <c r="F1195" s="872"/>
      <c r="G1195" s="873"/>
      <c r="H1195" s="873"/>
      <c r="I1195" s="873"/>
      <c r="J1195" s="873"/>
      <c r="K1195" s="873"/>
      <c r="L1195" s="873"/>
      <c r="M1195" s="873"/>
      <c r="N1195" s="874"/>
      <c r="R1195" s="253"/>
      <c r="V1195" s="253"/>
      <c r="W1195" s="376" t="b">
        <f>OR(W1189,AND(M1189&lt;&gt;"",M1189=FALSE))</f>
        <v>0</v>
      </c>
    </row>
    <row r="1196" spans="2:23" ht="5.0999999999999996" customHeight="1" x14ac:dyDescent="0.2">
      <c r="B1196" s="243"/>
      <c r="C1196" s="343"/>
      <c r="D1196" s="344"/>
      <c r="E1196" s="349"/>
      <c r="F1196" s="466"/>
      <c r="G1196" s="466"/>
      <c r="H1196" s="466"/>
      <c r="I1196" s="466"/>
      <c r="J1196" s="466"/>
      <c r="K1196" s="466"/>
      <c r="L1196" s="466"/>
      <c r="M1196" s="466"/>
      <c r="N1196" s="350"/>
      <c r="R1196" s="253"/>
    </row>
    <row r="1197" spans="2:23" ht="12.75" customHeight="1" x14ac:dyDescent="0.2">
      <c r="B1197" s="243"/>
      <c r="C1197" s="351"/>
      <c r="D1197" s="352"/>
      <c r="E1197" s="352"/>
      <c r="F1197" s="352"/>
      <c r="G1197" s="352"/>
      <c r="H1197" s="352"/>
      <c r="I1197" s="352"/>
      <c r="J1197" s="352"/>
      <c r="K1197" s="352"/>
      <c r="L1197" s="352"/>
      <c r="M1197" s="352"/>
      <c r="N1197" s="353"/>
    </row>
    <row r="1198" spans="2:23" ht="15" customHeight="1" x14ac:dyDescent="0.2">
      <c r="B1198" s="243"/>
      <c r="C1198" s="317"/>
      <c r="D1198" s="950" t="str">
        <f>Translations!$C$329</f>
        <v>Datos necesarios para determinar la actualización de los parámetros de referencia con arreglo al artículo 10 bis, apartado 2, de la Directiva</v>
      </c>
      <c r="E1198" s="951"/>
      <c r="F1198" s="951"/>
      <c r="G1198" s="951"/>
      <c r="H1198" s="951"/>
      <c r="I1198" s="951"/>
      <c r="J1198" s="951"/>
      <c r="K1198" s="951"/>
      <c r="L1198" s="951"/>
      <c r="M1198" s="951"/>
      <c r="N1198" s="952"/>
    </row>
    <row r="1199" spans="2:23" ht="5.0999999999999996" customHeight="1" x14ac:dyDescent="0.2">
      <c r="B1199" s="243"/>
      <c r="C1199" s="317"/>
      <c r="D1199" s="318"/>
      <c r="E1199" s="318"/>
      <c r="F1199" s="318"/>
      <c r="G1199" s="318"/>
      <c r="H1199" s="318"/>
      <c r="I1199" s="318"/>
      <c r="J1199" s="318"/>
      <c r="K1199" s="318"/>
      <c r="L1199" s="318"/>
      <c r="M1199" s="318"/>
      <c r="N1199" s="319"/>
    </row>
    <row r="1200" spans="2:23" ht="12.75" customHeight="1" x14ac:dyDescent="0.2">
      <c r="B1200" s="243"/>
      <c r="C1200" s="317"/>
      <c r="D1200" s="320" t="s">
        <v>30</v>
      </c>
      <c r="E1200" s="958" t="str">
        <f>Translations!$C$330</f>
        <v>Emisiones directamente atribuibles</v>
      </c>
      <c r="F1200" s="958"/>
      <c r="G1200" s="958"/>
      <c r="H1200" s="958"/>
      <c r="I1200" s="958"/>
      <c r="J1200" s="958"/>
      <c r="K1200" s="958"/>
      <c r="L1200" s="958"/>
      <c r="M1200" s="958"/>
      <c r="N1200" s="959"/>
    </row>
    <row r="1201" spans="2:23" ht="12.75" customHeight="1" x14ac:dyDescent="0.2">
      <c r="B1201" s="243"/>
      <c r="C1201" s="317"/>
      <c r="D1201" s="321" t="s">
        <v>32</v>
      </c>
      <c r="E1201" s="906" t="str">
        <f>Translations!$C$331</f>
        <v>Atribución de emisiones directamente atribuibles</v>
      </c>
      <c r="F1201" s="906"/>
      <c r="G1201" s="906"/>
      <c r="H1201" s="906"/>
      <c r="I1201" s="906"/>
      <c r="J1201" s="906"/>
      <c r="K1201" s="906"/>
      <c r="L1201" s="906"/>
      <c r="M1201" s="906"/>
      <c r="N1201" s="907"/>
      <c r="T1201" s="17"/>
    </row>
    <row r="1202" spans="2:23" ht="5.0999999999999996" customHeight="1" x14ac:dyDescent="0.2">
      <c r="B1202" s="243"/>
      <c r="C1202" s="317"/>
      <c r="D1202" s="318"/>
      <c r="E1202" s="917"/>
      <c r="F1202" s="918"/>
      <c r="G1202" s="918"/>
      <c r="H1202" s="918"/>
      <c r="I1202" s="918"/>
      <c r="J1202" s="918"/>
      <c r="K1202" s="918"/>
      <c r="L1202" s="918"/>
      <c r="M1202" s="918"/>
      <c r="N1202" s="919"/>
    </row>
    <row r="1203" spans="2:23" ht="12.75" customHeight="1" x14ac:dyDescent="0.2">
      <c r="B1203" s="243"/>
      <c r="C1203" s="317"/>
      <c r="D1203" s="321"/>
      <c r="E1203" s="323"/>
      <c r="F1203" s="913" t="str">
        <f>IF(I1128&lt;&gt;"",HYPERLINK("#" &amp; Q1203,EUConst_MsgDescription),"")</f>
        <v/>
      </c>
      <c r="G1203" s="887"/>
      <c r="H1203" s="887"/>
      <c r="I1203" s="887"/>
      <c r="J1203" s="887"/>
      <c r="K1203" s="887"/>
      <c r="L1203" s="887"/>
      <c r="M1203" s="887"/>
      <c r="N1203" s="888"/>
      <c r="P1203" s="21" t="s">
        <v>170</v>
      </c>
      <c r="Q1203" s="370" t="str">
        <f>"#"&amp;ADDRESS(ROW($C$10),COLUMN($C$10))</f>
        <v>#$C$10</v>
      </c>
    </row>
    <row r="1204" spans="2:23" ht="5.0999999999999996" customHeight="1" x14ac:dyDescent="0.2">
      <c r="B1204" s="243"/>
      <c r="C1204" s="317"/>
      <c r="D1204" s="321"/>
      <c r="E1204" s="324"/>
      <c r="F1204" s="914"/>
      <c r="G1204" s="914"/>
      <c r="H1204" s="914"/>
      <c r="I1204" s="914"/>
      <c r="J1204" s="914"/>
      <c r="K1204" s="914"/>
      <c r="L1204" s="914"/>
      <c r="M1204" s="914"/>
      <c r="N1204" s="915"/>
    </row>
    <row r="1205" spans="2:23" ht="50.1" customHeight="1" x14ac:dyDescent="0.2">
      <c r="B1205" s="243"/>
      <c r="C1205" s="317"/>
      <c r="D1205" s="318"/>
      <c r="E1205" s="318"/>
      <c r="F1205" s="852"/>
      <c r="G1205" s="853"/>
      <c r="H1205" s="853"/>
      <c r="I1205" s="853"/>
      <c r="J1205" s="853"/>
      <c r="K1205" s="853"/>
      <c r="L1205" s="853"/>
      <c r="M1205" s="853"/>
      <c r="N1205" s="867"/>
    </row>
    <row r="1206" spans="2:23" ht="5.0999999999999996" customHeight="1" x14ac:dyDescent="0.2">
      <c r="B1206" s="243"/>
      <c r="C1206" s="317"/>
      <c r="D1206" s="318"/>
      <c r="E1206" s="318"/>
      <c r="F1206" s="318"/>
      <c r="G1206" s="318"/>
      <c r="H1206" s="318"/>
      <c r="I1206" s="318"/>
      <c r="J1206" s="318"/>
      <c r="K1206" s="318"/>
      <c r="L1206" s="318"/>
      <c r="M1206" s="318"/>
      <c r="N1206" s="319"/>
    </row>
    <row r="1207" spans="2:23" ht="12.75" customHeight="1" x14ac:dyDescent="0.2">
      <c r="B1207" s="243"/>
      <c r="C1207" s="317"/>
      <c r="D1207" s="318"/>
      <c r="E1207" s="318"/>
      <c r="F1207" s="916" t="str">
        <f>Translations!$C$210</f>
        <v>Referencia a archivos externos (si procede)</v>
      </c>
      <c r="G1207" s="916"/>
      <c r="H1207" s="916"/>
      <c r="I1207" s="916"/>
      <c r="J1207" s="916"/>
      <c r="K1207" s="826"/>
      <c r="L1207" s="826"/>
      <c r="M1207" s="826"/>
      <c r="N1207" s="826"/>
    </row>
    <row r="1208" spans="2:23" ht="5.0999999999999996" customHeight="1" x14ac:dyDescent="0.2">
      <c r="B1208" s="243"/>
      <c r="C1208" s="317"/>
      <c r="D1208" s="318"/>
      <c r="E1208" s="318"/>
      <c r="F1208" s="325"/>
      <c r="G1208" s="325"/>
      <c r="H1208" s="325"/>
      <c r="I1208" s="325"/>
      <c r="J1208" s="325"/>
      <c r="K1208" s="325"/>
      <c r="L1208" s="325"/>
      <c r="M1208" s="325"/>
      <c r="N1208" s="326"/>
    </row>
    <row r="1209" spans="2:23" ht="12.75" customHeight="1" x14ac:dyDescent="0.2">
      <c r="B1209" s="243"/>
      <c r="C1209" s="317"/>
      <c r="D1209" s="321" t="s">
        <v>33</v>
      </c>
      <c r="E1209" s="906" t="str">
        <f>Translations!$C$337</f>
        <v>¿Hay otros flujos fuente internos que sean pertinentes?</v>
      </c>
      <c r="F1209" s="906"/>
      <c r="G1209" s="906"/>
      <c r="H1209" s="906"/>
      <c r="I1209" s="906"/>
      <c r="J1209" s="906"/>
      <c r="K1209" s="906"/>
      <c r="L1209" s="906"/>
      <c r="M1209" s="912"/>
      <c r="N1209" s="912"/>
      <c r="T1209" s="17"/>
    </row>
    <row r="1210" spans="2:23" ht="5.0999999999999996" customHeight="1" x14ac:dyDescent="0.2">
      <c r="B1210" s="243"/>
      <c r="C1210" s="317"/>
      <c r="D1210" s="321"/>
      <c r="E1210" s="322"/>
      <c r="F1210" s="917"/>
      <c r="G1210" s="917"/>
      <c r="H1210" s="917"/>
      <c r="I1210" s="917"/>
      <c r="J1210" s="917"/>
      <c r="K1210" s="917"/>
      <c r="L1210" s="917"/>
      <c r="M1210" s="917"/>
      <c r="N1210" s="948"/>
    </row>
    <row r="1211" spans="2:23" ht="25.5" customHeight="1" thickBot="1" x14ac:dyDescent="0.25">
      <c r="B1211" s="243"/>
      <c r="C1211" s="317"/>
      <c r="D1211" s="318"/>
      <c r="E1211" s="318"/>
      <c r="F1211" s="318"/>
      <c r="G1211" s="318"/>
      <c r="H1211" s="318"/>
      <c r="I1211" s="908" t="str">
        <f>Translations!$C$254</f>
        <v>Fuente de datos</v>
      </c>
      <c r="J1211" s="908"/>
      <c r="K1211" s="908" t="str">
        <f>Translations!$C$255</f>
        <v>Otra fuente de datos (si procede)</v>
      </c>
      <c r="L1211" s="908"/>
      <c r="M1211" s="908" t="str">
        <f>Translations!$C$255</f>
        <v>Otra fuente de datos (si procede)</v>
      </c>
      <c r="N1211" s="908"/>
      <c r="W1211" s="244" t="s">
        <v>163</v>
      </c>
    </row>
    <row r="1212" spans="2:23" ht="12.75" customHeight="1" x14ac:dyDescent="0.2">
      <c r="B1212" s="243"/>
      <c r="C1212" s="317"/>
      <c r="D1212" s="321"/>
      <c r="E1212" s="323" t="s">
        <v>302</v>
      </c>
      <c r="F1212" s="911" t="str">
        <f>Translations!$C$342</f>
        <v>Cantidades importadas o exportadas</v>
      </c>
      <c r="G1212" s="920"/>
      <c r="H1212" s="920"/>
      <c r="I1212" s="909"/>
      <c r="J1212" s="909"/>
      <c r="K1212" s="891"/>
      <c r="L1212" s="891"/>
      <c r="M1212" s="891"/>
      <c r="N1212" s="891"/>
      <c r="W1212" s="250" t="b">
        <f>AND(M1209&lt;&gt;"",M1209=FALSE)</f>
        <v>0</v>
      </c>
    </row>
    <row r="1213" spans="2:23" ht="12.75" customHeight="1" x14ac:dyDescent="0.2">
      <c r="B1213" s="243"/>
      <c r="C1213" s="317"/>
      <c r="D1213" s="321"/>
      <c r="E1213" s="323" t="s">
        <v>303</v>
      </c>
      <c r="F1213" s="911" t="str">
        <f>Translations!$C$256</f>
        <v>Contenido energético</v>
      </c>
      <c r="G1213" s="920"/>
      <c r="H1213" s="920"/>
      <c r="I1213" s="909"/>
      <c r="J1213" s="909"/>
      <c r="K1213" s="891"/>
      <c r="L1213" s="891"/>
      <c r="M1213" s="891"/>
      <c r="N1213" s="891"/>
      <c r="W1213" s="270" t="b">
        <f>W1212</f>
        <v>0</v>
      </c>
    </row>
    <row r="1214" spans="2:23" ht="12.75" customHeight="1" x14ac:dyDescent="0.2">
      <c r="B1214" s="243"/>
      <c r="C1214" s="317"/>
      <c r="D1214" s="321"/>
      <c r="E1214" s="323" t="s">
        <v>304</v>
      </c>
      <c r="F1214" s="910" t="str">
        <f>Translations!$C$343</f>
        <v>Factor de emisión o contenido de carbono</v>
      </c>
      <c r="G1214" s="910"/>
      <c r="H1214" s="911"/>
      <c r="I1214" s="852"/>
      <c r="J1214" s="867"/>
      <c r="K1214" s="854"/>
      <c r="L1214" s="871"/>
      <c r="M1214" s="854"/>
      <c r="N1214" s="871"/>
      <c r="W1214" s="270" t="b">
        <f>W1213</f>
        <v>0</v>
      </c>
    </row>
    <row r="1215" spans="2:23" ht="12.75" customHeight="1" x14ac:dyDescent="0.2">
      <c r="B1215" s="243"/>
      <c r="C1215" s="317"/>
      <c r="D1215" s="321"/>
      <c r="E1215" s="323" t="s">
        <v>305</v>
      </c>
      <c r="F1215" s="910" t="str">
        <f>Translations!$C$344</f>
        <v>Contenido de biomasa</v>
      </c>
      <c r="G1215" s="910"/>
      <c r="H1215" s="911"/>
      <c r="I1215" s="852"/>
      <c r="J1215" s="867"/>
      <c r="K1215" s="854"/>
      <c r="L1215" s="871"/>
      <c r="M1215" s="854"/>
      <c r="N1215" s="871"/>
      <c r="W1215" s="270" t="b">
        <f>W1214</f>
        <v>0</v>
      </c>
    </row>
    <row r="1216" spans="2:23" ht="5.0999999999999996" customHeight="1" x14ac:dyDescent="0.2">
      <c r="B1216" s="243"/>
      <c r="C1216" s="317"/>
      <c r="D1216" s="321"/>
      <c r="E1216" s="318"/>
      <c r="F1216" s="318"/>
      <c r="G1216" s="318"/>
      <c r="H1216" s="318"/>
      <c r="I1216" s="318"/>
      <c r="J1216" s="318"/>
      <c r="K1216" s="318"/>
      <c r="L1216" s="318"/>
      <c r="M1216" s="318"/>
      <c r="N1216" s="319"/>
      <c r="W1216" s="252"/>
    </row>
    <row r="1217" spans="1:23" ht="12.75" customHeight="1" x14ac:dyDescent="0.2">
      <c r="B1217" s="243"/>
      <c r="C1217" s="317"/>
      <c r="D1217" s="321"/>
      <c r="E1217" s="323" t="s">
        <v>306</v>
      </c>
      <c r="F1217" s="904" t="str">
        <f>Translations!$C$257</f>
        <v>Descripción de la metodología aplicada</v>
      </c>
      <c r="G1217" s="904"/>
      <c r="H1217" s="904"/>
      <c r="I1217" s="904"/>
      <c r="J1217" s="904"/>
      <c r="K1217" s="904"/>
      <c r="L1217" s="904"/>
      <c r="M1217" s="904"/>
      <c r="N1217" s="905"/>
      <c r="W1217" s="252"/>
    </row>
    <row r="1218" spans="1:23" ht="5.0999999999999996" customHeight="1" x14ac:dyDescent="0.2">
      <c r="B1218" s="243"/>
      <c r="C1218" s="317"/>
      <c r="D1218" s="318"/>
      <c r="E1218" s="322"/>
      <c r="F1218" s="212"/>
      <c r="G1218" s="470"/>
      <c r="H1218" s="470"/>
      <c r="I1218" s="470"/>
      <c r="J1218" s="470"/>
      <c r="K1218" s="470"/>
      <c r="L1218" s="470"/>
      <c r="M1218" s="470"/>
      <c r="N1218" s="471"/>
      <c r="W1218" s="252"/>
    </row>
    <row r="1219" spans="1:23" ht="12.75" customHeight="1" x14ac:dyDescent="0.2">
      <c r="B1219" s="243"/>
      <c r="C1219" s="317"/>
      <c r="D1219" s="321"/>
      <c r="E1219" s="323"/>
      <c r="F1219" s="913" t="str">
        <f>IF(I1128&lt;&gt;"",HYPERLINK("#" &amp; Q1219,EUConst_MsgDescription),"")</f>
        <v/>
      </c>
      <c r="G1219" s="887"/>
      <c r="H1219" s="887"/>
      <c r="I1219" s="887"/>
      <c r="J1219" s="887"/>
      <c r="K1219" s="887"/>
      <c r="L1219" s="887"/>
      <c r="M1219" s="887"/>
      <c r="N1219" s="888"/>
      <c r="P1219" s="21" t="s">
        <v>170</v>
      </c>
      <c r="Q1219" s="370" t="str">
        <f>"#"&amp;ADDRESS(ROW($C$10),COLUMN($C$10))</f>
        <v>#$C$10</v>
      </c>
      <c r="W1219" s="252"/>
    </row>
    <row r="1220" spans="1:23" ht="5.0999999999999996" customHeight="1" x14ac:dyDescent="0.2">
      <c r="B1220" s="243"/>
      <c r="C1220" s="317"/>
      <c r="D1220" s="321"/>
      <c r="E1220" s="324"/>
      <c r="F1220" s="914"/>
      <c r="G1220" s="914"/>
      <c r="H1220" s="914"/>
      <c r="I1220" s="914"/>
      <c r="J1220" s="914"/>
      <c r="K1220" s="914"/>
      <c r="L1220" s="914"/>
      <c r="M1220" s="914"/>
      <c r="N1220" s="915"/>
      <c r="W1220" s="252"/>
    </row>
    <row r="1221" spans="1:23" s="248" customFormat="1" ht="50.1" customHeight="1" x14ac:dyDescent="0.2">
      <c r="A1221" s="253"/>
      <c r="B1221" s="11"/>
      <c r="C1221" s="317"/>
      <c r="D1221" s="324"/>
      <c r="E1221" s="324"/>
      <c r="F1221" s="872"/>
      <c r="G1221" s="873"/>
      <c r="H1221" s="873"/>
      <c r="I1221" s="873"/>
      <c r="J1221" s="873"/>
      <c r="K1221" s="873"/>
      <c r="L1221" s="873"/>
      <c r="M1221" s="873"/>
      <c r="N1221" s="874"/>
      <c r="O1221" s="35"/>
      <c r="P1221" s="253"/>
      <c r="Q1221" s="253"/>
      <c r="R1221" s="253"/>
      <c r="S1221" s="244"/>
      <c r="T1221" s="244"/>
      <c r="U1221" s="253"/>
      <c r="V1221" s="253"/>
      <c r="W1221" s="254" t="b">
        <f>W1215</f>
        <v>0</v>
      </c>
    </row>
    <row r="1222" spans="1:23" ht="5.0999999999999996" customHeight="1" x14ac:dyDescent="0.2">
      <c r="C1222" s="317"/>
      <c r="D1222" s="321"/>
      <c r="E1222" s="318"/>
      <c r="F1222" s="318"/>
      <c r="G1222" s="318"/>
      <c r="H1222" s="318"/>
      <c r="I1222" s="318"/>
      <c r="J1222" s="318"/>
      <c r="K1222" s="318"/>
      <c r="L1222" s="318"/>
      <c r="M1222" s="318"/>
      <c r="N1222" s="319"/>
      <c r="W1222" s="252"/>
    </row>
    <row r="1223" spans="1:23" ht="12.75" customHeight="1" thickBot="1" x14ac:dyDescent="0.25">
      <c r="C1223" s="317"/>
      <c r="D1223" s="321"/>
      <c r="E1223" s="323"/>
      <c r="F1223" s="916" t="str">
        <f>Translations!$C$210</f>
        <v>Referencia a archivos externos (si procede)</v>
      </c>
      <c r="G1223" s="916"/>
      <c r="H1223" s="916"/>
      <c r="I1223" s="916"/>
      <c r="J1223" s="916"/>
      <c r="K1223" s="826"/>
      <c r="L1223" s="826"/>
      <c r="M1223" s="826"/>
      <c r="N1223" s="826"/>
      <c r="W1223" s="258" t="b">
        <f>W1221</f>
        <v>0</v>
      </c>
    </row>
    <row r="1224" spans="1:23" ht="5.0999999999999996" customHeight="1" x14ac:dyDescent="0.2">
      <c r="C1224" s="317"/>
      <c r="D1224" s="321"/>
      <c r="E1224" s="318"/>
      <c r="F1224" s="318"/>
      <c r="G1224" s="318"/>
      <c r="H1224" s="318"/>
      <c r="I1224" s="318"/>
      <c r="J1224" s="318"/>
      <c r="K1224" s="318"/>
      <c r="L1224" s="318"/>
      <c r="M1224" s="318"/>
      <c r="N1224" s="319"/>
    </row>
    <row r="1225" spans="1:23" ht="12.75" customHeight="1" thickBot="1" x14ac:dyDescent="0.25">
      <c r="C1225" s="317"/>
      <c r="D1225" s="321" t="s">
        <v>34</v>
      </c>
      <c r="E1225" s="906" t="str">
        <f>Translations!$C$345</f>
        <v>¿Es pertinente el CO2 transferido importado o exportado?</v>
      </c>
      <c r="F1225" s="906"/>
      <c r="G1225" s="906"/>
      <c r="H1225" s="906"/>
      <c r="I1225" s="906"/>
      <c r="J1225" s="906"/>
      <c r="K1225" s="906"/>
      <c r="L1225" s="906"/>
      <c r="M1225" s="912"/>
      <c r="N1225" s="912"/>
      <c r="T1225" s="17"/>
    </row>
    <row r="1226" spans="1:23" ht="5.0999999999999996" customHeight="1" thickBot="1" x14ac:dyDescent="0.25">
      <c r="C1226" s="317"/>
      <c r="D1226" s="318"/>
      <c r="E1226" s="917"/>
      <c r="F1226" s="918"/>
      <c r="G1226" s="918"/>
      <c r="H1226" s="918"/>
      <c r="I1226" s="918"/>
      <c r="J1226" s="918"/>
      <c r="K1226" s="918"/>
      <c r="L1226" s="918"/>
      <c r="M1226" s="918"/>
      <c r="N1226" s="919"/>
      <c r="W1226" s="265" t="s">
        <v>163</v>
      </c>
    </row>
    <row r="1227" spans="1:23" ht="25.5" customHeight="1" x14ac:dyDescent="0.2">
      <c r="C1227" s="317"/>
      <c r="D1227" s="318"/>
      <c r="E1227" s="318"/>
      <c r="F1227" s="852"/>
      <c r="G1227" s="853"/>
      <c r="H1227" s="853"/>
      <c r="I1227" s="853"/>
      <c r="J1227" s="853"/>
      <c r="K1227" s="853"/>
      <c r="L1227" s="853"/>
      <c r="M1227" s="853"/>
      <c r="N1227" s="867"/>
      <c r="W1227" s="250" t="b">
        <f>AND(M1225&lt;&gt;"",M1225=FALSE)</f>
        <v>0</v>
      </c>
    </row>
    <row r="1228" spans="1:23" ht="5.0999999999999996" customHeight="1" x14ac:dyDescent="0.2">
      <c r="C1228" s="317"/>
      <c r="D1228" s="318"/>
      <c r="E1228" s="318"/>
      <c r="F1228" s="318"/>
      <c r="G1228" s="318"/>
      <c r="H1228" s="318"/>
      <c r="I1228" s="318"/>
      <c r="J1228" s="318"/>
      <c r="K1228" s="318"/>
      <c r="L1228" s="318"/>
      <c r="M1228" s="318"/>
      <c r="N1228" s="319"/>
      <c r="W1228" s="252"/>
    </row>
    <row r="1229" spans="1:23" ht="12.75" customHeight="1" thickBot="1" x14ac:dyDescent="0.25">
      <c r="C1229" s="317"/>
      <c r="D1229" s="318"/>
      <c r="E1229" s="318"/>
      <c r="F1229" s="916" t="str">
        <f>Translations!$C$210</f>
        <v>Referencia a archivos externos (si procede)</v>
      </c>
      <c r="G1229" s="916"/>
      <c r="H1229" s="916"/>
      <c r="I1229" s="916"/>
      <c r="J1229" s="916"/>
      <c r="K1229" s="826"/>
      <c r="L1229" s="826"/>
      <c r="M1229" s="826"/>
      <c r="N1229" s="826"/>
      <c r="W1229" s="272" t="b">
        <f>W1227</f>
        <v>0</v>
      </c>
    </row>
    <row r="1230" spans="1:23" ht="5.0999999999999996" customHeight="1" x14ac:dyDescent="0.2">
      <c r="C1230" s="317"/>
      <c r="D1230" s="321"/>
      <c r="E1230" s="318"/>
      <c r="F1230" s="318"/>
      <c r="G1230" s="318"/>
      <c r="H1230" s="318"/>
      <c r="I1230" s="318"/>
      <c r="J1230" s="318"/>
      <c r="K1230" s="318"/>
      <c r="L1230" s="318"/>
      <c r="M1230" s="318"/>
      <c r="N1230" s="319"/>
    </row>
    <row r="1231" spans="1:23" ht="5.0999999999999996" customHeight="1" x14ac:dyDescent="0.2">
      <c r="C1231" s="314"/>
      <c r="D1231" s="327"/>
      <c r="E1231" s="315"/>
      <c r="F1231" s="315"/>
      <c r="G1231" s="315"/>
      <c r="H1231" s="315"/>
      <c r="I1231" s="315"/>
      <c r="J1231" s="315"/>
      <c r="K1231" s="315"/>
      <c r="L1231" s="315"/>
      <c r="M1231" s="315"/>
      <c r="N1231" s="316"/>
    </row>
    <row r="1232" spans="1:23" ht="12.75" customHeight="1" x14ac:dyDescent="0.2">
      <c r="C1232" s="317"/>
      <c r="D1232" s="320" t="s">
        <v>31</v>
      </c>
      <c r="E1232" s="943" t="str">
        <f>Translations!$C$831</f>
        <v>Entrada de energía a esta subinstalación y factor de emisión pertinente</v>
      </c>
      <c r="F1232" s="943"/>
      <c r="G1232" s="943"/>
      <c r="H1232" s="943"/>
      <c r="I1232" s="943"/>
      <c r="J1232" s="943"/>
      <c r="K1232" s="943"/>
      <c r="L1232" s="943"/>
      <c r="M1232" s="943"/>
      <c r="N1232" s="944"/>
    </row>
    <row r="1233" spans="2:23" ht="5.0999999999999996" customHeight="1" x14ac:dyDescent="0.2">
      <c r="C1233" s="317"/>
      <c r="D1233" s="318"/>
      <c r="E1233" s="945"/>
      <c r="F1233" s="946"/>
      <c r="G1233" s="946"/>
      <c r="H1233" s="946"/>
      <c r="I1233" s="946"/>
      <c r="J1233" s="946"/>
      <c r="K1233" s="946"/>
      <c r="L1233" s="946"/>
      <c r="M1233" s="946"/>
      <c r="N1233" s="947"/>
    </row>
    <row r="1234" spans="2:23" ht="12.75" customHeight="1" x14ac:dyDescent="0.2">
      <c r="C1234" s="317"/>
      <c r="D1234" s="321" t="s">
        <v>32</v>
      </c>
      <c r="E1234" s="906" t="str">
        <f>Translations!$C$249</f>
        <v>Información sobre la metodología empleada</v>
      </c>
      <c r="F1234" s="906"/>
      <c r="G1234" s="906"/>
      <c r="H1234" s="906"/>
      <c r="I1234" s="906"/>
      <c r="J1234" s="906"/>
      <c r="K1234" s="906"/>
      <c r="L1234" s="906"/>
      <c r="M1234" s="906"/>
      <c r="N1234" s="907"/>
    </row>
    <row r="1235" spans="2:23" ht="25.5" customHeight="1" x14ac:dyDescent="0.2">
      <c r="B1235" s="243"/>
      <c r="C1235" s="317"/>
      <c r="D1235" s="318"/>
      <c r="E1235" s="318"/>
      <c r="F1235" s="335"/>
      <c r="G1235" s="318"/>
      <c r="H1235" s="318"/>
      <c r="I1235" s="908" t="str">
        <f>Translations!$C$254</f>
        <v>Fuente de datos</v>
      </c>
      <c r="J1235" s="908"/>
      <c r="K1235" s="908" t="str">
        <f>Translations!$C$255</f>
        <v>Otra fuente de datos (si procede)</v>
      </c>
      <c r="L1235" s="908"/>
      <c r="M1235" s="908" t="str">
        <f>Translations!$C$255</f>
        <v>Otra fuente de datos (si procede)</v>
      </c>
      <c r="N1235" s="908"/>
    </row>
    <row r="1236" spans="2:23" ht="12.75" customHeight="1" x14ac:dyDescent="0.2">
      <c r="B1236" s="243"/>
      <c r="C1236" s="317"/>
      <c r="D1236" s="321"/>
      <c r="E1236" s="323" t="s">
        <v>302</v>
      </c>
      <c r="F1236" s="910" t="str">
        <f>Translations!$C$833</f>
        <v>Entrada de combustible y materiales</v>
      </c>
      <c r="G1236" s="910"/>
      <c r="H1236" s="911"/>
      <c r="I1236" s="852"/>
      <c r="J1236" s="853"/>
      <c r="K1236" s="854"/>
      <c r="L1236" s="855"/>
      <c r="M1236" s="854"/>
      <c r="N1236" s="871"/>
    </row>
    <row r="1237" spans="2:23" ht="12.75" customHeight="1" x14ac:dyDescent="0.2">
      <c r="B1237" s="243"/>
      <c r="C1237" s="317"/>
      <c r="D1237" s="321"/>
      <c r="E1237" s="323" t="s">
        <v>303</v>
      </c>
      <c r="F1237" s="910" t="str">
        <f>Translations!$C$826</f>
        <v>Entrada de electricidad para producción de calor</v>
      </c>
      <c r="G1237" s="910"/>
      <c r="H1237" s="911"/>
      <c r="I1237" s="909"/>
      <c r="J1237" s="909"/>
      <c r="K1237" s="891"/>
      <c r="L1237" s="891"/>
      <c r="M1237" s="891"/>
      <c r="N1237" s="891"/>
    </row>
    <row r="1238" spans="2:23" ht="12.75" customHeight="1" x14ac:dyDescent="0.2">
      <c r="B1238" s="243"/>
      <c r="C1238" s="317"/>
      <c r="D1238" s="321"/>
      <c r="E1238" s="323" t="s">
        <v>304</v>
      </c>
      <c r="F1238" s="910" t="str">
        <f>Translations!$C$353</f>
        <v>Factor de emisión ponderado</v>
      </c>
      <c r="G1238" s="910"/>
      <c r="H1238" s="911"/>
      <c r="I1238" s="852"/>
      <c r="J1238" s="853"/>
      <c r="K1238" s="854"/>
      <c r="L1238" s="855"/>
      <c r="M1238" s="854"/>
      <c r="N1238" s="871"/>
    </row>
    <row r="1239" spans="2:23" ht="5.0999999999999996" customHeight="1" x14ac:dyDescent="0.2">
      <c r="B1239" s="243"/>
      <c r="C1239" s="317"/>
      <c r="D1239" s="321"/>
      <c r="E1239" s="318"/>
      <c r="F1239" s="318"/>
      <c r="G1239" s="318"/>
      <c r="H1239" s="318"/>
      <c r="I1239" s="318"/>
      <c r="J1239" s="318"/>
      <c r="K1239" s="318"/>
      <c r="L1239" s="318"/>
      <c r="M1239" s="318"/>
      <c r="N1239" s="319"/>
    </row>
    <row r="1240" spans="2:23" ht="12.75" customHeight="1" x14ac:dyDescent="0.2">
      <c r="B1240" s="243"/>
      <c r="C1240" s="317"/>
      <c r="D1240" s="321"/>
      <c r="E1240" s="323" t="s">
        <v>305</v>
      </c>
      <c r="F1240" s="904" t="str">
        <f>Translations!$C$257</f>
        <v>Descripción de la metodología aplicada</v>
      </c>
      <c r="G1240" s="904"/>
      <c r="H1240" s="904"/>
      <c r="I1240" s="904"/>
      <c r="J1240" s="904"/>
      <c r="K1240" s="904"/>
      <c r="L1240" s="904"/>
      <c r="M1240" s="904"/>
      <c r="N1240" s="905"/>
    </row>
    <row r="1241" spans="2:23" ht="5.0999999999999996" customHeight="1" x14ac:dyDescent="0.2">
      <c r="B1241" s="243"/>
      <c r="C1241" s="317"/>
      <c r="D1241" s="318"/>
      <c r="E1241" s="322"/>
      <c r="F1241" s="332"/>
      <c r="G1241" s="333"/>
      <c r="H1241" s="333"/>
      <c r="I1241" s="333"/>
      <c r="J1241" s="333"/>
      <c r="K1241" s="333"/>
      <c r="L1241" s="333"/>
      <c r="M1241" s="333"/>
      <c r="N1241" s="334"/>
    </row>
    <row r="1242" spans="2:23" ht="12.75" customHeight="1" x14ac:dyDescent="0.2">
      <c r="B1242" s="243"/>
      <c r="C1242" s="317"/>
      <c r="D1242" s="321"/>
      <c r="E1242" s="323"/>
      <c r="F1242" s="913" t="str">
        <f>IF(I1128&lt;&gt;"",HYPERLINK("#" &amp; Q1242,EUConst_MsgDescription),"")</f>
        <v/>
      </c>
      <c r="G1242" s="887"/>
      <c r="H1242" s="887"/>
      <c r="I1242" s="887"/>
      <c r="J1242" s="887"/>
      <c r="K1242" s="887"/>
      <c r="L1242" s="887"/>
      <c r="M1242" s="887"/>
      <c r="N1242" s="888"/>
      <c r="P1242" s="21" t="s">
        <v>170</v>
      </c>
      <c r="Q1242" s="370" t="str">
        <f>"#"&amp;ADDRESS(ROW($C$10),COLUMN($C$10))</f>
        <v>#$C$10</v>
      </c>
    </row>
    <row r="1243" spans="2:23" ht="5.0999999999999996" customHeight="1" x14ac:dyDescent="0.2">
      <c r="B1243" s="243"/>
      <c r="C1243" s="317"/>
      <c r="D1243" s="321"/>
      <c r="E1243" s="324"/>
      <c r="F1243" s="914"/>
      <c r="G1243" s="914"/>
      <c r="H1243" s="914"/>
      <c r="I1243" s="914"/>
      <c r="J1243" s="914"/>
      <c r="K1243" s="914"/>
      <c r="L1243" s="914"/>
      <c r="M1243" s="914"/>
      <c r="N1243" s="915"/>
    </row>
    <row r="1244" spans="2:23" ht="50.1" customHeight="1" x14ac:dyDescent="0.2">
      <c r="B1244" s="243"/>
      <c r="C1244" s="317"/>
      <c r="D1244" s="324"/>
      <c r="E1244" s="324"/>
      <c r="F1244" s="872"/>
      <c r="G1244" s="873"/>
      <c r="H1244" s="873"/>
      <c r="I1244" s="873"/>
      <c r="J1244" s="873"/>
      <c r="K1244" s="873"/>
      <c r="L1244" s="873"/>
      <c r="M1244" s="873"/>
      <c r="N1244" s="874"/>
    </row>
    <row r="1245" spans="2:23" ht="5.0999999999999996" customHeight="1" thickBot="1" x14ac:dyDescent="0.25">
      <c r="B1245" s="243"/>
      <c r="C1245" s="317"/>
      <c r="D1245" s="321"/>
      <c r="E1245" s="318"/>
      <c r="F1245" s="318"/>
      <c r="G1245" s="318"/>
      <c r="H1245" s="318"/>
      <c r="I1245" s="318"/>
      <c r="J1245" s="318"/>
      <c r="K1245" s="318"/>
      <c r="L1245" s="318"/>
      <c r="M1245" s="318"/>
      <c r="N1245" s="319"/>
    </row>
    <row r="1246" spans="2:23" ht="12.75" customHeight="1" x14ac:dyDescent="0.2">
      <c r="B1246" s="243"/>
      <c r="C1246" s="317"/>
      <c r="D1246" s="321"/>
      <c r="E1246" s="323"/>
      <c r="F1246" s="916" t="str">
        <f>Translations!$C$210</f>
        <v>Referencia a archivos externos (si procede)</v>
      </c>
      <c r="G1246" s="916"/>
      <c r="H1246" s="916"/>
      <c r="I1246" s="916"/>
      <c r="J1246" s="916"/>
      <c r="K1246" s="826"/>
      <c r="L1246" s="826"/>
      <c r="M1246" s="826"/>
      <c r="N1246" s="826"/>
      <c r="W1246" s="265" t="s">
        <v>163</v>
      </c>
    </row>
    <row r="1247" spans="2:23" ht="5.0999999999999996" customHeight="1" x14ac:dyDescent="0.2">
      <c r="B1247" s="243"/>
      <c r="C1247" s="317"/>
      <c r="D1247" s="321"/>
      <c r="E1247" s="318"/>
      <c r="F1247" s="318"/>
      <c r="G1247" s="318"/>
      <c r="H1247" s="318"/>
      <c r="I1247" s="318"/>
      <c r="J1247" s="318"/>
      <c r="K1247" s="318"/>
      <c r="L1247" s="318"/>
      <c r="M1247" s="318"/>
      <c r="N1247" s="319"/>
      <c r="W1247" s="252"/>
    </row>
    <row r="1248" spans="2:23" ht="12.75" customHeight="1" x14ac:dyDescent="0.2">
      <c r="B1248" s="243"/>
      <c r="C1248" s="317"/>
      <c r="D1248" s="321" t="s">
        <v>33</v>
      </c>
      <c r="E1248" s="932" t="str">
        <f>Translations!$C$258</f>
        <v>¿Se ha seguido el orden jerárquico?</v>
      </c>
      <c r="F1248" s="932"/>
      <c r="G1248" s="932"/>
      <c r="H1248" s="933"/>
      <c r="I1248" s="259"/>
      <c r="J1248" s="329" t="str">
        <f>Translations!$C$259</f>
        <v xml:space="preserve"> De no ser así, ¿cuál ha sido el motivo?</v>
      </c>
      <c r="K1248" s="852"/>
      <c r="L1248" s="853"/>
      <c r="M1248" s="853"/>
      <c r="N1248" s="867"/>
      <c r="W1248" s="257" t="b">
        <f>AND(I1248&lt;&gt;"",I1248=TRUE)</f>
        <v>0</v>
      </c>
    </row>
    <row r="1249" spans="2:23" ht="5.0999999999999996" customHeight="1" x14ac:dyDescent="0.2">
      <c r="B1249" s="243"/>
      <c r="C1249" s="317"/>
      <c r="D1249" s="318"/>
      <c r="E1249" s="467"/>
      <c r="F1249" s="467"/>
      <c r="G1249" s="467"/>
      <c r="H1249" s="467"/>
      <c r="I1249" s="467"/>
      <c r="J1249" s="467"/>
      <c r="K1249" s="467"/>
      <c r="L1249" s="467"/>
      <c r="M1249" s="467"/>
      <c r="N1249" s="468"/>
      <c r="V1249" s="253"/>
      <c r="W1249" s="252"/>
    </row>
    <row r="1250" spans="2:23" ht="12.75" customHeight="1" x14ac:dyDescent="0.2">
      <c r="B1250" s="243"/>
      <c r="C1250" s="317"/>
      <c r="D1250" s="330"/>
      <c r="E1250" s="330"/>
      <c r="F1250" s="904" t="str">
        <f>Translations!$C$264</f>
        <v>Más detalles sobre cualquier posible divergencia con respecto a la jerarquía establecida</v>
      </c>
      <c r="G1250" s="904"/>
      <c r="H1250" s="904"/>
      <c r="I1250" s="904"/>
      <c r="J1250" s="904"/>
      <c r="K1250" s="904"/>
      <c r="L1250" s="904"/>
      <c r="M1250" s="904"/>
      <c r="N1250" s="905"/>
      <c r="V1250" s="253"/>
      <c r="W1250" s="252"/>
    </row>
    <row r="1251" spans="2:23" ht="25.5" customHeight="1" thickBot="1" x14ac:dyDescent="0.25">
      <c r="B1251" s="243"/>
      <c r="C1251" s="317"/>
      <c r="D1251" s="330"/>
      <c r="E1251" s="330"/>
      <c r="F1251" s="872"/>
      <c r="G1251" s="873"/>
      <c r="H1251" s="873"/>
      <c r="I1251" s="873"/>
      <c r="J1251" s="873"/>
      <c r="K1251" s="873"/>
      <c r="L1251" s="873"/>
      <c r="M1251" s="873"/>
      <c r="N1251" s="874"/>
      <c r="V1251" s="253"/>
      <c r="W1251" s="267" t="b">
        <f>W1248</f>
        <v>0</v>
      </c>
    </row>
    <row r="1252" spans="2:23" ht="5.0999999999999996" customHeight="1" x14ac:dyDescent="0.2">
      <c r="B1252" s="243"/>
      <c r="C1252" s="317"/>
      <c r="D1252" s="321"/>
      <c r="E1252" s="318"/>
      <c r="F1252" s="318"/>
      <c r="G1252" s="318"/>
      <c r="H1252" s="318"/>
      <c r="I1252" s="318"/>
      <c r="J1252" s="318"/>
      <c r="K1252" s="318"/>
      <c r="L1252" s="318"/>
      <c r="M1252" s="318"/>
      <c r="N1252" s="319"/>
      <c r="W1252" s="253"/>
    </row>
    <row r="1253" spans="2:23" ht="5.0999999999999996" customHeight="1" x14ac:dyDescent="0.2">
      <c r="B1253" s="243"/>
      <c r="C1253" s="314"/>
      <c r="D1253" s="327"/>
      <c r="E1253" s="315"/>
      <c r="F1253" s="315"/>
      <c r="G1253" s="315"/>
      <c r="H1253" s="315"/>
      <c r="I1253" s="315"/>
      <c r="J1253" s="315"/>
      <c r="K1253" s="315"/>
      <c r="L1253" s="315"/>
      <c r="M1253" s="315"/>
      <c r="N1253" s="316"/>
    </row>
    <row r="1254" spans="2:23" ht="12.75" customHeight="1" x14ac:dyDescent="0.2">
      <c r="B1254" s="243"/>
      <c r="C1254" s="317"/>
      <c r="D1254" s="320" t="s">
        <v>322</v>
      </c>
      <c r="E1254" s="943" t="str">
        <f>Translations!$C$354</f>
        <v>Calor medible importado a la subinstalación o exportado desde la subinstalación</v>
      </c>
      <c r="F1254" s="943"/>
      <c r="G1254" s="943"/>
      <c r="H1254" s="943"/>
      <c r="I1254" s="943"/>
      <c r="J1254" s="943"/>
      <c r="K1254" s="943"/>
      <c r="L1254" s="943"/>
      <c r="M1254" s="943"/>
      <c r="N1254" s="944"/>
      <c r="S1254" s="253"/>
      <c r="T1254" s="253"/>
    </row>
    <row r="1255" spans="2:23" ht="12.75" customHeight="1" x14ac:dyDescent="0.2">
      <c r="B1255" s="243"/>
      <c r="C1255" s="317"/>
      <c r="D1255" s="321" t="s">
        <v>32</v>
      </c>
      <c r="E1255" s="906" t="str">
        <f>Translations!$C$357</f>
        <v>¿Son los flujos de calor medible pertinentes para esta subinstalación?</v>
      </c>
      <c r="F1255" s="906"/>
      <c r="G1255" s="906"/>
      <c r="H1255" s="906"/>
      <c r="I1255" s="906"/>
      <c r="J1255" s="906"/>
      <c r="K1255" s="906"/>
      <c r="L1255" s="906"/>
      <c r="M1255" s="912"/>
      <c r="N1255" s="912"/>
    </row>
    <row r="1256" spans="2:23" ht="12.75" customHeight="1" x14ac:dyDescent="0.2">
      <c r="B1256" s="243"/>
      <c r="C1256" s="317"/>
      <c r="D1256" s="321"/>
      <c r="E1256" s="318"/>
      <c r="F1256" s="318"/>
      <c r="G1256" s="318"/>
      <c r="H1256" s="318"/>
      <c r="I1256" s="318"/>
      <c r="J1256" s="847" t="str">
        <f>IF(I1128="","",IF(AND(M1255&lt;&gt;"",M1255=FALSE),HYPERLINK(Q1256,EUconst_MsgGoOn),""))</f>
        <v/>
      </c>
      <c r="K1256" s="848"/>
      <c r="L1256" s="848"/>
      <c r="M1256" s="848"/>
      <c r="N1256" s="849"/>
      <c r="P1256" s="21" t="s">
        <v>170</v>
      </c>
      <c r="Q1256" s="370" t="str">
        <f>"#"&amp;ADDRESS(ROW(D1296),COLUMN(D1296))</f>
        <v>#$D$1296</v>
      </c>
    </row>
    <row r="1257" spans="2:23" ht="5.0999999999999996" customHeight="1" x14ac:dyDescent="0.2">
      <c r="B1257" s="243"/>
      <c r="C1257" s="317"/>
      <c r="D1257" s="321"/>
      <c r="E1257" s="321"/>
      <c r="F1257" s="321"/>
      <c r="G1257" s="321"/>
      <c r="H1257" s="321"/>
      <c r="I1257" s="321"/>
      <c r="J1257" s="321"/>
      <c r="K1257" s="321"/>
      <c r="L1257" s="321"/>
      <c r="M1257" s="321"/>
      <c r="N1257" s="328"/>
      <c r="P1257" s="21"/>
    </row>
    <row r="1258" spans="2:23" ht="12.75" customHeight="1" x14ac:dyDescent="0.2">
      <c r="B1258" s="243"/>
      <c r="C1258" s="317"/>
      <c r="D1258" s="321" t="s">
        <v>33</v>
      </c>
      <c r="E1258" s="906" t="str">
        <f>Translations!$C$249</f>
        <v>Información sobre la metodología empleada</v>
      </c>
      <c r="F1258" s="906"/>
      <c r="G1258" s="906"/>
      <c r="H1258" s="906"/>
      <c r="I1258" s="906"/>
      <c r="J1258" s="906"/>
      <c r="K1258" s="906"/>
      <c r="L1258" s="906"/>
      <c r="M1258" s="906"/>
      <c r="N1258" s="907"/>
    </row>
    <row r="1259" spans="2:23" ht="25.5" customHeight="1" thickBot="1" x14ac:dyDescent="0.25">
      <c r="B1259" s="243"/>
      <c r="C1259" s="317"/>
      <c r="D1259" s="318"/>
      <c r="E1259" s="318"/>
      <c r="F1259" s="318"/>
      <c r="G1259" s="318"/>
      <c r="H1259" s="318"/>
      <c r="I1259" s="908" t="str">
        <f>Translations!$C$254</f>
        <v>Fuente de datos</v>
      </c>
      <c r="J1259" s="908"/>
      <c r="K1259" s="908" t="str">
        <f>Translations!$C$255</f>
        <v>Otra fuente de datos (si procede)</v>
      </c>
      <c r="L1259" s="908"/>
      <c r="M1259" s="908" t="str">
        <f>Translations!$C$255</f>
        <v>Otra fuente de datos (si procede)</v>
      </c>
      <c r="N1259" s="908"/>
      <c r="W1259" s="244" t="s">
        <v>163</v>
      </c>
    </row>
    <row r="1260" spans="2:23" ht="12.75" customHeight="1" x14ac:dyDescent="0.2">
      <c r="B1260" s="243"/>
      <c r="C1260" s="317"/>
      <c r="D1260" s="321"/>
      <c r="E1260" s="323" t="s">
        <v>302</v>
      </c>
      <c r="F1260" s="893" t="str">
        <f>Translations!$C$359</f>
        <v>Calor medible importado</v>
      </c>
      <c r="G1260" s="893"/>
      <c r="H1260" s="894"/>
      <c r="I1260" s="884"/>
      <c r="J1260" s="885"/>
      <c r="K1260" s="879"/>
      <c r="L1260" s="883"/>
      <c r="M1260" s="879"/>
      <c r="N1260" s="880"/>
      <c r="W1260" s="250" t="b">
        <f>AND(M1255&lt;&gt;"",M1255=FALSE)</f>
        <v>0</v>
      </c>
    </row>
    <row r="1261" spans="2:23" ht="12.75" customHeight="1" x14ac:dyDescent="0.2">
      <c r="B1261" s="243"/>
      <c r="C1261" s="317"/>
      <c r="D1261" s="321"/>
      <c r="E1261" s="323" t="s">
        <v>303</v>
      </c>
      <c r="F1261" s="895" t="str">
        <f>Translations!$C$360</f>
        <v>Calor medible procedente de pasta de papel</v>
      </c>
      <c r="G1261" s="895"/>
      <c r="H1261" s="896"/>
      <c r="I1261" s="897"/>
      <c r="J1261" s="898"/>
      <c r="K1261" s="899"/>
      <c r="L1261" s="900"/>
      <c r="M1261" s="899"/>
      <c r="N1261" s="901"/>
      <c r="W1261" s="251" t="b">
        <f>W1260</f>
        <v>0</v>
      </c>
    </row>
    <row r="1262" spans="2:23" ht="12.75" customHeight="1" x14ac:dyDescent="0.2">
      <c r="B1262" s="243"/>
      <c r="C1262" s="317"/>
      <c r="D1262" s="321"/>
      <c r="E1262" s="323" t="s">
        <v>304</v>
      </c>
      <c r="F1262" s="895" t="str">
        <f>Translations!$C$361</f>
        <v>Calor medible procedente de ácido nítrico</v>
      </c>
      <c r="G1262" s="895"/>
      <c r="H1262" s="896"/>
      <c r="I1262" s="897"/>
      <c r="J1262" s="898"/>
      <c r="K1262" s="899"/>
      <c r="L1262" s="900"/>
      <c r="M1262" s="899"/>
      <c r="N1262" s="901"/>
      <c r="W1262" s="251" t="b">
        <f>W1261</f>
        <v>0</v>
      </c>
    </row>
    <row r="1263" spans="2:23" ht="12.75" customHeight="1" x14ac:dyDescent="0.2">
      <c r="B1263" s="243"/>
      <c r="C1263" s="317"/>
      <c r="D1263" s="321"/>
      <c r="E1263" s="323" t="s">
        <v>305</v>
      </c>
      <c r="F1263" s="902" t="str">
        <f>Translations!$C$362</f>
        <v>Calor medible exportado</v>
      </c>
      <c r="G1263" s="902"/>
      <c r="H1263" s="903"/>
      <c r="I1263" s="860"/>
      <c r="J1263" s="861"/>
      <c r="K1263" s="862"/>
      <c r="L1263" s="863"/>
      <c r="M1263" s="862"/>
      <c r="N1263" s="864"/>
      <c r="W1263" s="251" t="b">
        <f>W1262</f>
        <v>0</v>
      </c>
    </row>
    <row r="1264" spans="2:23" ht="12.75" customHeight="1" x14ac:dyDescent="0.2">
      <c r="B1264" s="243"/>
      <c r="C1264" s="317"/>
      <c r="D1264" s="321"/>
      <c r="E1264" s="323" t="s">
        <v>306</v>
      </c>
      <c r="F1264" s="910" t="str">
        <f>Translations!$C$274</f>
        <v>Flujos de calor medible neto</v>
      </c>
      <c r="G1264" s="910"/>
      <c r="H1264" s="911"/>
      <c r="I1264" s="852"/>
      <c r="J1264" s="853"/>
      <c r="K1264" s="854"/>
      <c r="L1264" s="855"/>
      <c r="M1264" s="854"/>
      <c r="N1264" s="871"/>
      <c r="W1264" s="251" t="b">
        <f>W1263</f>
        <v>0</v>
      </c>
    </row>
    <row r="1265" spans="1:23" ht="5.0999999999999996" customHeight="1" x14ac:dyDescent="0.2">
      <c r="B1265" s="243"/>
      <c r="C1265" s="317"/>
      <c r="D1265" s="321"/>
      <c r="E1265" s="318"/>
      <c r="F1265" s="318"/>
      <c r="G1265" s="318"/>
      <c r="H1265" s="318"/>
      <c r="I1265" s="318"/>
      <c r="J1265" s="318"/>
      <c r="K1265" s="318"/>
      <c r="L1265" s="318"/>
      <c r="M1265" s="318"/>
      <c r="N1265" s="319"/>
      <c r="W1265" s="252"/>
    </row>
    <row r="1266" spans="1:23" ht="12.75" customHeight="1" x14ac:dyDescent="0.2">
      <c r="B1266" s="243"/>
      <c r="C1266" s="317"/>
      <c r="D1266" s="321"/>
      <c r="E1266" s="323" t="s">
        <v>306</v>
      </c>
      <c r="F1266" s="904" t="str">
        <f>Translations!$C$257</f>
        <v>Descripción de la metodología aplicada</v>
      </c>
      <c r="G1266" s="904"/>
      <c r="H1266" s="904"/>
      <c r="I1266" s="904"/>
      <c r="J1266" s="904"/>
      <c r="K1266" s="904"/>
      <c r="L1266" s="904"/>
      <c r="M1266" s="904"/>
      <c r="N1266" s="905"/>
      <c r="W1266" s="252"/>
    </row>
    <row r="1267" spans="1:23" ht="5.0999999999999996" customHeight="1" x14ac:dyDescent="0.2">
      <c r="B1267" s="243"/>
      <c r="C1267" s="317"/>
      <c r="D1267" s="318"/>
      <c r="E1267" s="322"/>
      <c r="F1267" s="212"/>
      <c r="G1267" s="470"/>
      <c r="H1267" s="470"/>
      <c r="I1267" s="470"/>
      <c r="J1267" s="470"/>
      <c r="K1267" s="470"/>
      <c r="L1267" s="470"/>
      <c r="M1267" s="470"/>
      <c r="N1267" s="471"/>
      <c r="W1267" s="252"/>
    </row>
    <row r="1268" spans="1:23" ht="12.75" customHeight="1" x14ac:dyDescent="0.2">
      <c r="B1268" s="243"/>
      <c r="C1268" s="317"/>
      <c r="D1268" s="321"/>
      <c r="E1268" s="323"/>
      <c r="F1268" s="913" t="str">
        <f>IF(I1128&lt;&gt;"",HYPERLINK("#" &amp; Q1268,EUConst_MsgDescription),"")</f>
        <v/>
      </c>
      <c r="G1268" s="887"/>
      <c r="H1268" s="887"/>
      <c r="I1268" s="887"/>
      <c r="J1268" s="887"/>
      <c r="K1268" s="887"/>
      <c r="L1268" s="887"/>
      <c r="M1268" s="887"/>
      <c r="N1268" s="888"/>
      <c r="P1268" s="21" t="s">
        <v>170</v>
      </c>
      <c r="Q1268" s="370" t="str">
        <f>"#"&amp;ADDRESS(ROW($C$10),COLUMN($C$10))</f>
        <v>#$C$10</v>
      </c>
      <c r="W1268" s="252"/>
    </row>
    <row r="1269" spans="1:23" ht="5.0999999999999996" customHeight="1" x14ac:dyDescent="0.2">
      <c r="C1269" s="317"/>
      <c r="D1269" s="321"/>
      <c r="E1269" s="324"/>
      <c r="F1269" s="914"/>
      <c r="G1269" s="914"/>
      <c r="H1269" s="914"/>
      <c r="I1269" s="914"/>
      <c r="J1269" s="914"/>
      <c r="K1269" s="914"/>
      <c r="L1269" s="914"/>
      <c r="M1269" s="914"/>
      <c r="N1269" s="915"/>
      <c r="W1269" s="252"/>
    </row>
    <row r="1270" spans="1:23" s="248" customFormat="1" ht="50.1" customHeight="1" x14ac:dyDescent="0.2">
      <c r="A1270" s="253"/>
      <c r="B1270" s="11"/>
      <c r="C1270" s="317"/>
      <c r="D1270" s="324"/>
      <c r="E1270" s="324"/>
      <c r="F1270" s="872"/>
      <c r="G1270" s="873"/>
      <c r="H1270" s="873"/>
      <c r="I1270" s="873"/>
      <c r="J1270" s="873"/>
      <c r="K1270" s="873"/>
      <c r="L1270" s="873"/>
      <c r="M1270" s="873"/>
      <c r="N1270" s="874"/>
      <c r="O1270" s="35"/>
      <c r="P1270" s="253"/>
      <c r="Q1270" s="253"/>
      <c r="R1270" s="253"/>
      <c r="S1270" s="244"/>
      <c r="T1270" s="244"/>
      <c r="U1270" s="253"/>
      <c r="V1270" s="253"/>
      <c r="W1270" s="254" t="b">
        <f>W1264</f>
        <v>0</v>
      </c>
    </row>
    <row r="1271" spans="1:23" ht="5.0999999999999996" customHeight="1" x14ac:dyDescent="0.2">
      <c r="C1271" s="317"/>
      <c r="D1271" s="321"/>
      <c r="E1271" s="318"/>
      <c r="F1271" s="318"/>
      <c r="G1271" s="318"/>
      <c r="H1271" s="318"/>
      <c r="I1271" s="318"/>
      <c r="J1271" s="318"/>
      <c r="K1271" s="318"/>
      <c r="L1271" s="318"/>
      <c r="M1271" s="318"/>
      <c r="N1271" s="319"/>
      <c r="W1271" s="252"/>
    </row>
    <row r="1272" spans="1:23" ht="12.75" customHeight="1" x14ac:dyDescent="0.2">
      <c r="C1272" s="317"/>
      <c r="D1272" s="321"/>
      <c r="E1272" s="323"/>
      <c r="F1272" s="916" t="str">
        <f>Translations!$C$210</f>
        <v>Referencia a archivos externos (si procede)</v>
      </c>
      <c r="G1272" s="916"/>
      <c r="H1272" s="916"/>
      <c r="I1272" s="916"/>
      <c r="J1272" s="916"/>
      <c r="K1272" s="826"/>
      <c r="L1272" s="826"/>
      <c r="M1272" s="826"/>
      <c r="N1272" s="826"/>
      <c r="W1272" s="254" t="b">
        <f>W1270</f>
        <v>0</v>
      </c>
    </row>
    <row r="1273" spans="1:23" ht="5.0999999999999996" customHeight="1" x14ac:dyDescent="0.2">
      <c r="C1273" s="317"/>
      <c r="D1273" s="321"/>
      <c r="E1273" s="318"/>
      <c r="F1273" s="318"/>
      <c r="G1273" s="318"/>
      <c r="H1273" s="318"/>
      <c r="I1273" s="318"/>
      <c r="J1273" s="318"/>
      <c r="K1273" s="318"/>
      <c r="L1273" s="318"/>
      <c r="M1273" s="318"/>
      <c r="N1273" s="319"/>
      <c r="V1273" s="253"/>
      <c r="W1273" s="252"/>
    </row>
    <row r="1274" spans="1:23" ht="12.75" customHeight="1" x14ac:dyDescent="0.2">
      <c r="C1274" s="317"/>
      <c r="D1274" s="321" t="s">
        <v>34</v>
      </c>
      <c r="E1274" s="932" t="str">
        <f>Translations!$C$258</f>
        <v>¿Se ha seguido el orden jerárquico?</v>
      </c>
      <c r="F1274" s="932"/>
      <c r="G1274" s="932"/>
      <c r="H1274" s="933"/>
      <c r="I1274" s="259"/>
      <c r="J1274" s="329" t="str">
        <f>Translations!$C$259</f>
        <v xml:space="preserve"> De no ser así, ¿cuál ha sido el motivo?</v>
      </c>
      <c r="K1274" s="852"/>
      <c r="L1274" s="853"/>
      <c r="M1274" s="853"/>
      <c r="N1274" s="867"/>
      <c r="V1274" s="256" t="b">
        <f>W1272</f>
        <v>0</v>
      </c>
      <c r="W1274" s="257" t="b">
        <f>OR(W1270,AND(I1274&lt;&gt;"",I1274=TRUE))</f>
        <v>0</v>
      </c>
    </row>
    <row r="1275" spans="1:23" ht="5.0999999999999996" customHeight="1" x14ac:dyDescent="0.2">
      <c r="C1275" s="317"/>
      <c r="D1275" s="318"/>
      <c r="E1275" s="467"/>
      <c r="F1275" s="467"/>
      <c r="G1275" s="467"/>
      <c r="H1275" s="467"/>
      <c r="I1275" s="467"/>
      <c r="J1275" s="467"/>
      <c r="K1275" s="467"/>
      <c r="L1275" s="467"/>
      <c r="M1275" s="467"/>
      <c r="N1275" s="468"/>
      <c r="V1275" s="253"/>
      <c r="W1275" s="252"/>
    </row>
    <row r="1276" spans="1:23" ht="12.75" customHeight="1" x14ac:dyDescent="0.2">
      <c r="C1276" s="317"/>
      <c r="D1276" s="330"/>
      <c r="E1276" s="330"/>
      <c r="F1276" s="904" t="str">
        <f>Translations!$C$264</f>
        <v>Más detalles sobre cualquier posible divergencia con respecto a la jerarquía establecida</v>
      </c>
      <c r="G1276" s="904"/>
      <c r="H1276" s="904"/>
      <c r="I1276" s="904"/>
      <c r="J1276" s="904"/>
      <c r="K1276" s="904"/>
      <c r="L1276" s="904"/>
      <c r="M1276" s="904"/>
      <c r="N1276" s="905"/>
      <c r="V1276" s="253"/>
      <c r="W1276" s="252"/>
    </row>
    <row r="1277" spans="1:23" ht="25.5" customHeight="1" x14ac:dyDescent="0.2">
      <c r="C1277" s="317"/>
      <c r="D1277" s="330"/>
      <c r="E1277" s="330"/>
      <c r="F1277" s="872"/>
      <c r="G1277" s="873"/>
      <c r="H1277" s="873"/>
      <c r="I1277" s="873"/>
      <c r="J1277" s="873"/>
      <c r="K1277" s="873"/>
      <c r="L1277" s="873"/>
      <c r="M1277" s="873"/>
      <c r="N1277" s="874"/>
      <c r="V1277" s="253"/>
      <c r="W1277" s="254" t="b">
        <f>W1274</f>
        <v>0</v>
      </c>
    </row>
    <row r="1278" spans="1:23" ht="5.0999999999999996" customHeight="1" x14ac:dyDescent="0.2">
      <c r="C1278" s="317"/>
      <c r="D1278" s="318"/>
      <c r="E1278" s="467"/>
      <c r="F1278" s="467"/>
      <c r="G1278" s="467"/>
      <c r="H1278" s="467"/>
      <c r="I1278" s="467"/>
      <c r="J1278" s="467"/>
      <c r="K1278" s="467"/>
      <c r="L1278" s="467"/>
      <c r="M1278" s="467"/>
      <c r="N1278" s="468"/>
      <c r="V1278" s="253"/>
      <c r="W1278" s="252"/>
    </row>
    <row r="1279" spans="1:23" ht="12.75" customHeight="1" x14ac:dyDescent="0.2">
      <c r="C1279" s="317"/>
      <c r="D1279" s="321" t="s">
        <v>35</v>
      </c>
      <c r="E1279" s="906" t="str">
        <f>Translations!$C$363</f>
        <v>Descripción de la metodología empleada para determinar los factores de emisiones atribuibles pertinentes de conformidad con el anexo VII, secciones 10.1.2 y 10.1.3, de las FAR.</v>
      </c>
      <c r="F1279" s="906"/>
      <c r="G1279" s="906"/>
      <c r="H1279" s="906"/>
      <c r="I1279" s="906"/>
      <c r="J1279" s="906"/>
      <c r="K1279" s="906"/>
      <c r="L1279" s="906"/>
      <c r="M1279" s="906"/>
      <c r="N1279" s="907"/>
      <c r="V1279" s="253"/>
      <c r="W1279" s="252"/>
    </row>
    <row r="1280" spans="1:23" ht="5.0999999999999996" customHeight="1" x14ac:dyDescent="0.2">
      <c r="C1280" s="317"/>
      <c r="D1280" s="318"/>
      <c r="E1280" s="322"/>
      <c r="F1280" s="212"/>
      <c r="G1280" s="470"/>
      <c r="H1280" s="470"/>
      <c r="I1280" s="470"/>
      <c r="J1280" s="470"/>
      <c r="K1280" s="470"/>
      <c r="L1280" s="470"/>
      <c r="M1280" s="470"/>
      <c r="N1280" s="471"/>
      <c r="W1280" s="252"/>
    </row>
    <row r="1281" spans="1:23" ht="12.75" customHeight="1" x14ac:dyDescent="0.2">
      <c r="C1281" s="317"/>
      <c r="D1281" s="321"/>
      <c r="E1281" s="323"/>
      <c r="F1281" s="913" t="str">
        <f>IF(I1128&lt;&gt;"",HYPERLINK("#" &amp; Q1281,EUConst_MsgDescription),"")</f>
        <v/>
      </c>
      <c r="G1281" s="887"/>
      <c r="H1281" s="887"/>
      <c r="I1281" s="887"/>
      <c r="J1281" s="887"/>
      <c r="K1281" s="887"/>
      <c r="L1281" s="887"/>
      <c r="M1281" s="887"/>
      <c r="N1281" s="888"/>
      <c r="P1281" s="21" t="s">
        <v>170</v>
      </c>
      <c r="Q1281" s="370" t="str">
        <f>"#"&amp;ADDRESS(ROW($C$10),COLUMN($C$10))</f>
        <v>#$C$10</v>
      </c>
      <c r="W1281" s="252"/>
    </row>
    <row r="1282" spans="1:23" ht="5.0999999999999996" customHeight="1" x14ac:dyDescent="0.2">
      <c r="C1282" s="317"/>
      <c r="D1282" s="321"/>
      <c r="E1282" s="324"/>
      <c r="F1282" s="914"/>
      <c r="G1282" s="914"/>
      <c r="H1282" s="914"/>
      <c r="I1282" s="914"/>
      <c r="J1282" s="914"/>
      <c r="K1282" s="914"/>
      <c r="L1282" s="914"/>
      <c r="M1282" s="914"/>
      <c r="N1282" s="915"/>
      <c r="W1282" s="252"/>
    </row>
    <row r="1283" spans="1:23" s="248" customFormat="1" ht="50.1" customHeight="1" x14ac:dyDescent="0.2">
      <c r="A1283" s="253"/>
      <c r="B1283" s="11"/>
      <c r="C1283" s="317"/>
      <c r="D1283" s="330"/>
      <c r="E1283" s="331"/>
      <c r="F1283" s="872"/>
      <c r="G1283" s="873"/>
      <c r="H1283" s="873"/>
      <c r="I1283" s="873"/>
      <c r="J1283" s="873"/>
      <c r="K1283" s="873"/>
      <c r="L1283" s="873"/>
      <c r="M1283" s="873"/>
      <c r="N1283" s="874"/>
      <c r="O1283" s="35"/>
      <c r="P1283" s="268"/>
      <c r="Q1283" s="244"/>
      <c r="R1283" s="253"/>
      <c r="S1283" s="244"/>
      <c r="T1283" s="244"/>
      <c r="U1283" s="253"/>
      <c r="V1283" s="253"/>
      <c r="W1283" s="254" t="b">
        <f>W1272</f>
        <v>0</v>
      </c>
    </row>
    <row r="1284" spans="1:23" ht="5.0999999999999996" customHeight="1" x14ac:dyDescent="0.2">
      <c r="C1284" s="317"/>
      <c r="D1284" s="321"/>
      <c r="E1284" s="318"/>
      <c r="F1284" s="318"/>
      <c r="G1284" s="318"/>
      <c r="H1284" s="318"/>
      <c r="I1284" s="318"/>
      <c r="J1284" s="318"/>
      <c r="K1284" s="318"/>
      <c r="L1284" s="318"/>
      <c r="M1284" s="318"/>
      <c r="N1284" s="319"/>
      <c r="W1284" s="252"/>
    </row>
    <row r="1285" spans="1:23" ht="12.75" customHeight="1" x14ac:dyDescent="0.2">
      <c r="C1285" s="317"/>
      <c r="D1285" s="321"/>
      <c r="E1285" s="323"/>
      <c r="F1285" s="916" t="str">
        <f>Translations!$C$210</f>
        <v>Referencia a archivos externos (si procede)</v>
      </c>
      <c r="G1285" s="916"/>
      <c r="H1285" s="916"/>
      <c r="I1285" s="916"/>
      <c r="J1285" s="916"/>
      <c r="K1285" s="826"/>
      <c r="L1285" s="826"/>
      <c r="M1285" s="826"/>
      <c r="N1285" s="826"/>
      <c r="W1285" s="254" t="b">
        <f>W1283</f>
        <v>0</v>
      </c>
    </row>
    <row r="1286" spans="1:23" ht="5.0999999999999996" customHeight="1" x14ac:dyDescent="0.2">
      <c r="C1286" s="317"/>
      <c r="D1286" s="318"/>
      <c r="E1286" s="467"/>
      <c r="F1286" s="467"/>
      <c r="G1286" s="467"/>
      <c r="H1286" s="467"/>
      <c r="I1286" s="467"/>
      <c r="J1286" s="467"/>
      <c r="K1286" s="467"/>
      <c r="L1286" s="467"/>
      <c r="M1286" s="467"/>
      <c r="N1286" s="468"/>
      <c r="R1286" s="253"/>
      <c r="V1286" s="253"/>
      <c r="W1286" s="252"/>
    </row>
    <row r="1287" spans="1:23" ht="12.75" customHeight="1" x14ac:dyDescent="0.2">
      <c r="C1287" s="317"/>
      <c r="D1287" s="321" t="s">
        <v>36</v>
      </c>
      <c r="E1287" s="906" t="str">
        <f>Translations!$C$366</f>
        <v>¿Son pertinentes los flujos de calor medible importados desde subinstalaciones productoras de pasta de papel?</v>
      </c>
      <c r="F1287" s="906"/>
      <c r="G1287" s="906"/>
      <c r="H1287" s="906"/>
      <c r="I1287" s="906"/>
      <c r="J1287" s="906"/>
      <c r="K1287" s="906"/>
      <c r="L1287" s="906"/>
      <c r="M1287" s="912"/>
      <c r="N1287" s="912"/>
      <c r="R1287" s="253"/>
      <c r="V1287" s="253"/>
      <c r="W1287" s="254" t="b">
        <f>W1285</f>
        <v>0</v>
      </c>
    </row>
    <row r="1288" spans="1:23" ht="5.0999999999999996" customHeight="1" x14ac:dyDescent="0.2">
      <c r="C1288" s="317"/>
      <c r="D1288" s="318"/>
      <c r="E1288" s="467"/>
      <c r="F1288" s="467"/>
      <c r="G1288" s="467"/>
      <c r="H1288" s="467"/>
      <c r="I1288" s="467"/>
      <c r="J1288" s="467"/>
      <c r="K1288" s="467"/>
      <c r="L1288" s="467"/>
      <c r="M1288" s="467"/>
      <c r="N1288" s="468"/>
      <c r="R1288" s="253"/>
      <c r="V1288" s="253"/>
      <c r="W1288" s="252"/>
    </row>
    <row r="1289" spans="1:23" ht="12.75" customHeight="1" x14ac:dyDescent="0.2">
      <c r="C1289" s="317"/>
      <c r="D1289" s="318"/>
      <c r="E1289" s="318"/>
      <c r="F1289" s="904" t="str">
        <f>Translations!$C$257</f>
        <v>Descripción de la metodología aplicada</v>
      </c>
      <c r="G1289" s="904"/>
      <c r="H1289" s="904"/>
      <c r="I1289" s="904"/>
      <c r="J1289" s="904"/>
      <c r="K1289" s="904"/>
      <c r="L1289" s="904"/>
      <c r="M1289" s="904"/>
      <c r="N1289" s="905"/>
      <c r="R1289" s="253"/>
      <c r="V1289" s="253"/>
      <c r="W1289" s="252"/>
    </row>
    <row r="1290" spans="1:23" ht="5.0999999999999996" customHeight="1" x14ac:dyDescent="0.2">
      <c r="C1290" s="317"/>
      <c r="D1290" s="318"/>
      <c r="E1290" s="467"/>
      <c r="F1290" s="467"/>
      <c r="G1290" s="467"/>
      <c r="H1290" s="467"/>
      <c r="I1290" s="467"/>
      <c r="J1290" s="467"/>
      <c r="K1290" s="467"/>
      <c r="L1290" s="467"/>
      <c r="M1290" s="467"/>
      <c r="N1290" s="468"/>
      <c r="R1290" s="253"/>
      <c r="V1290" s="253"/>
      <c r="W1290" s="252"/>
    </row>
    <row r="1291" spans="1:23" ht="12.75" customHeight="1" x14ac:dyDescent="0.2">
      <c r="C1291" s="317"/>
      <c r="D1291" s="321"/>
      <c r="E1291" s="323"/>
      <c r="F1291" s="913" t="str">
        <f>IF(I1128&lt;&gt;"",HYPERLINK("#" &amp; Q1291,EUConst_MsgDescription),"")</f>
        <v/>
      </c>
      <c r="G1291" s="887"/>
      <c r="H1291" s="887"/>
      <c r="I1291" s="887"/>
      <c r="J1291" s="887"/>
      <c r="K1291" s="887"/>
      <c r="L1291" s="887"/>
      <c r="M1291" s="887"/>
      <c r="N1291" s="888"/>
      <c r="P1291" s="21" t="s">
        <v>170</v>
      </c>
      <c r="Q1291" s="370" t="str">
        <f>"#"&amp;ADDRESS(ROW($C$10),COLUMN($C$10))</f>
        <v>#$C$10</v>
      </c>
      <c r="W1291" s="252"/>
    </row>
    <row r="1292" spans="1:23" ht="5.0999999999999996" customHeight="1" x14ac:dyDescent="0.2">
      <c r="C1292" s="317"/>
      <c r="D1292" s="321"/>
      <c r="E1292" s="324"/>
      <c r="F1292" s="914"/>
      <c r="G1292" s="914"/>
      <c r="H1292" s="914"/>
      <c r="I1292" s="914"/>
      <c r="J1292" s="914"/>
      <c r="K1292" s="914"/>
      <c r="L1292" s="914"/>
      <c r="M1292" s="914"/>
      <c r="N1292" s="915"/>
      <c r="W1292" s="252"/>
    </row>
    <row r="1293" spans="1:23" ht="50.1" customHeight="1" thickBot="1" x14ac:dyDescent="0.25">
      <c r="C1293" s="317"/>
      <c r="D1293" s="318"/>
      <c r="E1293" s="318"/>
      <c r="F1293" s="872"/>
      <c r="G1293" s="873"/>
      <c r="H1293" s="873"/>
      <c r="I1293" s="873"/>
      <c r="J1293" s="873"/>
      <c r="K1293" s="873"/>
      <c r="L1293" s="873"/>
      <c r="M1293" s="873"/>
      <c r="N1293" s="874"/>
      <c r="R1293" s="253"/>
      <c r="V1293" s="253"/>
      <c r="W1293" s="269" t="b">
        <f>OR(W1287,AND(M1287&lt;&gt;"",M1287=FALSE))</f>
        <v>0</v>
      </c>
    </row>
    <row r="1294" spans="1:23" ht="5.0999999999999996" customHeight="1" x14ac:dyDescent="0.2">
      <c r="C1294" s="317"/>
      <c r="D1294" s="321"/>
      <c r="E1294" s="318"/>
      <c r="F1294" s="318"/>
      <c r="G1294" s="318"/>
      <c r="H1294" s="318"/>
      <c r="I1294" s="318"/>
      <c r="J1294" s="318"/>
      <c r="K1294" s="318"/>
      <c r="L1294" s="318"/>
      <c r="M1294" s="318"/>
      <c r="N1294" s="319"/>
    </row>
    <row r="1295" spans="1:23" ht="5.0999999999999996" customHeight="1" x14ac:dyDescent="0.2">
      <c r="B1295" s="243"/>
      <c r="C1295" s="314"/>
      <c r="D1295" s="327"/>
      <c r="E1295" s="315"/>
      <c r="F1295" s="315"/>
      <c r="G1295" s="315"/>
      <c r="H1295" s="315"/>
      <c r="I1295" s="315"/>
      <c r="J1295" s="315"/>
      <c r="K1295" s="315"/>
      <c r="L1295" s="315"/>
      <c r="M1295" s="315"/>
      <c r="N1295" s="316"/>
    </row>
    <row r="1296" spans="1:23" ht="12.75" customHeight="1" x14ac:dyDescent="0.2">
      <c r="B1296" s="243"/>
      <c r="C1296" s="317"/>
      <c r="D1296" s="320" t="s">
        <v>323</v>
      </c>
      <c r="E1296" s="943" t="str">
        <f>Translations!$C$367</f>
        <v>Balance de gases residuales para esta subinstalación</v>
      </c>
      <c r="F1296" s="943"/>
      <c r="G1296" s="943"/>
      <c r="H1296" s="943"/>
      <c r="I1296" s="943"/>
      <c r="J1296" s="943"/>
      <c r="K1296" s="943"/>
      <c r="L1296" s="943"/>
      <c r="M1296" s="943"/>
      <c r="N1296" s="944"/>
    </row>
    <row r="1297" spans="2:23" ht="12.75" customHeight="1" x14ac:dyDescent="0.2">
      <c r="B1297" s="243"/>
      <c r="C1297" s="317"/>
      <c r="D1297" s="321" t="s">
        <v>32</v>
      </c>
      <c r="E1297" s="906" t="str">
        <f>Translations!$C$370</f>
        <v>¿Son pertinentes los gases residuales para esta subinstalación?</v>
      </c>
      <c r="F1297" s="906"/>
      <c r="G1297" s="906"/>
      <c r="H1297" s="906"/>
      <c r="I1297" s="906"/>
      <c r="J1297" s="906"/>
      <c r="K1297" s="906"/>
      <c r="L1297" s="906"/>
      <c r="M1297" s="912"/>
      <c r="N1297" s="912"/>
    </row>
    <row r="1298" spans="2:23" ht="12.75" customHeight="1" x14ac:dyDescent="0.2">
      <c r="B1298" s="243"/>
      <c r="C1298" s="317"/>
      <c r="D1298" s="321"/>
      <c r="E1298" s="318"/>
      <c r="F1298" s="318"/>
      <c r="G1298" s="318"/>
      <c r="H1298" s="318"/>
      <c r="I1298" s="318"/>
      <c r="J1298" s="847" t="str">
        <f>IF(I1128="","",IF(AND(M1297&lt;&gt;"",M1297=FALSE),HYPERLINK(Q1298,EUconst_MsgGoOn),""))</f>
        <v/>
      </c>
      <c r="K1298" s="848"/>
      <c r="L1298" s="848"/>
      <c r="M1298" s="848"/>
      <c r="N1298" s="849"/>
      <c r="P1298" s="21" t="s">
        <v>170</v>
      </c>
      <c r="Q1298" s="370" t="str">
        <f>"#JUMP_F"&amp;P1128+1</f>
        <v>#JUMP_F2</v>
      </c>
    </row>
    <row r="1299" spans="2:23" ht="5.0999999999999996" customHeight="1" x14ac:dyDescent="0.2">
      <c r="B1299" s="243"/>
      <c r="C1299" s="317"/>
      <c r="D1299" s="321"/>
      <c r="E1299" s="318"/>
      <c r="F1299" s="318"/>
      <c r="G1299" s="318"/>
      <c r="H1299" s="318"/>
      <c r="I1299" s="318"/>
      <c r="J1299" s="318"/>
      <c r="K1299" s="318"/>
      <c r="L1299" s="318"/>
      <c r="M1299" s="318"/>
      <c r="N1299" s="319"/>
    </row>
    <row r="1300" spans="2:23" ht="12.75" customHeight="1" x14ac:dyDescent="0.2">
      <c r="B1300" s="243"/>
      <c r="C1300" s="317"/>
      <c r="D1300" s="321" t="s">
        <v>33</v>
      </c>
      <c r="E1300" s="906" t="str">
        <f>Translations!$C$249</f>
        <v>Información sobre la metodología empleada</v>
      </c>
      <c r="F1300" s="906"/>
      <c r="G1300" s="906"/>
      <c r="H1300" s="906"/>
      <c r="I1300" s="906"/>
      <c r="J1300" s="906"/>
      <c r="K1300" s="906"/>
      <c r="L1300" s="906"/>
      <c r="M1300" s="906"/>
      <c r="N1300" s="907"/>
    </row>
    <row r="1301" spans="2:23" ht="25.5" customHeight="1" thickBot="1" x14ac:dyDescent="0.25">
      <c r="B1301" s="243"/>
      <c r="C1301" s="317"/>
      <c r="D1301" s="318"/>
      <c r="E1301" s="318"/>
      <c r="F1301" s="335"/>
      <c r="G1301" s="318"/>
      <c r="H1301" s="318"/>
      <c r="I1301" s="908" t="str">
        <f>Translations!$C$254</f>
        <v>Fuente de datos</v>
      </c>
      <c r="J1301" s="908"/>
      <c r="K1301" s="908" t="str">
        <f>Translations!$C$255</f>
        <v>Otra fuente de datos (si procede)</v>
      </c>
      <c r="L1301" s="908"/>
      <c r="M1301" s="908" t="str">
        <f>Translations!$C$255</f>
        <v>Otra fuente de datos (si procede)</v>
      </c>
      <c r="N1301" s="908"/>
      <c r="W1301" s="244" t="s">
        <v>163</v>
      </c>
    </row>
    <row r="1302" spans="2:23" ht="12.75" customHeight="1" x14ac:dyDescent="0.2">
      <c r="B1302" s="243"/>
      <c r="C1302" s="317"/>
      <c r="D1302" s="321"/>
      <c r="E1302" s="323" t="s">
        <v>302</v>
      </c>
      <c r="F1302" s="893" t="str">
        <f>Translations!$C$374</f>
        <v>Gases residuales producidos</v>
      </c>
      <c r="G1302" s="893"/>
      <c r="H1302" s="894"/>
      <c r="I1302" s="884"/>
      <c r="J1302" s="885"/>
      <c r="K1302" s="879"/>
      <c r="L1302" s="883"/>
      <c r="M1302" s="879"/>
      <c r="N1302" s="880"/>
      <c r="W1302" s="250" t="b">
        <f>AND(M1297&lt;&gt;"",M1297=FALSE)</f>
        <v>0</v>
      </c>
    </row>
    <row r="1303" spans="2:23" ht="12.75" customHeight="1" x14ac:dyDescent="0.2">
      <c r="B1303" s="243"/>
      <c r="C1303" s="317"/>
      <c r="D1303" s="321"/>
      <c r="E1303" s="323" t="s">
        <v>303</v>
      </c>
      <c r="F1303" s="895" t="str">
        <f>Translations!$C$256</f>
        <v>Contenido energético</v>
      </c>
      <c r="G1303" s="895"/>
      <c r="H1303" s="896"/>
      <c r="I1303" s="897"/>
      <c r="J1303" s="898"/>
      <c r="K1303" s="899"/>
      <c r="L1303" s="900"/>
      <c r="M1303" s="899"/>
      <c r="N1303" s="901"/>
      <c r="W1303" s="251" t="b">
        <f>W1302</f>
        <v>0</v>
      </c>
    </row>
    <row r="1304" spans="2:23" ht="12.75" customHeight="1" x14ac:dyDescent="0.2">
      <c r="B1304" s="243"/>
      <c r="C1304" s="317"/>
      <c r="D1304" s="321"/>
      <c r="E1304" s="323" t="s">
        <v>304</v>
      </c>
      <c r="F1304" s="902" t="str">
        <f>Translations!$C$375</f>
        <v>Factor de emisión</v>
      </c>
      <c r="G1304" s="902"/>
      <c r="H1304" s="903"/>
      <c r="I1304" s="860"/>
      <c r="J1304" s="861"/>
      <c r="K1304" s="862"/>
      <c r="L1304" s="863"/>
      <c r="M1304" s="862"/>
      <c r="N1304" s="864"/>
      <c r="W1304" s="251" t="b">
        <f>W1303</f>
        <v>0</v>
      </c>
    </row>
    <row r="1305" spans="2:23" ht="12.75" customHeight="1" x14ac:dyDescent="0.2">
      <c r="B1305" s="243"/>
      <c r="C1305" s="317"/>
      <c r="D1305" s="321"/>
      <c r="E1305" s="323" t="s">
        <v>305</v>
      </c>
      <c r="F1305" s="893" t="str">
        <f>Translations!$C$376</f>
        <v>Gases residuales consumidos</v>
      </c>
      <c r="G1305" s="893"/>
      <c r="H1305" s="894"/>
      <c r="I1305" s="884"/>
      <c r="J1305" s="885"/>
      <c r="K1305" s="879"/>
      <c r="L1305" s="883"/>
      <c r="M1305" s="879"/>
      <c r="N1305" s="880"/>
      <c r="W1305" s="251" t="b">
        <f t="shared" ref="W1305:W1316" si="5">W1304</f>
        <v>0</v>
      </c>
    </row>
    <row r="1306" spans="2:23" ht="12.75" customHeight="1" x14ac:dyDescent="0.2">
      <c r="B1306" s="243"/>
      <c r="C1306" s="317"/>
      <c r="D1306" s="321"/>
      <c r="E1306" s="323" t="s">
        <v>306</v>
      </c>
      <c r="F1306" s="895" t="str">
        <f>Translations!$C$256</f>
        <v>Contenido energético</v>
      </c>
      <c r="G1306" s="895"/>
      <c r="H1306" s="896"/>
      <c r="I1306" s="897"/>
      <c r="J1306" s="898"/>
      <c r="K1306" s="899"/>
      <c r="L1306" s="900"/>
      <c r="M1306" s="899"/>
      <c r="N1306" s="901"/>
      <c r="W1306" s="251" t="b">
        <f t="shared" si="5"/>
        <v>0</v>
      </c>
    </row>
    <row r="1307" spans="2:23" ht="12.75" customHeight="1" x14ac:dyDescent="0.2">
      <c r="B1307" s="243"/>
      <c r="C1307" s="317"/>
      <c r="D1307" s="321"/>
      <c r="E1307" s="323" t="s">
        <v>307</v>
      </c>
      <c r="F1307" s="902" t="str">
        <f>Translations!$C$375</f>
        <v>Factor de emisión</v>
      </c>
      <c r="G1307" s="902"/>
      <c r="H1307" s="903"/>
      <c r="I1307" s="860"/>
      <c r="J1307" s="861"/>
      <c r="K1307" s="862"/>
      <c r="L1307" s="863"/>
      <c r="M1307" s="862"/>
      <c r="N1307" s="864"/>
      <c r="W1307" s="251" t="b">
        <f t="shared" si="5"/>
        <v>0</v>
      </c>
    </row>
    <row r="1308" spans="2:23" ht="12.75" customHeight="1" x14ac:dyDescent="0.2">
      <c r="B1308" s="243"/>
      <c r="C1308" s="317"/>
      <c r="D1308" s="321"/>
      <c r="E1308" s="323" t="s">
        <v>308</v>
      </c>
      <c r="F1308" s="893" t="str">
        <f>Translations!$C$377</f>
        <v>Gases residuales quemados (excluida la combustión en antorcha por motivos de seguridad)</v>
      </c>
      <c r="G1308" s="893"/>
      <c r="H1308" s="894"/>
      <c r="I1308" s="884"/>
      <c r="J1308" s="885"/>
      <c r="K1308" s="879"/>
      <c r="L1308" s="883"/>
      <c r="M1308" s="879"/>
      <c r="N1308" s="880"/>
      <c r="W1308" s="251" t="b">
        <f t="shared" si="5"/>
        <v>0</v>
      </c>
    </row>
    <row r="1309" spans="2:23" ht="12.75" customHeight="1" x14ac:dyDescent="0.2">
      <c r="B1309" s="243"/>
      <c r="C1309" s="317"/>
      <c r="D1309" s="321"/>
      <c r="E1309" s="323" t="s">
        <v>309</v>
      </c>
      <c r="F1309" s="895" t="str">
        <f>Translations!$C$256</f>
        <v>Contenido energético</v>
      </c>
      <c r="G1309" s="895"/>
      <c r="H1309" s="896"/>
      <c r="I1309" s="897"/>
      <c r="J1309" s="898"/>
      <c r="K1309" s="899"/>
      <c r="L1309" s="900"/>
      <c r="M1309" s="899"/>
      <c r="N1309" s="901"/>
      <c r="W1309" s="251" t="b">
        <f t="shared" si="5"/>
        <v>0</v>
      </c>
    </row>
    <row r="1310" spans="2:23" ht="12.75" customHeight="1" x14ac:dyDescent="0.2">
      <c r="B1310" s="243"/>
      <c r="C1310" s="317"/>
      <c r="D1310" s="321"/>
      <c r="E1310" s="323" t="s">
        <v>310</v>
      </c>
      <c r="F1310" s="902" t="str">
        <f>Translations!$C$375</f>
        <v>Factor de emisión</v>
      </c>
      <c r="G1310" s="902"/>
      <c r="H1310" s="903"/>
      <c r="I1310" s="860"/>
      <c r="J1310" s="861"/>
      <c r="K1310" s="862"/>
      <c r="L1310" s="863"/>
      <c r="M1310" s="862"/>
      <c r="N1310" s="864"/>
      <c r="W1310" s="251" t="b">
        <f t="shared" si="5"/>
        <v>0</v>
      </c>
    </row>
    <row r="1311" spans="2:23" ht="12.75" customHeight="1" x14ac:dyDescent="0.2">
      <c r="B1311" s="243"/>
      <c r="C1311" s="317"/>
      <c r="D1311" s="321"/>
      <c r="E1311" s="323" t="s">
        <v>311</v>
      </c>
      <c r="F1311" s="893" t="str">
        <f>Translations!$C$378</f>
        <v>Gases residuales importados</v>
      </c>
      <c r="G1311" s="893"/>
      <c r="H1311" s="894"/>
      <c r="I1311" s="884"/>
      <c r="J1311" s="885"/>
      <c r="K1311" s="879"/>
      <c r="L1311" s="883"/>
      <c r="M1311" s="879"/>
      <c r="N1311" s="880"/>
      <c r="W1311" s="251" t="b">
        <f t="shared" si="5"/>
        <v>0</v>
      </c>
    </row>
    <row r="1312" spans="2:23" ht="12.75" customHeight="1" x14ac:dyDescent="0.2">
      <c r="B1312" s="243"/>
      <c r="C1312" s="317"/>
      <c r="D1312" s="321"/>
      <c r="E1312" s="323" t="s">
        <v>312</v>
      </c>
      <c r="F1312" s="895" t="str">
        <f>Translations!$C$256</f>
        <v>Contenido energético</v>
      </c>
      <c r="G1312" s="895"/>
      <c r="H1312" s="896"/>
      <c r="I1312" s="897"/>
      <c r="J1312" s="898"/>
      <c r="K1312" s="899"/>
      <c r="L1312" s="900"/>
      <c r="M1312" s="899"/>
      <c r="N1312" s="901"/>
      <c r="W1312" s="251" t="b">
        <f t="shared" si="5"/>
        <v>0</v>
      </c>
    </row>
    <row r="1313" spans="2:23" ht="12.75" customHeight="1" x14ac:dyDescent="0.2">
      <c r="B1313" s="243"/>
      <c r="C1313" s="317"/>
      <c r="D1313" s="321"/>
      <c r="E1313" s="323" t="s">
        <v>313</v>
      </c>
      <c r="F1313" s="902" t="str">
        <f>Translations!$C$375</f>
        <v>Factor de emisión</v>
      </c>
      <c r="G1313" s="902"/>
      <c r="H1313" s="903"/>
      <c r="I1313" s="860"/>
      <c r="J1313" s="861"/>
      <c r="K1313" s="862"/>
      <c r="L1313" s="863"/>
      <c r="M1313" s="862"/>
      <c r="N1313" s="864"/>
      <c r="W1313" s="251" t="b">
        <f t="shared" si="5"/>
        <v>0</v>
      </c>
    </row>
    <row r="1314" spans="2:23" ht="12.75" customHeight="1" x14ac:dyDescent="0.2">
      <c r="B1314" s="243"/>
      <c r="C1314" s="317"/>
      <c r="D1314" s="321"/>
      <c r="E1314" s="323" t="s">
        <v>314</v>
      </c>
      <c r="F1314" s="893" t="str">
        <f>Translations!$C$379</f>
        <v>Gases residuales exportados</v>
      </c>
      <c r="G1314" s="893"/>
      <c r="H1314" s="894"/>
      <c r="I1314" s="884"/>
      <c r="J1314" s="885"/>
      <c r="K1314" s="879"/>
      <c r="L1314" s="883"/>
      <c r="M1314" s="879"/>
      <c r="N1314" s="880"/>
      <c r="W1314" s="251" t="b">
        <f t="shared" si="5"/>
        <v>0</v>
      </c>
    </row>
    <row r="1315" spans="2:23" ht="12.75" customHeight="1" x14ac:dyDescent="0.2">
      <c r="B1315" s="243"/>
      <c r="C1315" s="317"/>
      <c r="D1315" s="321"/>
      <c r="E1315" s="323" t="s">
        <v>315</v>
      </c>
      <c r="F1315" s="895" t="str">
        <f>Translations!$C$256</f>
        <v>Contenido energético</v>
      </c>
      <c r="G1315" s="895"/>
      <c r="H1315" s="896"/>
      <c r="I1315" s="897"/>
      <c r="J1315" s="898"/>
      <c r="K1315" s="899"/>
      <c r="L1315" s="900"/>
      <c r="M1315" s="899"/>
      <c r="N1315" s="901"/>
      <c r="W1315" s="251" t="b">
        <f t="shared" si="5"/>
        <v>0</v>
      </c>
    </row>
    <row r="1316" spans="2:23" ht="12.75" customHeight="1" x14ac:dyDescent="0.2">
      <c r="B1316" s="243"/>
      <c r="C1316" s="317"/>
      <c r="D1316" s="321"/>
      <c r="E1316" s="323" t="s">
        <v>316</v>
      </c>
      <c r="F1316" s="902" t="str">
        <f>Translations!$C$375</f>
        <v>Factor de emisión</v>
      </c>
      <c r="G1316" s="902"/>
      <c r="H1316" s="903"/>
      <c r="I1316" s="860"/>
      <c r="J1316" s="861"/>
      <c r="K1316" s="862"/>
      <c r="L1316" s="863"/>
      <c r="M1316" s="862"/>
      <c r="N1316" s="864"/>
      <c r="W1316" s="251" t="b">
        <f t="shared" si="5"/>
        <v>0</v>
      </c>
    </row>
    <row r="1317" spans="2:23" ht="5.0999999999999996" customHeight="1" x14ac:dyDescent="0.2">
      <c r="B1317" s="243"/>
      <c r="C1317" s="317"/>
      <c r="D1317" s="321"/>
      <c r="E1317" s="318"/>
      <c r="F1317" s="318"/>
      <c r="G1317" s="318"/>
      <c r="H1317" s="318"/>
      <c r="I1317" s="318"/>
      <c r="J1317" s="318"/>
      <c r="K1317" s="318"/>
      <c r="L1317" s="318"/>
      <c r="M1317" s="318"/>
      <c r="N1317" s="319"/>
      <c r="W1317" s="266"/>
    </row>
    <row r="1318" spans="2:23" ht="12.75" customHeight="1" x14ac:dyDescent="0.2">
      <c r="B1318" s="243"/>
      <c r="C1318" s="317"/>
      <c r="D1318" s="321"/>
      <c r="E1318" s="323" t="s">
        <v>317</v>
      </c>
      <c r="F1318" s="904" t="str">
        <f>Translations!$C$257</f>
        <v>Descripción de la metodología aplicada</v>
      </c>
      <c r="G1318" s="904"/>
      <c r="H1318" s="904"/>
      <c r="I1318" s="904"/>
      <c r="J1318" s="904"/>
      <c r="K1318" s="904"/>
      <c r="L1318" s="904"/>
      <c r="M1318" s="904"/>
      <c r="N1318" s="905"/>
      <c r="W1318" s="252"/>
    </row>
    <row r="1319" spans="2:23" ht="5.0999999999999996" customHeight="1" x14ac:dyDescent="0.2">
      <c r="C1319" s="317"/>
      <c r="D1319" s="318"/>
      <c r="E1319" s="322"/>
      <c r="F1319" s="332"/>
      <c r="G1319" s="333"/>
      <c r="H1319" s="333"/>
      <c r="I1319" s="333"/>
      <c r="J1319" s="333"/>
      <c r="K1319" s="333"/>
      <c r="L1319" s="333"/>
      <c r="M1319" s="333"/>
      <c r="N1319" s="334"/>
      <c r="W1319" s="252"/>
    </row>
    <row r="1320" spans="2:23" ht="12.75" customHeight="1" x14ac:dyDescent="0.2">
      <c r="C1320" s="317"/>
      <c r="D1320" s="321"/>
      <c r="E1320" s="323"/>
      <c r="F1320" s="913" t="str">
        <f>IF(I1128&lt;&gt;"",HYPERLINK("#" &amp; Q1320,EUConst_MsgDescription),"")</f>
        <v/>
      </c>
      <c r="G1320" s="887"/>
      <c r="H1320" s="887"/>
      <c r="I1320" s="887"/>
      <c r="J1320" s="887"/>
      <c r="K1320" s="887"/>
      <c r="L1320" s="887"/>
      <c r="M1320" s="887"/>
      <c r="N1320" s="888"/>
      <c r="P1320" s="21" t="s">
        <v>170</v>
      </c>
      <c r="Q1320" s="370" t="str">
        <f>"#"&amp;ADDRESS(ROW($C$10),COLUMN($C$10))</f>
        <v>#$C$10</v>
      </c>
      <c r="W1320" s="252"/>
    </row>
    <row r="1321" spans="2:23" ht="5.0999999999999996" customHeight="1" x14ac:dyDescent="0.2">
      <c r="C1321" s="317"/>
      <c r="D1321" s="321"/>
      <c r="E1321" s="324"/>
      <c r="F1321" s="914"/>
      <c r="G1321" s="914"/>
      <c r="H1321" s="914"/>
      <c r="I1321" s="914"/>
      <c r="J1321" s="914"/>
      <c r="K1321" s="914"/>
      <c r="L1321" s="914"/>
      <c r="M1321" s="914"/>
      <c r="N1321" s="915"/>
      <c r="W1321" s="252"/>
    </row>
    <row r="1322" spans="2:23" ht="50.1" customHeight="1" x14ac:dyDescent="0.2">
      <c r="C1322" s="317"/>
      <c r="D1322" s="324"/>
      <c r="E1322" s="324"/>
      <c r="F1322" s="872"/>
      <c r="G1322" s="873"/>
      <c r="H1322" s="873"/>
      <c r="I1322" s="873"/>
      <c r="J1322" s="873"/>
      <c r="K1322" s="873"/>
      <c r="L1322" s="873"/>
      <c r="M1322" s="873"/>
      <c r="N1322" s="874"/>
      <c r="W1322" s="251" t="b">
        <f>W1304</f>
        <v>0</v>
      </c>
    </row>
    <row r="1323" spans="2:23" ht="5.0999999999999996" customHeight="1" x14ac:dyDescent="0.2">
      <c r="C1323" s="317"/>
      <c r="D1323" s="321"/>
      <c r="E1323" s="318"/>
      <c r="F1323" s="318"/>
      <c r="G1323" s="318"/>
      <c r="H1323" s="318"/>
      <c r="I1323" s="318"/>
      <c r="J1323" s="318"/>
      <c r="K1323" s="318"/>
      <c r="L1323" s="318"/>
      <c r="M1323" s="318"/>
      <c r="N1323" s="319"/>
      <c r="W1323" s="251"/>
    </row>
    <row r="1324" spans="2:23" ht="12.75" customHeight="1" x14ac:dyDescent="0.2">
      <c r="C1324" s="317"/>
      <c r="D1324" s="321"/>
      <c r="E1324" s="323"/>
      <c r="F1324" s="916" t="str">
        <f>Translations!$C$210</f>
        <v>Referencia a archivos externos (si procede)</v>
      </c>
      <c r="G1324" s="916"/>
      <c r="H1324" s="916"/>
      <c r="I1324" s="916"/>
      <c r="J1324" s="916"/>
      <c r="K1324" s="826"/>
      <c r="L1324" s="826"/>
      <c r="M1324" s="826"/>
      <c r="N1324" s="826"/>
      <c r="W1324" s="251" t="b">
        <f>W1322</f>
        <v>0</v>
      </c>
    </row>
    <row r="1325" spans="2:23" ht="5.0999999999999996" customHeight="1" x14ac:dyDescent="0.2">
      <c r="C1325" s="317"/>
      <c r="D1325" s="321"/>
      <c r="E1325" s="318"/>
      <c r="F1325" s="318"/>
      <c r="G1325" s="318"/>
      <c r="H1325" s="318"/>
      <c r="I1325" s="318"/>
      <c r="J1325" s="318"/>
      <c r="K1325" s="318"/>
      <c r="L1325" s="318"/>
      <c r="M1325" s="318"/>
      <c r="N1325" s="319"/>
      <c r="W1325" s="270"/>
    </row>
    <row r="1326" spans="2:23" ht="12.75" customHeight="1" x14ac:dyDescent="0.2">
      <c r="C1326" s="317"/>
      <c r="D1326" s="321" t="s">
        <v>34</v>
      </c>
      <c r="E1326" s="932" t="str">
        <f>Translations!$C$258</f>
        <v>¿Se ha seguido el orden jerárquico?</v>
      </c>
      <c r="F1326" s="932"/>
      <c r="G1326" s="932"/>
      <c r="H1326" s="933"/>
      <c r="I1326" s="259"/>
      <c r="J1326" s="329" t="str">
        <f>Translations!$C$259</f>
        <v xml:space="preserve"> De no ser así, ¿cuál ha sido el motivo?</v>
      </c>
      <c r="K1326" s="852"/>
      <c r="L1326" s="853"/>
      <c r="M1326" s="853"/>
      <c r="N1326" s="867"/>
      <c r="V1326" s="271" t="b">
        <f>W1324</f>
        <v>0</v>
      </c>
      <c r="W1326" s="257" t="b">
        <f>OR(W1322,AND(I1326&lt;&gt;"",I1326=TRUE))</f>
        <v>0</v>
      </c>
    </row>
    <row r="1327" spans="2:23" ht="5.0999999999999996" customHeight="1" x14ac:dyDescent="0.2">
      <c r="C1327" s="317"/>
      <c r="D1327" s="318"/>
      <c r="E1327" s="467"/>
      <c r="F1327" s="467"/>
      <c r="G1327" s="467"/>
      <c r="H1327" s="467"/>
      <c r="I1327" s="467"/>
      <c r="J1327" s="467"/>
      <c r="K1327" s="467"/>
      <c r="L1327" s="467"/>
      <c r="M1327" s="467"/>
      <c r="N1327" s="468"/>
      <c r="W1327" s="266"/>
    </row>
    <row r="1328" spans="2:23" ht="12.75" customHeight="1" x14ac:dyDescent="0.2">
      <c r="C1328" s="317"/>
      <c r="D1328" s="330"/>
      <c r="E1328" s="330"/>
      <c r="F1328" s="904" t="str">
        <f>Translations!$C$264</f>
        <v>Más detalles sobre cualquier posible divergencia con respecto a la jerarquía establecida</v>
      </c>
      <c r="G1328" s="904"/>
      <c r="H1328" s="904"/>
      <c r="I1328" s="904"/>
      <c r="J1328" s="904"/>
      <c r="K1328" s="904"/>
      <c r="L1328" s="904"/>
      <c r="M1328" s="904"/>
      <c r="N1328" s="905"/>
      <c r="W1328" s="270"/>
    </row>
    <row r="1329" spans="1:26" ht="25.5" customHeight="1" thickBot="1" x14ac:dyDescent="0.25">
      <c r="C1329" s="317"/>
      <c r="D1329" s="330"/>
      <c r="E1329" s="330"/>
      <c r="F1329" s="872"/>
      <c r="G1329" s="873"/>
      <c r="H1329" s="873"/>
      <c r="I1329" s="873"/>
      <c r="J1329" s="873"/>
      <c r="K1329" s="873"/>
      <c r="L1329" s="873"/>
      <c r="M1329" s="873"/>
      <c r="N1329" s="874"/>
      <c r="W1329" s="272" t="b">
        <f>W1326</f>
        <v>0</v>
      </c>
    </row>
    <row r="1330" spans="1:26" s="19" customFormat="1" ht="12.75" x14ac:dyDescent="0.2">
      <c r="A1330" s="17"/>
      <c r="B1330" s="35"/>
      <c r="C1330" s="336"/>
      <c r="D1330" s="337"/>
      <c r="E1330" s="337"/>
      <c r="F1330" s="337"/>
      <c r="G1330" s="337"/>
      <c r="H1330" s="337"/>
      <c r="I1330" s="337"/>
      <c r="J1330" s="337"/>
      <c r="K1330" s="337"/>
      <c r="L1330" s="337"/>
      <c r="M1330" s="337"/>
      <c r="N1330" s="338"/>
      <c r="O1330" s="35"/>
      <c r="P1330" s="122" t="str">
        <f>IF(OR(P1128=1,AND(I1128&lt;&gt;"",COUNTIF(P$2153:$P2954,"PRINT")=0)),"PRINT","")</f>
        <v>PRINT</v>
      </c>
      <c r="Q1330" s="21" t="s">
        <v>251</v>
      </c>
      <c r="R1330" s="22"/>
      <c r="S1330" s="22"/>
      <c r="T1330" s="21"/>
      <c r="U1330" s="21"/>
      <c r="V1330" s="21"/>
      <c r="W1330" s="21"/>
    </row>
    <row r="1331" spans="1:26" s="19" customFormat="1" ht="15" thickBot="1" x14ac:dyDescent="0.25">
      <c r="A1331" s="17"/>
      <c r="B1331" s="35"/>
      <c r="C1331" s="35"/>
      <c r="D1331" s="35"/>
      <c r="E1331" s="35"/>
      <c r="F1331" s="35"/>
      <c r="G1331" s="35"/>
      <c r="H1331" s="35"/>
      <c r="I1331" s="35"/>
      <c r="J1331" s="35"/>
      <c r="K1331" s="35"/>
      <c r="L1331" s="35"/>
      <c r="M1331" s="35"/>
      <c r="N1331" s="35"/>
      <c r="O1331" s="35"/>
      <c r="P1331" s="21"/>
      <c r="Q1331" s="21"/>
      <c r="R1331" s="22"/>
      <c r="S1331" s="22"/>
      <c r="T1331" s="21"/>
      <c r="U1331" s="21"/>
      <c r="V1331" s="21"/>
      <c r="W1331" s="21"/>
      <c r="X1331" s="243"/>
      <c r="Y1331" s="243"/>
      <c r="Z1331" s="243"/>
    </row>
    <row r="1332" spans="1:26" s="19" customFormat="1" ht="12.75" customHeight="1" thickBot="1" x14ac:dyDescent="0.3">
      <c r="A1332" s="17"/>
      <c r="B1332" s="35"/>
      <c r="C1332" s="280"/>
      <c r="D1332" s="280"/>
      <c r="E1332" s="280"/>
      <c r="F1332" s="280"/>
      <c r="G1332" s="280"/>
      <c r="H1332" s="280"/>
      <c r="I1332" s="280"/>
      <c r="J1332" s="280"/>
      <c r="K1332" s="280"/>
      <c r="L1332" s="280"/>
      <c r="M1332" s="280"/>
      <c r="N1332" s="280"/>
      <c r="O1332" s="35"/>
      <c r="P1332" s="21"/>
      <c r="Q1332" s="21"/>
      <c r="R1332" s="22"/>
      <c r="S1332" s="22"/>
      <c r="T1332" s="21"/>
      <c r="U1332" s="21"/>
      <c r="V1332" s="21"/>
      <c r="W1332" s="21"/>
      <c r="X1332" s="243"/>
      <c r="Y1332" s="243"/>
      <c r="Z1332" s="243"/>
    </row>
    <row r="1333" spans="1:26" s="240" customFormat="1" ht="15" customHeight="1" thickBot="1" x14ac:dyDescent="0.25">
      <c r="A1333" s="239"/>
      <c r="B1333" s="167"/>
      <c r="C1333" s="238">
        <f>C1128+1</f>
        <v>7</v>
      </c>
      <c r="D1333" s="934" t="str">
        <f>Translations!$C$295</f>
        <v>Subinstalación con referencia de producto:</v>
      </c>
      <c r="E1333" s="935"/>
      <c r="F1333" s="935"/>
      <c r="G1333" s="935"/>
      <c r="H1333" s="935"/>
      <c r="I1333" s="936" t="str">
        <f>IF(INDEX(CNTR_SubInstListIsProdBM,$C1333),INDEX(CNTR_SubInstListNames,$C1333),"")</f>
        <v/>
      </c>
      <c r="J1333" s="937"/>
      <c r="K1333" s="937"/>
      <c r="L1333" s="937"/>
      <c r="M1333" s="937"/>
      <c r="N1333" s="938"/>
      <c r="O1333" s="35"/>
      <c r="P1333" s="372">
        <v>1</v>
      </c>
      <c r="Q1333" s="244"/>
      <c r="R1333" s="261"/>
      <c r="S1333" s="261"/>
      <c r="T1333" s="261"/>
      <c r="U1333" s="239"/>
      <c r="V1333" s="354" t="s">
        <v>318</v>
      </c>
      <c r="W1333" s="355" t="b">
        <f>AND(CNTR_ExistSubInstEntries,I1333="")</f>
        <v>0</v>
      </c>
    </row>
    <row r="1334" spans="1:26" ht="12.75" customHeight="1" thickBot="1" x14ac:dyDescent="0.25">
      <c r="C1334" s="235"/>
      <c r="D1334" s="236"/>
      <c r="E1334" s="939" t="str">
        <f>Translations!$C$296</f>
        <v>El nombre de la subinstalación con referencia de producto se muestra automáticamente a partir de los datos introducidos en la hoja «C_InstallationDescription».</v>
      </c>
      <c r="F1334" s="940"/>
      <c r="G1334" s="940"/>
      <c r="H1334" s="940"/>
      <c r="I1334" s="940"/>
      <c r="J1334" s="940"/>
      <c r="K1334" s="940"/>
      <c r="L1334" s="940"/>
      <c r="M1334" s="940"/>
      <c r="N1334" s="941"/>
    </row>
    <row r="1335" spans="1:26" ht="5.0999999999999996" customHeight="1" x14ac:dyDescent="0.2">
      <c r="C1335" s="223"/>
      <c r="N1335" s="224"/>
    </row>
    <row r="1336" spans="1:26" ht="12.75" customHeight="1" x14ac:dyDescent="0.2">
      <c r="C1336" s="223"/>
      <c r="D1336" s="15" t="s">
        <v>26</v>
      </c>
      <c r="E1336" s="727" t="str">
        <f>Translations!$C$297</f>
        <v>Límites del sistema de la subinstalación</v>
      </c>
      <c r="F1336" s="727"/>
      <c r="G1336" s="727"/>
      <c r="H1336" s="727"/>
      <c r="I1336" s="727"/>
      <c r="J1336" s="727"/>
      <c r="K1336" s="727"/>
      <c r="L1336" s="727"/>
      <c r="M1336" s="727"/>
      <c r="N1336" s="942"/>
    </row>
    <row r="1337" spans="1:26" ht="5.0999999999999996" customHeight="1" x14ac:dyDescent="0.2">
      <c r="C1337" s="223"/>
      <c r="N1337" s="224"/>
    </row>
    <row r="1338" spans="1:26" ht="12.75" customHeight="1" x14ac:dyDescent="0.2">
      <c r="C1338" s="223"/>
      <c r="D1338" s="24" t="s">
        <v>32</v>
      </c>
      <c r="E1338" s="843" t="str">
        <f>Translations!$C$249</f>
        <v>Información sobre la metodología empleada</v>
      </c>
      <c r="F1338" s="843"/>
      <c r="G1338" s="843"/>
      <c r="H1338" s="843"/>
      <c r="I1338" s="843"/>
      <c r="J1338" s="843"/>
      <c r="K1338" s="843"/>
      <c r="L1338" s="843"/>
      <c r="M1338" s="843"/>
      <c r="N1338" s="949"/>
    </row>
    <row r="1339" spans="1:26" s="308" customFormat="1" ht="5.0999999999999996" customHeight="1" x14ac:dyDescent="0.25">
      <c r="A1339" s="307"/>
      <c r="B1339" s="15"/>
      <c r="C1339" s="305"/>
      <c r="D1339" s="306"/>
      <c r="E1339" s="766"/>
      <c r="F1339" s="766"/>
      <c r="G1339" s="766"/>
      <c r="H1339" s="766"/>
      <c r="I1339" s="766"/>
      <c r="J1339" s="766"/>
      <c r="K1339" s="766"/>
      <c r="L1339" s="766"/>
      <c r="M1339" s="766"/>
      <c r="N1339" s="970"/>
      <c r="O1339" s="35"/>
      <c r="P1339" s="307"/>
      <c r="Q1339" s="307"/>
      <c r="R1339" s="307"/>
      <c r="S1339" s="307"/>
      <c r="T1339" s="307"/>
      <c r="U1339" s="307"/>
      <c r="V1339" s="307"/>
      <c r="W1339" s="307"/>
    </row>
    <row r="1340" spans="1:26" ht="50.1" customHeight="1" x14ac:dyDescent="0.2">
      <c r="C1340" s="223"/>
      <c r="D1340" s="24"/>
      <c r="E1340" s="953"/>
      <c r="F1340" s="954"/>
      <c r="G1340" s="954"/>
      <c r="H1340" s="954"/>
      <c r="I1340" s="954"/>
      <c r="J1340" s="954"/>
      <c r="K1340" s="954"/>
      <c r="L1340" s="954"/>
      <c r="M1340" s="954"/>
      <c r="N1340" s="955"/>
    </row>
    <row r="1341" spans="1:26" ht="5.0999999999999996" customHeight="1" x14ac:dyDescent="0.2">
      <c r="C1341" s="223"/>
      <c r="D1341" s="24"/>
      <c r="N1341" s="224"/>
    </row>
    <row r="1342" spans="1:26" ht="12.75" customHeight="1" x14ac:dyDescent="0.2">
      <c r="C1342" s="223"/>
      <c r="D1342" s="24" t="s">
        <v>33</v>
      </c>
      <c r="E1342" s="956" t="str">
        <f>Translations!$C$210</f>
        <v>Referencia a archivos externos (si procede)</v>
      </c>
      <c r="F1342" s="956"/>
      <c r="G1342" s="956"/>
      <c r="H1342" s="956"/>
      <c r="I1342" s="956"/>
      <c r="J1342" s="957"/>
      <c r="K1342" s="826"/>
      <c r="L1342" s="826"/>
      <c r="M1342" s="826"/>
      <c r="N1342" s="826"/>
    </row>
    <row r="1343" spans="1:26" ht="5.0999999999999996" customHeight="1" x14ac:dyDescent="0.2">
      <c r="C1343" s="223"/>
      <c r="D1343" s="24"/>
      <c r="N1343" s="224"/>
    </row>
    <row r="1344" spans="1:26" ht="12.75" customHeight="1" x14ac:dyDescent="0.2">
      <c r="C1344" s="223"/>
      <c r="D1344" s="24" t="s">
        <v>34</v>
      </c>
      <c r="E1344" s="956" t="str">
        <f>Translations!$C$305</f>
        <v>Referencia a un diagrama de flujo detallado aparte (si procede)</v>
      </c>
      <c r="F1344" s="956"/>
      <c r="G1344" s="956"/>
      <c r="H1344" s="956"/>
      <c r="I1344" s="956"/>
      <c r="J1344" s="957"/>
      <c r="K1344" s="826"/>
      <c r="L1344" s="826"/>
      <c r="M1344" s="826"/>
      <c r="N1344" s="826"/>
    </row>
    <row r="1345" spans="1:23" ht="5.0999999999999996" customHeight="1" x14ac:dyDescent="0.2">
      <c r="C1345" s="227"/>
      <c r="D1345" s="228"/>
      <c r="E1345" s="229"/>
      <c r="F1345" s="229"/>
      <c r="G1345" s="229"/>
      <c r="H1345" s="229"/>
      <c r="I1345" s="229"/>
      <c r="J1345" s="229"/>
      <c r="K1345" s="229"/>
      <c r="L1345" s="229"/>
      <c r="M1345" s="229"/>
      <c r="N1345" s="230"/>
    </row>
    <row r="1346" spans="1:23" ht="5.0999999999999996" customHeight="1" x14ac:dyDescent="0.2">
      <c r="C1346" s="223"/>
      <c r="D1346" s="24"/>
      <c r="N1346" s="224"/>
    </row>
    <row r="1347" spans="1:23" ht="12.75" customHeight="1" x14ac:dyDescent="0.2">
      <c r="C1347" s="223"/>
      <c r="D1347" s="15" t="s">
        <v>27</v>
      </c>
      <c r="E1347" s="727" t="str">
        <f>Translations!$C$307</f>
        <v>Método para determinar los niveles anuales de producción (= actividad)</v>
      </c>
      <c r="F1347" s="727"/>
      <c r="G1347" s="727"/>
      <c r="H1347" s="727"/>
      <c r="I1347" s="727"/>
      <c r="J1347" s="727"/>
      <c r="K1347" s="727"/>
      <c r="L1347" s="727"/>
      <c r="M1347" s="727"/>
      <c r="N1347" s="942"/>
    </row>
    <row r="1348" spans="1:23" ht="5.0999999999999996" customHeight="1" x14ac:dyDescent="0.2">
      <c r="C1348" s="223"/>
      <c r="D1348" s="15"/>
      <c r="E1348" s="24"/>
      <c r="F1348" s="24"/>
      <c r="G1348" s="24"/>
      <c r="H1348" s="24"/>
      <c r="I1348" s="24"/>
      <c r="J1348" s="24"/>
      <c r="K1348" s="24"/>
      <c r="L1348" s="24"/>
      <c r="M1348" s="24"/>
      <c r="N1348" s="452"/>
    </row>
    <row r="1349" spans="1:23" ht="12.75" customHeight="1" x14ac:dyDescent="0.2">
      <c r="C1349" s="223"/>
      <c r="D1349" s="24" t="s">
        <v>32</v>
      </c>
      <c r="E1349" s="843" t="str">
        <f>Translations!$C$249</f>
        <v>Información sobre la metodología empleada</v>
      </c>
      <c r="F1349" s="843"/>
      <c r="G1349" s="843"/>
      <c r="H1349" s="843"/>
      <c r="I1349" s="843"/>
      <c r="J1349" s="843"/>
      <c r="K1349" s="843"/>
      <c r="L1349" s="843"/>
      <c r="M1349" s="843"/>
      <c r="N1349" s="949"/>
    </row>
    <row r="1350" spans="1:23" s="263" customFormat="1" ht="25.5" customHeight="1" x14ac:dyDescent="0.25">
      <c r="A1350" s="261"/>
      <c r="B1350" s="118"/>
      <c r="C1350" s="223"/>
      <c r="D1350" s="119"/>
      <c r="E1350" s="120"/>
      <c r="F1350" s="120"/>
      <c r="G1350" s="120"/>
      <c r="H1350" s="120"/>
      <c r="I1350" s="844" t="str">
        <f>Translations!$C$254</f>
        <v>Fuente de datos</v>
      </c>
      <c r="J1350" s="844"/>
      <c r="K1350" s="844" t="str">
        <f>Translations!$C$255</f>
        <v>Otra fuente de datos (si procede)</v>
      </c>
      <c r="L1350" s="844"/>
      <c r="M1350" s="844" t="str">
        <f>Translations!$C$255</f>
        <v>Otra fuente de datos (si procede)</v>
      </c>
      <c r="N1350" s="844"/>
      <c r="O1350" s="35"/>
      <c r="P1350" s="261"/>
      <c r="Q1350" s="261"/>
      <c r="R1350" s="261"/>
      <c r="S1350" s="261"/>
      <c r="T1350" s="261"/>
      <c r="U1350" s="261"/>
      <c r="V1350" s="261"/>
      <c r="W1350" s="261"/>
    </row>
    <row r="1351" spans="1:23" ht="12.75" customHeight="1" x14ac:dyDescent="0.2">
      <c r="C1351" s="223"/>
      <c r="D1351" s="24"/>
      <c r="E1351" s="117" t="s">
        <v>302</v>
      </c>
      <c r="F1351" s="850" t="str">
        <f>Translations!$C$310</f>
        <v>Cantidades de productos</v>
      </c>
      <c r="G1351" s="850"/>
      <c r="H1351" s="851"/>
      <c r="I1351" s="852"/>
      <c r="J1351" s="853"/>
      <c r="K1351" s="854"/>
      <c r="L1351" s="855"/>
      <c r="M1351" s="854"/>
      <c r="N1351" s="871"/>
    </row>
    <row r="1352" spans="1:23" ht="5.0999999999999996" customHeight="1" x14ac:dyDescent="0.2">
      <c r="C1352" s="223"/>
      <c r="D1352" s="24"/>
      <c r="E1352" s="117"/>
      <c r="F1352" s="456"/>
      <c r="G1352" s="456"/>
      <c r="H1352" s="456"/>
      <c r="I1352" s="456"/>
      <c r="J1352" s="456"/>
      <c r="K1352" s="456"/>
      <c r="L1352" s="456"/>
      <c r="M1352" s="456"/>
      <c r="N1352" s="457"/>
    </row>
    <row r="1353" spans="1:23" ht="12.75" customHeight="1" x14ac:dyDescent="0.2">
      <c r="C1353" s="223"/>
      <c r="D1353" s="24"/>
      <c r="E1353" s="117" t="s">
        <v>303</v>
      </c>
      <c r="F1353" s="850" t="str">
        <f>Translations!$C$311</f>
        <v>Cantidades anuales de productos</v>
      </c>
      <c r="G1353" s="850"/>
      <c r="H1353" s="851"/>
      <c r="I1353" s="909"/>
      <c r="J1353" s="909"/>
      <c r="K1353" s="909"/>
      <c r="L1353" s="909"/>
      <c r="M1353" s="909"/>
      <c r="N1353" s="909"/>
    </row>
    <row r="1354" spans="1:23" ht="5.0999999999999996" customHeight="1" x14ac:dyDescent="0.2">
      <c r="C1354" s="223"/>
      <c r="D1354" s="24"/>
      <c r="N1354" s="224"/>
    </row>
    <row r="1355" spans="1:23" s="19" customFormat="1" ht="12.75" customHeight="1" x14ac:dyDescent="0.25">
      <c r="A1355" s="17"/>
      <c r="B1355" s="193"/>
      <c r="C1355" s="225"/>
      <c r="D1355" s="37"/>
      <c r="E1355" s="117" t="s">
        <v>304</v>
      </c>
      <c r="F1355" s="850" t="str">
        <f>Translations!$C$312</f>
        <v>Requisitos de notificación específicos:</v>
      </c>
      <c r="G1355" s="850"/>
      <c r="H1355" s="851"/>
      <c r="I1355" s="876" t="str">
        <f>IF(I1333="","",HYPERLINK(INDEX(EUconst_BMlistSpecialJumpTable,MATCH(I1333,EUconst_BMlistNames,0)),INDEX(EUconst_BMlistSpecialReporting,MATCH(I1333,EUconst_BMlistNames,0))))</f>
        <v/>
      </c>
      <c r="J1355" s="877"/>
      <c r="K1355" s="877"/>
      <c r="L1355" s="877"/>
      <c r="M1355" s="877"/>
      <c r="N1355" s="878"/>
      <c r="O1355" s="35"/>
      <c r="P1355" s="194" t="s">
        <v>291</v>
      </c>
      <c r="Q1355" s="195" t="str">
        <f>IF(I1333="","",IF(AND(INDEX(EUconst_BMlistSpecialJumpTable,MATCH(I1333,EUconst_BMlistNames,0))&lt;&gt;"",INDEX(EUconst_BMlistMainNumberOfBM,MATCH(I1333,EUconst_BMlistNames,0))&lt;&gt;47),TRUE,FALSE))</f>
        <v/>
      </c>
      <c r="R1355" s="22"/>
      <c r="S1355" s="22"/>
      <c r="T1355" s="21"/>
      <c r="U1355" s="21"/>
      <c r="V1355" s="21"/>
      <c r="W1355" s="21"/>
    </row>
    <row r="1356" spans="1:23" s="19" customFormat="1" ht="5.0999999999999996" customHeight="1" x14ac:dyDescent="0.25">
      <c r="A1356" s="17"/>
      <c r="B1356" s="193"/>
      <c r="C1356" s="225"/>
      <c r="D1356" s="35"/>
      <c r="F1356" s="765"/>
      <c r="G1356" s="765"/>
      <c r="H1356" s="765"/>
      <c r="I1356" s="765"/>
      <c r="J1356" s="765"/>
      <c r="K1356" s="765"/>
      <c r="L1356" s="765"/>
      <c r="M1356" s="765"/>
      <c r="N1356" s="931"/>
      <c r="O1356" s="35"/>
      <c r="P1356" s="22"/>
      <c r="Q1356" s="21"/>
      <c r="R1356" s="22"/>
      <c r="S1356" s="22"/>
      <c r="T1356" s="21"/>
      <c r="U1356" s="21"/>
      <c r="V1356" s="21"/>
      <c r="W1356" s="21"/>
    </row>
    <row r="1357" spans="1:23" ht="12.75" customHeight="1" x14ac:dyDescent="0.2">
      <c r="C1357" s="223"/>
      <c r="D1357" s="24"/>
      <c r="E1357" s="117" t="s">
        <v>305</v>
      </c>
      <c r="F1357" s="640" t="str">
        <f>Translations!$C$257</f>
        <v>Descripción de la metodología aplicada</v>
      </c>
      <c r="G1357" s="640"/>
      <c r="H1357" s="640"/>
      <c r="I1357" s="640"/>
      <c r="J1357" s="640"/>
      <c r="K1357" s="640"/>
      <c r="L1357" s="640"/>
      <c r="M1357" s="640"/>
      <c r="N1357" s="921"/>
    </row>
    <row r="1358" spans="1:23" ht="12.75" customHeight="1" x14ac:dyDescent="0.2">
      <c r="C1358" s="223"/>
      <c r="D1358" s="24"/>
      <c r="E1358" s="117"/>
      <c r="F1358" s="913" t="str">
        <f>IF(I1333&lt;&gt;"",HYPERLINK("#" &amp; Q1358,EUConst_MsgDescription),"")</f>
        <v/>
      </c>
      <c r="G1358" s="887"/>
      <c r="H1358" s="887"/>
      <c r="I1358" s="887"/>
      <c r="J1358" s="887"/>
      <c r="K1358" s="887"/>
      <c r="L1358" s="887"/>
      <c r="M1358" s="887"/>
      <c r="N1358" s="888"/>
      <c r="P1358" s="21" t="s">
        <v>170</v>
      </c>
      <c r="Q1358" s="370" t="str">
        <f>"#"&amp;ADDRESS(ROW($C$11),COLUMN($C$11))</f>
        <v>#$C$11</v>
      </c>
    </row>
    <row r="1359" spans="1:23" ht="5.0999999999999996" customHeight="1" x14ac:dyDescent="0.2">
      <c r="C1359" s="223"/>
      <c r="D1359" s="24"/>
      <c r="E1359" s="23"/>
      <c r="F1359" s="765"/>
      <c r="G1359" s="765"/>
      <c r="H1359" s="765"/>
      <c r="I1359" s="765"/>
      <c r="J1359" s="765"/>
      <c r="K1359" s="765"/>
      <c r="L1359" s="765"/>
      <c r="M1359" s="765"/>
      <c r="N1359" s="931"/>
    </row>
    <row r="1360" spans="1:23" ht="50.1" customHeight="1" x14ac:dyDescent="0.2">
      <c r="C1360" s="223"/>
      <c r="D1360" s="23"/>
      <c r="E1360" s="264"/>
      <c r="F1360" s="852"/>
      <c r="G1360" s="853"/>
      <c r="H1360" s="853"/>
      <c r="I1360" s="853"/>
      <c r="J1360" s="853"/>
      <c r="K1360" s="853"/>
      <c r="L1360" s="853"/>
      <c r="M1360" s="853"/>
      <c r="N1360" s="867"/>
    </row>
    <row r="1361" spans="1:23" ht="5.0999999999999996" customHeight="1" thickBot="1" x14ac:dyDescent="0.25">
      <c r="C1361" s="223"/>
      <c r="N1361" s="224"/>
    </row>
    <row r="1362" spans="1:23" ht="12.75" customHeight="1" x14ac:dyDescent="0.2">
      <c r="C1362" s="223"/>
      <c r="D1362" s="24"/>
      <c r="E1362" s="117"/>
      <c r="F1362" s="875" t="str">
        <f>Translations!$C$210</f>
        <v>Referencia a archivos externos (si procede)</v>
      </c>
      <c r="G1362" s="875"/>
      <c r="H1362" s="875"/>
      <c r="I1362" s="875"/>
      <c r="J1362" s="875"/>
      <c r="K1362" s="826"/>
      <c r="L1362" s="826"/>
      <c r="M1362" s="826"/>
      <c r="N1362" s="826"/>
      <c r="W1362" s="265" t="s">
        <v>163</v>
      </c>
    </row>
    <row r="1363" spans="1:23" ht="5.0999999999999996" customHeight="1" x14ac:dyDescent="0.2">
      <c r="C1363" s="223"/>
      <c r="D1363" s="24"/>
      <c r="N1363" s="224"/>
      <c r="W1363" s="252"/>
    </row>
    <row r="1364" spans="1:23" ht="12.75" customHeight="1" x14ac:dyDescent="0.2">
      <c r="C1364" s="223"/>
      <c r="D1364" s="24" t="s">
        <v>33</v>
      </c>
      <c r="E1364" s="865" t="str">
        <f>Translations!$C$258</f>
        <v>¿Se ha seguido el orden jerárquico?</v>
      </c>
      <c r="F1364" s="865"/>
      <c r="G1364" s="865"/>
      <c r="H1364" s="866"/>
      <c r="I1364" s="259"/>
      <c r="J1364" s="255" t="str">
        <f>Translations!$C$259</f>
        <v xml:space="preserve"> De no ser así, ¿cuál ha sido el motivo?</v>
      </c>
      <c r="K1364" s="852"/>
      <c r="L1364" s="853"/>
      <c r="M1364" s="853"/>
      <c r="N1364" s="867"/>
      <c r="W1364" s="257" t="b">
        <f>AND(I1364&lt;&gt;"",I1364=TRUE)</f>
        <v>0</v>
      </c>
    </row>
    <row r="1365" spans="1:23" ht="5.0999999999999996" customHeight="1" x14ac:dyDescent="0.2">
      <c r="C1365" s="223"/>
      <c r="E1365" s="408"/>
      <c r="F1365" s="408"/>
      <c r="G1365" s="408"/>
      <c r="H1365" s="408"/>
      <c r="I1365" s="408"/>
      <c r="J1365" s="408"/>
      <c r="K1365" s="408"/>
      <c r="L1365" s="408"/>
      <c r="M1365" s="408"/>
      <c r="N1365" s="469"/>
      <c r="W1365" s="252"/>
    </row>
    <row r="1366" spans="1:23" ht="12.75" customHeight="1" x14ac:dyDescent="0.2">
      <c r="C1366" s="223"/>
      <c r="D1366" s="24"/>
      <c r="E1366" s="24"/>
      <c r="F1366" s="640" t="str">
        <f>Translations!$C$264</f>
        <v>Más detalles sobre cualquier posible divergencia con respecto a la jerarquía establecida</v>
      </c>
      <c r="G1366" s="640"/>
      <c r="H1366" s="640"/>
      <c r="I1366" s="640"/>
      <c r="J1366" s="640"/>
      <c r="K1366" s="640"/>
      <c r="L1366" s="640"/>
      <c r="M1366" s="640"/>
      <c r="N1366" s="921"/>
      <c r="W1366" s="252"/>
    </row>
    <row r="1367" spans="1:23" ht="25.5" customHeight="1" thickBot="1" x14ac:dyDescent="0.25">
      <c r="C1367" s="223"/>
      <c r="E1367" s="24"/>
      <c r="F1367" s="963"/>
      <c r="G1367" s="964"/>
      <c r="H1367" s="964"/>
      <c r="I1367" s="964"/>
      <c r="J1367" s="964"/>
      <c r="K1367" s="964"/>
      <c r="L1367" s="964"/>
      <c r="M1367" s="964"/>
      <c r="N1367" s="965"/>
      <c r="W1367" s="267" t="b">
        <f>W1364</f>
        <v>0</v>
      </c>
    </row>
    <row r="1368" spans="1:23" ht="5.0999999999999996" customHeight="1" x14ac:dyDescent="0.2">
      <c r="C1368" s="223"/>
      <c r="D1368" s="24"/>
      <c r="N1368" s="224"/>
    </row>
    <row r="1369" spans="1:23" ht="12.75" customHeight="1" x14ac:dyDescent="0.2">
      <c r="C1369" s="223"/>
      <c r="D1369" s="24" t="s">
        <v>34</v>
      </c>
      <c r="E1369" s="966" t="str">
        <f>Translations!$C$828</f>
        <v>Descripción de la metodología para el seguimiento de los productos y mercancías producidos</v>
      </c>
      <c r="F1369" s="966"/>
      <c r="G1369" s="966"/>
      <c r="H1369" s="966"/>
      <c r="I1369" s="966"/>
      <c r="J1369" s="966"/>
      <c r="K1369" s="966"/>
      <c r="L1369" s="966"/>
      <c r="M1369" s="966"/>
      <c r="N1369" s="967"/>
    </row>
    <row r="1370" spans="1:23" ht="5.0999999999999996" customHeight="1" x14ac:dyDescent="0.2">
      <c r="C1370" s="223"/>
      <c r="E1370" s="694"/>
      <c r="F1370" s="695"/>
      <c r="G1370" s="695"/>
      <c r="H1370" s="695"/>
      <c r="I1370" s="695"/>
      <c r="J1370" s="695"/>
      <c r="K1370" s="695"/>
      <c r="L1370" s="695"/>
      <c r="M1370" s="695"/>
      <c r="N1370" s="968"/>
    </row>
    <row r="1371" spans="1:23" ht="50.1" customHeight="1" x14ac:dyDescent="0.2">
      <c r="C1371" s="223"/>
      <c r="D1371" s="24"/>
      <c r="E1371" s="264"/>
      <c r="F1371" s="852"/>
      <c r="G1371" s="853"/>
      <c r="H1371" s="853"/>
      <c r="I1371" s="853"/>
      <c r="J1371" s="853"/>
      <c r="K1371" s="853"/>
      <c r="L1371" s="853"/>
      <c r="M1371" s="853"/>
      <c r="N1371" s="867"/>
    </row>
    <row r="1372" spans="1:23" ht="5.0999999999999996" customHeight="1" x14ac:dyDescent="0.2">
      <c r="C1372" s="223"/>
      <c r="N1372" s="224"/>
    </row>
    <row r="1373" spans="1:23" ht="5.0999999999999996" customHeight="1" x14ac:dyDescent="0.2">
      <c r="C1373" s="231"/>
      <c r="D1373" s="234"/>
      <c r="E1373" s="232"/>
      <c r="F1373" s="232"/>
      <c r="G1373" s="232"/>
      <c r="H1373" s="232"/>
      <c r="I1373" s="232"/>
      <c r="J1373" s="232"/>
      <c r="K1373" s="232"/>
      <c r="L1373" s="232"/>
      <c r="M1373" s="232"/>
      <c r="N1373" s="233"/>
    </row>
    <row r="1374" spans="1:23" s="19" customFormat="1" ht="14.25" customHeight="1" x14ac:dyDescent="0.2">
      <c r="A1374" s="17"/>
      <c r="B1374" s="35"/>
      <c r="C1374" s="223"/>
      <c r="D1374" s="15" t="s">
        <v>28</v>
      </c>
      <c r="E1374" s="764" t="str">
        <f>Translations!$C$322</f>
        <v>Consumo de electricidad pertinente</v>
      </c>
      <c r="F1374" s="764"/>
      <c r="G1374" s="764"/>
      <c r="H1374" s="764"/>
      <c r="I1374" s="764"/>
      <c r="J1374" s="764"/>
      <c r="K1374" s="764"/>
      <c r="L1374" s="764"/>
      <c r="M1374" s="764"/>
      <c r="N1374" s="969"/>
      <c r="O1374" s="35"/>
      <c r="P1374" s="21" t="s">
        <v>170</v>
      </c>
      <c r="Q1374" s="370" t="str">
        <f>"#"&amp;ADDRESS(ROW(D1459),COLUMN(D1459))</f>
        <v>#$D$1459</v>
      </c>
      <c r="R1374" s="22"/>
      <c r="S1374" s="22"/>
      <c r="T1374" s="17"/>
      <c r="U1374" s="17"/>
      <c r="V1374" s="244"/>
      <c r="W1374" s="244"/>
    </row>
    <row r="1375" spans="1:23" ht="12.75" customHeight="1" thickBot="1" x14ac:dyDescent="0.25">
      <c r="C1375" s="223"/>
      <c r="D1375" s="24" t="s">
        <v>32</v>
      </c>
      <c r="E1375" s="843" t="str">
        <f>Translations!$C$249</f>
        <v>Información sobre la metodología empleada</v>
      </c>
      <c r="F1375" s="843"/>
      <c r="G1375" s="843"/>
      <c r="H1375" s="843"/>
      <c r="I1375" s="843"/>
      <c r="J1375" s="843"/>
      <c r="K1375" s="843"/>
      <c r="L1375" s="843"/>
      <c r="M1375" s="843"/>
      <c r="N1375" s="949"/>
      <c r="T1375" s="17"/>
    </row>
    <row r="1376" spans="1:23" ht="25.5" customHeight="1" thickBot="1" x14ac:dyDescent="0.25">
      <c r="B1376" s="243"/>
      <c r="C1376" s="223"/>
      <c r="E1376" s="24"/>
      <c r="I1376" s="844" t="str">
        <f>Translations!$C$254</f>
        <v>Fuente de datos</v>
      </c>
      <c r="J1376" s="844"/>
      <c r="K1376" s="844" t="str">
        <f>Translations!$C$255</f>
        <v>Otra fuente de datos (si procede)</v>
      </c>
      <c r="L1376" s="844"/>
      <c r="M1376" s="844" t="str">
        <f>Translations!$C$255</f>
        <v>Otra fuente de datos (si procede)</v>
      </c>
      <c r="N1376" s="844"/>
      <c r="S1376" s="265" t="s">
        <v>1145</v>
      </c>
      <c r="W1376" s="265" t="s">
        <v>163</v>
      </c>
    </row>
    <row r="1377" spans="2:23" ht="12.75" customHeight="1" x14ac:dyDescent="0.2">
      <c r="B1377" s="243"/>
      <c r="C1377" s="223"/>
      <c r="E1377" s="24" t="s">
        <v>302</v>
      </c>
      <c r="F1377" s="850" t="str">
        <f>Translations!$C$322</f>
        <v>Consumo de electricidad pertinente</v>
      </c>
      <c r="G1377" s="850"/>
      <c r="H1377" s="851"/>
      <c r="I1377" s="909"/>
      <c r="J1377" s="909"/>
      <c r="K1377" s="891"/>
      <c r="L1377" s="891"/>
      <c r="M1377" s="891"/>
      <c r="N1377" s="891"/>
      <c r="S1377" s="251" t="b">
        <f>IF(I1333&lt;&gt;"",IF(INDEX(EUconst_BMlistElExchangability,MATCH(I1333,EUconst_BMlistNames,0))=TRUE,FALSE,TRUE),FALSE)</f>
        <v>0</v>
      </c>
      <c r="W1377" s="428"/>
    </row>
    <row r="1378" spans="2:23" ht="5.0999999999999996" customHeight="1" x14ac:dyDescent="0.2">
      <c r="B1378" s="243"/>
      <c r="C1378" s="223"/>
      <c r="D1378" s="24"/>
      <c r="N1378" s="224"/>
      <c r="S1378" s="252"/>
      <c r="W1378" s="252"/>
    </row>
    <row r="1379" spans="2:23" ht="12.75" customHeight="1" x14ac:dyDescent="0.2">
      <c r="B1379" s="243"/>
      <c r="C1379" s="223"/>
      <c r="D1379" s="24"/>
      <c r="E1379" s="117" t="s">
        <v>303</v>
      </c>
      <c r="F1379" s="640" t="str">
        <f>Translations!$C$257</f>
        <v>Descripción de la metodología aplicada</v>
      </c>
      <c r="G1379" s="640"/>
      <c r="H1379" s="640"/>
      <c r="I1379" s="640"/>
      <c r="J1379" s="640"/>
      <c r="K1379" s="640"/>
      <c r="L1379" s="640"/>
      <c r="M1379" s="640"/>
      <c r="N1379" s="921"/>
      <c r="S1379" s="252"/>
      <c r="W1379" s="252"/>
    </row>
    <row r="1380" spans="2:23" ht="5.0999999999999996" customHeight="1" x14ac:dyDescent="0.2">
      <c r="B1380" s="243"/>
      <c r="C1380" s="223"/>
      <c r="E1380" s="36"/>
      <c r="F1380" s="453"/>
      <c r="G1380" s="454"/>
      <c r="H1380" s="454"/>
      <c r="I1380" s="454"/>
      <c r="J1380" s="454"/>
      <c r="K1380" s="454"/>
      <c r="L1380" s="454"/>
      <c r="M1380" s="454"/>
      <c r="N1380" s="464"/>
      <c r="S1380" s="252"/>
      <c r="W1380" s="252"/>
    </row>
    <row r="1381" spans="2:23" ht="12.75" customHeight="1" x14ac:dyDescent="0.2">
      <c r="B1381" s="243"/>
      <c r="C1381" s="223"/>
      <c r="D1381" s="24"/>
      <c r="E1381" s="117"/>
      <c r="F1381" s="913" t="str">
        <f>IF(AND(I1333&lt;&gt;"",J1374=""),HYPERLINK("#" &amp; Q1381,EUConst_MsgDescription),"")</f>
        <v/>
      </c>
      <c r="G1381" s="887"/>
      <c r="H1381" s="887"/>
      <c r="I1381" s="887"/>
      <c r="J1381" s="887"/>
      <c r="K1381" s="887"/>
      <c r="L1381" s="887"/>
      <c r="M1381" s="887"/>
      <c r="N1381" s="888"/>
      <c r="P1381" s="21" t="s">
        <v>170</v>
      </c>
      <c r="Q1381" s="370" t="str">
        <f>"#"&amp;ADDRESS(ROW($C$10),COLUMN($C$10))</f>
        <v>#$C$10</v>
      </c>
      <c r="S1381" s="252"/>
      <c r="W1381" s="252"/>
    </row>
    <row r="1382" spans="2:23" ht="5.0999999999999996" customHeight="1" x14ac:dyDescent="0.2">
      <c r="B1382" s="243"/>
      <c r="C1382" s="223"/>
      <c r="D1382" s="24"/>
      <c r="E1382" s="23"/>
      <c r="F1382" s="922"/>
      <c r="G1382" s="922"/>
      <c r="H1382" s="922"/>
      <c r="I1382" s="922"/>
      <c r="J1382" s="922"/>
      <c r="K1382" s="922"/>
      <c r="L1382" s="922"/>
      <c r="M1382" s="922"/>
      <c r="N1382" s="923"/>
      <c r="S1382" s="252"/>
      <c r="W1382" s="252"/>
    </row>
    <row r="1383" spans="2:23" ht="50.1" customHeight="1" x14ac:dyDescent="0.2">
      <c r="B1383" s="243"/>
      <c r="C1383" s="223"/>
      <c r="D1383" s="23"/>
      <c r="E1383" s="264"/>
      <c r="F1383" s="924"/>
      <c r="G1383" s="925"/>
      <c r="H1383" s="925"/>
      <c r="I1383" s="925"/>
      <c r="J1383" s="925"/>
      <c r="K1383" s="925"/>
      <c r="L1383" s="925"/>
      <c r="M1383" s="925"/>
      <c r="N1383" s="926"/>
      <c r="S1383" s="251" t="b">
        <f>S1377</f>
        <v>0</v>
      </c>
      <c r="W1383" s="251"/>
    </row>
    <row r="1384" spans="2:23" ht="5.0999999999999996" customHeight="1" x14ac:dyDescent="0.2">
      <c r="B1384" s="243"/>
      <c r="C1384" s="223"/>
      <c r="D1384" s="24"/>
      <c r="N1384" s="224"/>
      <c r="S1384" s="252"/>
      <c r="W1384" s="252"/>
    </row>
    <row r="1385" spans="2:23" ht="12.75" customHeight="1" x14ac:dyDescent="0.2">
      <c r="B1385" s="243"/>
      <c r="C1385" s="223"/>
      <c r="D1385" s="24"/>
      <c r="E1385" s="117"/>
      <c r="F1385" s="875" t="str">
        <f>Translations!$C$210</f>
        <v>Referencia a archivos externos (si procede)</v>
      </c>
      <c r="G1385" s="875"/>
      <c r="H1385" s="875"/>
      <c r="I1385" s="875"/>
      <c r="J1385" s="875"/>
      <c r="K1385" s="826"/>
      <c r="L1385" s="826"/>
      <c r="M1385" s="826"/>
      <c r="N1385" s="826"/>
      <c r="S1385" s="252"/>
      <c r="W1385" s="251"/>
    </row>
    <row r="1386" spans="2:23" ht="5.0999999999999996" customHeight="1" x14ac:dyDescent="0.2">
      <c r="B1386" s="243"/>
      <c r="C1386" s="223"/>
      <c r="D1386" s="24"/>
      <c r="N1386" s="224"/>
      <c r="S1386" s="252"/>
      <c r="W1386" s="252"/>
    </row>
    <row r="1387" spans="2:23" ht="12.75" customHeight="1" x14ac:dyDescent="0.2">
      <c r="B1387" s="243"/>
      <c r="C1387" s="223"/>
      <c r="D1387" s="24" t="s">
        <v>33</v>
      </c>
      <c r="E1387" s="865" t="str">
        <f>Translations!$C$258</f>
        <v>¿Se ha seguido el orden jerárquico?</v>
      </c>
      <c r="F1387" s="865"/>
      <c r="G1387" s="865"/>
      <c r="H1387" s="866"/>
      <c r="I1387" s="259"/>
      <c r="J1387" s="255" t="str">
        <f>Translations!$C$259</f>
        <v xml:space="preserve"> De no ser así, ¿cuál ha sido el motivo?</v>
      </c>
      <c r="K1387" s="852"/>
      <c r="L1387" s="853"/>
      <c r="M1387" s="853"/>
      <c r="N1387" s="867"/>
      <c r="S1387" s="251" t="b">
        <f>S1383</f>
        <v>0</v>
      </c>
      <c r="W1387" s="257" t="b">
        <f>OR(W1385,AND(I1387&lt;&gt;"",I1387=TRUE))</f>
        <v>0</v>
      </c>
    </row>
    <row r="1388" spans="2:23" ht="12.75" customHeight="1" x14ac:dyDescent="0.2">
      <c r="B1388" s="243"/>
      <c r="C1388" s="223"/>
      <c r="D1388" s="24"/>
      <c r="E1388" s="36" t="s">
        <v>139</v>
      </c>
      <c r="F1388" s="839" t="str">
        <f>Translations!$C$263</f>
        <v>Costes excesivos: usar mejores fuentes de datos supondría unos costes excesivos.</v>
      </c>
      <c r="G1388" s="842"/>
      <c r="H1388" s="842"/>
      <c r="I1388" s="842"/>
      <c r="J1388" s="842"/>
      <c r="K1388" s="842"/>
      <c r="L1388" s="842"/>
      <c r="M1388" s="842"/>
      <c r="N1388" s="927"/>
      <c r="S1388" s="252"/>
      <c r="W1388" s="252"/>
    </row>
    <row r="1389" spans="2:23" ht="5.0999999999999996" customHeight="1" x14ac:dyDescent="0.2">
      <c r="B1389" s="243"/>
      <c r="C1389" s="223"/>
      <c r="E1389" s="408"/>
      <c r="F1389" s="408"/>
      <c r="G1389" s="408"/>
      <c r="H1389" s="408"/>
      <c r="I1389" s="408"/>
      <c r="J1389" s="408"/>
      <c r="K1389" s="408"/>
      <c r="L1389" s="408"/>
      <c r="M1389" s="408"/>
      <c r="N1389" s="469"/>
      <c r="S1389" s="252"/>
      <c r="W1389" s="252"/>
    </row>
    <row r="1390" spans="2:23" ht="12.75" customHeight="1" x14ac:dyDescent="0.2">
      <c r="B1390" s="243"/>
      <c r="C1390" s="223"/>
      <c r="D1390" s="24"/>
      <c r="E1390" s="24"/>
      <c r="F1390" s="640" t="str">
        <f>Translations!$C$264</f>
        <v>Más detalles sobre cualquier posible divergencia con respecto a la jerarquía establecida</v>
      </c>
      <c r="G1390" s="640"/>
      <c r="H1390" s="640"/>
      <c r="I1390" s="640"/>
      <c r="J1390" s="640"/>
      <c r="K1390" s="640"/>
      <c r="L1390" s="640"/>
      <c r="M1390" s="640"/>
      <c r="N1390" s="921"/>
      <c r="S1390" s="252"/>
      <c r="W1390" s="252"/>
    </row>
    <row r="1391" spans="2:23" ht="25.5" customHeight="1" thickBot="1" x14ac:dyDescent="0.25">
      <c r="B1391" s="243"/>
      <c r="C1391" s="223"/>
      <c r="E1391" s="24"/>
      <c r="F1391" s="872"/>
      <c r="G1391" s="873"/>
      <c r="H1391" s="873"/>
      <c r="I1391" s="873"/>
      <c r="J1391" s="873"/>
      <c r="K1391" s="873"/>
      <c r="L1391" s="873"/>
      <c r="M1391" s="873"/>
      <c r="N1391" s="874"/>
      <c r="S1391" s="272" t="b">
        <f>S1387</f>
        <v>0</v>
      </c>
      <c r="W1391" s="267" t="b">
        <f>W1387</f>
        <v>0</v>
      </c>
    </row>
    <row r="1392" spans="2:23" ht="5.0999999999999996" customHeight="1" x14ac:dyDescent="0.2">
      <c r="B1392" s="243"/>
      <c r="C1392" s="223"/>
      <c r="N1392" s="224"/>
    </row>
    <row r="1393" spans="2:23" ht="5.0999999999999996" customHeight="1" x14ac:dyDescent="0.2">
      <c r="B1393" s="243"/>
      <c r="C1393" s="231"/>
      <c r="D1393" s="234"/>
      <c r="E1393" s="232"/>
      <c r="F1393" s="232"/>
      <c r="G1393" s="232"/>
      <c r="H1393" s="232"/>
      <c r="I1393" s="232"/>
      <c r="J1393" s="232"/>
      <c r="K1393" s="232"/>
      <c r="L1393" s="232"/>
      <c r="M1393" s="232"/>
      <c r="N1393" s="233"/>
    </row>
    <row r="1394" spans="2:23" ht="12.75" customHeight="1" x14ac:dyDescent="0.2">
      <c r="B1394" s="243"/>
      <c r="C1394" s="343"/>
      <c r="D1394" s="33" t="s">
        <v>29</v>
      </c>
      <c r="E1394" s="928" t="str">
        <f>Translations!$C$324</f>
        <v>¿Se importan los flujos de calor medible a partir de instalaciones o entidades no incluidas en el comercio de derechos de emisión de la UE?</v>
      </c>
      <c r="F1394" s="928"/>
      <c r="G1394" s="928"/>
      <c r="H1394" s="928"/>
      <c r="I1394" s="928"/>
      <c r="J1394" s="928"/>
      <c r="K1394" s="928"/>
      <c r="L1394" s="928"/>
      <c r="M1394" s="912"/>
      <c r="N1394" s="912"/>
      <c r="R1394" s="253"/>
    </row>
    <row r="1395" spans="2:23" ht="5.0999999999999996" customHeight="1" x14ac:dyDescent="0.2">
      <c r="B1395" s="243"/>
      <c r="C1395" s="343"/>
      <c r="D1395" s="19"/>
      <c r="E1395" s="465"/>
      <c r="F1395" s="465"/>
      <c r="G1395" s="465"/>
      <c r="H1395" s="465"/>
      <c r="I1395" s="465"/>
      <c r="J1395" s="465"/>
      <c r="K1395" s="465"/>
      <c r="L1395" s="465"/>
      <c r="M1395" s="465"/>
      <c r="N1395" s="473"/>
      <c r="R1395" s="253"/>
    </row>
    <row r="1396" spans="2:23" ht="12.75" customHeight="1" x14ac:dyDescent="0.2">
      <c r="B1396" s="243"/>
      <c r="C1396" s="343"/>
      <c r="D1396" s="19"/>
      <c r="E1396" s="19"/>
      <c r="F1396" s="929" t="str">
        <f>Translations!$C$257</f>
        <v>Descripción de la metodología aplicada</v>
      </c>
      <c r="G1396" s="929"/>
      <c r="H1396" s="929"/>
      <c r="I1396" s="929"/>
      <c r="J1396" s="929"/>
      <c r="K1396" s="929"/>
      <c r="L1396" s="929"/>
      <c r="M1396" s="929"/>
      <c r="N1396" s="930"/>
      <c r="R1396" s="253"/>
    </row>
    <row r="1397" spans="2:23" ht="5.0999999999999996" customHeight="1" thickBot="1" x14ac:dyDescent="0.25">
      <c r="B1397" s="243"/>
      <c r="C1397" s="343"/>
      <c r="D1397" s="19"/>
      <c r="E1397" s="36"/>
      <c r="F1397" s="345"/>
      <c r="G1397" s="346"/>
      <c r="H1397" s="346"/>
      <c r="I1397" s="346"/>
      <c r="J1397" s="346"/>
      <c r="K1397" s="346"/>
      <c r="L1397" s="346"/>
      <c r="M1397" s="346"/>
      <c r="N1397" s="347"/>
    </row>
    <row r="1398" spans="2:23" ht="12.75" customHeight="1" x14ac:dyDescent="0.2">
      <c r="B1398" s="243"/>
      <c r="C1398" s="343"/>
      <c r="D1398" s="344"/>
      <c r="E1398" s="348"/>
      <c r="F1398" s="913" t="str">
        <f>IF(I1333&lt;&gt;"",HYPERLINK("#" &amp; Q1398,EUConst_MsgDescription),"")</f>
        <v/>
      </c>
      <c r="G1398" s="887"/>
      <c r="H1398" s="887"/>
      <c r="I1398" s="887"/>
      <c r="J1398" s="887"/>
      <c r="K1398" s="887"/>
      <c r="L1398" s="887"/>
      <c r="M1398" s="887"/>
      <c r="N1398" s="888"/>
      <c r="P1398" s="21" t="s">
        <v>170</v>
      </c>
      <c r="Q1398" s="370" t="str">
        <f>"#"&amp;ADDRESS(ROW($C$10),COLUMN($C$10))</f>
        <v>#$C$10</v>
      </c>
      <c r="W1398" s="265" t="s">
        <v>163</v>
      </c>
    </row>
    <row r="1399" spans="2:23" ht="5.0999999999999996" customHeight="1" thickBot="1" x14ac:dyDescent="0.25">
      <c r="B1399" s="243"/>
      <c r="C1399" s="343"/>
      <c r="D1399" s="344"/>
      <c r="E1399" s="348"/>
      <c r="F1399" s="960"/>
      <c r="G1399" s="961"/>
      <c r="H1399" s="961"/>
      <c r="I1399" s="961"/>
      <c r="J1399" s="961"/>
      <c r="K1399" s="961"/>
      <c r="L1399" s="961"/>
      <c r="M1399" s="961"/>
      <c r="N1399" s="962"/>
      <c r="P1399" s="21"/>
      <c r="W1399" s="252"/>
    </row>
    <row r="1400" spans="2:23" ht="50.1" customHeight="1" thickBot="1" x14ac:dyDescent="0.25">
      <c r="B1400" s="243"/>
      <c r="C1400" s="343"/>
      <c r="D1400" s="19"/>
      <c r="E1400" s="19"/>
      <c r="F1400" s="872"/>
      <c r="G1400" s="873"/>
      <c r="H1400" s="873"/>
      <c r="I1400" s="873"/>
      <c r="J1400" s="873"/>
      <c r="K1400" s="873"/>
      <c r="L1400" s="873"/>
      <c r="M1400" s="873"/>
      <c r="N1400" s="874"/>
      <c r="R1400" s="253"/>
      <c r="V1400" s="253"/>
      <c r="W1400" s="376" t="b">
        <f>OR(W1394,AND(M1394&lt;&gt;"",M1394=FALSE))</f>
        <v>0</v>
      </c>
    </row>
    <row r="1401" spans="2:23" ht="5.0999999999999996" customHeight="1" x14ac:dyDescent="0.2">
      <c r="B1401" s="243"/>
      <c r="C1401" s="343"/>
      <c r="D1401" s="344"/>
      <c r="E1401" s="349"/>
      <c r="F1401" s="466"/>
      <c r="G1401" s="466"/>
      <c r="H1401" s="466"/>
      <c r="I1401" s="466"/>
      <c r="J1401" s="466"/>
      <c r="K1401" s="466"/>
      <c r="L1401" s="466"/>
      <c r="M1401" s="466"/>
      <c r="N1401" s="350"/>
      <c r="R1401" s="253"/>
    </row>
    <row r="1402" spans="2:23" ht="12.75" customHeight="1" x14ac:dyDescent="0.2">
      <c r="B1402" s="243"/>
      <c r="C1402" s="351"/>
      <c r="D1402" s="352"/>
      <c r="E1402" s="352"/>
      <c r="F1402" s="352"/>
      <c r="G1402" s="352"/>
      <c r="H1402" s="352"/>
      <c r="I1402" s="352"/>
      <c r="J1402" s="352"/>
      <c r="K1402" s="352"/>
      <c r="L1402" s="352"/>
      <c r="M1402" s="352"/>
      <c r="N1402" s="353"/>
    </row>
    <row r="1403" spans="2:23" ht="15" customHeight="1" x14ac:dyDescent="0.2">
      <c r="B1403" s="243"/>
      <c r="C1403" s="317"/>
      <c r="D1403" s="950" t="str">
        <f>Translations!$C$329</f>
        <v>Datos necesarios para determinar la actualización de los parámetros de referencia con arreglo al artículo 10 bis, apartado 2, de la Directiva</v>
      </c>
      <c r="E1403" s="951"/>
      <c r="F1403" s="951"/>
      <c r="G1403" s="951"/>
      <c r="H1403" s="951"/>
      <c r="I1403" s="951"/>
      <c r="J1403" s="951"/>
      <c r="K1403" s="951"/>
      <c r="L1403" s="951"/>
      <c r="M1403" s="951"/>
      <c r="N1403" s="952"/>
    </row>
    <row r="1404" spans="2:23" ht="5.0999999999999996" customHeight="1" x14ac:dyDescent="0.2">
      <c r="B1404" s="243"/>
      <c r="C1404" s="317"/>
      <c r="D1404" s="318"/>
      <c r="E1404" s="318"/>
      <c r="F1404" s="318"/>
      <c r="G1404" s="318"/>
      <c r="H1404" s="318"/>
      <c r="I1404" s="318"/>
      <c r="J1404" s="318"/>
      <c r="K1404" s="318"/>
      <c r="L1404" s="318"/>
      <c r="M1404" s="318"/>
      <c r="N1404" s="319"/>
    </row>
    <row r="1405" spans="2:23" ht="12.75" customHeight="1" x14ac:dyDescent="0.2">
      <c r="B1405" s="243"/>
      <c r="C1405" s="317"/>
      <c r="D1405" s="320" t="s">
        <v>30</v>
      </c>
      <c r="E1405" s="958" t="str">
        <f>Translations!$C$330</f>
        <v>Emisiones directamente atribuibles</v>
      </c>
      <c r="F1405" s="958"/>
      <c r="G1405" s="958"/>
      <c r="H1405" s="958"/>
      <c r="I1405" s="958"/>
      <c r="J1405" s="958"/>
      <c r="K1405" s="958"/>
      <c r="L1405" s="958"/>
      <c r="M1405" s="958"/>
      <c r="N1405" s="959"/>
    </row>
    <row r="1406" spans="2:23" ht="12.75" customHeight="1" x14ac:dyDescent="0.2">
      <c r="B1406" s="243"/>
      <c r="C1406" s="317"/>
      <c r="D1406" s="321" t="s">
        <v>32</v>
      </c>
      <c r="E1406" s="906" t="str">
        <f>Translations!$C$331</f>
        <v>Atribución de emisiones directamente atribuibles</v>
      </c>
      <c r="F1406" s="906"/>
      <c r="G1406" s="906"/>
      <c r="H1406" s="906"/>
      <c r="I1406" s="906"/>
      <c r="J1406" s="906"/>
      <c r="K1406" s="906"/>
      <c r="L1406" s="906"/>
      <c r="M1406" s="906"/>
      <c r="N1406" s="907"/>
      <c r="T1406" s="17"/>
    </row>
    <row r="1407" spans="2:23" ht="5.0999999999999996" customHeight="1" x14ac:dyDescent="0.2">
      <c r="B1407" s="243"/>
      <c r="C1407" s="317"/>
      <c r="D1407" s="318"/>
      <c r="E1407" s="917"/>
      <c r="F1407" s="918"/>
      <c r="G1407" s="918"/>
      <c r="H1407" s="918"/>
      <c r="I1407" s="918"/>
      <c r="J1407" s="918"/>
      <c r="K1407" s="918"/>
      <c r="L1407" s="918"/>
      <c r="M1407" s="918"/>
      <c r="N1407" s="919"/>
    </row>
    <row r="1408" spans="2:23" ht="12.75" customHeight="1" x14ac:dyDescent="0.2">
      <c r="B1408" s="243"/>
      <c r="C1408" s="317"/>
      <c r="D1408" s="321"/>
      <c r="E1408" s="323"/>
      <c r="F1408" s="913" t="str">
        <f>IF(I1333&lt;&gt;"",HYPERLINK("#" &amp; Q1408,EUConst_MsgDescription),"")</f>
        <v/>
      </c>
      <c r="G1408" s="887"/>
      <c r="H1408" s="887"/>
      <c r="I1408" s="887"/>
      <c r="J1408" s="887"/>
      <c r="K1408" s="887"/>
      <c r="L1408" s="887"/>
      <c r="M1408" s="887"/>
      <c r="N1408" s="888"/>
      <c r="P1408" s="21" t="s">
        <v>170</v>
      </c>
      <c r="Q1408" s="370" t="str">
        <f>"#"&amp;ADDRESS(ROW($C$10),COLUMN($C$10))</f>
        <v>#$C$10</v>
      </c>
    </row>
    <row r="1409" spans="2:23" ht="5.0999999999999996" customHeight="1" x14ac:dyDescent="0.2">
      <c r="B1409" s="243"/>
      <c r="C1409" s="317"/>
      <c r="D1409" s="321"/>
      <c r="E1409" s="324"/>
      <c r="F1409" s="914"/>
      <c r="G1409" s="914"/>
      <c r="H1409" s="914"/>
      <c r="I1409" s="914"/>
      <c r="J1409" s="914"/>
      <c r="K1409" s="914"/>
      <c r="L1409" s="914"/>
      <c r="M1409" s="914"/>
      <c r="N1409" s="915"/>
    </row>
    <row r="1410" spans="2:23" ht="50.1" customHeight="1" x14ac:dyDescent="0.2">
      <c r="B1410" s="243"/>
      <c r="C1410" s="317"/>
      <c r="D1410" s="318"/>
      <c r="E1410" s="318"/>
      <c r="F1410" s="852"/>
      <c r="G1410" s="853"/>
      <c r="H1410" s="853"/>
      <c r="I1410" s="853"/>
      <c r="J1410" s="853"/>
      <c r="K1410" s="853"/>
      <c r="L1410" s="853"/>
      <c r="M1410" s="853"/>
      <c r="N1410" s="867"/>
    </row>
    <row r="1411" spans="2:23" ht="5.0999999999999996" customHeight="1" x14ac:dyDescent="0.2">
      <c r="B1411" s="243"/>
      <c r="C1411" s="317"/>
      <c r="D1411" s="318"/>
      <c r="E1411" s="318"/>
      <c r="F1411" s="318"/>
      <c r="G1411" s="318"/>
      <c r="H1411" s="318"/>
      <c r="I1411" s="318"/>
      <c r="J1411" s="318"/>
      <c r="K1411" s="318"/>
      <c r="L1411" s="318"/>
      <c r="M1411" s="318"/>
      <c r="N1411" s="319"/>
    </row>
    <row r="1412" spans="2:23" ht="12.75" customHeight="1" x14ac:dyDescent="0.2">
      <c r="B1412" s="243"/>
      <c r="C1412" s="317"/>
      <c r="D1412" s="318"/>
      <c r="E1412" s="318"/>
      <c r="F1412" s="916" t="str">
        <f>Translations!$C$210</f>
        <v>Referencia a archivos externos (si procede)</v>
      </c>
      <c r="G1412" s="916"/>
      <c r="H1412" s="916"/>
      <c r="I1412" s="916"/>
      <c r="J1412" s="916"/>
      <c r="K1412" s="826"/>
      <c r="L1412" s="826"/>
      <c r="M1412" s="826"/>
      <c r="N1412" s="826"/>
    </row>
    <row r="1413" spans="2:23" ht="5.0999999999999996" customHeight="1" x14ac:dyDescent="0.2">
      <c r="B1413" s="243"/>
      <c r="C1413" s="317"/>
      <c r="D1413" s="318"/>
      <c r="E1413" s="318"/>
      <c r="F1413" s="325"/>
      <c r="G1413" s="325"/>
      <c r="H1413" s="325"/>
      <c r="I1413" s="325"/>
      <c r="J1413" s="325"/>
      <c r="K1413" s="325"/>
      <c r="L1413" s="325"/>
      <c r="M1413" s="325"/>
      <c r="N1413" s="326"/>
    </row>
    <row r="1414" spans="2:23" ht="12.75" customHeight="1" x14ac:dyDescent="0.2">
      <c r="B1414" s="243"/>
      <c r="C1414" s="317"/>
      <c r="D1414" s="321" t="s">
        <v>33</v>
      </c>
      <c r="E1414" s="906" t="str">
        <f>Translations!$C$337</f>
        <v>¿Hay otros flujos fuente internos que sean pertinentes?</v>
      </c>
      <c r="F1414" s="906"/>
      <c r="G1414" s="906"/>
      <c r="H1414" s="906"/>
      <c r="I1414" s="906"/>
      <c r="J1414" s="906"/>
      <c r="K1414" s="906"/>
      <c r="L1414" s="906"/>
      <c r="M1414" s="912"/>
      <c r="N1414" s="912"/>
      <c r="T1414" s="17"/>
    </row>
    <row r="1415" spans="2:23" ht="5.0999999999999996" customHeight="1" x14ac:dyDescent="0.2">
      <c r="B1415" s="243"/>
      <c r="C1415" s="317"/>
      <c r="D1415" s="321"/>
      <c r="E1415" s="322"/>
      <c r="F1415" s="917"/>
      <c r="G1415" s="917"/>
      <c r="H1415" s="917"/>
      <c r="I1415" s="917"/>
      <c r="J1415" s="917"/>
      <c r="K1415" s="917"/>
      <c r="L1415" s="917"/>
      <c r="M1415" s="917"/>
      <c r="N1415" s="948"/>
    </row>
    <row r="1416" spans="2:23" ht="25.5" customHeight="1" thickBot="1" x14ac:dyDescent="0.25">
      <c r="B1416" s="243"/>
      <c r="C1416" s="317"/>
      <c r="D1416" s="318"/>
      <c r="E1416" s="318"/>
      <c r="F1416" s="318"/>
      <c r="G1416" s="318"/>
      <c r="H1416" s="318"/>
      <c r="I1416" s="908" t="str">
        <f>Translations!$C$254</f>
        <v>Fuente de datos</v>
      </c>
      <c r="J1416" s="908"/>
      <c r="K1416" s="908" t="str">
        <f>Translations!$C$255</f>
        <v>Otra fuente de datos (si procede)</v>
      </c>
      <c r="L1416" s="908"/>
      <c r="M1416" s="908" t="str">
        <f>Translations!$C$255</f>
        <v>Otra fuente de datos (si procede)</v>
      </c>
      <c r="N1416" s="908"/>
      <c r="W1416" s="244" t="s">
        <v>163</v>
      </c>
    </row>
    <row r="1417" spans="2:23" ht="12.75" customHeight="1" x14ac:dyDescent="0.2">
      <c r="B1417" s="243"/>
      <c r="C1417" s="317"/>
      <c r="D1417" s="321"/>
      <c r="E1417" s="323" t="s">
        <v>302</v>
      </c>
      <c r="F1417" s="911" t="str">
        <f>Translations!$C$342</f>
        <v>Cantidades importadas o exportadas</v>
      </c>
      <c r="G1417" s="920"/>
      <c r="H1417" s="920"/>
      <c r="I1417" s="909"/>
      <c r="J1417" s="909"/>
      <c r="K1417" s="891"/>
      <c r="L1417" s="891"/>
      <c r="M1417" s="891"/>
      <c r="N1417" s="891"/>
      <c r="W1417" s="250" t="b">
        <f>AND(M1414&lt;&gt;"",M1414=FALSE)</f>
        <v>0</v>
      </c>
    </row>
    <row r="1418" spans="2:23" ht="12.75" customHeight="1" x14ac:dyDescent="0.2">
      <c r="B1418" s="243"/>
      <c r="C1418" s="317"/>
      <c r="D1418" s="321"/>
      <c r="E1418" s="323" t="s">
        <v>303</v>
      </c>
      <c r="F1418" s="911" t="str">
        <f>Translations!$C$256</f>
        <v>Contenido energético</v>
      </c>
      <c r="G1418" s="920"/>
      <c r="H1418" s="920"/>
      <c r="I1418" s="909"/>
      <c r="J1418" s="909"/>
      <c r="K1418" s="891"/>
      <c r="L1418" s="891"/>
      <c r="M1418" s="891"/>
      <c r="N1418" s="891"/>
      <c r="W1418" s="270" t="b">
        <f>W1417</f>
        <v>0</v>
      </c>
    </row>
    <row r="1419" spans="2:23" ht="12.75" customHeight="1" x14ac:dyDescent="0.2">
      <c r="B1419" s="243"/>
      <c r="C1419" s="317"/>
      <c r="D1419" s="321"/>
      <c r="E1419" s="323" t="s">
        <v>304</v>
      </c>
      <c r="F1419" s="910" t="str">
        <f>Translations!$C$343</f>
        <v>Factor de emisión o contenido de carbono</v>
      </c>
      <c r="G1419" s="910"/>
      <c r="H1419" s="911"/>
      <c r="I1419" s="852"/>
      <c r="J1419" s="867"/>
      <c r="K1419" s="854"/>
      <c r="L1419" s="871"/>
      <c r="M1419" s="854"/>
      <c r="N1419" s="871"/>
      <c r="W1419" s="270" t="b">
        <f>W1418</f>
        <v>0</v>
      </c>
    </row>
    <row r="1420" spans="2:23" ht="12.75" customHeight="1" x14ac:dyDescent="0.2">
      <c r="B1420" s="243"/>
      <c r="C1420" s="317"/>
      <c r="D1420" s="321"/>
      <c r="E1420" s="323" t="s">
        <v>305</v>
      </c>
      <c r="F1420" s="910" t="str">
        <f>Translations!$C$344</f>
        <v>Contenido de biomasa</v>
      </c>
      <c r="G1420" s="910"/>
      <c r="H1420" s="911"/>
      <c r="I1420" s="852"/>
      <c r="J1420" s="867"/>
      <c r="K1420" s="854"/>
      <c r="L1420" s="871"/>
      <c r="M1420" s="854"/>
      <c r="N1420" s="871"/>
      <c r="W1420" s="270" t="b">
        <f>W1419</f>
        <v>0</v>
      </c>
    </row>
    <row r="1421" spans="2:23" ht="5.0999999999999996" customHeight="1" x14ac:dyDescent="0.2">
      <c r="B1421" s="243"/>
      <c r="C1421" s="317"/>
      <c r="D1421" s="321"/>
      <c r="E1421" s="318"/>
      <c r="F1421" s="318"/>
      <c r="G1421" s="318"/>
      <c r="H1421" s="318"/>
      <c r="I1421" s="318"/>
      <c r="J1421" s="318"/>
      <c r="K1421" s="318"/>
      <c r="L1421" s="318"/>
      <c r="M1421" s="318"/>
      <c r="N1421" s="319"/>
      <c r="W1421" s="252"/>
    </row>
    <row r="1422" spans="2:23" ht="12.75" customHeight="1" x14ac:dyDescent="0.2">
      <c r="B1422" s="243"/>
      <c r="C1422" s="317"/>
      <c r="D1422" s="321"/>
      <c r="E1422" s="323" t="s">
        <v>306</v>
      </c>
      <c r="F1422" s="904" t="str">
        <f>Translations!$C$257</f>
        <v>Descripción de la metodología aplicada</v>
      </c>
      <c r="G1422" s="904"/>
      <c r="H1422" s="904"/>
      <c r="I1422" s="904"/>
      <c r="J1422" s="904"/>
      <c r="K1422" s="904"/>
      <c r="L1422" s="904"/>
      <c r="M1422" s="904"/>
      <c r="N1422" s="905"/>
      <c r="W1422" s="252"/>
    </row>
    <row r="1423" spans="2:23" ht="5.0999999999999996" customHeight="1" x14ac:dyDescent="0.2">
      <c r="B1423" s="243"/>
      <c r="C1423" s="317"/>
      <c r="D1423" s="318"/>
      <c r="E1423" s="322"/>
      <c r="F1423" s="212"/>
      <c r="G1423" s="470"/>
      <c r="H1423" s="470"/>
      <c r="I1423" s="470"/>
      <c r="J1423" s="470"/>
      <c r="K1423" s="470"/>
      <c r="L1423" s="470"/>
      <c r="M1423" s="470"/>
      <c r="N1423" s="471"/>
      <c r="W1423" s="252"/>
    </row>
    <row r="1424" spans="2:23" ht="12.75" customHeight="1" x14ac:dyDescent="0.2">
      <c r="B1424" s="243"/>
      <c r="C1424" s="317"/>
      <c r="D1424" s="321"/>
      <c r="E1424" s="323"/>
      <c r="F1424" s="913" t="str">
        <f>IF(I1333&lt;&gt;"",HYPERLINK("#" &amp; Q1424,EUConst_MsgDescription),"")</f>
        <v/>
      </c>
      <c r="G1424" s="887"/>
      <c r="H1424" s="887"/>
      <c r="I1424" s="887"/>
      <c r="J1424" s="887"/>
      <c r="K1424" s="887"/>
      <c r="L1424" s="887"/>
      <c r="M1424" s="887"/>
      <c r="N1424" s="888"/>
      <c r="P1424" s="21" t="s">
        <v>170</v>
      </c>
      <c r="Q1424" s="370" t="str">
        <f>"#"&amp;ADDRESS(ROW($C$10),COLUMN($C$10))</f>
        <v>#$C$10</v>
      </c>
      <c r="W1424" s="252"/>
    </row>
    <row r="1425" spans="1:23" ht="5.0999999999999996" customHeight="1" x14ac:dyDescent="0.2">
      <c r="B1425" s="243"/>
      <c r="C1425" s="317"/>
      <c r="D1425" s="321"/>
      <c r="E1425" s="324"/>
      <c r="F1425" s="914"/>
      <c r="G1425" s="914"/>
      <c r="H1425" s="914"/>
      <c r="I1425" s="914"/>
      <c r="J1425" s="914"/>
      <c r="K1425" s="914"/>
      <c r="L1425" s="914"/>
      <c r="M1425" s="914"/>
      <c r="N1425" s="915"/>
      <c r="W1425" s="252"/>
    </row>
    <row r="1426" spans="1:23" s="248" customFormat="1" ht="50.1" customHeight="1" x14ac:dyDescent="0.2">
      <c r="A1426" s="253"/>
      <c r="B1426" s="11"/>
      <c r="C1426" s="317"/>
      <c r="D1426" s="324"/>
      <c r="E1426" s="324"/>
      <c r="F1426" s="872"/>
      <c r="G1426" s="873"/>
      <c r="H1426" s="873"/>
      <c r="I1426" s="873"/>
      <c r="J1426" s="873"/>
      <c r="K1426" s="873"/>
      <c r="L1426" s="873"/>
      <c r="M1426" s="873"/>
      <c r="N1426" s="874"/>
      <c r="O1426" s="35"/>
      <c r="P1426" s="253"/>
      <c r="Q1426" s="253"/>
      <c r="R1426" s="253"/>
      <c r="S1426" s="244"/>
      <c r="T1426" s="244"/>
      <c r="U1426" s="253"/>
      <c r="V1426" s="253"/>
      <c r="W1426" s="254" t="b">
        <f>W1420</f>
        <v>0</v>
      </c>
    </row>
    <row r="1427" spans="1:23" ht="5.0999999999999996" customHeight="1" x14ac:dyDescent="0.2">
      <c r="C1427" s="317"/>
      <c r="D1427" s="321"/>
      <c r="E1427" s="318"/>
      <c r="F1427" s="318"/>
      <c r="G1427" s="318"/>
      <c r="H1427" s="318"/>
      <c r="I1427" s="318"/>
      <c r="J1427" s="318"/>
      <c r="K1427" s="318"/>
      <c r="L1427" s="318"/>
      <c r="M1427" s="318"/>
      <c r="N1427" s="319"/>
      <c r="W1427" s="252"/>
    </row>
    <row r="1428" spans="1:23" ht="12.75" customHeight="1" thickBot="1" x14ac:dyDescent="0.25">
      <c r="C1428" s="317"/>
      <c r="D1428" s="321"/>
      <c r="E1428" s="323"/>
      <c r="F1428" s="916" t="str">
        <f>Translations!$C$210</f>
        <v>Referencia a archivos externos (si procede)</v>
      </c>
      <c r="G1428" s="916"/>
      <c r="H1428" s="916"/>
      <c r="I1428" s="916"/>
      <c r="J1428" s="916"/>
      <c r="K1428" s="826"/>
      <c r="L1428" s="826"/>
      <c r="M1428" s="826"/>
      <c r="N1428" s="826"/>
      <c r="W1428" s="258" t="b">
        <f>W1426</f>
        <v>0</v>
      </c>
    </row>
    <row r="1429" spans="1:23" ht="5.0999999999999996" customHeight="1" x14ac:dyDescent="0.2">
      <c r="C1429" s="317"/>
      <c r="D1429" s="321"/>
      <c r="E1429" s="318"/>
      <c r="F1429" s="318"/>
      <c r="G1429" s="318"/>
      <c r="H1429" s="318"/>
      <c r="I1429" s="318"/>
      <c r="J1429" s="318"/>
      <c r="K1429" s="318"/>
      <c r="L1429" s="318"/>
      <c r="M1429" s="318"/>
      <c r="N1429" s="319"/>
    </row>
    <row r="1430" spans="1:23" ht="12.75" customHeight="1" thickBot="1" x14ac:dyDescent="0.25">
      <c r="C1430" s="317"/>
      <c r="D1430" s="321" t="s">
        <v>34</v>
      </c>
      <c r="E1430" s="906" t="str">
        <f>Translations!$C$345</f>
        <v>¿Es pertinente el CO2 transferido importado o exportado?</v>
      </c>
      <c r="F1430" s="906"/>
      <c r="G1430" s="906"/>
      <c r="H1430" s="906"/>
      <c r="I1430" s="906"/>
      <c r="J1430" s="906"/>
      <c r="K1430" s="906"/>
      <c r="L1430" s="906"/>
      <c r="M1430" s="912"/>
      <c r="N1430" s="912"/>
      <c r="T1430" s="17"/>
    </row>
    <row r="1431" spans="1:23" ht="5.0999999999999996" customHeight="1" thickBot="1" x14ac:dyDescent="0.25">
      <c r="C1431" s="317"/>
      <c r="D1431" s="318"/>
      <c r="E1431" s="917"/>
      <c r="F1431" s="918"/>
      <c r="G1431" s="918"/>
      <c r="H1431" s="918"/>
      <c r="I1431" s="918"/>
      <c r="J1431" s="918"/>
      <c r="K1431" s="918"/>
      <c r="L1431" s="918"/>
      <c r="M1431" s="918"/>
      <c r="N1431" s="919"/>
      <c r="W1431" s="265" t="s">
        <v>163</v>
      </c>
    </row>
    <row r="1432" spans="1:23" ht="25.5" customHeight="1" x14ac:dyDescent="0.2">
      <c r="C1432" s="317"/>
      <c r="D1432" s="318"/>
      <c r="E1432" s="318"/>
      <c r="F1432" s="852"/>
      <c r="G1432" s="853"/>
      <c r="H1432" s="853"/>
      <c r="I1432" s="853"/>
      <c r="J1432" s="853"/>
      <c r="K1432" s="853"/>
      <c r="L1432" s="853"/>
      <c r="M1432" s="853"/>
      <c r="N1432" s="867"/>
      <c r="W1432" s="250" t="b">
        <f>AND(M1430&lt;&gt;"",M1430=FALSE)</f>
        <v>0</v>
      </c>
    </row>
    <row r="1433" spans="1:23" ht="5.0999999999999996" customHeight="1" x14ac:dyDescent="0.2">
      <c r="C1433" s="317"/>
      <c r="D1433" s="318"/>
      <c r="E1433" s="318"/>
      <c r="F1433" s="318"/>
      <c r="G1433" s="318"/>
      <c r="H1433" s="318"/>
      <c r="I1433" s="318"/>
      <c r="J1433" s="318"/>
      <c r="K1433" s="318"/>
      <c r="L1433" s="318"/>
      <c r="M1433" s="318"/>
      <c r="N1433" s="319"/>
      <c r="W1433" s="252"/>
    </row>
    <row r="1434" spans="1:23" ht="12.75" customHeight="1" thickBot="1" x14ac:dyDescent="0.25">
      <c r="C1434" s="317"/>
      <c r="D1434" s="318"/>
      <c r="E1434" s="318"/>
      <c r="F1434" s="916" t="str">
        <f>Translations!$C$210</f>
        <v>Referencia a archivos externos (si procede)</v>
      </c>
      <c r="G1434" s="916"/>
      <c r="H1434" s="916"/>
      <c r="I1434" s="916"/>
      <c r="J1434" s="916"/>
      <c r="K1434" s="826"/>
      <c r="L1434" s="826"/>
      <c r="M1434" s="826"/>
      <c r="N1434" s="826"/>
      <c r="W1434" s="272" t="b">
        <f>W1432</f>
        <v>0</v>
      </c>
    </row>
    <row r="1435" spans="1:23" ht="5.0999999999999996" customHeight="1" x14ac:dyDescent="0.2">
      <c r="C1435" s="317"/>
      <c r="D1435" s="321"/>
      <c r="E1435" s="318"/>
      <c r="F1435" s="318"/>
      <c r="G1435" s="318"/>
      <c r="H1435" s="318"/>
      <c r="I1435" s="318"/>
      <c r="J1435" s="318"/>
      <c r="K1435" s="318"/>
      <c r="L1435" s="318"/>
      <c r="M1435" s="318"/>
      <c r="N1435" s="319"/>
    </row>
    <row r="1436" spans="1:23" ht="5.0999999999999996" customHeight="1" x14ac:dyDescent="0.2">
      <c r="C1436" s="314"/>
      <c r="D1436" s="327"/>
      <c r="E1436" s="315"/>
      <c r="F1436" s="315"/>
      <c r="G1436" s="315"/>
      <c r="H1436" s="315"/>
      <c r="I1436" s="315"/>
      <c r="J1436" s="315"/>
      <c r="K1436" s="315"/>
      <c r="L1436" s="315"/>
      <c r="M1436" s="315"/>
      <c r="N1436" s="316"/>
    </row>
    <row r="1437" spans="1:23" ht="12.75" customHeight="1" x14ac:dyDescent="0.2">
      <c r="C1437" s="317"/>
      <c r="D1437" s="320" t="s">
        <v>31</v>
      </c>
      <c r="E1437" s="943" t="str">
        <f>Translations!$C$831</f>
        <v>Entrada de energía a esta subinstalación y factor de emisión pertinente</v>
      </c>
      <c r="F1437" s="943"/>
      <c r="G1437" s="943"/>
      <c r="H1437" s="943"/>
      <c r="I1437" s="943"/>
      <c r="J1437" s="943"/>
      <c r="K1437" s="943"/>
      <c r="L1437" s="943"/>
      <c r="M1437" s="943"/>
      <c r="N1437" s="944"/>
    </row>
    <row r="1438" spans="1:23" ht="5.0999999999999996" customHeight="1" x14ac:dyDescent="0.2">
      <c r="C1438" s="317"/>
      <c r="D1438" s="318"/>
      <c r="E1438" s="945"/>
      <c r="F1438" s="946"/>
      <c r="G1438" s="946"/>
      <c r="H1438" s="946"/>
      <c r="I1438" s="946"/>
      <c r="J1438" s="946"/>
      <c r="K1438" s="946"/>
      <c r="L1438" s="946"/>
      <c r="M1438" s="946"/>
      <c r="N1438" s="947"/>
    </row>
    <row r="1439" spans="1:23" ht="12.75" customHeight="1" x14ac:dyDescent="0.2">
      <c r="C1439" s="317"/>
      <c r="D1439" s="321" t="s">
        <v>32</v>
      </c>
      <c r="E1439" s="906" t="str">
        <f>Translations!$C$249</f>
        <v>Información sobre la metodología empleada</v>
      </c>
      <c r="F1439" s="906"/>
      <c r="G1439" s="906"/>
      <c r="H1439" s="906"/>
      <c r="I1439" s="906"/>
      <c r="J1439" s="906"/>
      <c r="K1439" s="906"/>
      <c r="L1439" s="906"/>
      <c r="M1439" s="906"/>
      <c r="N1439" s="907"/>
    </row>
    <row r="1440" spans="1:23" ht="25.5" customHeight="1" x14ac:dyDescent="0.2">
      <c r="B1440" s="243"/>
      <c r="C1440" s="317"/>
      <c r="D1440" s="318"/>
      <c r="E1440" s="318"/>
      <c r="F1440" s="335"/>
      <c r="G1440" s="318"/>
      <c r="H1440" s="318"/>
      <c r="I1440" s="908" t="str">
        <f>Translations!$C$254</f>
        <v>Fuente de datos</v>
      </c>
      <c r="J1440" s="908"/>
      <c r="K1440" s="908" t="str">
        <f>Translations!$C$255</f>
        <v>Otra fuente de datos (si procede)</v>
      </c>
      <c r="L1440" s="908"/>
      <c r="M1440" s="908" t="str">
        <f>Translations!$C$255</f>
        <v>Otra fuente de datos (si procede)</v>
      </c>
      <c r="N1440" s="908"/>
    </row>
    <row r="1441" spans="2:23" ht="12.75" customHeight="1" x14ac:dyDescent="0.2">
      <c r="B1441" s="243"/>
      <c r="C1441" s="317"/>
      <c r="D1441" s="321"/>
      <c r="E1441" s="323" t="s">
        <v>302</v>
      </c>
      <c r="F1441" s="910" t="str">
        <f>Translations!$C$833</f>
        <v>Entrada de combustible y materiales</v>
      </c>
      <c r="G1441" s="910"/>
      <c r="H1441" s="911"/>
      <c r="I1441" s="852"/>
      <c r="J1441" s="853"/>
      <c r="K1441" s="854"/>
      <c r="L1441" s="855"/>
      <c r="M1441" s="854"/>
      <c r="N1441" s="871"/>
    </row>
    <row r="1442" spans="2:23" ht="12.75" customHeight="1" x14ac:dyDescent="0.2">
      <c r="B1442" s="243"/>
      <c r="C1442" s="317"/>
      <c r="D1442" s="321"/>
      <c r="E1442" s="323" t="s">
        <v>303</v>
      </c>
      <c r="F1442" s="910" t="str">
        <f>Translations!$C$826</f>
        <v>Entrada de electricidad para producción de calor</v>
      </c>
      <c r="G1442" s="910"/>
      <c r="H1442" s="911"/>
      <c r="I1442" s="909"/>
      <c r="J1442" s="909"/>
      <c r="K1442" s="891"/>
      <c r="L1442" s="891"/>
      <c r="M1442" s="891"/>
      <c r="N1442" s="891"/>
    </row>
    <row r="1443" spans="2:23" ht="12.75" customHeight="1" x14ac:dyDescent="0.2">
      <c r="B1443" s="243"/>
      <c r="C1443" s="317"/>
      <c r="D1443" s="321"/>
      <c r="E1443" s="323" t="s">
        <v>304</v>
      </c>
      <c r="F1443" s="910" t="str">
        <f>Translations!$C$353</f>
        <v>Factor de emisión ponderado</v>
      </c>
      <c r="G1443" s="910"/>
      <c r="H1443" s="911"/>
      <c r="I1443" s="852"/>
      <c r="J1443" s="853"/>
      <c r="K1443" s="854"/>
      <c r="L1443" s="855"/>
      <c r="M1443" s="854"/>
      <c r="N1443" s="871"/>
    </row>
    <row r="1444" spans="2:23" ht="5.0999999999999996" customHeight="1" x14ac:dyDescent="0.2">
      <c r="B1444" s="243"/>
      <c r="C1444" s="317"/>
      <c r="D1444" s="321"/>
      <c r="E1444" s="318"/>
      <c r="F1444" s="318"/>
      <c r="G1444" s="318"/>
      <c r="H1444" s="318"/>
      <c r="I1444" s="318"/>
      <c r="J1444" s="318"/>
      <c r="K1444" s="318"/>
      <c r="L1444" s="318"/>
      <c r="M1444" s="318"/>
      <c r="N1444" s="319"/>
    </row>
    <row r="1445" spans="2:23" ht="12.75" customHeight="1" x14ac:dyDescent="0.2">
      <c r="B1445" s="243"/>
      <c r="C1445" s="317"/>
      <c r="D1445" s="321"/>
      <c r="E1445" s="323" t="s">
        <v>305</v>
      </c>
      <c r="F1445" s="904" t="str">
        <f>Translations!$C$257</f>
        <v>Descripción de la metodología aplicada</v>
      </c>
      <c r="G1445" s="904"/>
      <c r="H1445" s="904"/>
      <c r="I1445" s="904"/>
      <c r="J1445" s="904"/>
      <c r="K1445" s="904"/>
      <c r="L1445" s="904"/>
      <c r="M1445" s="904"/>
      <c r="N1445" s="905"/>
    </row>
    <row r="1446" spans="2:23" ht="5.0999999999999996" customHeight="1" x14ac:dyDescent="0.2">
      <c r="B1446" s="243"/>
      <c r="C1446" s="317"/>
      <c r="D1446" s="318"/>
      <c r="E1446" s="322"/>
      <c r="F1446" s="332"/>
      <c r="G1446" s="333"/>
      <c r="H1446" s="333"/>
      <c r="I1446" s="333"/>
      <c r="J1446" s="333"/>
      <c r="K1446" s="333"/>
      <c r="L1446" s="333"/>
      <c r="M1446" s="333"/>
      <c r="N1446" s="334"/>
    </row>
    <row r="1447" spans="2:23" ht="12.75" customHeight="1" x14ac:dyDescent="0.2">
      <c r="B1447" s="243"/>
      <c r="C1447" s="317"/>
      <c r="D1447" s="321"/>
      <c r="E1447" s="323"/>
      <c r="F1447" s="913" t="str">
        <f>IF(I1333&lt;&gt;"",HYPERLINK("#" &amp; Q1447,EUConst_MsgDescription),"")</f>
        <v/>
      </c>
      <c r="G1447" s="887"/>
      <c r="H1447" s="887"/>
      <c r="I1447" s="887"/>
      <c r="J1447" s="887"/>
      <c r="K1447" s="887"/>
      <c r="L1447" s="887"/>
      <c r="M1447" s="887"/>
      <c r="N1447" s="888"/>
      <c r="P1447" s="21" t="s">
        <v>170</v>
      </c>
      <c r="Q1447" s="370" t="str">
        <f>"#"&amp;ADDRESS(ROW($C$10),COLUMN($C$10))</f>
        <v>#$C$10</v>
      </c>
    </row>
    <row r="1448" spans="2:23" ht="5.0999999999999996" customHeight="1" x14ac:dyDescent="0.2">
      <c r="B1448" s="243"/>
      <c r="C1448" s="317"/>
      <c r="D1448" s="321"/>
      <c r="E1448" s="324"/>
      <c r="F1448" s="914"/>
      <c r="G1448" s="914"/>
      <c r="H1448" s="914"/>
      <c r="I1448" s="914"/>
      <c r="J1448" s="914"/>
      <c r="K1448" s="914"/>
      <c r="L1448" s="914"/>
      <c r="M1448" s="914"/>
      <c r="N1448" s="915"/>
    </row>
    <row r="1449" spans="2:23" ht="50.1" customHeight="1" x14ac:dyDescent="0.2">
      <c r="B1449" s="243"/>
      <c r="C1449" s="317"/>
      <c r="D1449" s="324"/>
      <c r="E1449" s="324"/>
      <c r="F1449" s="872"/>
      <c r="G1449" s="873"/>
      <c r="H1449" s="873"/>
      <c r="I1449" s="873"/>
      <c r="J1449" s="873"/>
      <c r="K1449" s="873"/>
      <c r="L1449" s="873"/>
      <c r="M1449" s="873"/>
      <c r="N1449" s="874"/>
    </row>
    <row r="1450" spans="2:23" ht="5.0999999999999996" customHeight="1" thickBot="1" x14ac:dyDescent="0.25">
      <c r="B1450" s="243"/>
      <c r="C1450" s="317"/>
      <c r="D1450" s="321"/>
      <c r="E1450" s="318"/>
      <c r="F1450" s="318"/>
      <c r="G1450" s="318"/>
      <c r="H1450" s="318"/>
      <c r="I1450" s="318"/>
      <c r="J1450" s="318"/>
      <c r="K1450" s="318"/>
      <c r="L1450" s="318"/>
      <c r="M1450" s="318"/>
      <c r="N1450" s="319"/>
    </row>
    <row r="1451" spans="2:23" ht="12.75" customHeight="1" x14ac:dyDescent="0.2">
      <c r="B1451" s="243"/>
      <c r="C1451" s="317"/>
      <c r="D1451" s="321"/>
      <c r="E1451" s="323"/>
      <c r="F1451" s="916" t="str">
        <f>Translations!$C$210</f>
        <v>Referencia a archivos externos (si procede)</v>
      </c>
      <c r="G1451" s="916"/>
      <c r="H1451" s="916"/>
      <c r="I1451" s="916"/>
      <c r="J1451" s="916"/>
      <c r="K1451" s="826"/>
      <c r="L1451" s="826"/>
      <c r="M1451" s="826"/>
      <c r="N1451" s="826"/>
      <c r="W1451" s="265" t="s">
        <v>163</v>
      </c>
    </row>
    <row r="1452" spans="2:23" ht="5.0999999999999996" customHeight="1" x14ac:dyDescent="0.2">
      <c r="B1452" s="243"/>
      <c r="C1452" s="317"/>
      <c r="D1452" s="321"/>
      <c r="E1452" s="318"/>
      <c r="F1452" s="318"/>
      <c r="G1452" s="318"/>
      <c r="H1452" s="318"/>
      <c r="I1452" s="318"/>
      <c r="J1452" s="318"/>
      <c r="K1452" s="318"/>
      <c r="L1452" s="318"/>
      <c r="M1452" s="318"/>
      <c r="N1452" s="319"/>
      <c r="W1452" s="252"/>
    </row>
    <row r="1453" spans="2:23" ht="12.75" customHeight="1" x14ac:dyDescent="0.2">
      <c r="B1453" s="243"/>
      <c r="C1453" s="317"/>
      <c r="D1453" s="321" t="s">
        <v>33</v>
      </c>
      <c r="E1453" s="932" t="str">
        <f>Translations!$C$258</f>
        <v>¿Se ha seguido el orden jerárquico?</v>
      </c>
      <c r="F1453" s="932"/>
      <c r="G1453" s="932"/>
      <c r="H1453" s="933"/>
      <c r="I1453" s="259"/>
      <c r="J1453" s="329" t="str">
        <f>Translations!$C$259</f>
        <v xml:space="preserve"> De no ser así, ¿cuál ha sido el motivo?</v>
      </c>
      <c r="K1453" s="852"/>
      <c r="L1453" s="853"/>
      <c r="M1453" s="853"/>
      <c r="N1453" s="867"/>
      <c r="W1453" s="257" t="b">
        <f>AND(I1453&lt;&gt;"",I1453=TRUE)</f>
        <v>0</v>
      </c>
    </row>
    <row r="1454" spans="2:23" ht="5.0999999999999996" customHeight="1" x14ac:dyDescent="0.2">
      <c r="B1454" s="243"/>
      <c r="C1454" s="317"/>
      <c r="D1454" s="318"/>
      <c r="E1454" s="467"/>
      <c r="F1454" s="467"/>
      <c r="G1454" s="467"/>
      <c r="H1454" s="467"/>
      <c r="I1454" s="467"/>
      <c r="J1454" s="467"/>
      <c r="K1454" s="467"/>
      <c r="L1454" s="467"/>
      <c r="M1454" s="467"/>
      <c r="N1454" s="468"/>
      <c r="V1454" s="253"/>
      <c r="W1454" s="252"/>
    </row>
    <row r="1455" spans="2:23" ht="12.75" customHeight="1" x14ac:dyDescent="0.2">
      <c r="B1455" s="243"/>
      <c r="C1455" s="317"/>
      <c r="D1455" s="330"/>
      <c r="E1455" s="330"/>
      <c r="F1455" s="904" t="str">
        <f>Translations!$C$264</f>
        <v>Más detalles sobre cualquier posible divergencia con respecto a la jerarquía establecida</v>
      </c>
      <c r="G1455" s="904"/>
      <c r="H1455" s="904"/>
      <c r="I1455" s="904"/>
      <c r="J1455" s="904"/>
      <c r="K1455" s="904"/>
      <c r="L1455" s="904"/>
      <c r="M1455" s="904"/>
      <c r="N1455" s="905"/>
      <c r="V1455" s="253"/>
      <c r="W1455" s="252"/>
    </row>
    <row r="1456" spans="2:23" ht="25.5" customHeight="1" thickBot="1" x14ac:dyDescent="0.25">
      <c r="B1456" s="243"/>
      <c r="C1456" s="317"/>
      <c r="D1456" s="330"/>
      <c r="E1456" s="330"/>
      <c r="F1456" s="872"/>
      <c r="G1456" s="873"/>
      <c r="H1456" s="873"/>
      <c r="I1456" s="873"/>
      <c r="J1456" s="873"/>
      <c r="K1456" s="873"/>
      <c r="L1456" s="873"/>
      <c r="M1456" s="873"/>
      <c r="N1456" s="874"/>
      <c r="V1456" s="253"/>
      <c r="W1456" s="267" t="b">
        <f>W1453</f>
        <v>0</v>
      </c>
    </row>
    <row r="1457" spans="2:23" ht="5.0999999999999996" customHeight="1" x14ac:dyDescent="0.2">
      <c r="B1457" s="243"/>
      <c r="C1457" s="317"/>
      <c r="D1457" s="321"/>
      <c r="E1457" s="318"/>
      <c r="F1457" s="318"/>
      <c r="G1457" s="318"/>
      <c r="H1457" s="318"/>
      <c r="I1457" s="318"/>
      <c r="J1457" s="318"/>
      <c r="K1457" s="318"/>
      <c r="L1457" s="318"/>
      <c r="M1457" s="318"/>
      <c r="N1457" s="319"/>
      <c r="W1457" s="253"/>
    </row>
    <row r="1458" spans="2:23" ht="5.0999999999999996" customHeight="1" x14ac:dyDescent="0.2">
      <c r="B1458" s="243"/>
      <c r="C1458" s="314"/>
      <c r="D1458" s="327"/>
      <c r="E1458" s="315"/>
      <c r="F1458" s="315"/>
      <c r="G1458" s="315"/>
      <c r="H1458" s="315"/>
      <c r="I1458" s="315"/>
      <c r="J1458" s="315"/>
      <c r="K1458" s="315"/>
      <c r="L1458" s="315"/>
      <c r="M1458" s="315"/>
      <c r="N1458" s="316"/>
    </row>
    <row r="1459" spans="2:23" ht="12.75" customHeight="1" x14ac:dyDescent="0.2">
      <c r="B1459" s="243"/>
      <c r="C1459" s="317"/>
      <c r="D1459" s="320" t="s">
        <v>322</v>
      </c>
      <c r="E1459" s="943" t="str">
        <f>Translations!$C$354</f>
        <v>Calor medible importado a la subinstalación o exportado desde la subinstalación</v>
      </c>
      <c r="F1459" s="943"/>
      <c r="G1459" s="943"/>
      <c r="H1459" s="943"/>
      <c r="I1459" s="943"/>
      <c r="J1459" s="943"/>
      <c r="K1459" s="943"/>
      <c r="L1459" s="943"/>
      <c r="M1459" s="943"/>
      <c r="N1459" s="944"/>
      <c r="S1459" s="253"/>
      <c r="T1459" s="253"/>
    </row>
    <row r="1460" spans="2:23" ht="12.75" customHeight="1" x14ac:dyDescent="0.2">
      <c r="B1460" s="243"/>
      <c r="C1460" s="317"/>
      <c r="D1460" s="321" t="s">
        <v>32</v>
      </c>
      <c r="E1460" s="906" t="str">
        <f>Translations!$C$357</f>
        <v>¿Son los flujos de calor medible pertinentes para esta subinstalación?</v>
      </c>
      <c r="F1460" s="906"/>
      <c r="G1460" s="906"/>
      <c r="H1460" s="906"/>
      <c r="I1460" s="906"/>
      <c r="J1460" s="906"/>
      <c r="K1460" s="906"/>
      <c r="L1460" s="906"/>
      <c r="M1460" s="912"/>
      <c r="N1460" s="912"/>
    </row>
    <row r="1461" spans="2:23" ht="12.75" customHeight="1" x14ac:dyDescent="0.2">
      <c r="B1461" s="243"/>
      <c r="C1461" s="317"/>
      <c r="D1461" s="321"/>
      <c r="E1461" s="318"/>
      <c r="F1461" s="318"/>
      <c r="G1461" s="318"/>
      <c r="H1461" s="318"/>
      <c r="I1461" s="318"/>
      <c r="J1461" s="847" t="str">
        <f>IF(I1333="","",IF(AND(M1460&lt;&gt;"",M1460=FALSE),HYPERLINK(Q1461,EUconst_MsgGoOn),""))</f>
        <v/>
      </c>
      <c r="K1461" s="848"/>
      <c r="L1461" s="848"/>
      <c r="M1461" s="848"/>
      <c r="N1461" s="849"/>
      <c r="P1461" s="21" t="s">
        <v>170</v>
      </c>
      <c r="Q1461" s="370" t="str">
        <f>"#"&amp;ADDRESS(ROW(D1501),COLUMN(D1501))</f>
        <v>#$D$1501</v>
      </c>
    </row>
    <row r="1462" spans="2:23" ht="5.0999999999999996" customHeight="1" x14ac:dyDescent="0.2">
      <c r="B1462" s="243"/>
      <c r="C1462" s="317"/>
      <c r="D1462" s="321"/>
      <c r="E1462" s="321"/>
      <c r="F1462" s="321"/>
      <c r="G1462" s="321"/>
      <c r="H1462" s="321"/>
      <c r="I1462" s="321"/>
      <c r="J1462" s="321"/>
      <c r="K1462" s="321"/>
      <c r="L1462" s="321"/>
      <c r="M1462" s="321"/>
      <c r="N1462" s="328"/>
      <c r="P1462" s="21"/>
    </row>
    <row r="1463" spans="2:23" ht="12.75" customHeight="1" x14ac:dyDescent="0.2">
      <c r="B1463" s="243"/>
      <c r="C1463" s="317"/>
      <c r="D1463" s="321" t="s">
        <v>33</v>
      </c>
      <c r="E1463" s="906" t="str">
        <f>Translations!$C$249</f>
        <v>Información sobre la metodología empleada</v>
      </c>
      <c r="F1463" s="906"/>
      <c r="G1463" s="906"/>
      <c r="H1463" s="906"/>
      <c r="I1463" s="906"/>
      <c r="J1463" s="906"/>
      <c r="K1463" s="906"/>
      <c r="L1463" s="906"/>
      <c r="M1463" s="906"/>
      <c r="N1463" s="907"/>
    </row>
    <row r="1464" spans="2:23" ht="25.5" customHeight="1" thickBot="1" x14ac:dyDescent="0.25">
      <c r="B1464" s="243"/>
      <c r="C1464" s="317"/>
      <c r="D1464" s="318"/>
      <c r="E1464" s="318"/>
      <c r="F1464" s="318"/>
      <c r="G1464" s="318"/>
      <c r="H1464" s="318"/>
      <c r="I1464" s="908" t="str">
        <f>Translations!$C$254</f>
        <v>Fuente de datos</v>
      </c>
      <c r="J1464" s="908"/>
      <c r="K1464" s="908" t="str">
        <f>Translations!$C$255</f>
        <v>Otra fuente de datos (si procede)</v>
      </c>
      <c r="L1464" s="908"/>
      <c r="M1464" s="908" t="str">
        <f>Translations!$C$255</f>
        <v>Otra fuente de datos (si procede)</v>
      </c>
      <c r="N1464" s="908"/>
      <c r="W1464" s="244" t="s">
        <v>163</v>
      </c>
    </row>
    <row r="1465" spans="2:23" ht="12.75" customHeight="1" x14ac:dyDescent="0.2">
      <c r="B1465" s="243"/>
      <c r="C1465" s="317"/>
      <c r="D1465" s="321"/>
      <c r="E1465" s="323" t="s">
        <v>302</v>
      </c>
      <c r="F1465" s="893" t="str">
        <f>Translations!$C$359</f>
        <v>Calor medible importado</v>
      </c>
      <c r="G1465" s="893"/>
      <c r="H1465" s="894"/>
      <c r="I1465" s="884"/>
      <c r="J1465" s="885"/>
      <c r="K1465" s="879"/>
      <c r="L1465" s="883"/>
      <c r="M1465" s="879"/>
      <c r="N1465" s="880"/>
      <c r="W1465" s="250" t="b">
        <f>AND(M1460&lt;&gt;"",M1460=FALSE)</f>
        <v>0</v>
      </c>
    </row>
    <row r="1466" spans="2:23" ht="12.75" customHeight="1" x14ac:dyDescent="0.2">
      <c r="B1466" s="243"/>
      <c r="C1466" s="317"/>
      <c r="D1466" s="321"/>
      <c r="E1466" s="323" t="s">
        <v>303</v>
      </c>
      <c r="F1466" s="895" t="str">
        <f>Translations!$C$360</f>
        <v>Calor medible procedente de pasta de papel</v>
      </c>
      <c r="G1466" s="895"/>
      <c r="H1466" s="896"/>
      <c r="I1466" s="897"/>
      <c r="J1466" s="898"/>
      <c r="K1466" s="899"/>
      <c r="L1466" s="900"/>
      <c r="M1466" s="899"/>
      <c r="N1466" s="901"/>
      <c r="W1466" s="251" t="b">
        <f>W1465</f>
        <v>0</v>
      </c>
    </row>
    <row r="1467" spans="2:23" ht="12.75" customHeight="1" x14ac:dyDescent="0.2">
      <c r="B1467" s="243"/>
      <c r="C1467" s="317"/>
      <c r="D1467" s="321"/>
      <c r="E1467" s="323" t="s">
        <v>304</v>
      </c>
      <c r="F1467" s="895" t="str">
        <f>Translations!$C$361</f>
        <v>Calor medible procedente de ácido nítrico</v>
      </c>
      <c r="G1467" s="895"/>
      <c r="H1467" s="896"/>
      <c r="I1467" s="897"/>
      <c r="J1467" s="898"/>
      <c r="K1467" s="899"/>
      <c r="L1467" s="900"/>
      <c r="M1467" s="899"/>
      <c r="N1467" s="901"/>
      <c r="W1467" s="251" t="b">
        <f>W1466</f>
        <v>0</v>
      </c>
    </row>
    <row r="1468" spans="2:23" ht="12.75" customHeight="1" x14ac:dyDescent="0.2">
      <c r="B1468" s="243"/>
      <c r="C1468" s="317"/>
      <c r="D1468" s="321"/>
      <c r="E1468" s="323" t="s">
        <v>305</v>
      </c>
      <c r="F1468" s="902" t="str">
        <f>Translations!$C$362</f>
        <v>Calor medible exportado</v>
      </c>
      <c r="G1468" s="902"/>
      <c r="H1468" s="903"/>
      <c r="I1468" s="860"/>
      <c r="J1468" s="861"/>
      <c r="K1468" s="862"/>
      <c r="L1468" s="863"/>
      <c r="M1468" s="862"/>
      <c r="N1468" s="864"/>
      <c r="W1468" s="251" t="b">
        <f>W1467</f>
        <v>0</v>
      </c>
    </row>
    <row r="1469" spans="2:23" ht="12.75" customHeight="1" x14ac:dyDescent="0.2">
      <c r="B1469" s="243"/>
      <c r="C1469" s="317"/>
      <c r="D1469" s="321"/>
      <c r="E1469" s="323" t="s">
        <v>306</v>
      </c>
      <c r="F1469" s="910" t="str">
        <f>Translations!$C$274</f>
        <v>Flujos de calor medible neto</v>
      </c>
      <c r="G1469" s="910"/>
      <c r="H1469" s="911"/>
      <c r="I1469" s="852"/>
      <c r="J1469" s="853"/>
      <c r="K1469" s="854"/>
      <c r="L1469" s="855"/>
      <c r="M1469" s="854"/>
      <c r="N1469" s="871"/>
      <c r="W1469" s="251" t="b">
        <f>W1468</f>
        <v>0</v>
      </c>
    </row>
    <row r="1470" spans="2:23" ht="5.0999999999999996" customHeight="1" x14ac:dyDescent="0.2">
      <c r="B1470" s="243"/>
      <c r="C1470" s="317"/>
      <c r="D1470" s="321"/>
      <c r="E1470" s="318"/>
      <c r="F1470" s="318"/>
      <c r="G1470" s="318"/>
      <c r="H1470" s="318"/>
      <c r="I1470" s="318"/>
      <c r="J1470" s="318"/>
      <c r="K1470" s="318"/>
      <c r="L1470" s="318"/>
      <c r="M1470" s="318"/>
      <c r="N1470" s="319"/>
      <c r="W1470" s="252"/>
    </row>
    <row r="1471" spans="2:23" ht="12.75" customHeight="1" x14ac:dyDescent="0.2">
      <c r="B1471" s="243"/>
      <c r="C1471" s="317"/>
      <c r="D1471" s="321"/>
      <c r="E1471" s="323" t="s">
        <v>306</v>
      </c>
      <c r="F1471" s="904" t="str">
        <f>Translations!$C$257</f>
        <v>Descripción de la metodología aplicada</v>
      </c>
      <c r="G1471" s="904"/>
      <c r="H1471" s="904"/>
      <c r="I1471" s="904"/>
      <c r="J1471" s="904"/>
      <c r="K1471" s="904"/>
      <c r="L1471" s="904"/>
      <c r="M1471" s="904"/>
      <c r="N1471" s="905"/>
      <c r="W1471" s="252"/>
    </row>
    <row r="1472" spans="2:23" ht="5.0999999999999996" customHeight="1" x14ac:dyDescent="0.2">
      <c r="B1472" s="243"/>
      <c r="C1472" s="317"/>
      <c r="D1472" s="318"/>
      <c r="E1472" s="322"/>
      <c r="F1472" s="212"/>
      <c r="G1472" s="470"/>
      <c r="H1472" s="470"/>
      <c r="I1472" s="470"/>
      <c r="J1472" s="470"/>
      <c r="K1472" s="470"/>
      <c r="L1472" s="470"/>
      <c r="M1472" s="470"/>
      <c r="N1472" s="471"/>
      <c r="W1472" s="252"/>
    </row>
    <row r="1473" spans="1:23" ht="12.75" customHeight="1" x14ac:dyDescent="0.2">
      <c r="B1473" s="243"/>
      <c r="C1473" s="317"/>
      <c r="D1473" s="321"/>
      <c r="E1473" s="323"/>
      <c r="F1473" s="913" t="str">
        <f>IF(I1333&lt;&gt;"",HYPERLINK("#" &amp; Q1473,EUConst_MsgDescription),"")</f>
        <v/>
      </c>
      <c r="G1473" s="887"/>
      <c r="H1473" s="887"/>
      <c r="I1473" s="887"/>
      <c r="J1473" s="887"/>
      <c r="K1473" s="887"/>
      <c r="L1473" s="887"/>
      <c r="M1473" s="887"/>
      <c r="N1473" s="888"/>
      <c r="P1473" s="21" t="s">
        <v>170</v>
      </c>
      <c r="Q1473" s="370" t="str">
        <f>"#"&amp;ADDRESS(ROW($C$10),COLUMN($C$10))</f>
        <v>#$C$10</v>
      </c>
      <c r="W1473" s="252"/>
    </row>
    <row r="1474" spans="1:23" ht="5.0999999999999996" customHeight="1" x14ac:dyDescent="0.2">
      <c r="C1474" s="317"/>
      <c r="D1474" s="321"/>
      <c r="E1474" s="324"/>
      <c r="F1474" s="914"/>
      <c r="G1474" s="914"/>
      <c r="H1474" s="914"/>
      <c r="I1474" s="914"/>
      <c r="J1474" s="914"/>
      <c r="K1474" s="914"/>
      <c r="L1474" s="914"/>
      <c r="M1474" s="914"/>
      <c r="N1474" s="915"/>
      <c r="W1474" s="252"/>
    </row>
    <row r="1475" spans="1:23" s="248" customFormat="1" ht="50.1" customHeight="1" x14ac:dyDescent="0.2">
      <c r="A1475" s="253"/>
      <c r="B1475" s="11"/>
      <c r="C1475" s="317"/>
      <c r="D1475" s="324"/>
      <c r="E1475" s="324"/>
      <c r="F1475" s="872"/>
      <c r="G1475" s="873"/>
      <c r="H1475" s="873"/>
      <c r="I1475" s="873"/>
      <c r="J1475" s="873"/>
      <c r="K1475" s="873"/>
      <c r="L1475" s="873"/>
      <c r="M1475" s="873"/>
      <c r="N1475" s="874"/>
      <c r="O1475" s="35"/>
      <c r="P1475" s="253"/>
      <c r="Q1475" s="253"/>
      <c r="R1475" s="253"/>
      <c r="S1475" s="244"/>
      <c r="T1475" s="244"/>
      <c r="U1475" s="253"/>
      <c r="V1475" s="253"/>
      <c r="W1475" s="254" t="b">
        <f>W1469</f>
        <v>0</v>
      </c>
    </row>
    <row r="1476" spans="1:23" ht="5.0999999999999996" customHeight="1" x14ac:dyDescent="0.2">
      <c r="C1476" s="317"/>
      <c r="D1476" s="321"/>
      <c r="E1476" s="318"/>
      <c r="F1476" s="318"/>
      <c r="G1476" s="318"/>
      <c r="H1476" s="318"/>
      <c r="I1476" s="318"/>
      <c r="J1476" s="318"/>
      <c r="K1476" s="318"/>
      <c r="L1476" s="318"/>
      <c r="M1476" s="318"/>
      <c r="N1476" s="319"/>
      <c r="W1476" s="252"/>
    </row>
    <row r="1477" spans="1:23" ht="12.75" customHeight="1" x14ac:dyDescent="0.2">
      <c r="C1477" s="317"/>
      <c r="D1477" s="321"/>
      <c r="E1477" s="323"/>
      <c r="F1477" s="916" t="str">
        <f>Translations!$C$210</f>
        <v>Referencia a archivos externos (si procede)</v>
      </c>
      <c r="G1477" s="916"/>
      <c r="H1477" s="916"/>
      <c r="I1477" s="916"/>
      <c r="J1477" s="916"/>
      <c r="K1477" s="826"/>
      <c r="L1477" s="826"/>
      <c r="M1477" s="826"/>
      <c r="N1477" s="826"/>
      <c r="W1477" s="254" t="b">
        <f>W1475</f>
        <v>0</v>
      </c>
    </row>
    <row r="1478" spans="1:23" ht="5.0999999999999996" customHeight="1" x14ac:dyDescent="0.2">
      <c r="C1478" s="317"/>
      <c r="D1478" s="321"/>
      <c r="E1478" s="318"/>
      <c r="F1478" s="318"/>
      <c r="G1478" s="318"/>
      <c r="H1478" s="318"/>
      <c r="I1478" s="318"/>
      <c r="J1478" s="318"/>
      <c r="K1478" s="318"/>
      <c r="L1478" s="318"/>
      <c r="M1478" s="318"/>
      <c r="N1478" s="319"/>
      <c r="V1478" s="253"/>
      <c r="W1478" s="252"/>
    </row>
    <row r="1479" spans="1:23" ht="12.75" customHeight="1" x14ac:dyDescent="0.2">
      <c r="C1479" s="317"/>
      <c r="D1479" s="321" t="s">
        <v>34</v>
      </c>
      <c r="E1479" s="932" t="str">
        <f>Translations!$C$258</f>
        <v>¿Se ha seguido el orden jerárquico?</v>
      </c>
      <c r="F1479" s="932"/>
      <c r="G1479" s="932"/>
      <c r="H1479" s="933"/>
      <c r="I1479" s="259"/>
      <c r="J1479" s="329" t="str">
        <f>Translations!$C$259</f>
        <v xml:space="preserve"> De no ser así, ¿cuál ha sido el motivo?</v>
      </c>
      <c r="K1479" s="852"/>
      <c r="L1479" s="853"/>
      <c r="M1479" s="853"/>
      <c r="N1479" s="867"/>
      <c r="V1479" s="256" t="b">
        <f>W1477</f>
        <v>0</v>
      </c>
      <c r="W1479" s="257" t="b">
        <f>OR(W1475,AND(I1479&lt;&gt;"",I1479=TRUE))</f>
        <v>0</v>
      </c>
    </row>
    <row r="1480" spans="1:23" ht="5.0999999999999996" customHeight="1" x14ac:dyDescent="0.2">
      <c r="C1480" s="317"/>
      <c r="D1480" s="318"/>
      <c r="E1480" s="467"/>
      <c r="F1480" s="467"/>
      <c r="G1480" s="467"/>
      <c r="H1480" s="467"/>
      <c r="I1480" s="467"/>
      <c r="J1480" s="467"/>
      <c r="K1480" s="467"/>
      <c r="L1480" s="467"/>
      <c r="M1480" s="467"/>
      <c r="N1480" s="468"/>
      <c r="V1480" s="253"/>
      <c r="W1480" s="252"/>
    </row>
    <row r="1481" spans="1:23" ht="12.75" customHeight="1" x14ac:dyDescent="0.2">
      <c r="C1481" s="317"/>
      <c r="D1481" s="330"/>
      <c r="E1481" s="330"/>
      <c r="F1481" s="904" t="str">
        <f>Translations!$C$264</f>
        <v>Más detalles sobre cualquier posible divergencia con respecto a la jerarquía establecida</v>
      </c>
      <c r="G1481" s="904"/>
      <c r="H1481" s="904"/>
      <c r="I1481" s="904"/>
      <c r="J1481" s="904"/>
      <c r="K1481" s="904"/>
      <c r="L1481" s="904"/>
      <c r="M1481" s="904"/>
      <c r="N1481" s="905"/>
      <c r="V1481" s="253"/>
      <c r="W1481" s="252"/>
    </row>
    <row r="1482" spans="1:23" ht="25.5" customHeight="1" x14ac:dyDescent="0.2">
      <c r="C1482" s="317"/>
      <c r="D1482" s="330"/>
      <c r="E1482" s="330"/>
      <c r="F1482" s="872"/>
      <c r="G1482" s="873"/>
      <c r="H1482" s="873"/>
      <c r="I1482" s="873"/>
      <c r="J1482" s="873"/>
      <c r="K1482" s="873"/>
      <c r="L1482" s="873"/>
      <c r="M1482" s="873"/>
      <c r="N1482" s="874"/>
      <c r="V1482" s="253"/>
      <c r="W1482" s="254" t="b">
        <f>W1479</f>
        <v>0</v>
      </c>
    </row>
    <row r="1483" spans="1:23" ht="5.0999999999999996" customHeight="1" x14ac:dyDescent="0.2">
      <c r="C1483" s="317"/>
      <c r="D1483" s="318"/>
      <c r="E1483" s="467"/>
      <c r="F1483" s="467"/>
      <c r="G1483" s="467"/>
      <c r="H1483" s="467"/>
      <c r="I1483" s="467"/>
      <c r="J1483" s="467"/>
      <c r="K1483" s="467"/>
      <c r="L1483" s="467"/>
      <c r="M1483" s="467"/>
      <c r="N1483" s="468"/>
      <c r="V1483" s="253"/>
      <c r="W1483" s="252"/>
    </row>
    <row r="1484" spans="1:23" ht="12.75" customHeight="1" x14ac:dyDescent="0.2">
      <c r="C1484" s="317"/>
      <c r="D1484" s="321" t="s">
        <v>35</v>
      </c>
      <c r="E1484" s="906" t="str">
        <f>Translations!$C$363</f>
        <v>Descripción de la metodología empleada para determinar los factores de emisiones atribuibles pertinentes de conformidad con el anexo VII, secciones 10.1.2 y 10.1.3, de las FAR.</v>
      </c>
      <c r="F1484" s="906"/>
      <c r="G1484" s="906"/>
      <c r="H1484" s="906"/>
      <c r="I1484" s="906"/>
      <c r="J1484" s="906"/>
      <c r="K1484" s="906"/>
      <c r="L1484" s="906"/>
      <c r="M1484" s="906"/>
      <c r="N1484" s="907"/>
      <c r="V1484" s="253"/>
      <c r="W1484" s="252"/>
    </row>
    <row r="1485" spans="1:23" ht="5.0999999999999996" customHeight="1" x14ac:dyDescent="0.2">
      <c r="C1485" s="317"/>
      <c r="D1485" s="318"/>
      <c r="E1485" s="322"/>
      <c r="F1485" s="212"/>
      <c r="G1485" s="470"/>
      <c r="H1485" s="470"/>
      <c r="I1485" s="470"/>
      <c r="J1485" s="470"/>
      <c r="K1485" s="470"/>
      <c r="L1485" s="470"/>
      <c r="M1485" s="470"/>
      <c r="N1485" s="471"/>
      <c r="W1485" s="252"/>
    </row>
    <row r="1486" spans="1:23" ht="12.75" customHeight="1" x14ac:dyDescent="0.2">
      <c r="C1486" s="317"/>
      <c r="D1486" s="321"/>
      <c r="E1486" s="323"/>
      <c r="F1486" s="913" t="str">
        <f>IF(I1333&lt;&gt;"",HYPERLINK("#" &amp; Q1486,EUConst_MsgDescription),"")</f>
        <v/>
      </c>
      <c r="G1486" s="887"/>
      <c r="H1486" s="887"/>
      <c r="I1486" s="887"/>
      <c r="J1486" s="887"/>
      <c r="K1486" s="887"/>
      <c r="L1486" s="887"/>
      <c r="M1486" s="887"/>
      <c r="N1486" s="888"/>
      <c r="P1486" s="21" t="s">
        <v>170</v>
      </c>
      <c r="Q1486" s="370" t="str">
        <f>"#"&amp;ADDRESS(ROW($C$10),COLUMN($C$10))</f>
        <v>#$C$10</v>
      </c>
      <c r="W1486" s="252"/>
    </row>
    <row r="1487" spans="1:23" ht="5.0999999999999996" customHeight="1" x14ac:dyDescent="0.2">
      <c r="C1487" s="317"/>
      <c r="D1487" s="321"/>
      <c r="E1487" s="324"/>
      <c r="F1487" s="914"/>
      <c r="G1487" s="914"/>
      <c r="H1487" s="914"/>
      <c r="I1487" s="914"/>
      <c r="J1487" s="914"/>
      <c r="K1487" s="914"/>
      <c r="L1487" s="914"/>
      <c r="M1487" s="914"/>
      <c r="N1487" s="915"/>
      <c r="W1487" s="252"/>
    </row>
    <row r="1488" spans="1:23" s="248" customFormat="1" ht="50.1" customHeight="1" x14ac:dyDescent="0.2">
      <c r="A1488" s="253"/>
      <c r="B1488" s="11"/>
      <c r="C1488" s="317"/>
      <c r="D1488" s="330"/>
      <c r="E1488" s="331"/>
      <c r="F1488" s="872"/>
      <c r="G1488" s="873"/>
      <c r="H1488" s="873"/>
      <c r="I1488" s="873"/>
      <c r="J1488" s="873"/>
      <c r="K1488" s="873"/>
      <c r="L1488" s="873"/>
      <c r="M1488" s="873"/>
      <c r="N1488" s="874"/>
      <c r="O1488" s="35"/>
      <c r="P1488" s="268"/>
      <c r="Q1488" s="244"/>
      <c r="R1488" s="253"/>
      <c r="S1488" s="244"/>
      <c r="T1488" s="244"/>
      <c r="U1488" s="253"/>
      <c r="V1488" s="253"/>
      <c r="W1488" s="254" t="b">
        <f>W1477</f>
        <v>0</v>
      </c>
    </row>
    <row r="1489" spans="2:23" ht="5.0999999999999996" customHeight="1" x14ac:dyDescent="0.2">
      <c r="C1489" s="317"/>
      <c r="D1489" s="321"/>
      <c r="E1489" s="318"/>
      <c r="F1489" s="318"/>
      <c r="G1489" s="318"/>
      <c r="H1489" s="318"/>
      <c r="I1489" s="318"/>
      <c r="J1489" s="318"/>
      <c r="K1489" s="318"/>
      <c r="L1489" s="318"/>
      <c r="M1489" s="318"/>
      <c r="N1489" s="319"/>
      <c r="W1489" s="252"/>
    </row>
    <row r="1490" spans="2:23" ht="12.75" customHeight="1" x14ac:dyDescent="0.2">
      <c r="C1490" s="317"/>
      <c r="D1490" s="321"/>
      <c r="E1490" s="323"/>
      <c r="F1490" s="916" t="str">
        <f>Translations!$C$210</f>
        <v>Referencia a archivos externos (si procede)</v>
      </c>
      <c r="G1490" s="916"/>
      <c r="H1490" s="916"/>
      <c r="I1490" s="916"/>
      <c r="J1490" s="916"/>
      <c r="K1490" s="826"/>
      <c r="L1490" s="826"/>
      <c r="M1490" s="826"/>
      <c r="N1490" s="826"/>
      <c r="W1490" s="254" t="b">
        <f>W1488</f>
        <v>0</v>
      </c>
    </row>
    <row r="1491" spans="2:23" ht="5.0999999999999996" customHeight="1" x14ac:dyDescent="0.2">
      <c r="C1491" s="317"/>
      <c r="D1491" s="318"/>
      <c r="E1491" s="467"/>
      <c r="F1491" s="467"/>
      <c r="G1491" s="467"/>
      <c r="H1491" s="467"/>
      <c r="I1491" s="467"/>
      <c r="J1491" s="467"/>
      <c r="K1491" s="467"/>
      <c r="L1491" s="467"/>
      <c r="M1491" s="467"/>
      <c r="N1491" s="468"/>
      <c r="R1491" s="253"/>
      <c r="V1491" s="253"/>
      <c r="W1491" s="252"/>
    </row>
    <row r="1492" spans="2:23" ht="12.75" customHeight="1" x14ac:dyDescent="0.2">
      <c r="C1492" s="317"/>
      <c r="D1492" s="321" t="s">
        <v>36</v>
      </c>
      <c r="E1492" s="906" t="str">
        <f>Translations!$C$366</f>
        <v>¿Son pertinentes los flujos de calor medible importados desde subinstalaciones productoras de pasta de papel?</v>
      </c>
      <c r="F1492" s="906"/>
      <c r="G1492" s="906"/>
      <c r="H1492" s="906"/>
      <c r="I1492" s="906"/>
      <c r="J1492" s="906"/>
      <c r="K1492" s="906"/>
      <c r="L1492" s="906"/>
      <c r="M1492" s="912"/>
      <c r="N1492" s="912"/>
      <c r="R1492" s="253"/>
      <c r="V1492" s="253"/>
      <c r="W1492" s="254" t="b">
        <f>W1490</f>
        <v>0</v>
      </c>
    </row>
    <row r="1493" spans="2:23" ht="5.0999999999999996" customHeight="1" x14ac:dyDescent="0.2">
      <c r="C1493" s="317"/>
      <c r="D1493" s="318"/>
      <c r="E1493" s="467"/>
      <c r="F1493" s="467"/>
      <c r="G1493" s="467"/>
      <c r="H1493" s="467"/>
      <c r="I1493" s="467"/>
      <c r="J1493" s="467"/>
      <c r="K1493" s="467"/>
      <c r="L1493" s="467"/>
      <c r="M1493" s="467"/>
      <c r="N1493" s="468"/>
      <c r="R1493" s="253"/>
      <c r="V1493" s="253"/>
      <c r="W1493" s="252"/>
    </row>
    <row r="1494" spans="2:23" ht="12.75" customHeight="1" x14ac:dyDescent="0.2">
      <c r="C1494" s="317"/>
      <c r="D1494" s="318"/>
      <c r="E1494" s="318"/>
      <c r="F1494" s="904" t="str">
        <f>Translations!$C$257</f>
        <v>Descripción de la metodología aplicada</v>
      </c>
      <c r="G1494" s="904"/>
      <c r="H1494" s="904"/>
      <c r="I1494" s="904"/>
      <c r="J1494" s="904"/>
      <c r="K1494" s="904"/>
      <c r="L1494" s="904"/>
      <c r="M1494" s="904"/>
      <c r="N1494" s="905"/>
      <c r="R1494" s="253"/>
      <c r="V1494" s="253"/>
      <c r="W1494" s="252"/>
    </row>
    <row r="1495" spans="2:23" ht="5.0999999999999996" customHeight="1" x14ac:dyDescent="0.2">
      <c r="C1495" s="317"/>
      <c r="D1495" s="318"/>
      <c r="E1495" s="467"/>
      <c r="F1495" s="467"/>
      <c r="G1495" s="467"/>
      <c r="H1495" s="467"/>
      <c r="I1495" s="467"/>
      <c r="J1495" s="467"/>
      <c r="K1495" s="467"/>
      <c r="L1495" s="467"/>
      <c r="M1495" s="467"/>
      <c r="N1495" s="468"/>
      <c r="R1495" s="253"/>
      <c r="V1495" s="253"/>
      <c r="W1495" s="252"/>
    </row>
    <row r="1496" spans="2:23" ht="12.75" customHeight="1" x14ac:dyDescent="0.2">
      <c r="C1496" s="317"/>
      <c r="D1496" s="321"/>
      <c r="E1496" s="323"/>
      <c r="F1496" s="913" t="str">
        <f>IF(I1333&lt;&gt;"",HYPERLINK("#" &amp; Q1496,EUConst_MsgDescription),"")</f>
        <v/>
      </c>
      <c r="G1496" s="887"/>
      <c r="H1496" s="887"/>
      <c r="I1496" s="887"/>
      <c r="J1496" s="887"/>
      <c r="K1496" s="887"/>
      <c r="L1496" s="887"/>
      <c r="M1496" s="887"/>
      <c r="N1496" s="888"/>
      <c r="P1496" s="21" t="s">
        <v>170</v>
      </c>
      <c r="Q1496" s="370" t="str">
        <f>"#"&amp;ADDRESS(ROW($C$10),COLUMN($C$10))</f>
        <v>#$C$10</v>
      </c>
      <c r="W1496" s="252"/>
    </row>
    <row r="1497" spans="2:23" ht="5.0999999999999996" customHeight="1" x14ac:dyDescent="0.2">
      <c r="C1497" s="317"/>
      <c r="D1497" s="321"/>
      <c r="E1497" s="324"/>
      <c r="F1497" s="914"/>
      <c r="G1497" s="914"/>
      <c r="H1497" s="914"/>
      <c r="I1497" s="914"/>
      <c r="J1497" s="914"/>
      <c r="K1497" s="914"/>
      <c r="L1497" s="914"/>
      <c r="M1497" s="914"/>
      <c r="N1497" s="915"/>
      <c r="W1497" s="252"/>
    </row>
    <row r="1498" spans="2:23" ht="50.1" customHeight="1" thickBot="1" x14ac:dyDescent="0.25">
      <c r="C1498" s="317"/>
      <c r="D1498" s="318"/>
      <c r="E1498" s="318"/>
      <c r="F1498" s="872"/>
      <c r="G1498" s="873"/>
      <c r="H1498" s="873"/>
      <c r="I1498" s="873"/>
      <c r="J1498" s="873"/>
      <c r="K1498" s="873"/>
      <c r="L1498" s="873"/>
      <c r="M1498" s="873"/>
      <c r="N1498" s="874"/>
      <c r="R1498" s="253"/>
      <c r="V1498" s="253"/>
      <c r="W1498" s="269" t="b">
        <f>OR(W1492,AND(M1492&lt;&gt;"",M1492=FALSE))</f>
        <v>0</v>
      </c>
    </row>
    <row r="1499" spans="2:23" ht="5.0999999999999996" customHeight="1" x14ac:dyDescent="0.2">
      <c r="C1499" s="317"/>
      <c r="D1499" s="321"/>
      <c r="E1499" s="318"/>
      <c r="F1499" s="318"/>
      <c r="G1499" s="318"/>
      <c r="H1499" s="318"/>
      <c r="I1499" s="318"/>
      <c r="J1499" s="318"/>
      <c r="K1499" s="318"/>
      <c r="L1499" s="318"/>
      <c r="M1499" s="318"/>
      <c r="N1499" s="319"/>
    </row>
    <row r="1500" spans="2:23" ht="5.0999999999999996" customHeight="1" x14ac:dyDescent="0.2">
      <c r="B1500" s="243"/>
      <c r="C1500" s="314"/>
      <c r="D1500" s="327"/>
      <c r="E1500" s="315"/>
      <c r="F1500" s="315"/>
      <c r="G1500" s="315"/>
      <c r="H1500" s="315"/>
      <c r="I1500" s="315"/>
      <c r="J1500" s="315"/>
      <c r="K1500" s="315"/>
      <c r="L1500" s="315"/>
      <c r="M1500" s="315"/>
      <c r="N1500" s="316"/>
    </row>
    <row r="1501" spans="2:23" ht="12.75" customHeight="1" x14ac:dyDescent="0.2">
      <c r="B1501" s="243"/>
      <c r="C1501" s="317"/>
      <c r="D1501" s="320" t="s">
        <v>323</v>
      </c>
      <c r="E1501" s="943" t="str">
        <f>Translations!$C$367</f>
        <v>Balance de gases residuales para esta subinstalación</v>
      </c>
      <c r="F1501" s="943"/>
      <c r="G1501" s="943"/>
      <c r="H1501" s="943"/>
      <c r="I1501" s="943"/>
      <c r="J1501" s="943"/>
      <c r="K1501" s="943"/>
      <c r="L1501" s="943"/>
      <c r="M1501" s="943"/>
      <c r="N1501" s="944"/>
    </row>
    <row r="1502" spans="2:23" ht="12.75" customHeight="1" x14ac:dyDescent="0.2">
      <c r="B1502" s="243"/>
      <c r="C1502" s="317"/>
      <c r="D1502" s="321" t="s">
        <v>32</v>
      </c>
      <c r="E1502" s="906" t="str">
        <f>Translations!$C$370</f>
        <v>¿Son pertinentes los gases residuales para esta subinstalación?</v>
      </c>
      <c r="F1502" s="906"/>
      <c r="G1502" s="906"/>
      <c r="H1502" s="906"/>
      <c r="I1502" s="906"/>
      <c r="J1502" s="906"/>
      <c r="K1502" s="906"/>
      <c r="L1502" s="906"/>
      <c r="M1502" s="912"/>
      <c r="N1502" s="912"/>
    </row>
    <row r="1503" spans="2:23" ht="12.75" customHeight="1" x14ac:dyDescent="0.2">
      <c r="B1503" s="243"/>
      <c r="C1503" s="317"/>
      <c r="D1503" s="321"/>
      <c r="E1503" s="318"/>
      <c r="F1503" s="318"/>
      <c r="G1503" s="318"/>
      <c r="H1503" s="318"/>
      <c r="I1503" s="318"/>
      <c r="J1503" s="847" t="str">
        <f>IF(I1333="","",IF(AND(M1502&lt;&gt;"",M1502=FALSE),HYPERLINK(Q1503,EUconst_MsgGoOn),""))</f>
        <v/>
      </c>
      <c r="K1503" s="848"/>
      <c r="L1503" s="848"/>
      <c r="M1503" s="848"/>
      <c r="N1503" s="849"/>
      <c r="P1503" s="21" t="s">
        <v>170</v>
      </c>
      <c r="Q1503" s="370" t="str">
        <f>"#JUMP_F"&amp;P1333+1</f>
        <v>#JUMP_F2</v>
      </c>
    </row>
    <row r="1504" spans="2:23" ht="5.0999999999999996" customHeight="1" x14ac:dyDescent="0.2">
      <c r="B1504" s="243"/>
      <c r="C1504" s="317"/>
      <c r="D1504" s="321"/>
      <c r="E1504" s="318"/>
      <c r="F1504" s="318"/>
      <c r="G1504" s="318"/>
      <c r="H1504" s="318"/>
      <c r="I1504" s="318"/>
      <c r="J1504" s="318"/>
      <c r="K1504" s="318"/>
      <c r="L1504" s="318"/>
      <c r="M1504" s="318"/>
      <c r="N1504" s="319"/>
    </row>
    <row r="1505" spans="2:23" ht="12.75" customHeight="1" x14ac:dyDescent="0.2">
      <c r="B1505" s="243"/>
      <c r="C1505" s="317"/>
      <c r="D1505" s="321" t="s">
        <v>33</v>
      </c>
      <c r="E1505" s="906" t="str">
        <f>Translations!$C$249</f>
        <v>Información sobre la metodología empleada</v>
      </c>
      <c r="F1505" s="906"/>
      <c r="G1505" s="906"/>
      <c r="H1505" s="906"/>
      <c r="I1505" s="906"/>
      <c r="J1505" s="906"/>
      <c r="K1505" s="906"/>
      <c r="L1505" s="906"/>
      <c r="M1505" s="906"/>
      <c r="N1505" s="907"/>
    </row>
    <row r="1506" spans="2:23" ht="25.5" customHeight="1" thickBot="1" x14ac:dyDescent="0.25">
      <c r="B1506" s="243"/>
      <c r="C1506" s="317"/>
      <c r="D1506" s="318"/>
      <c r="E1506" s="318"/>
      <c r="F1506" s="335"/>
      <c r="G1506" s="318"/>
      <c r="H1506" s="318"/>
      <c r="I1506" s="908" t="str">
        <f>Translations!$C$254</f>
        <v>Fuente de datos</v>
      </c>
      <c r="J1506" s="908"/>
      <c r="K1506" s="908" t="str">
        <f>Translations!$C$255</f>
        <v>Otra fuente de datos (si procede)</v>
      </c>
      <c r="L1506" s="908"/>
      <c r="M1506" s="908" t="str">
        <f>Translations!$C$255</f>
        <v>Otra fuente de datos (si procede)</v>
      </c>
      <c r="N1506" s="908"/>
      <c r="W1506" s="244" t="s">
        <v>163</v>
      </c>
    </row>
    <row r="1507" spans="2:23" ht="12.75" customHeight="1" x14ac:dyDescent="0.2">
      <c r="B1507" s="243"/>
      <c r="C1507" s="317"/>
      <c r="D1507" s="321"/>
      <c r="E1507" s="323" t="s">
        <v>302</v>
      </c>
      <c r="F1507" s="893" t="str">
        <f>Translations!$C$374</f>
        <v>Gases residuales producidos</v>
      </c>
      <c r="G1507" s="893"/>
      <c r="H1507" s="894"/>
      <c r="I1507" s="884"/>
      <c r="J1507" s="885"/>
      <c r="K1507" s="879"/>
      <c r="L1507" s="883"/>
      <c r="M1507" s="879"/>
      <c r="N1507" s="880"/>
      <c r="W1507" s="250" t="b">
        <f>AND(M1502&lt;&gt;"",M1502=FALSE)</f>
        <v>0</v>
      </c>
    </row>
    <row r="1508" spans="2:23" ht="12.75" customHeight="1" x14ac:dyDescent="0.2">
      <c r="B1508" s="243"/>
      <c r="C1508" s="317"/>
      <c r="D1508" s="321"/>
      <c r="E1508" s="323" t="s">
        <v>303</v>
      </c>
      <c r="F1508" s="895" t="str">
        <f>Translations!$C$256</f>
        <v>Contenido energético</v>
      </c>
      <c r="G1508" s="895"/>
      <c r="H1508" s="896"/>
      <c r="I1508" s="897"/>
      <c r="J1508" s="898"/>
      <c r="K1508" s="899"/>
      <c r="L1508" s="900"/>
      <c r="M1508" s="899"/>
      <c r="N1508" s="901"/>
      <c r="W1508" s="251" t="b">
        <f>W1507</f>
        <v>0</v>
      </c>
    </row>
    <row r="1509" spans="2:23" ht="12.75" customHeight="1" x14ac:dyDescent="0.2">
      <c r="B1509" s="243"/>
      <c r="C1509" s="317"/>
      <c r="D1509" s="321"/>
      <c r="E1509" s="323" t="s">
        <v>304</v>
      </c>
      <c r="F1509" s="902" t="str">
        <f>Translations!$C$375</f>
        <v>Factor de emisión</v>
      </c>
      <c r="G1509" s="902"/>
      <c r="H1509" s="903"/>
      <c r="I1509" s="860"/>
      <c r="J1509" s="861"/>
      <c r="K1509" s="862"/>
      <c r="L1509" s="863"/>
      <c r="M1509" s="862"/>
      <c r="N1509" s="864"/>
      <c r="W1509" s="251" t="b">
        <f>W1508</f>
        <v>0</v>
      </c>
    </row>
    <row r="1510" spans="2:23" ht="12.75" customHeight="1" x14ac:dyDescent="0.2">
      <c r="B1510" s="243"/>
      <c r="C1510" s="317"/>
      <c r="D1510" s="321"/>
      <c r="E1510" s="323" t="s">
        <v>305</v>
      </c>
      <c r="F1510" s="893" t="str">
        <f>Translations!$C$376</f>
        <v>Gases residuales consumidos</v>
      </c>
      <c r="G1510" s="893"/>
      <c r="H1510" s="894"/>
      <c r="I1510" s="884"/>
      <c r="J1510" s="885"/>
      <c r="K1510" s="879"/>
      <c r="L1510" s="883"/>
      <c r="M1510" s="879"/>
      <c r="N1510" s="880"/>
      <c r="W1510" s="251" t="b">
        <f t="shared" ref="W1510:W1521" si="6">W1509</f>
        <v>0</v>
      </c>
    </row>
    <row r="1511" spans="2:23" ht="12.75" customHeight="1" x14ac:dyDescent="0.2">
      <c r="B1511" s="243"/>
      <c r="C1511" s="317"/>
      <c r="D1511" s="321"/>
      <c r="E1511" s="323" t="s">
        <v>306</v>
      </c>
      <c r="F1511" s="895" t="str">
        <f>Translations!$C$256</f>
        <v>Contenido energético</v>
      </c>
      <c r="G1511" s="895"/>
      <c r="H1511" s="896"/>
      <c r="I1511" s="897"/>
      <c r="J1511" s="898"/>
      <c r="K1511" s="899"/>
      <c r="L1511" s="900"/>
      <c r="M1511" s="899"/>
      <c r="N1511" s="901"/>
      <c r="W1511" s="251" t="b">
        <f t="shared" si="6"/>
        <v>0</v>
      </c>
    </row>
    <row r="1512" spans="2:23" ht="12.75" customHeight="1" x14ac:dyDescent="0.2">
      <c r="B1512" s="243"/>
      <c r="C1512" s="317"/>
      <c r="D1512" s="321"/>
      <c r="E1512" s="323" t="s">
        <v>307</v>
      </c>
      <c r="F1512" s="902" t="str">
        <f>Translations!$C$375</f>
        <v>Factor de emisión</v>
      </c>
      <c r="G1512" s="902"/>
      <c r="H1512" s="903"/>
      <c r="I1512" s="860"/>
      <c r="J1512" s="861"/>
      <c r="K1512" s="862"/>
      <c r="L1512" s="863"/>
      <c r="M1512" s="862"/>
      <c r="N1512" s="864"/>
      <c r="W1512" s="251" t="b">
        <f t="shared" si="6"/>
        <v>0</v>
      </c>
    </row>
    <row r="1513" spans="2:23" ht="12.75" customHeight="1" x14ac:dyDescent="0.2">
      <c r="B1513" s="243"/>
      <c r="C1513" s="317"/>
      <c r="D1513" s="321"/>
      <c r="E1513" s="323" t="s">
        <v>308</v>
      </c>
      <c r="F1513" s="893" t="str">
        <f>Translations!$C$377</f>
        <v>Gases residuales quemados (excluida la combustión en antorcha por motivos de seguridad)</v>
      </c>
      <c r="G1513" s="893"/>
      <c r="H1513" s="894"/>
      <c r="I1513" s="884"/>
      <c r="J1513" s="885"/>
      <c r="K1513" s="879"/>
      <c r="L1513" s="883"/>
      <c r="M1513" s="879"/>
      <c r="N1513" s="880"/>
      <c r="W1513" s="251" t="b">
        <f t="shared" si="6"/>
        <v>0</v>
      </c>
    </row>
    <row r="1514" spans="2:23" ht="12.75" customHeight="1" x14ac:dyDescent="0.2">
      <c r="B1514" s="243"/>
      <c r="C1514" s="317"/>
      <c r="D1514" s="321"/>
      <c r="E1514" s="323" t="s">
        <v>309</v>
      </c>
      <c r="F1514" s="895" t="str">
        <f>Translations!$C$256</f>
        <v>Contenido energético</v>
      </c>
      <c r="G1514" s="895"/>
      <c r="H1514" s="896"/>
      <c r="I1514" s="897"/>
      <c r="J1514" s="898"/>
      <c r="K1514" s="899"/>
      <c r="L1514" s="900"/>
      <c r="M1514" s="899"/>
      <c r="N1514" s="901"/>
      <c r="W1514" s="251" t="b">
        <f t="shared" si="6"/>
        <v>0</v>
      </c>
    </row>
    <row r="1515" spans="2:23" ht="12.75" customHeight="1" x14ac:dyDescent="0.2">
      <c r="B1515" s="243"/>
      <c r="C1515" s="317"/>
      <c r="D1515" s="321"/>
      <c r="E1515" s="323" t="s">
        <v>310</v>
      </c>
      <c r="F1515" s="902" t="str">
        <f>Translations!$C$375</f>
        <v>Factor de emisión</v>
      </c>
      <c r="G1515" s="902"/>
      <c r="H1515" s="903"/>
      <c r="I1515" s="860"/>
      <c r="J1515" s="861"/>
      <c r="K1515" s="862"/>
      <c r="L1515" s="863"/>
      <c r="M1515" s="862"/>
      <c r="N1515" s="864"/>
      <c r="W1515" s="251" t="b">
        <f t="shared" si="6"/>
        <v>0</v>
      </c>
    </row>
    <row r="1516" spans="2:23" ht="12.75" customHeight="1" x14ac:dyDescent="0.2">
      <c r="B1516" s="243"/>
      <c r="C1516" s="317"/>
      <c r="D1516" s="321"/>
      <c r="E1516" s="323" t="s">
        <v>311</v>
      </c>
      <c r="F1516" s="893" t="str">
        <f>Translations!$C$378</f>
        <v>Gases residuales importados</v>
      </c>
      <c r="G1516" s="893"/>
      <c r="H1516" s="894"/>
      <c r="I1516" s="884"/>
      <c r="J1516" s="885"/>
      <c r="K1516" s="879"/>
      <c r="L1516" s="883"/>
      <c r="M1516" s="879"/>
      <c r="N1516" s="880"/>
      <c r="W1516" s="251" t="b">
        <f t="shared" si="6"/>
        <v>0</v>
      </c>
    </row>
    <row r="1517" spans="2:23" ht="12.75" customHeight="1" x14ac:dyDescent="0.2">
      <c r="B1517" s="243"/>
      <c r="C1517" s="317"/>
      <c r="D1517" s="321"/>
      <c r="E1517" s="323" t="s">
        <v>312</v>
      </c>
      <c r="F1517" s="895" t="str">
        <f>Translations!$C$256</f>
        <v>Contenido energético</v>
      </c>
      <c r="G1517" s="895"/>
      <c r="H1517" s="896"/>
      <c r="I1517" s="897"/>
      <c r="J1517" s="898"/>
      <c r="K1517" s="899"/>
      <c r="L1517" s="900"/>
      <c r="M1517" s="899"/>
      <c r="N1517" s="901"/>
      <c r="W1517" s="251" t="b">
        <f t="shared" si="6"/>
        <v>0</v>
      </c>
    </row>
    <row r="1518" spans="2:23" ht="12.75" customHeight="1" x14ac:dyDescent="0.2">
      <c r="B1518" s="243"/>
      <c r="C1518" s="317"/>
      <c r="D1518" s="321"/>
      <c r="E1518" s="323" t="s">
        <v>313</v>
      </c>
      <c r="F1518" s="902" t="str">
        <f>Translations!$C$375</f>
        <v>Factor de emisión</v>
      </c>
      <c r="G1518" s="902"/>
      <c r="H1518" s="903"/>
      <c r="I1518" s="860"/>
      <c r="J1518" s="861"/>
      <c r="K1518" s="862"/>
      <c r="L1518" s="863"/>
      <c r="M1518" s="862"/>
      <c r="N1518" s="864"/>
      <c r="W1518" s="251" t="b">
        <f t="shared" si="6"/>
        <v>0</v>
      </c>
    </row>
    <row r="1519" spans="2:23" ht="12.75" customHeight="1" x14ac:dyDescent="0.2">
      <c r="B1519" s="243"/>
      <c r="C1519" s="317"/>
      <c r="D1519" s="321"/>
      <c r="E1519" s="323" t="s">
        <v>314</v>
      </c>
      <c r="F1519" s="893" t="str">
        <f>Translations!$C$379</f>
        <v>Gases residuales exportados</v>
      </c>
      <c r="G1519" s="893"/>
      <c r="H1519" s="894"/>
      <c r="I1519" s="884"/>
      <c r="J1519" s="885"/>
      <c r="K1519" s="879"/>
      <c r="L1519" s="883"/>
      <c r="M1519" s="879"/>
      <c r="N1519" s="880"/>
      <c r="W1519" s="251" t="b">
        <f t="shared" si="6"/>
        <v>0</v>
      </c>
    </row>
    <row r="1520" spans="2:23" ht="12.75" customHeight="1" x14ac:dyDescent="0.2">
      <c r="B1520" s="243"/>
      <c r="C1520" s="317"/>
      <c r="D1520" s="321"/>
      <c r="E1520" s="323" t="s">
        <v>315</v>
      </c>
      <c r="F1520" s="895" t="str">
        <f>Translations!$C$256</f>
        <v>Contenido energético</v>
      </c>
      <c r="G1520" s="895"/>
      <c r="H1520" s="896"/>
      <c r="I1520" s="897"/>
      <c r="J1520" s="898"/>
      <c r="K1520" s="899"/>
      <c r="L1520" s="900"/>
      <c r="M1520" s="899"/>
      <c r="N1520" s="901"/>
      <c r="W1520" s="251" t="b">
        <f t="shared" si="6"/>
        <v>0</v>
      </c>
    </row>
    <row r="1521" spans="1:26" ht="12.75" customHeight="1" x14ac:dyDescent="0.2">
      <c r="B1521" s="243"/>
      <c r="C1521" s="317"/>
      <c r="D1521" s="321"/>
      <c r="E1521" s="323" t="s">
        <v>316</v>
      </c>
      <c r="F1521" s="902" t="str">
        <f>Translations!$C$375</f>
        <v>Factor de emisión</v>
      </c>
      <c r="G1521" s="902"/>
      <c r="H1521" s="903"/>
      <c r="I1521" s="860"/>
      <c r="J1521" s="861"/>
      <c r="K1521" s="862"/>
      <c r="L1521" s="863"/>
      <c r="M1521" s="862"/>
      <c r="N1521" s="864"/>
      <c r="W1521" s="251" t="b">
        <f t="shared" si="6"/>
        <v>0</v>
      </c>
    </row>
    <row r="1522" spans="1:26" ht="5.0999999999999996" customHeight="1" x14ac:dyDescent="0.2">
      <c r="B1522" s="243"/>
      <c r="C1522" s="317"/>
      <c r="D1522" s="321"/>
      <c r="E1522" s="318"/>
      <c r="F1522" s="318"/>
      <c r="G1522" s="318"/>
      <c r="H1522" s="318"/>
      <c r="I1522" s="318"/>
      <c r="J1522" s="318"/>
      <c r="K1522" s="318"/>
      <c r="L1522" s="318"/>
      <c r="M1522" s="318"/>
      <c r="N1522" s="319"/>
      <c r="W1522" s="266"/>
    </row>
    <row r="1523" spans="1:26" ht="12.75" customHeight="1" x14ac:dyDescent="0.2">
      <c r="B1523" s="243"/>
      <c r="C1523" s="317"/>
      <c r="D1523" s="321"/>
      <c r="E1523" s="323" t="s">
        <v>317</v>
      </c>
      <c r="F1523" s="904" t="str">
        <f>Translations!$C$257</f>
        <v>Descripción de la metodología aplicada</v>
      </c>
      <c r="G1523" s="904"/>
      <c r="H1523" s="904"/>
      <c r="I1523" s="904"/>
      <c r="J1523" s="904"/>
      <c r="K1523" s="904"/>
      <c r="L1523" s="904"/>
      <c r="M1523" s="904"/>
      <c r="N1523" s="905"/>
      <c r="W1523" s="252"/>
    </row>
    <row r="1524" spans="1:26" ht="5.0999999999999996" customHeight="1" x14ac:dyDescent="0.2">
      <c r="C1524" s="317"/>
      <c r="D1524" s="318"/>
      <c r="E1524" s="322"/>
      <c r="F1524" s="332"/>
      <c r="G1524" s="333"/>
      <c r="H1524" s="333"/>
      <c r="I1524" s="333"/>
      <c r="J1524" s="333"/>
      <c r="K1524" s="333"/>
      <c r="L1524" s="333"/>
      <c r="M1524" s="333"/>
      <c r="N1524" s="334"/>
      <c r="W1524" s="252"/>
    </row>
    <row r="1525" spans="1:26" ht="12.75" customHeight="1" x14ac:dyDescent="0.2">
      <c r="C1525" s="317"/>
      <c r="D1525" s="321"/>
      <c r="E1525" s="323"/>
      <c r="F1525" s="913" t="str">
        <f>IF(I1333&lt;&gt;"",HYPERLINK("#" &amp; Q1525,EUConst_MsgDescription),"")</f>
        <v/>
      </c>
      <c r="G1525" s="887"/>
      <c r="H1525" s="887"/>
      <c r="I1525" s="887"/>
      <c r="J1525" s="887"/>
      <c r="K1525" s="887"/>
      <c r="L1525" s="887"/>
      <c r="M1525" s="887"/>
      <c r="N1525" s="888"/>
      <c r="P1525" s="21" t="s">
        <v>170</v>
      </c>
      <c r="Q1525" s="370" t="str">
        <f>"#"&amp;ADDRESS(ROW($C$10),COLUMN($C$10))</f>
        <v>#$C$10</v>
      </c>
      <c r="W1525" s="252"/>
    </row>
    <row r="1526" spans="1:26" ht="5.0999999999999996" customHeight="1" x14ac:dyDescent="0.2">
      <c r="C1526" s="317"/>
      <c r="D1526" s="321"/>
      <c r="E1526" s="324"/>
      <c r="F1526" s="914"/>
      <c r="G1526" s="914"/>
      <c r="H1526" s="914"/>
      <c r="I1526" s="914"/>
      <c r="J1526" s="914"/>
      <c r="K1526" s="914"/>
      <c r="L1526" s="914"/>
      <c r="M1526" s="914"/>
      <c r="N1526" s="915"/>
      <c r="W1526" s="252"/>
    </row>
    <row r="1527" spans="1:26" ht="50.1" customHeight="1" x14ac:dyDescent="0.2">
      <c r="C1527" s="317"/>
      <c r="D1527" s="324"/>
      <c r="E1527" s="324"/>
      <c r="F1527" s="872"/>
      <c r="G1527" s="873"/>
      <c r="H1527" s="873"/>
      <c r="I1527" s="873"/>
      <c r="J1527" s="873"/>
      <c r="K1527" s="873"/>
      <c r="L1527" s="873"/>
      <c r="M1527" s="873"/>
      <c r="N1527" s="874"/>
      <c r="W1527" s="251" t="b">
        <f>W1509</f>
        <v>0</v>
      </c>
    </row>
    <row r="1528" spans="1:26" ht="5.0999999999999996" customHeight="1" x14ac:dyDescent="0.2">
      <c r="C1528" s="317"/>
      <c r="D1528" s="321"/>
      <c r="E1528" s="318"/>
      <c r="F1528" s="318"/>
      <c r="G1528" s="318"/>
      <c r="H1528" s="318"/>
      <c r="I1528" s="318"/>
      <c r="J1528" s="318"/>
      <c r="K1528" s="318"/>
      <c r="L1528" s="318"/>
      <c r="M1528" s="318"/>
      <c r="N1528" s="319"/>
      <c r="W1528" s="251"/>
    </row>
    <row r="1529" spans="1:26" ht="12.75" customHeight="1" x14ac:dyDescent="0.2">
      <c r="C1529" s="317"/>
      <c r="D1529" s="321"/>
      <c r="E1529" s="323"/>
      <c r="F1529" s="916" t="str">
        <f>Translations!$C$210</f>
        <v>Referencia a archivos externos (si procede)</v>
      </c>
      <c r="G1529" s="916"/>
      <c r="H1529" s="916"/>
      <c r="I1529" s="916"/>
      <c r="J1529" s="916"/>
      <c r="K1529" s="826"/>
      <c r="L1529" s="826"/>
      <c r="M1529" s="826"/>
      <c r="N1529" s="826"/>
      <c r="W1529" s="251" t="b">
        <f>W1527</f>
        <v>0</v>
      </c>
    </row>
    <row r="1530" spans="1:26" ht="5.0999999999999996" customHeight="1" x14ac:dyDescent="0.2">
      <c r="C1530" s="317"/>
      <c r="D1530" s="321"/>
      <c r="E1530" s="318"/>
      <c r="F1530" s="318"/>
      <c r="G1530" s="318"/>
      <c r="H1530" s="318"/>
      <c r="I1530" s="318"/>
      <c r="J1530" s="318"/>
      <c r="K1530" s="318"/>
      <c r="L1530" s="318"/>
      <c r="M1530" s="318"/>
      <c r="N1530" s="319"/>
      <c r="W1530" s="270"/>
    </row>
    <row r="1531" spans="1:26" ht="12.75" customHeight="1" x14ac:dyDescent="0.2">
      <c r="C1531" s="317"/>
      <c r="D1531" s="321" t="s">
        <v>34</v>
      </c>
      <c r="E1531" s="932" t="str">
        <f>Translations!$C$258</f>
        <v>¿Se ha seguido el orden jerárquico?</v>
      </c>
      <c r="F1531" s="932"/>
      <c r="G1531" s="932"/>
      <c r="H1531" s="933"/>
      <c r="I1531" s="259"/>
      <c r="J1531" s="329" t="str">
        <f>Translations!$C$259</f>
        <v xml:space="preserve"> De no ser así, ¿cuál ha sido el motivo?</v>
      </c>
      <c r="K1531" s="852"/>
      <c r="L1531" s="853"/>
      <c r="M1531" s="853"/>
      <c r="N1531" s="867"/>
      <c r="V1531" s="271" t="b">
        <f>W1529</f>
        <v>0</v>
      </c>
      <c r="W1531" s="257" t="b">
        <f>OR(W1527,AND(I1531&lt;&gt;"",I1531=TRUE))</f>
        <v>0</v>
      </c>
    </row>
    <row r="1532" spans="1:26" ht="5.0999999999999996" customHeight="1" x14ac:dyDescent="0.2">
      <c r="C1532" s="317"/>
      <c r="D1532" s="318"/>
      <c r="E1532" s="467"/>
      <c r="F1532" s="467"/>
      <c r="G1532" s="467"/>
      <c r="H1532" s="467"/>
      <c r="I1532" s="467"/>
      <c r="J1532" s="467"/>
      <c r="K1532" s="467"/>
      <c r="L1532" s="467"/>
      <c r="M1532" s="467"/>
      <c r="N1532" s="468"/>
      <c r="W1532" s="266"/>
    </row>
    <row r="1533" spans="1:26" ht="12.75" customHeight="1" x14ac:dyDescent="0.2">
      <c r="C1533" s="317"/>
      <c r="D1533" s="330"/>
      <c r="E1533" s="330"/>
      <c r="F1533" s="904" t="str">
        <f>Translations!$C$264</f>
        <v>Más detalles sobre cualquier posible divergencia con respecto a la jerarquía establecida</v>
      </c>
      <c r="G1533" s="904"/>
      <c r="H1533" s="904"/>
      <c r="I1533" s="904"/>
      <c r="J1533" s="904"/>
      <c r="K1533" s="904"/>
      <c r="L1533" s="904"/>
      <c r="M1533" s="904"/>
      <c r="N1533" s="905"/>
      <c r="W1533" s="270"/>
    </row>
    <row r="1534" spans="1:26" ht="25.5" customHeight="1" thickBot="1" x14ac:dyDescent="0.25">
      <c r="C1534" s="317"/>
      <c r="D1534" s="330"/>
      <c r="E1534" s="330"/>
      <c r="F1534" s="872"/>
      <c r="G1534" s="873"/>
      <c r="H1534" s="873"/>
      <c r="I1534" s="873"/>
      <c r="J1534" s="873"/>
      <c r="K1534" s="873"/>
      <c r="L1534" s="873"/>
      <c r="M1534" s="873"/>
      <c r="N1534" s="874"/>
      <c r="W1534" s="272" t="b">
        <f>W1531</f>
        <v>0</v>
      </c>
    </row>
    <row r="1535" spans="1:26" s="19" customFormat="1" ht="12.75" x14ac:dyDescent="0.2">
      <c r="A1535" s="17"/>
      <c r="B1535" s="35"/>
      <c r="C1535" s="336"/>
      <c r="D1535" s="337"/>
      <c r="E1535" s="337"/>
      <c r="F1535" s="337"/>
      <c r="G1535" s="337"/>
      <c r="H1535" s="337"/>
      <c r="I1535" s="337"/>
      <c r="J1535" s="337"/>
      <c r="K1535" s="337"/>
      <c r="L1535" s="337"/>
      <c r="M1535" s="337"/>
      <c r="N1535" s="338"/>
      <c r="O1535" s="35"/>
      <c r="P1535" s="122" t="str">
        <f>IF(OR(P1333=1,AND(I1333&lt;&gt;"",COUNTIF(P$2153:$P3159,"PRINT")=0)),"PRINT","")</f>
        <v>PRINT</v>
      </c>
      <c r="Q1535" s="21" t="s">
        <v>251</v>
      </c>
      <c r="R1535" s="22"/>
      <c r="S1535" s="22"/>
      <c r="T1535" s="21"/>
      <c r="U1535" s="21"/>
      <c r="V1535" s="21"/>
      <c r="W1535" s="21"/>
    </row>
    <row r="1536" spans="1:26" s="19" customFormat="1" ht="15" thickBot="1" x14ac:dyDescent="0.25">
      <c r="A1536" s="17"/>
      <c r="B1536" s="35"/>
      <c r="C1536" s="35"/>
      <c r="D1536" s="35"/>
      <c r="E1536" s="35"/>
      <c r="F1536" s="35"/>
      <c r="G1536" s="35"/>
      <c r="H1536" s="35"/>
      <c r="I1536" s="35"/>
      <c r="J1536" s="35"/>
      <c r="K1536" s="35"/>
      <c r="L1536" s="35"/>
      <c r="M1536" s="35"/>
      <c r="N1536" s="35"/>
      <c r="O1536" s="35"/>
      <c r="P1536" s="21"/>
      <c r="Q1536" s="21"/>
      <c r="R1536" s="22"/>
      <c r="S1536" s="22"/>
      <c r="T1536" s="21"/>
      <c r="U1536" s="21"/>
      <c r="V1536" s="21"/>
      <c r="W1536" s="21"/>
      <c r="X1536" s="243"/>
      <c r="Y1536" s="243"/>
      <c r="Z1536" s="243"/>
    </row>
    <row r="1537" spans="1:26" s="19" customFormat="1" ht="12.75" customHeight="1" thickBot="1" x14ac:dyDescent="0.3">
      <c r="A1537" s="17"/>
      <c r="B1537" s="35"/>
      <c r="C1537" s="280"/>
      <c r="D1537" s="280"/>
      <c r="E1537" s="280"/>
      <c r="F1537" s="280"/>
      <c r="G1537" s="280"/>
      <c r="H1537" s="280"/>
      <c r="I1537" s="280"/>
      <c r="J1537" s="280"/>
      <c r="K1537" s="280"/>
      <c r="L1537" s="280"/>
      <c r="M1537" s="280"/>
      <c r="N1537" s="280"/>
      <c r="O1537" s="35"/>
      <c r="P1537" s="21"/>
      <c r="Q1537" s="21"/>
      <c r="R1537" s="22"/>
      <c r="S1537" s="22"/>
      <c r="T1537" s="21"/>
      <c r="U1537" s="21"/>
      <c r="V1537" s="21"/>
      <c r="W1537" s="21"/>
      <c r="X1537" s="243"/>
      <c r="Y1537" s="243"/>
      <c r="Z1537" s="243"/>
    </row>
    <row r="1538" spans="1:26" s="240" customFormat="1" ht="15" customHeight="1" thickBot="1" x14ac:dyDescent="0.25">
      <c r="A1538" s="239"/>
      <c r="B1538" s="167"/>
      <c r="C1538" s="238">
        <f>C1333+1</f>
        <v>8</v>
      </c>
      <c r="D1538" s="934" t="str">
        <f>Translations!$C$295</f>
        <v>Subinstalación con referencia de producto:</v>
      </c>
      <c r="E1538" s="935"/>
      <c r="F1538" s="935"/>
      <c r="G1538" s="935"/>
      <c r="H1538" s="935"/>
      <c r="I1538" s="936" t="str">
        <f>IF(INDEX(CNTR_SubInstListIsProdBM,$C1538),INDEX(CNTR_SubInstListNames,$C1538),"")</f>
        <v/>
      </c>
      <c r="J1538" s="937"/>
      <c r="K1538" s="937"/>
      <c r="L1538" s="937"/>
      <c r="M1538" s="937"/>
      <c r="N1538" s="938"/>
      <c r="O1538" s="35"/>
      <c r="P1538" s="372">
        <v>1</v>
      </c>
      <c r="Q1538" s="244"/>
      <c r="R1538" s="261"/>
      <c r="S1538" s="261"/>
      <c r="T1538" s="261"/>
      <c r="U1538" s="239"/>
      <c r="V1538" s="354" t="s">
        <v>318</v>
      </c>
      <c r="W1538" s="355" t="b">
        <f>AND(CNTR_ExistSubInstEntries,I1538="")</f>
        <v>0</v>
      </c>
    </row>
    <row r="1539" spans="1:26" ht="12.75" customHeight="1" thickBot="1" x14ac:dyDescent="0.25">
      <c r="C1539" s="235"/>
      <c r="D1539" s="236"/>
      <c r="E1539" s="939" t="str">
        <f>Translations!$C$296</f>
        <v>El nombre de la subinstalación con referencia de producto se muestra automáticamente a partir de los datos introducidos en la hoja «C_InstallationDescription».</v>
      </c>
      <c r="F1539" s="940"/>
      <c r="G1539" s="940"/>
      <c r="H1539" s="940"/>
      <c r="I1539" s="940"/>
      <c r="J1539" s="940"/>
      <c r="K1539" s="940"/>
      <c r="L1539" s="940"/>
      <c r="M1539" s="940"/>
      <c r="N1539" s="941"/>
    </row>
    <row r="1540" spans="1:26" ht="5.0999999999999996" customHeight="1" x14ac:dyDescent="0.2">
      <c r="C1540" s="223"/>
      <c r="N1540" s="224"/>
    </row>
    <row r="1541" spans="1:26" ht="12.75" customHeight="1" x14ac:dyDescent="0.2">
      <c r="C1541" s="223"/>
      <c r="D1541" s="15" t="s">
        <v>26</v>
      </c>
      <c r="E1541" s="727" t="str">
        <f>Translations!$C$297</f>
        <v>Límites del sistema de la subinstalación</v>
      </c>
      <c r="F1541" s="727"/>
      <c r="G1541" s="727"/>
      <c r="H1541" s="727"/>
      <c r="I1541" s="727"/>
      <c r="J1541" s="727"/>
      <c r="K1541" s="727"/>
      <c r="L1541" s="727"/>
      <c r="M1541" s="727"/>
      <c r="N1541" s="942"/>
    </row>
    <row r="1542" spans="1:26" ht="5.0999999999999996" customHeight="1" x14ac:dyDescent="0.2">
      <c r="C1542" s="223"/>
      <c r="N1542" s="224"/>
    </row>
    <row r="1543" spans="1:26" ht="12.75" customHeight="1" x14ac:dyDescent="0.2">
      <c r="C1543" s="223"/>
      <c r="D1543" s="24" t="s">
        <v>32</v>
      </c>
      <c r="E1543" s="843" t="str">
        <f>Translations!$C$249</f>
        <v>Información sobre la metodología empleada</v>
      </c>
      <c r="F1543" s="843"/>
      <c r="G1543" s="843"/>
      <c r="H1543" s="843"/>
      <c r="I1543" s="843"/>
      <c r="J1543" s="843"/>
      <c r="K1543" s="843"/>
      <c r="L1543" s="843"/>
      <c r="M1543" s="843"/>
      <c r="N1543" s="949"/>
    </row>
    <row r="1544" spans="1:26" s="308" customFormat="1" ht="5.0999999999999996" customHeight="1" x14ac:dyDescent="0.25">
      <c r="A1544" s="307"/>
      <c r="B1544" s="15"/>
      <c r="C1544" s="305"/>
      <c r="D1544" s="306"/>
      <c r="E1544" s="766"/>
      <c r="F1544" s="766"/>
      <c r="G1544" s="766"/>
      <c r="H1544" s="766"/>
      <c r="I1544" s="766"/>
      <c r="J1544" s="766"/>
      <c r="K1544" s="766"/>
      <c r="L1544" s="766"/>
      <c r="M1544" s="766"/>
      <c r="N1544" s="970"/>
      <c r="O1544" s="35"/>
      <c r="P1544" s="307"/>
      <c r="Q1544" s="307"/>
      <c r="R1544" s="307"/>
      <c r="S1544" s="307"/>
      <c r="T1544" s="307"/>
      <c r="U1544" s="307"/>
      <c r="V1544" s="307"/>
      <c r="W1544" s="307"/>
    </row>
    <row r="1545" spans="1:26" ht="50.1" customHeight="1" x14ac:dyDescent="0.2">
      <c r="C1545" s="223"/>
      <c r="D1545" s="24"/>
      <c r="E1545" s="953"/>
      <c r="F1545" s="954"/>
      <c r="G1545" s="954"/>
      <c r="H1545" s="954"/>
      <c r="I1545" s="954"/>
      <c r="J1545" s="954"/>
      <c r="K1545" s="954"/>
      <c r="L1545" s="954"/>
      <c r="M1545" s="954"/>
      <c r="N1545" s="955"/>
    </row>
    <row r="1546" spans="1:26" ht="5.0999999999999996" customHeight="1" x14ac:dyDescent="0.2">
      <c r="C1546" s="223"/>
      <c r="D1546" s="24"/>
      <c r="N1546" s="224"/>
    </row>
    <row r="1547" spans="1:26" ht="12.75" customHeight="1" x14ac:dyDescent="0.2">
      <c r="C1547" s="223"/>
      <c r="D1547" s="24" t="s">
        <v>33</v>
      </c>
      <c r="E1547" s="956" t="str">
        <f>Translations!$C$210</f>
        <v>Referencia a archivos externos (si procede)</v>
      </c>
      <c r="F1547" s="956"/>
      <c r="G1547" s="956"/>
      <c r="H1547" s="956"/>
      <c r="I1547" s="956"/>
      <c r="J1547" s="957"/>
      <c r="K1547" s="826"/>
      <c r="L1547" s="826"/>
      <c r="M1547" s="826"/>
      <c r="N1547" s="826"/>
    </row>
    <row r="1548" spans="1:26" ht="5.0999999999999996" customHeight="1" x14ac:dyDescent="0.2">
      <c r="C1548" s="223"/>
      <c r="D1548" s="24"/>
      <c r="N1548" s="224"/>
    </row>
    <row r="1549" spans="1:26" ht="12.75" customHeight="1" x14ac:dyDescent="0.2">
      <c r="C1549" s="223"/>
      <c r="D1549" s="24" t="s">
        <v>34</v>
      </c>
      <c r="E1549" s="956" t="str">
        <f>Translations!$C$305</f>
        <v>Referencia a un diagrama de flujo detallado aparte (si procede)</v>
      </c>
      <c r="F1549" s="956"/>
      <c r="G1549" s="956"/>
      <c r="H1549" s="956"/>
      <c r="I1549" s="956"/>
      <c r="J1549" s="957"/>
      <c r="K1549" s="826"/>
      <c r="L1549" s="826"/>
      <c r="M1549" s="826"/>
      <c r="N1549" s="826"/>
    </row>
    <row r="1550" spans="1:26" ht="5.0999999999999996" customHeight="1" x14ac:dyDescent="0.2">
      <c r="C1550" s="227"/>
      <c r="D1550" s="228"/>
      <c r="E1550" s="229"/>
      <c r="F1550" s="229"/>
      <c r="G1550" s="229"/>
      <c r="H1550" s="229"/>
      <c r="I1550" s="229"/>
      <c r="J1550" s="229"/>
      <c r="K1550" s="229"/>
      <c r="L1550" s="229"/>
      <c r="M1550" s="229"/>
      <c r="N1550" s="230"/>
    </row>
    <row r="1551" spans="1:26" ht="5.0999999999999996" customHeight="1" x14ac:dyDescent="0.2">
      <c r="C1551" s="223"/>
      <c r="D1551" s="24"/>
      <c r="N1551" s="224"/>
    </row>
    <row r="1552" spans="1:26" ht="12.75" customHeight="1" x14ac:dyDescent="0.2">
      <c r="C1552" s="223"/>
      <c r="D1552" s="15" t="s">
        <v>27</v>
      </c>
      <c r="E1552" s="727" t="str">
        <f>Translations!$C$307</f>
        <v>Método para determinar los niveles anuales de producción (= actividad)</v>
      </c>
      <c r="F1552" s="727"/>
      <c r="G1552" s="727"/>
      <c r="H1552" s="727"/>
      <c r="I1552" s="727"/>
      <c r="J1552" s="727"/>
      <c r="K1552" s="727"/>
      <c r="L1552" s="727"/>
      <c r="M1552" s="727"/>
      <c r="N1552" s="942"/>
    </row>
    <row r="1553" spans="1:23" ht="5.0999999999999996" customHeight="1" x14ac:dyDescent="0.2">
      <c r="C1553" s="223"/>
      <c r="D1553" s="15"/>
      <c r="E1553" s="24"/>
      <c r="F1553" s="24"/>
      <c r="G1553" s="24"/>
      <c r="H1553" s="24"/>
      <c r="I1553" s="24"/>
      <c r="J1553" s="24"/>
      <c r="K1553" s="24"/>
      <c r="L1553" s="24"/>
      <c r="M1553" s="24"/>
      <c r="N1553" s="452"/>
    </row>
    <row r="1554" spans="1:23" ht="12.75" customHeight="1" x14ac:dyDescent="0.2">
      <c r="C1554" s="223"/>
      <c r="D1554" s="24" t="s">
        <v>32</v>
      </c>
      <c r="E1554" s="843" t="str">
        <f>Translations!$C$249</f>
        <v>Información sobre la metodología empleada</v>
      </c>
      <c r="F1554" s="843"/>
      <c r="G1554" s="843"/>
      <c r="H1554" s="843"/>
      <c r="I1554" s="843"/>
      <c r="J1554" s="843"/>
      <c r="K1554" s="843"/>
      <c r="L1554" s="843"/>
      <c r="M1554" s="843"/>
      <c r="N1554" s="949"/>
    </row>
    <row r="1555" spans="1:23" s="263" customFormat="1" ht="25.5" customHeight="1" x14ac:dyDescent="0.25">
      <c r="A1555" s="261"/>
      <c r="B1555" s="118"/>
      <c r="C1555" s="223"/>
      <c r="D1555" s="119"/>
      <c r="E1555" s="120"/>
      <c r="F1555" s="120"/>
      <c r="G1555" s="120"/>
      <c r="H1555" s="120"/>
      <c r="I1555" s="844" t="str">
        <f>Translations!$C$254</f>
        <v>Fuente de datos</v>
      </c>
      <c r="J1555" s="844"/>
      <c r="K1555" s="844" t="str">
        <f>Translations!$C$255</f>
        <v>Otra fuente de datos (si procede)</v>
      </c>
      <c r="L1555" s="844"/>
      <c r="M1555" s="844" t="str">
        <f>Translations!$C$255</f>
        <v>Otra fuente de datos (si procede)</v>
      </c>
      <c r="N1555" s="844"/>
      <c r="O1555" s="35"/>
      <c r="P1555" s="261"/>
      <c r="Q1555" s="261"/>
      <c r="R1555" s="261"/>
      <c r="S1555" s="261"/>
      <c r="T1555" s="261"/>
      <c r="U1555" s="261"/>
      <c r="V1555" s="261"/>
      <c r="W1555" s="261"/>
    </row>
    <row r="1556" spans="1:23" ht="12.75" customHeight="1" x14ac:dyDescent="0.2">
      <c r="C1556" s="223"/>
      <c r="D1556" s="24"/>
      <c r="E1556" s="117" t="s">
        <v>302</v>
      </c>
      <c r="F1556" s="850" t="str">
        <f>Translations!$C$310</f>
        <v>Cantidades de productos</v>
      </c>
      <c r="G1556" s="850"/>
      <c r="H1556" s="851"/>
      <c r="I1556" s="852"/>
      <c r="J1556" s="853"/>
      <c r="K1556" s="854"/>
      <c r="L1556" s="855"/>
      <c r="M1556" s="854"/>
      <c r="N1556" s="871"/>
    </row>
    <row r="1557" spans="1:23" ht="5.0999999999999996" customHeight="1" x14ac:dyDescent="0.2">
      <c r="C1557" s="223"/>
      <c r="D1557" s="24"/>
      <c r="E1557" s="117"/>
      <c r="F1557" s="456"/>
      <c r="G1557" s="456"/>
      <c r="H1557" s="456"/>
      <c r="I1557" s="456"/>
      <c r="J1557" s="456"/>
      <c r="K1557" s="456"/>
      <c r="L1557" s="456"/>
      <c r="M1557" s="456"/>
      <c r="N1557" s="457"/>
    </row>
    <row r="1558" spans="1:23" ht="12.75" customHeight="1" x14ac:dyDescent="0.2">
      <c r="C1558" s="223"/>
      <c r="D1558" s="24"/>
      <c r="E1558" s="117" t="s">
        <v>303</v>
      </c>
      <c r="F1558" s="850" t="str">
        <f>Translations!$C$311</f>
        <v>Cantidades anuales de productos</v>
      </c>
      <c r="G1558" s="850"/>
      <c r="H1558" s="851"/>
      <c r="I1558" s="909"/>
      <c r="J1558" s="909"/>
      <c r="K1558" s="909"/>
      <c r="L1558" s="909"/>
      <c r="M1558" s="909"/>
      <c r="N1558" s="909"/>
    </row>
    <row r="1559" spans="1:23" ht="5.0999999999999996" customHeight="1" x14ac:dyDescent="0.2">
      <c r="C1559" s="223"/>
      <c r="D1559" s="24"/>
      <c r="N1559" s="224"/>
    </row>
    <row r="1560" spans="1:23" s="19" customFormat="1" ht="12.75" customHeight="1" x14ac:dyDescent="0.25">
      <c r="A1560" s="17"/>
      <c r="B1560" s="193"/>
      <c r="C1560" s="225"/>
      <c r="D1560" s="37"/>
      <c r="E1560" s="117" t="s">
        <v>304</v>
      </c>
      <c r="F1560" s="850" t="str">
        <f>Translations!$C$312</f>
        <v>Requisitos de notificación específicos:</v>
      </c>
      <c r="G1560" s="850"/>
      <c r="H1560" s="851"/>
      <c r="I1560" s="876" t="str">
        <f>IF(I1538="","",HYPERLINK(INDEX(EUconst_BMlistSpecialJumpTable,MATCH(I1538,EUconst_BMlistNames,0)),INDEX(EUconst_BMlistSpecialReporting,MATCH(I1538,EUconst_BMlistNames,0))))</f>
        <v/>
      </c>
      <c r="J1560" s="877"/>
      <c r="K1560" s="877"/>
      <c r="L1560" s="877"/>
      <c r="M1560" s="877"/>
      <c r="N1560" s="878"/>
      <c r="O1560" s="35"/>
      <c r="P1560" s="194" t="s">
        <v>291</v>
      </c>
      <c r="Q1560" s="195" t="str">
        <f>IF(I1538="","",IF(AND(INDEX(EUconst_BMlistSpecialJumpTable,MATCH(I1538,EUconst_BMlistNames,0))&lt;&gt;"",INDEX(EUconst_BMlistMainNumberOfBM,MATCH(I1538,EUconst_BMlistNames,0))&lt;&gt;47),TRUE,FALSE))</f>
        <v/>
      </c>
      <c r="R1560" s="22"/>
      <c r="S1560" s="22"/>
      <c r="T1560" s="21"/>
      <c r="U1560" s="21"/>
      <c r="V1560" s="21"/>
      <c r="W1560" s="21"/>
    </row>
    <row r="1561" spans="1:23" s="19" customFormat="1" ht="5.0999999999999996" customHeight="1" x14ac:dyDescent="0.25">
      <c r="A1561" s="17"/>
      <c r="B1561" s="193"/>
      <c r="C1561" s="225"/>
      <c r="D1561" s="35"/>
      <c r="F1561" s="765"/>
      <c r="G1561" s="765"/>
      <c r="H1561" s="765"/>
      <c r="I1561" s="765"/>
      <c r="J1561" s="765"/>
      <c r="K1561" s="765"/>
      <c r="L1561" s="765"/>
      <c r="M1561" s="765"/>
      <c r="N1561" s="931"/>
      <c r="O1561" s="35"/>
      <c r="P1561" s="22"/>
      <c r="Q1561" s="21"/>
      <c r="R1561" s="22"/>
      <c r="S1561" s="22"/>
      <c r="T1561" s="21"/>
      <c r="U1561" s="21"/>
      <c r="V1561" s="21"/>
      <c r="W1561" s="21"/>
    </row>
    <row r="1562" spans="1:23" ht="12.75" customHeight="1" x14ac:dyDescent="0.2">
      <c r="C1562" s="223"/>
      <c r="D1562" s="24"/>
      <c r="E1562" s="117" t="s">
        <v>305</v>
      </c>
      <c r="F1562" s="640" t="str">
        <f>Translations!$C$257</f>
        <v>Descripción de la metodología aplicada</v>
      </c>
      <c r="G1562" s="640"/>
      <c r="H1562" s="640"/>
      <c r="I1562" s="640"/>
      <c r="J1562" s="640"/>
      <c r="K1562" s="640"/>
      <c r="L1562" s="640"/>
      <c r="M1562" s="640"/>
      <c r="N1562" s="921"/>
    </row>
    <row r="1563" spans="1:23" ht="12.75" customHeight="1" x14ac:dyDescent="0.2">
      <c r="C1563" s="223"/>
      <c r="D1563" s="24"/>
      <c r="E1563" s="117"/>
      <c r="F1563" s="913" t="str">
        <f>IF(I1538&lt;&gt;"",HYPERLINK("#" &amp; Q1563,EUConst_MsgDescription),"")</f>
        <v/>
      </c>
      <c r="G1563" s="887"/>
      <c r="H1563" s="887"/>
      <c r="I1563" s="887"/>
      <c r="J1563" s="887"/>
      <c r="K1563" s="887"/>
      <c r="L1563" s="887"/>
      <c r="M1563" s="887"/>
      <c r="N1563" s="888"/>
      <c r="P1563" s="21" t="s">
        <v>170</v>
      </c>
      <c r="Q1563" s="370" t="str">
        <f>"#"&amp;ADDRESS(ROW($C$11),COLUMN($C$11))</f>
        <v>#$C$11</v>
      </c>
    </row>
    <row r="1564" spans="1:23" ht="5.0999999999999996" customHeight="1" x14ac:dyDescent="0.2">
      <c r="C1564" s="223"/>
      <c r="D1564" s="24"/>
      <c r="E1564" s="23"/>
      <c r="F1564" s="765"/>
      <c r="G1564" s="765"/>
      <c r="H1564" s="765"/>
      <c r="I1564" s="765"/>
      <c r="J1564" s="765"/>
      <c r="K1564" s="765"/>
      <c r="L1564" s="765"/>
      <c r="M1564" s="765"/>
      <c r="N1564" s="931"/>
    </row>
    <row r="1565" spans="1:23" ht="50.1" customHeight="1" x14ac:dyDescent="0.2">
      <c r="C1565" s="223"/>
      <c r="D1565" s="23"/>
      <c r="E1565" s="264"/>
      <c r="F1565" s="852"/>
      <c r="G1565" s="853"/>
      <c r="H1565" s="853"/>
      <c r="I1565" s="853"/>
      <c r="J1565" s="853"/>
      <c r="K1565" s="853"/>
      <c r="L1565" s="853"/>
      <c r="M1565" s="853"/>
      <c r="N1565" s="867"/>
    </row>
    <row r="1566" spans="1:23" ht="5.0999999999999996" customHeight="1" thickBot="1" x14ac:dyDescent="0.25">
      <c r="C1566" s="223"/>
      <c r="N1566" s="224"/>
    </row>
    <row r="1567" spans="1:23" ht="12.75" customHeight="1" x14ac:dyDescent="0.2">
      <c r="C1567" s="223"/>
      <c r="D1567" s="24"/>
      <c r="E1567" s="117"/>
      <c r="F1567" s="875" t="str">
        <f>Translations!$C$210</f>
        <v>Referencia a archivos externos (si procede)</v>
      </c>
      <c r="G1567" s="875"/>
      <c r="H1567" s="875"/>
      <c r="I1567" s="875"/>
      <c r="J1567" s="875"/>
      <c r="K1567" s="826"/>
      <c r="L1567" s="826"/>
      <c r="M1567" s="826"/>
      <c r="N1567" s="826"/>
      <c r="W1567" s="265" t="s">
        <v>163</v>
      </c>
    </row>
    <row r="1568" spans="1:23" ht="5.0999999999999996" customHeight="1" x14ac:dyDescent="0.2">
      <c r="C1568" s="223"/>
      <c r="D1568" s="24"/>
      <c r="N1568" s="224"/>
      <c r="W1568" s="252"/>
    </row>
    <row r="1569" spans="1:23" ht="12.75" customHeight="1" x14ac:dyDescent="0.2">
      <c r="C1569" s="223"/>
      <c r="D1569" s="24" t="s">
        <v>33</v>
      </c>
      <c r="E1569" s="865" t="str">
        <f>Translations!$C$258</f>
        <v>¿Se ha seguido el orden jerárquico?</v>
      </c>
      <c r="F1569" s="865"/>
      <c r="G1569" s="865"/>
      <c r="H1569" s="866"/>
      <c r="I1569" s="259"/>
      <c r="J1569" s="255" t="str">
        <f>Translations!$C$259</f>
        <v xml:space="preserve"> De no ser así, ¿cuál ha sido el motivo?</v>
      </c>
      <c r="K1569" s="852"/>
      <c r="L1569" s="853"/>
      <c r="M1569" s="853"/>
      <c r="N1569" s="867"/>
      <c r="W1569" s="257" t="b">
        <f>AND(I1569&lt;&gt;"",I1569=TRUE)</f>
        <v>0</v>
      </c>
    </row>
    <row r="1570" spans="1:23" ht="5.0999999999999996" customHeight="1" x14ac:dyDescent="0.2">
      <c r="C1570" s="223"/>
      <c r="E1570" s="408"/>
      <c r="F1570" s="408"/>
      <c r="G1570" s="408"/>
      <c r="H1570" s="408"/>
      <c r="I1570" s="408"/>
      <c r="J1570" s="408"/>
      <c r="K1570" s="408"/>
      <c r="L1570" s="408"/>
      <c r="M1570" s="408"/>
      <c r="N1570" s="469"/>
      <c r="W1570" s="252"/>
    </row>
    <row r="1571" spans="1:23" ht="12.75" customHeight="1" x14ac:dyDescent="0.2">
      <c r="C1571" s="223"/>
      <c r="D1571" s="24"/>
      <c r="E1571" s="24"/>
      <c r="F1571" s="640" t="str">
        <f>Translations!$C$264</f>
        <v>Más detalles sobre cualquier posible divergencia con respecto a la jerarquía establecida</v>
      </c>
      <c r="G1571" s="640"/>
      <c r="H1571" s="640"/>
      <c r="I1571" s="640"/>
      <c r="J1571" s="640"/>
      <c r="K1571" s="640"/>
      <c r="L1571" s="640"/>
      <c r="M1571" s="640"/>
      <c r="N1571" s="921"/>
      <c r="W1571" s="252"/>
    </row>
    <row r="1572" spans="1:23" ht="25.5" customHeight="1" thickBot="1" x14ac:dyDescent="0.25">
      <c r="C1572" s="223"/>
      <c r="E1572" s="24"/>
      <c r="F1572" s="963"/>
      <c r="G1572" s="964"/>
      <c r="H1572" s="964"/>
      <c r="I1572" s="964"/>
      <c r="J1572" s="964"/>
      <c r="K1572" s="964"/>
      <c r="L1572" s="964"/>
      <c r="M1572" s="964"/>
      <c r="N1572" s="965"/>
      <c r="W1572" s="267" t="b">
        <f>W1569</f>
        <v>0</v>
      </c>
    </row>
    <row r="1573" spans="1:23" ht="5.0999999999999996" customHeight="1" x14ac:dyDescent="0.2">
      <c r="C1573" s="223"/>
      <c r="D1573" s="24"/>
      <c r="N1573" s="224"/>
    </row>
    <row r="1574" spans="1:23" ht="12.75" customHeight="1" x14ac:dyDescent="0.2">
      <c r="C1574" s="223"/>
      <c r="D1574" s="24" t="s">
        <v>34</v>
      </c>
      <c r="E1574" s="966" t="str">
        <f>Translations!$C$828</f>
        <v>Descripción de la metodología para el seguimiento de los productos y mercancías producidos</v>
      </c>
      <c r="F1574" s="966"/>
      <c r="G1574" s="966"/>
      <c r="H1574" s="966"/>
      <c r="I1574" s="966"/>
      <c r="J1574" s="966"/>
      <c r="K1574" s="966"/>
      <c r="L1574" s="966"/>
      <c r="M1574" s="966"/>
      <c r="N1574" s="967"/>
    </row>
    <row r="1575" spans="1:23" ht="5.0999999999999996" customHeight="1" x14ac:dyDescent="0.2">
      <c r="C1575" s="223"/>
      <c r="E1575" s="694"/>
      <c r="F1575" s="695"/>
      <c r="G1575" s="695"/>
      <c r="H1575" s="695"/>
      <c r="I1575" s="695"/>
      <c r="J1575" s="695"/>
      <c r="K1575" s="695"/>
      <c r="L1575" s="695"/>
      <c r="M1575" s="695"/>
      <c r="N1575" s="968"/>
    </row>
    <row r="1576" spans="1:23" ht="50.1" customHeight="1" x14ac:dyDescent="0.2">
      <c r="C1576" s="223"/>
      <c r="D1576" s="24"/>
      <c r="E1576" s="264"/>
      <c r="F1576" s="852"/>
      <c r="G1576" s="853"/>
      <c r="H1576" s="853"/>
      <c r="I1576" s="853"/>
      <c r="J1576" s="853"/>
      <c r="K1576" s="853"/>
      <c r="L1576" s="853"/>
      <c r="M1576" s="853"/>
      <c r="N1576" s="867"/>
    </row>
    <row r="1577" spans="1:23" ht="5.0999999999999996" customHeight="1" x14ac:dyDescent="0.2">
      <c r="C1577" s="223"/>
      <c r="N1577" s="224"/>
    </row>
    <row r="1578" spans="1:23" ht="5.0999999999999996" customHeight="1" x14ac:dyDescent="0.2">
      <c r="C1578" s="231"/>
      <c r="D1578" s="234"/>
      <c r="E1578" s="232"/>
      <c r="F1578" s="232"/>
      <c r="G1578" s="232"/>
      <c r="H1578" s="232"/>
      <c r="I1578" s="232"/>
      <c r="J1578" s="232"/>
      <c r="K1578" s="232"/>
      <c r="L1578" s="232"/>
      <c r="M1578" s="232"/>
      <c r="N1578" s="233"/>
    </row>
    <row r="1579" spans="1:23" s="19" customFormat="1" ht="14.25" customHeight="1" x14ac:dyDescent="0.2">
      <c r="A1579" s="17"/>
      <c r="B1579" s="35"/>
      <c r="C1579" s="223"/>
      <c r="D1579" s="15" t="s">
        <v>28</v>
      </c>
      <c r="E1579" s="764" t="str">
        <f>Translations!$C$322</f>
        <v>Consumo de electricidad pertinente</v>
      </c>
      <c r="F1579" s="764"/>
      <c r="G1579" s="764"/>
      <c r="H1579" s="764"/>
      <c r="I1579" s="764"/>
      <c r="J1579" s="764"/>
      <c r="K1579" s="764"/>
      <c r="L1579" s="764"/>
      <c r="M1579" s="764"/>
      <c r="N1579" s="969"/>
      <c r="O1579" s="35"/>
      <c r="P1579" s="21" t="s">
        <v>170</v>
      </c>
      <c r="Q1579" s="370" t="str">
        <f>"#"&amp;ADDRESS(ROW(D1664),COLUMN(D1664))</f>
        <v>#$D$1664</v>
      </c>
      <c r="R1579" s="22"/>
      <c r="S1579" s="22"/>
      <c r="T1579" s="17"/>
      <c r="U1579" s="17"/>
      <c r="V1579" s="244"/>
      <c r="W1579" s="244"/>
    </row>
    <row r="1580" spans="1:23" ht="12.75" customHeight="1" thickBot="1" x14ac:dyDescent="0.25">
      <c r="C1580" s="223"/>
      <c r="D1580" s="24" t="s">
        <v>32</v>
      </c>
      <c r="E1580" s="843" t="str">
        <f>Translations!$C$249</f>
        <v>Información sobre la metodología empleada</v>
      </c>
      <c r="F1580" s="843"/>
      <c r="G1580" s="843"/>
      <c r="H1580" s="843"/>
      <c r="I1580" s="843"/>
      <c r="J1580" s="843"/>
      <c r="K1580" s="843"/>
      <c r="L1580" s="843"/>
      <c r="M1580" s="843"/>
      <c r="N1580" s="949"/>
      <c r="T1580" s="17"/>
    </row>
    <row r="1581" spans="1:23" ht="25.5" customHeight="1" thickBot="1" x14ac:dyDescent="0.25">
      <c r="B1581" s="243"/>
      <c r="C1581" s="223"/>
      <c r="E1581" s="24"/>
      <c r="I1581" s="844" t="str">
        <f>Translations!$C$254</f>
        <v>Fuente de datos</v>
      </c>
      <c r="J1581" s="844"/>
      <c r="K1581" s="844" t="str">
        <f>Translations!$C$255</f>
        <v>Otra fuente de datos (si procede)</v>
      </c>
      <c r="L1581" s="844"/>
      <c r="M1581" s="844" t="str">
        <f>Translations!$C$255</f>
        <v>Otra fuente de datos (si procede)</v>
      </c>
      <c r="N1581" s="844"/>
      <c r="S1581" s="265" t="s">
        <v>1145</v>
      </c>
      <c r="W1581" s="265" t="s">
        <v>163</v>
      </c>
    </row>
    <row r="1582" spans="1:23" ht="12.75" customHeight="1" x14ac:dyDescent="0.2">
      <c r="B1582" s="243"/>
      <c r="C1582" s="223"/>
      <c r="E1582" s="24" t="s">
        <v>302</v>
      </c>
      <c r="F1582" s="850" t="str">
        <f>Translations!$C$322</f>
        <v>Consumo de electricidad pertinente</v>
      </c>
      <c r="G1582" s="850"/>
      <c r="H1582" s="851"/>
      <c r="I1582" s="909"/>
      <c r="J1582" s="909"/>
      <c r="K1582" s="891"/>
      <c r="L1582" s="891"/>
      <c r="M1582" s="891"/>
      <c r="N1582" s="891"/>
      <c r="S1582" s="251" t="b">
        <f>IF(I1538&lt;&gt;"",IF(INDEX(EUconst_BMlistElExchangability,MATCH(I1538,EUconst_BMlistNames,0))=TRUE,FALSE,TRUE),FALSE)</f>
        <v>0</v>
      </c>
      <c r="W1582" s="428"/>
    </row>
    <row r="1583" spans="1:23" ht="5.0999999999999996" customHeight="1" x14ac:dyDescent="0.2">
      <c r="B1583" s="243"/>
      <c r="C1583" s="223"/>
      <c r="D1583" s="24"/>
      <c r="N1583" s="224"/>
      <c r="S1583" s="252"/>
      <c r="W1583" s="252"/>
    </row>
    <row r="1584" spans="1:23" ht="12.75" customHeight="1" x14ac:dyDescent="0.2">
      <c r="B1584" s="243"/>
      <c r="C1584" s="223"/>
      <c r="D1584" s="24"/>
      <c r="E1584" s="117" t="s">
        <v>303</v>
      </c>
      <c r="F1584" s="640" t="str">
        <f>Translations!$C$257</f>
        <v>Descripción de la metodología aplicada</v>
      </c>
      <c r="G1584" s="640"/>
      <c r="H1584" s="640"/>
      <c r="I1584" s="640"/>
      <c r="J1584" s="640"/>
      <c r="K1584" s="640"/>
      <c r="L1584" s="640"/>
      <c r="M1584" s="640"/>
      <c r="N1584" s="921"/>
      <c r="S1584" s="252"/>
      <c r="W1584" s="252"/>
    </row>
    <row r="1585" spans="2:23" ht="5.0999999999999996" customHeight="1" x14ac:dyDescent="0.2">
      <c r="B1585" s="243"/>
      <c r="C1585" s="223"/>
      <c r="E1585" s="36"/>
      <c r="F1585" s="453"/>
      <c r="G1585" s="454"/>
      <c r="H1585" s="454"/>
      <c r="I1585" s="454"/>
      <c r="J1585" s="454"/>
      <c r="K1585" s="454"/>
      <c r="L1585" s="454"/>
      <c r="M1585" s="454"/>
      <c r="N1585" s="464"/>
      <c r="S1585" s="252"/>
      <c r="W1585" s="252"/>
    </row>
    <row r="1586" spans="2:23" ht="12.75" customHeight="1" x14ac:dyDescent="0.2">
      <c r="B1586" s="243"/>
      <c r="C1586" s="223"/>
      <c r="D1586" s="24"/>
      <c r="E1586" s="117"/>
      <c r="F1586" s="913" t="str">
        <f>IF(AND(I1538&lt;&gt;"",J1579=""),HYPERLINK("#" &amp; Q1586,EUConst_MsgDescription),"")</f>
        <v/>
      </c>
      <c r="G1586" s="887"/>
      <c r="H1586" s="887"/>
      <c r="I1586" s="887"/>
      <c r="J1586" s="887"/>
      <c r="K1586" s="887"/>
      <c r="L1586" s="887"/>
      <c r="M1586" s="887"/>
      <c r="N1586" s="888"/>
      <c r="P1586" s="21" t="s">
        <v>170</v>
      </c>
      <c r="Q1586" s="370" t="str">
        <f>"#"&amp;ADDRESS(ROW($C$10),COLUMN($C$10))</f>
        <v>#$C$10</v>
      </c>
      <c r="S1586" s="252"/>
      <c r="W1586" s="252"/>
    </row>
    <row r="1587" spans="2:23" ht="5.0999999999999996" customHeight="1" x14ac:dyDescent="0.2">
      <c r="B1587" s="243"/>
      <c r="C1587" s="223"/>
      <c r="D1587" s="24"/>
      <c r="E1587" s="23"/>
      <c r="F1587" s="922"/>
      <c r="G1587" s="922"/>
      <c r="H1587" s="922"/>
      <c r="I1587" s="922"/>
      <c r="J1587" s="922"/>
      <c r="K1587" s="922"/>
      <c r="L1587" s="922"/>
      <c r="M1587" s="922"/>
      <c r="N1587" s="923"/>
      <c r="S1587" s="252"/>
      <c r="W1587" s="252"/>
    </row>
    <row r="1588" spans="2:23" ht="50.1" customHeight="1" x14ac:dyDescent="0.2">
      <c r="B1588" s="243"/>
      <c r="C1588" s="223"/>
      <c r="D1588" s="23"/>
      <c r="E1588" s="264"/>
      <c r="F1588" s="924"/>
      <c r="G1588" s="925"/>
      <c r="H1588" s="925"/>
      <c r="I1588" s="925"/>
      <c r="J1588" s="925"/>
      <c r="K1588" s="925"/>
      <c r="L1588" s="925"/>
      <c r="M1588" s="925"/>
      <c r="N1588" s="926"/>
      <c r="S1588" s="251" t="b">
        <f>S1582</f>
        <v>0</v>
      </c>
      <c r="W1588" s="251"/>
    </row>
    <row r="1589" spans="2:23" ht="5.0999999999999996" customHeight="1" x14ac:dyDescent="0.2">
      <c r="B1589" s="243"/>
      <c r="C1589" s="223"/>
      <c r="D1589" s="24"/>
      <c r="N1589" s="224"/>
      <c r="S1589" s="252"/>
      <c r="W1589" s="252"/>
    </row>
    <row r="1590" spans="2:23" ht="12.75" customHeight="1" x14ac:dyDescent="0.2">
      <c r="B1590" s="243"/>
      <c r="C1590" s="223"/>
      <c r="D1590" s="24"/>
      <c r="E1590" s="117"/>
      <c r="F1590" s="875" t="str">
        <f>Translations!$C$210</f>
        <v>Referencia a archivos externos (si procede)</v>
      </c>
      <c r="G1590" s="875"/>
      <c r="H1590" s="875"/>
      <c r="I1590" s="875"/>
      <c r="J1590" s="875"/>
      <c r="K1590" s="826"/>
      <c r="L1590" s="826"/>
      <c r="M1590" s="826"/>
      <c r="N1590" s="826"/>
      <c r="S1590" s="252"/>
      <c r="W1590" s="251"/>
    </row>
    <row r="1591" spans="2:23" ht="5.0999999999999996" customHeight="1" x14ac:dyDescent="0.2">
      <c r="B1591" s="243"/>
      <c r="C1591" s="223"/>
      <c r="D1591" s="24"/>
      <c r="N1591" s="224"/>
      <c r="S1591" s="252"/>
      <c r="W1591" s="252"/>
    </row>
    <row r="1592" spans="2:23" ht="12.75" customHeight="1" x14ac:dyDescent="0.2">
      <c r="B1592" s="243"/>
      <c r="C1592" s="223"/>
      <c r="D1592" s="24" t="s">
        <v>33</v>
      </c>
      <c r="E1592" s="865" t="str">
        <f>Translations!$C$258</f>
        <v>¿Se ha seguido el orden jerárquico?</v>
      </c>
      <c r="F1592" s="865"/>
      <c r="G1592" s="865"/>
      <c r="H1592" s="866"/>
      <c r="I1592" s="259"/>
      <c r="J1592" s="255" t="str">
        <f>Translations!$C$259</f>
        <v xml:space="preserve"> De no ser así, ¿cuál ha sido el motivo?</v>
      </c>
      <c r="K1592" s="852"/>
      <c r="L1592" s="853"/>
      <c r="M1592" s="853"/>
      <c r="N1592" s="867"/>
      <c r="S1592" s="251" t="b">
        <f>S1588</f>
        <v>0</v>
      </c>
      <c r="W1592" s="257" t="b">
        <f>OR(W1590,AND(I1592&lt;&gt;"",I1592=TRUE))</f>
        <v>0</v>
      </c>
    </row>
    <row r="1593" spans="2:23" ht="12.75" customHeight="1" x14ac:dyDescent="0.2">
      <c r="B1593" s="243"/>
      <c r="C1593" s="223"/>
      <c r="D1593" s="24"/>
      <c r="E1593" s="36" t="s">
        <v>139</v>
      </c>
      <c r="F1593" s="839" t="str">
        <f>Translations!$C$263</f>
        <v>Costes excesivos: usar mejores fuentes de datos supondría unos costes excesivos.</v>
      </c>
      <c r="G1593" s="842"/>
      <c r="H1593" s="842"/>
      <c r="I1593" s="842"/>
      <c r="J1593" s="842"/>
      <c r="K1593" s="842"/>
      <c r="L1593" s="842"/>
      <c r="M1593" s="842"/>
      <c r="N1593" s="927"/>
      <c r="S1593" s="252"/>
      <c r="W1593" s="252"/>
    </row>
    <row r="1594" spans="2:23" ht="5.0999999999999996" customHeight="1" x14ac:dyDescent="0.2">
      <c r="B1594" s="243"/>
      <c r="C1594" s="223"/>
      <c r="E1594" s="408"/>
      <c r="F1594" s="408"/>
      <c r="G1594" s="408"/>
      <c r="H1594" s="408"/>
      <c r="I1594" s="408"/>
      <c r="J1594" s="408"/>
      <c r="K1594" s="408"/>
      <c r="L1594" s="408"/>
      <c r="M1594" s="408"/>
      <c r="N1594" s="469"/>
      <c r="S1594" s="252"/>
      <c r="W1594" s="252"/>
    </row>
    <row r="1595" spans="2:23" ht="12.75" customHeight="1" x14ac:dyDescent="0.2">
      <c r="B1595" s="243"/>
      <c r="C1595" s="223"/>
      <c r="D1595" s="24"/>
      <c r="E1595" s="24"/>
      <c r="F1595" s="640" t="str">
        <f>Translations!$C$264</f>
        <v>Más detalles sobre cualquier posible divergencia con respecto a la jerarquía establecida</v>
      </c>
      <c r="G1595" s="640"/>
      <c r="H1595" s="640"/>
      <c r="I1595" s="640"/>
      <c r="J1595" s="640"/>
      <c r="K1595" s="640"/>
      <c r="L1595" s="640"/>
      <c r="M1595" s="640"/>
      <c r="N1595" s="921"/>
      <c r="S1595" s="252"/>
      <c r="W1595" s="252"/>
    </row>
    <row r="1596" spans="2:23" ht="25.5" customHeight="1" thickBot="1" x14ac:dyDescent="0.25">
      <c r="B1596" s="243"/>
      <c r="C1596" s="223"/>
      <c r="E1596" s="24"/>
      <c r="F1596" s="872"/>
      <c r="G1596" s="873"/>
      <c r="H1596" s="873"/>
      <c r="I1596" s="873"/>
      <c r="J1596" s="873"/>
      <c r="K1596" s="873"/>
      <c r="L1596" s="873"/>
      <c r="M1596" s="873"/>
      <c r="N1596" s="874"/>
      <c r="S1596" s="272" t="b">
        <f>S1592</f>
        <v>0</v>
      </c>
      <c r="W1596" s="267" t="b">
        <f>W1592</f>
        <v>0</v>
      </c>
    </row>
    <row r="1597" spans="2:23" ht="5.0999999999999996" customHeight="1" x14ac:dyDescent="0.2">
      <c r="B1597" s="243"/>
      <c r="C1597" s="223"/>
      <c r="N1597" s="224"/>
    </row>
    <row r="1598" spans="2:23" ht="5.0999999999999996" customHeight="1" x14ac:dyDescent="0.2">
      <c r="B1598" s="243"/>
      <c r="C1598" s="231"/>
      <c r="D1598" s="234"/>
      <c r="E1598" s="232"/>
      <c r="F1598" s="232"/>
      <c r="G1598" s="232"/>
      <c r="H1598" s="232"/>
      <c r="I1598" s="232"/>
      <c r="J1598" s="232"/>
      <c r="K1598" s="232"/>
      <c r="L1598" s="232"/>
      <c r="M1598" s="232"/>
      <c r="N1598" s="233"/>
    </row>
    <row r="1599" spans="2:23" ht="12.75" customHeight="1" x14ac:dyDescent="0.2">
      <c r="B1599" s="243"/>
      <c r="C1599" s="343"/>
      <c r="D1599" s="33" t="s">
        <v>29</v>
      </c>
      <c r="E1599" s="928" t="str">
        <f>Translations!$C$324</f>
        <v>¿Se importan los flujos de calor medible a partir de instalaciones o entidades no incluidas en el comercio de derechos de emisión de la UE?</v>
      </c>
      <c r="F1599" s="928"/>
      <c r="G1599" s="928"/>
      <c r="H1599" s="928"/>
      <c r="I1599" s="928"/>
      <c r="J1599" s="928"/>
      <c r="K1599" s="928"/>
      <c r="L1599" s="928"/>
      <c r="M1599" s="912"/>
      <c r="N1599" s="912"/>
      <c r="R1599" s="253"/>
    </row>
    <row r="1600" spans="2:23" ht="5.0999999999999996" customHeight="1" x14ac:dyDescent="0.2">
      <c r="B1600" s="243"/>
      <c r="C1600" s="343"/>
      <c r="D1600" s="19"/>
      <c r="E1600" s="465"/>
      <c r="F1600" s="465"/>
      <c r="G1600" s="465"/>
      <c r="H1600" s="465"/>
      <c r="I1600" s="465"/>
      <c r="J1600" s="465"/>
      <c r="K1600" s="465"/>
      <c r="L1600" s="465"/>
      <c r="M1600" s="465"/>
      <c r="N1600" s="473"/>
      <c r="R1600" s="253"/>
    </row>
    <row r="1601" spans="2:23" ht="12.75" customHeight="1" x14ac:dyDescent="0.2">
      <c r="B1601" s="243"/>
      <c r="C1601" s="343"/>
      <c r="D1601" s="19"/>
      <c r="E1601" s="19"/>
      <c r="F1601" s="929" t="str">
        <f>Translations!$C$257</f>
        <v>Descripción de la metodología aplicada</v>
      </c>
      <c r="G1601" s="929"/>
      <c r="H1601" s="929"/>
      <c r="I1601" s="929"/>
      <c r="J1601" s="929"/>
      <c r="K1601" s="929"/>
      <c r="L1601" s="929"/>
      <c r="M1601" s="929"/>
      <c r="N1601" s="930"/>
      <c r="R1601" s="253"/>
    </row>
    <row r="1602" spans="2:23" ht="5.0999999999999996" customHeight="1" thickBot="1" x14ac:dyDescent="0.25">
      <c r="B1602" s="243"/>
      <c r="C1602" s="343"/>
      <c r="D1602" s="19"/>
      <c r="E1602" s="36"/>
      <c r="F1602" s="345"/>
      <c r="G1602" s="346"/>
      <c r="H1602" s="346"/>
      <c r="I1602" s="346"/>
      <c r="J1602" s="346"/>
      <c r="K1602" s="346"/>
      <c r="L1602" s="346"/>
      <c r="M1602" s="346"/>
      <c r="N1602" s="347"/>
    </row>
    <row r="1603" spans="2:23" ht="12.75" customHeight="1" x14ac:dyDescent="0.2">
      <c r="B1603" s="243"/>
      <c r="C1603" s="343"/>
      <c r="D1603" s="344"/>
      <c r="E1603" s="348"/>
      <c r="F1603" s="913" t="str">
        <f>IF(I1538&lt;&gt;"",HYPERLINK("#" &amp; Q1603,EUConst_MsgDescription),"")</f>
        <v/>
      </c>
      <c r="G1603" s="887"/>
      <c r="H1603" s="887"/>
      <c r="I1603" s="887"/>
      <c r="J1603" s="887"/>
      <c r="K1603" s="887"/>
      <c r="L1603" s="887"/>
      <c r="M1603" s="887"/>
      <c r="N1603" s="888"/>
      <c r="P1603" s="21" t="s">
        <v>170</v>
      </c>
      <c r="Q1603" s="370" t="str">
        <f>"#"&amp;ADDRESS(ROW($C$10),COLUMN($C$10))</f>
        <v>#$C$10</v>
      </c>
      <c r="W1603" s="265" t="s">
        <v>163</v>
      </c>
    </row>
    <row r="1604" spans="2:23" ht="5.0999999999999996" customHeight="1" thickBot="1" x14ac:dyDescent="0.25">
      <c r="B1604" s="243"/>
      <c r="C1604" s="343"/>
      <c r="D1604" s="344"/>
      <c r="E1604" s="348"/>
      <c r="F1604" s="960"/>
      <c r="G1604" s="961"/>
      <c r="H1604" s="961"/>
      <c r="I1604" s="961"/>
      <c r="J1604" s="961"/>
      <c r="K1604" s="961"/>
      <c r="L1604" s="961"/>
      <c r="M1604" s="961"/>
      <c r="N1604" s="962"/>
      <c r="P1604" s="21"/>
      <c r="W1604" s="252"/>
    </row>
    <row r="1605" spans="2:23" ht="50.1" customHeight="1" thickBot="1" x14ac:dyDescent="0.25">
      <c r="B1605" s="243"/>
      <c r="C1605" s="343"/>
      <c r="D1605" s="19"/>
      <c r="E1605" s="19"/>
      <c r="F1605" s="872"/>
      <c r="G1605" s="873"/>
      <c r="H1605" s="873"/>
      <c r="I1605" s="873"/>
      <c r="J1605" s="873"/>
      <c r="K1605" s="873"/>
      <c r="L1605" s="873"/>
      <c r="M1605" s="873"/>
      <c r="N1605" s="874"/>
      <c r="R1605" s="253"/>
      <c r="V1605" s="253"/>
      <c r="W1605" s="376" t="b">
        <f>OR(W1599,AND(M1599&lt;&gt;"",M1599=FALSE))</f>
        <v>0</v>
      </c>
    </row>
    <row r="1606" spans="2:23" ht="5.0999999999999996" customHeight="1" x14ac:dyDescent="0.2">
      <c r="B1606" s="243"/>
      <c r="C1606" s="343"/>
      <c r="D1606" s="344"/>
      <c r="E1606" s="349"/>
      <c r="F1606" s="466"/>
      <c r="G1606" s="466"/>
      <c r="H1606" s="466"/>
      <c r="I1606" s="466"/>
      <c r="J1606" s="466"/>
      <c r="K1606" s="466"/>
      <c r="L1606" s="466"/>
      <c r="M1606" s="466"/>
      <c r="N1606" s="350"/>
      <c r="R1606" s="253"/>
    </row>
    <row r="1607" spans="2:23" ht="12.75" customHeight="1" x14ac:dyDescent="0.2">
      <c r="B1607" s="243"/>
      <c r="C1607" s="351"/>
      <c r="D1607" s="352"/>
      <c r="E1607" s="352"/>
      <c r="F1607" s="352"/>
      <c r="G1607" s="352"/>
      <c r="H1607" s="352"/>
      <c r="I1607" s="352"/>
      <c r="J1607" s="352"/>
      <c r="K1607" s="352"/>
      <c r="L1607" s="352"/>
      <c r="M1607" s="352"/>
      <c r="N1607" s="353"/>
    </row>
    <row r="1608" spans="2:23" ht="15" customHeight="1" x14ac:dyDescent="0.2">
      <c r="B1608" s="243"/>
      <c r="C1608" s="317"/>
      <c r="D1608" s="950" t="str">
        <f>Translations!$C$329</f>
        <v>Datos necesarios para determinar la actualización de los parámetros de referencia con arreglo al artículo 10 bis, apartado 2, de la Directiva</v>
      </c>
      <c r="E1608" s="951"/>
      <c r="F1608" s="951"/>
      <c r="G1608" s="951"/>
      <c r="H1608" s="951"/>
      <c r="I1608" s="951"/>
      <c r="J1608" s="951"/>
      <c r="K1608" s="951"/>
      <c r="L1608" s="951"/>
      <c r="M1608" s="951"/>
      <c r="N1608" s="952"/>
    </row>
    <row r="1609" spans="2:23" ht="5.0999999999999996" customHeight="1" x14ac:dyDescent="0.2">
      <c r="B1609" s="243"/>
      <c r="C1609" s="317"/>
      <c r="D1609" s="318"/>
      <c r="E1609" s="318"/>
      <c r="F1609" s="318"/>
      <c r="G1609" s="318"/>
      <c r="H1609" s="318"/>
      <c r="I1609" s="318"/>
      <c r="J1609" s="318"/>
      <c r="K1609" s="318"/>
      <c r="L1609" s="318"/>
      <c r="M1609" s="318"/>
      <c r="N1609" s="319"/>
    </row>
    <row r="1610" spans="2:23" ht="12.75" customHeight="1" x14ac:dyDescent="0.2">
      <c r="B1610" s="243"/>
      <c r="C1610" s="317"/>
      <c r="D1610" s="320" t="s">
        <v>30</v>
      </c>
      <c r="E1610" s="958" t="str">
        <f>Translations!$C$330</f>
        <v>Emisiones directamente atribuibles</v>
      </c>
      <c r="F1610" s="958"/>
      <c r="G1610" s="958"/>
      <c r="H1610" s="958"/>
      <c r="I1610" s="958"/>
      <c r="J1610" s="958"/>
      <c r="K1610" s="958"/>
      <c r="L1610" s="958"/>
      <c r="M1610" s="958"/>
      <c r="N1610" s="959"/>
    </row>
    <row r="1611" spans="2:23" ht="12.75" customHeight="1" x14ac:dyDescent="0.2">
      <c r="B1611" s="243"/>
      <c r="C1611" s="317"/>
      <c r="D1611" s="321" t="s">
        <v>32</v>
      </c>
      <c r="E1611" s="906" t="str">
        <f>Translations!$C$331</f>
        <v>Atribución de emisiones directamente atribuibles</v>
      </c>
      <c r="F1611" s="906"/>
      <c r="G1611" s="906"/>
      <c r="H1611" s="906"/>
      <c r="I1611" s="906"/>
      <c r="J1611" s="906"/>
      <c r="K1611" s="906"/>
      <c r="L1611" s="906"/>
      <c r="M1611" s="906"/>
      <c r="N1611" s="907"/>
      <c r="T1611" s="17"/>
    </row>
    <row r="1612" spans="2:23" ht="5.0999999999999996" customHeight="1" x14ac:dyDescent="0.2">
      <c r="B1612" s="243"/>
      <c r="C1612" s="317"/>
      <c r="D1612" s="318"/>
      <c r="E1612" s="917"/>
      <c r="F1612" s="918"/>
      <c r="G1612" s="918"/>
      <c r="H1612" s="918"/>
      <c r="I1612" s="918"/>
      <c r="J1612" s="918"/>
      <c r="K1612" s="918"/>
      <c r="L1612" s="918"/>
      <c r="M1612" s="918"/>
      <c r="N1612" s="919"/>
    </row>
    <row r="1613" spans="2:23" ht="12.75" customHeight="1" x14ac:dyDescent="0.2">
      <c r="B1613" s="243"/>
      <c r="C1613" s="317"/>
      <c r="D1613" s="321"/>
      <c r="E1613" s="323"/>
      <c r="F1613" s="913" t="str">
        <f>IF(I1538&lt;&gt;"",HYPERLINK("#" &amp; Q1613,EUConst_MsgDescription),"")</f>
        <v/>
      </c>
      <c r="G1613" s="887"/>
      <c r="H1613" s="887"/>
      <c r="I1613" s="887"/>
      <c r="J1613" s="887"/>
      <c r="K1613" s="887"/>
      <c r="L1613" s="887"/>
      <c r="M1613" s="887"/>
      <c r="N1613" s="888"/>
      <c r="P1613" s="21" t="s">
        <v>170</v>
      </c>
      <c r="Q1613" s="370" t="str">
        <f>"#"&amp;ADDRESS(ROW($C$10),COLUMN($C$10))</f>
        <v>#$C$10</v>
      </c>
    </row>
    <row r="1614" spans="2:23" ht="5.0999999999999996" customHeight="1" x14ac:dyDescent="0.2">
      <c r="B1614" s="243"/>
      <c r="C1614" s="317"/>
      <c r="D1614" s="321"/>
      <c r="E1614" s="324"/>
      <c r="F1614" s="914"/>
      <c r="G1614" s="914"/>
      <c r="H1614" s="914"/>
      <c r="I1614" s="914"/>
      <c r="J1614" s="914"/>
      <c r="K1614" s="914"/>
      <c r="L1614" s="914"/>
      <c r="M1614" s="914"/>
      <c r="N1614" s="915"/>
    </row>
    <row r="1615" spans="2:23" ht="50.1" customHeight="1" x14ac:dyDescent="0.2">
      <c r="B1615" s="243"/>
      <c r="C1615" s="317"/>
      <c r="D1615" s="318"/>
      <c r="E1615" s="318"/>
      <c r="F1615" s="852"/>
      <c r="G1615" s="853"/>
      <c r="H1615" s="853"/>
      <c r="I1615" s="853"/>
      <c r="J1615" s="853"/>
      <c r="K1615" s="853"/>
      <c r="L1615" s="853"/>
      <c r="M1615" s="853"/>
      <c r="N1615" s="867"/>
    </row>
    <row r="1616" spans="2:23" ht="5.0999999999999996" customHeight="1" x14ac:dyDescent="0.2">
      <c r="B1616" s="243"/>
      <c r="C1616" s="317"/>
      <c r="D1616" s="318"/>
      <c r="E1616" s="318"/>
      <c r="F1616" s="318"/>
      <c r="G1616" s="318"/>
      <c r="H1616" s="318"/>
      <c r="I1616" s="318"/>
      <c r="J1616" s="318"/>
      <c r="K1616" s="318"/>
      <c r="L1616" s="318"/>
      <c r="M1616" s="318"/>
      <c r="N1616" s="319"/>
    </row>
    <row r="1617" spans="1:23" ht="12.75" customHeight="1" x14ac:dyDescent="0.2">
      <c r="B1617" s="243"/>
      <c r="C1617" s="317"/>
      <c r="D1617" s="318"/>
      <c r="E1617" s="318"/>
      <c r="F1617" s="916" t="str">
        <f>Translations!$C$210</f>
        <v>Referencia a archivos externos (si procede)</v>
      </c>
      <c r="G1617" s="916"/>
      <c r="H1617" s="916"/>
      <c r="I1617" s="916"/>
      <c r="J1617" s="916"/>
      <c r="K1617" s="826"/>
      <c r="L1617" s="826"/>
      <c r="M1617" s="826"/>
      <c r="N1617" s="826"/>
    </row>
    <row r="1618" spans="1:23" ht="5.0999999999999996" customHeight="1" x14ac:dyDescent="0.2">
      <c r="B1618" s="243"/>
      <c r="C1618" s="317"/>
      <c r="D1618" s="318"/>
      <c r="E1618" s="318"/>
      <c r="F1618" s="325"/>
      <c r="G1618" s="325"/>
      <c r="H1618" s="325"/>
      <c r="I1618" s="325"/>
      <c r="J1618" s="325"/>
      <c r="K1618" s="325"/>
      <c r="L1618" s="325"/>
      <c r="M1618" s="325"/>
      <c r="N1618" s="326"/>
    </row>
    <row r="1619" spans="1:23" ht="12.75" customHeight="1" x14ac:dyDescent="0.2">
      <c r="B1619" s="243"/>
      <c r="C1619" s="317"/>
      <c r="D1619" s="321" t="s">
        <v>33</v>
      </c>
      <c r="E1619" s="906" t="str">
        <f>Translations!$C$337</f>
        <v>¿Hay otros flujos fuente internos que sean pertinentes?</v>
      </c>
      <c r="F1619" s="906"/>
      <c r="G1619" s="906"/>
      <c r="H1619" s="906"/>
      <c r="I1619" s="906"/>
      <c r="J1619" s="906"/>
      <c r="K1619" s="906"/>
      <c r="L1619" s="906"/>
      <c r="M1619" s="912"/>
      <c r="N1619" s="912"/>
      <c r="T1619" s="17"/>
    </row>
    <row r="1620" spans="1:23" ht="5.0999999999999996" customHeight="1" x14ac:dyDescent="0.2">
      <c r="B1620" s="243"/>
      <c r="C1620" s="317"/>
      <c r="D1620" s="321"/>
      <c r="E1620" s="322"/>
      <c r="F1620" s="917"/>
      <c r="G1620" s="917"/>
      <c r="H1620" s="917"/>
      <c r="I1620" s="917"/>
      <c r="J1620" s="917"/>
      <c r="K1620" s="917"/>
      <c r="L1620" s="917"/>
      <c r="M1620" s="917"/>
      <c r="N1620" s="948"/>
    </row>
    <row r="1621" spans="1:23" ht="25.5" customHeight="1" thickBot="1" x14ac:dyDescent="0.25">
      <c r="B1621" s="243"/>
      <c r="C1621" s="317"/>
      <c r="D1621" s="318"/>
      <c r="E1621" s="318"/>
      <c r="F1621" s="318"/>
      <c r="G1621" s="318"/>
      <c r="H1621" s="318"/>
      <c r="I1621" s="908" t="str">
        <f>Translations!$C$254</f>
        <v>Fuente de datos</v>
      </c>
      <c r="J1621" s="908"/>
      <c r="K1621" s="908" t="str">
        <f>Translations!$C$255</f>
        <v>Otra fuente de datos (si procede)</v>
      </c>
      <c r="L1621" s="908"/>
      <c r="M1621" s="908" t="str">
        <f>Translations!$C$255</f>
        <v>Otra fuente de datos (si procede)</v>
      </c>
      <c r="N1621" s="908"/>
      <c r="W1621" s="244" t="s">
        <v>163</v>
      </c>
    </row>
    <row r="1622" spans="1:23" ht="12.75" customHeight="1" x14ac:dyDescent="0.2">
      <c r="B1622" s="243"/>
      <c r="C1622" s="317"/>
      <c r="D1622" s="321"/>
      <c r="E1622" s="323" t="s">
        <v>302</v>
      </c>
      <c r="F1622" s="911" t="str">
        <f>Translations!$C$342</f>
        <v>Cantidades importadas o exportadas</v>
      </c>
      <c r="G1622" s="920"/>
      <c r="H1622" s="920"/>
      <c r="I1622" s="909"/>
      <c r="J1622" s="909"/>
      <c r="K1622" s="891"/>
      <c r="L1622" s="891"/>
      <c r="M1622" s="891"/>
      <c r="N1622" s="891"/>
      <c r="W1622" s="250" t="b">
        <f>AND(M1619&lt;&gt;"",M1619=FALSE)</f>
        <v>0</v>
      </c>
    </row>
    <row r="1623" spans="1:23" ht="12.75" customHeight="1" x14ac:dyDescent="0.2">
      <c r="B1623" s="243"/>
      <c r="C1623" s="317"/>
      <c r="D1623" s="321"/>
      <c r="E1623" s="323" t="s">
        <v>303</v>
      </c>
      <c r="F1623" s="911" t="str">
        <f>Translations!$C$256</f>
        <v>Contenido energético</v>
      </c>
      <c r="G1623" s="920"/>
      <c r="H1623" s="920"/>
      <c r="I1623" s="909"/>
      <c r="J1623" s="909"/>
      <c r="K1623" s="891"/>
      <c r="L1623" s="891"/>
      <c r="M1623" s="891"/>
      <c r="N1623" s="891"/>
      <c r="W1623" s="270" t="b">
        <f>W1622</f>
        <v>0</v>
      </c>
    </row>
    <row r="1624" spans="1:23" ht="12.75" customHeight="1" x14ac:dyDescent="0.2">
      <c r="B1624" s="243"/>
      <c r="C1624" s="317"/>
      <c r="D1624" s="321"/>
      <c r="E1624" s="323" t="s">
        <v>304</v>
      </c>
      <c r="F1624" s="910" t="str">
        <f>Translations!$C$343</f>
        <v>Factor de emisión o contenido de carbono</v>
      </c>
      <c r="G1624" s="910"/>
      <c r="H1624" s="911"/>
      <c r="I1624" s="852"/>
      <c r="J1624" s="867"/>
      <c r="K1624" s="854"/>
      <c r="L1624" s="871"/>
      <c r="M1624" s="854"/>
      <c r="N1624" s="871"/>
      <c r="W1624" s="270" t="b">
        <f>W1623</f>
        <v>0</v>
      </c>
    </row>
    <row r="1625" spans="1:23" ht="12.75" customHeight="1" x14ac:dyDescent="0.2">
      <c r="B1625" s="243"/>
      <c r="C1625" s="317"/>
      <c r="D1625" s="321"/>
      <c r="E1625" s="323" t="s">
        <v>305</v>
      </c>
      <c r="F1625" s="910" t="str">
        <f>Translations!$C$344</f>
        <v>Contenido de biomasa</v>
      </c>
      <c r="G1625" s="910"/>
      <c r="H1625" s="911"/>
      <c r="I1625" s="852"/>
      <c r="J1625" s="867"/>
      <c r="K1625" s="854"/>
      <c r="L1625" s="871"/>
      <c r="M1625" s="854"/>
      <c r="N1625" s="871"/>
      <c r="W1625" s="270" t="b">
        <f>W1624</f>
        <v>0</v>
      </c>
    </row>
    <row r="1626" spans="1:23" ht="5.0999999999999996" customHeight="1" x14ac:dyDescent="0.2">
      <c r="B1626" s="243"/>
      <c r="C1626" s="317"/>
      <c r="D1626" s="321"/>
      <c r="E1626" s="318"/>
      <c r="F1626" s="318"/>
      <c r="G1626" s="318"/>
      <c r="H1626" s="318"/>
      <c r="I1626" s="318"/>
      <c r="J1626" s="318"/>
      <c r="K1626" s="318"/>
      <c r="L1626" s="318"/>
      <c r="M1626" s="318"/>
      <c r="N1626" s="319"/>
      <c r="W1626" s="252"/>
    </row>
    <row r="1627" spans="1:23" ht="12.75" customHeight="1" x14ac:dyDescent="0.2">
      <c r="B1627" s="243"/>
      <c r="C1627" s="317"/>
      <c r="D1627" s="321"/>
      <c r="E1627" s="323" t="s">
        <v>306</v>
      </c>
      <c r="F1627" s="904" t="str">
        <f>Translations!$C$257</f>
        <v>Descripción de la metodología aplicada</v>
      </c>
      <c r="G1627" s="904"/>
      <c r="H1627" s="904"/>
      <c r="I1627" s="904"/>
      <c r="J1627" s="904"/>
      <c r="K1627" s="904"/>
      <c r="L1627" s="904"/>
      <c r="M1627" s="904"/>
      <c r="N1627" s="905"/>
      <c r="W1627" s="252"/>
    </row>
    <row r="1628" spans="1:23" ht="5.0999999999999996" customHeight="1" x14ac:dyDescent="0.2">
      <c r="B1628" s="243"/>
      <c r="C1628" s="317"/>
      <c r="D1628" s="318"/>
      <c r="E1628" s="322"/>
      <c r="F1628" s="212"/>
      <c r="G1628" s="470"/>
      <c r="H1628" s="470"/>
      <c r="I1628" s="470"/>
      <c r="J1628" s="470"/>
      <c r="K1628" s="470"/>
      <c r="L1628" s="470"/>
      <c r="M1628" s="470"/>
      <c r="N1628" s="471"/>
      <c r="W1628" s="252"/>
    </row>
    <row r="1629" spans="1:23" ht="12.75" customHeight="1" x14ac:dyDescent="0.2">
      <c r="B1629" s="243"/>
      <c r="C1629" s="317"/>
      <c r="D1629" s="321"/>
      <c r="E1629" s="323"/>
      <c r="F1629" s="913" t="str">
        <f>IF(I1538&lt;&gt;"",HYPERLINK("#" &amp; Q1629,EUConst_MsgDescription),"")</f>
        <v/>
      </c>
      <c r="G1629" s="887"/>
      <c r="H1629" s="887"/>
      <c r="I1629" s="887"/>
      <c r="J1629" s="887"/>
      <c r="K1629" s="887"/>
      <c r="L1629" s="887"/>
      <c r="M1629" s="887"/>
      <c r="N1629" s="888"/>
      <c r="P1629" s="21" t="s">
        <v>170</v>
      </c>
      <c r="Q1629" s="370" t="str">
        <f>"#"&amp;ADDRESS(ROW($C$10),COLUMN($C$10))</f>
        <v>#$C$10</v>
      </c>
      <c r="W1629" s="252"/>
    </row>
    <row r="1630" spans="1:23" ht="5.0999999999999996" customHeight="1" x14ac:dyDescent="0.2">
      <c r="B1630" s="243"/>
      <c r="C1630" s="317"/>
      <c r="D1630" s="321"/>
      <c r="E1630" s="324"/>
      <c r="F1630" s="914"/>
      <c r="G1630" s="914"/>
      <c r="H1630" s="914"/>
      <c r="I1630" s="914"/>
      <c r="J1630" s="914"/>
      <c r="K1630" s="914"/>
      <c r="L1630" s="914"/>
      <c r="M1630" s="914"/>
      <c r="N1630" s="915"/>
      <c r="W1630" s="252"/>
    </row>
    <row r="1631" spans="1:23" s="248" customFormat="1" ht="50.1" customHeight="1" x14ac:dyDescent="0.2">
      <c r="A1631" s="253"/>
      <c r="B1631" s="11"/>
      <c r="C1631" s="317"/>
      <c r="D1631" s="324"/>
      <c r="E1631" s="324"/>
      <c r="F1631" s="872"/>
      <c r="G1631" s="873"/>
      <c r="H1631" s="873"/>
      <c r="I1631" s="873"/>
      <c r="J1631" s="873"/>
      <c r="K1631" s="873"/>
      <c r="L1631" s="873"/>
      <c r="M1631" s="873"/>
      <c r="N1631" s="874"/>
      <c r="O1631" s="35"/>
      <c r="P1631" s="253"/>
      <c r="Q1631" s="253"/>
      <c r="R1631" s="253"/>
      <c r="S1631" s="244"/>
      <c r="T1631" s="244"/>
      <c r="U1631" s="253"/>
      <c r="V1631" s="253"/>
      <c r="W1631" s="254" t="b">
        <f>W1625</f>
        <v>0</v>
      </c>
    </row>
    <row r="1632" spans="1:23" ht="5.0999999999999996" customHeight="1" x14ac:dyDescent="0.2">
      <c r="C1632" s="317"/>
      <c r="D1632" s="321"/>
      <c r="E1632" s="318"/>
      <c r="F1632" s="318"/>
      <c r="G1632" s="318"/>
      <c r="H1632" s="318"/>
      <c r="I1632" s="318"/>
      <c r="J1632" s="318"/>
      <c r="K1632" s="318"/>
      <c r="L1632" s="318"/>
      <c r="M1632" s="318"/>
      <c r="N1632" s="319"/>
      <c r="W1632" s="252"/>
    </row>
    <row r="1633" spans="2:23" ht="12.75" customHeight="1" thickBot="1" x14ac:dyDescent="0.25">
      <c r="C1633" s="317"/>
      <c r="D1633" s="321"/>
      <c r="E1633" s="323"/>
      <c r="F1633" s="916" t="str">
        <f>Translations!$C$210</f>
        <v>Referencia a archivos externos (si procede)</v>
      </c>
      <c r="G1633" s="916"/>
      <c r="H1633" s="916"/>
      <c r="I1633" s="916"/>
      <c r="J1633" s="916"/>
      <c r="K1633" s="826"/>
      <c r="L1633" s="826"/>
      <c r="M1633" s="826"/>
      <c r="N1633" s="826"/>
      <c r="W1633" s="258" t="b">
        <f>W1631</f>
        <v>0</v>
      </c>
    </row>
    <row r="1634" spans="2:23" ht="5.0999999999999996" customHeight="1" x14ac:dyDescent="0.2">
      <c r="C1634" s="317"/>
      <c r="D1634" s="321"/>
      <c r="E1634" s="318"/>
      <c r="F1634" s="318"/>
      <c r="G1634" s="318"/>
      <c r="H1634" s="318"/>
      <c r="I1634" s="318"/>
      <c r="J1634" s="318"/>
      <c r="K1634" s="318"/>
      <c r="L1634" s="318"/>
      <c r="M1634" s="318"/>
      <c r="N1634" s="319"/>
    </row>
    <row r="1635" spans="2:23" ht="12.75" customHeight="1" thickBot="1" x14ac:dyDescent="0.25">
      <c r="C1635" s="317"/>
      <c r="D1635" s="321" t="s">
        <v>34</v>
      </c>
      <c r="E1635" s="906" t="str">
        <f>Translations!$C$345</f>
        <v>¿Es pertinente el CO2 transferido importado o exportado?</v>
      </c>
      <c r="F1635" s="906"/>
      <c r="G1635" s="906"/>
      <c r="H1635" s="906"/>
      <c r="I1635" s="906"/>
      <c r="J1635" s="906"/>
      <c r="K1635" s="906"/>
      <c r="L1635" s="906"/>
      <c r="M1635" s="912"/>
      <c r="N1635" s="912"/>
      <c r="T1635" s="17"/>
    </row>
    <row r="1636" spans="2:23" ht="5.0999999999999996" customHeight="1" thickBot="1" x14ac:dyDescent="0.25">
      <c r="C1636" s="317"/>
      <c r="D1636" s="318"/>
      <c r="E1636" s="917"/>
      <c r="F1636" s="918"/>
      <c r="G1636" s="918"/>
      <c r="H1636" s="918"/>
      <c r="I1636" s="918"/>
      <c r="J1636" s="918"/>
      <c r="K1636" s="918"/>
      <c r="L1636" s="918"/>
      <c r="M1636" s="918"/>
      <c r="N1636" s="919"/>
      <c r="W1636" s="265" t="s">
        <v>163</v>
      </c>
    </row>
    <row r="1637" spans="2:23" ht="25.5" customHeight="1" x14ac:dyDescent="0.2">
      <c r="C1637" s="317"/>
      <c r="D1637" s="318"/>
      <c r="E1637" s="318"/>
      <c r="F1637" s="852"/>
      <c r="G1637" s="853"/>
      <c r="H1637" s="853"/>
      <c r="I1637" s="853"/>
      <c r="J1637" s="853"/>
      <c r="K1637" s="853"/>
      <c r="L1637" s="853"/>
      <c r="M1637" s="853"/>
      <c r="N1637" s="867"/>
      <c r="W1637" s="250" t="b">
        <f>AND(M1635&lt;&gt;"",M1635=FALSE)</f>
        <v>0</v>
      </c>
    </row>
    <row r="1638" spans="2:23" ht="5.0999999999999996" customHeight="1" x14ac:dyDescent="0.2">
      <c r="C1638" s="317"/>
      <c r="D1638" s="318"/>
      <c r="E1638" s="318"/>
      <c r="F1638" s="318"/>
      <c r="G1638" s="318"/>
      <c r="H1638" s="318"/>
      <c r="I1638" s="318"/>
      <c r="J1638" s="318"/>
      <c r="K1638" s="318"/>
      <c r="L1638" s="318"/>
      <c r="M1638" s="318"/>
      <c r="N1638" s="319"/>
      <c r="W1638" s="252"/>
    </row>
    <row r="1639" spans="2:23" ht="12.75" customHeight="1" thickBot="1" x14ac:dyDescent="0.25">
      <c r="C1639" s="317"/>
      <c r="D1639" s="318"/>
      <c r="E1639" s="318"/>
      <c r="F1639" s="916" t="str">
        <f>Translations!$C$210</f>
        <v>Referencia a archivos externos (si procede)</v>
      </c>
      <c r="G1639" s="916"/>
      <c r="H1639" s="916"/>
      <c r="I1639" s="916"/>
      <c r="J1639" s="916"/>
      <c r="K1639" s="826"/>
      <c r="L1639" s="826"/>
      <c r="M1639" s="826"/>
      <c r="N1639" s="826"/>
      <c r="W1639" s="272" t="b">
        <f>W1637</f>
        <v>0</v>
      </c>
    </row>
    <row r="1640" spans="2:23" ht="5.0999999999999996" customHeight="1" x14ac:dyDescent="0.2">
      <c r="C1640" s="317"/>
      <c r="D1640" s="321"/>
      <c r="E1640" s="318"/>
      <c r="F1640" s="318"/>
      <c r="G1640" s="318"/>
      <c r="H1640" s="318"/>
      <c r="I1640" s="318"/>
      <c r="J1640" s="318"/>
      <c r="K1640" s="318"/>
      <c r="L1640" s="318"/>
      <c r="M1640" s="318"/>
      <c r="N1640" s="319"/>
    </row>
    <row r="1641" spans="2:23" ht="5.0999999999999996" customHeight="1" x14ac:dyDescent="0.2">
      <c r="C1641" s="314"/>
      <c r="D1641" s="327"/>
      <c r="E1641" s="315"/>
      <c r="F1641" s="315"/>
      <c r="G1641" s="315"/>
      <c r="H1641" s="315"/>
      <c r="I1641" s="315"/>
      <c r="J1641" s="315"/>
      <c r="K1641" s="315"/>
      <c r="L1641" s="315"/>
      <c r="M1641" s="315"/>
      <c r="N1641" s="316"/>
    </row>
    <row r="1642" spans="2:23" ht="12.75" customHeight="1" x14ac:dyDescent="0.2">
      <c r="C1642" s="317"/>
      <c r="D1642" s="320" t="s">
        <v>31</v>
      </c>
      <c r="E1642" s="943" t="str">
        <f>Translations!$C$831</f>
        <v>Entrada de energía a esta subinstalación y factor de emisión pertinente</v>
      </c>
      <c r="F1642" s="943"/>
      <c r="G1642" s="943"/>
      <c r="H1642" s="943"/>
      <c r="I1642" s="943"/>
      <c r="J1642" s="943"/>
      <c r="K1642" s="943"/>
      <c r="L1642" s="943"/>
      <c r="M1642" s="943"/>
      <c r="N1642" s="944"/>
    </row>
    <row r="1643" spans="2:23" ht="5.0999999999999996" customHeight="1" x14ac:dyDescent="0.2">
      <c r="C1643" s="317"/>
      <c r="D1643" s="318"/>
      <c r="E1643" s="945"/>
      <c r="F1643" s="946"/>
      <c r="G1643" s="946"/>
      <c r="H1643" s="946"/>
      <c r="I1643" s="946"/>
      <c r="J1643" s="946"/>
      <c r="K1643" s="946"/>
      <c r="L1643" s="946"/>
      <c r="M1643" s="946"/>
      <c r="N1643" s="947"/>
    </row>
    <row r="1644" spans="2:23" ht="12.75" customHeight="1" x14ac:dyDescent="0.2">
      <c r="C1644" s="317"/>
      <c r="D1644" s="321" t="s">
        <v>32</v>
      </c>
      <c r="E1644" s="906" t="str">
        <f>Translations!$C$249</f>
        <v>Información sobre la metodología empleada</v>
      </c>
      <c r="F1644" s="906"/>
      <c r="G1644" s="906"/>
      <c r="H1644" s="906"/>
      <c r="I1644" s="906"/>
      <c r="J1644" s="906"/>
      <c r="K1644" s="906"/>
      <c r="L1644" s="906"/>
      <c r="M1644" s="906"/>
      <c r="N1644" s="907"/>
    </row>
    <row r="1645" spans="2:23" ht="25.5" customHeight="1" x14ac:dyDescent="0.2">
      <c r="B1645" s="243"/>
      <c r="C1645" s="317"/>
      <c r="D1645" s="318"/>
      <c r="E1645" s="318"/>
      <c r="F1645" s="335"/>
      <c r="G1645" s="318"/>
      <c r="H1645" s="318"/>
      <c r="I1645" s="908" t="str">
        <f>Translations!$C$254</f>
        <v>Fuente de datos</v>
      </c>
      <c r="J1645" s="908"/>
      <c r="K1645" s="908" t="str">
        <f>Translations!$C$255</f>
        <v>Otra fuente de datos (si procede)</v>
      </c>
      <c r="L1645" s="908"/>
      <c r="M1645" s="908" t="str">
        <f>Translations!$C$255</f>
        <v>Otra fuente de datos (si procede)</v>
      </c>
      <c r="N1645" s="908"/>
    </row>
    <row r="1646" spans="2:23" ht="12.75" customHeight="1" x14ac:dyDescent="0.2">
      <c r="B1646" s="243"/>
      <c r="C1646" s="317"/>
      <c r="D1646" s="321"/>
      <c r="E1646" s="323" t="s">
        <v>302</v>
      </c>
      <c r="F1646" s="910" t="str">
        <f>Translations!$C$833</f>
        <v>Entrada de combustible y materiales</v>
      </c>
      <c r="G1646" s="910"/>
      <c r="H1646" s="911"/>
      <c r="I1646" s="852"/>
      <c r="J1646" s="853"/>
      <c r="K1646" s="854"/>
      <c r="L1646" s="855"/>
      <c r="M1646" s="854"/>
      <c r="N1646" s="871"/>
    </row>
    <row r="1647" spans="2:23" ht="12.75" customHeight="1" x14ac:dyDescent="0.2">
      <c r="B1647" s="243"/>
      <c r="C1647" s="317"/>
      <c r="D1647" s="321"/>
      <c r="E1647" s="323" t="s">
        <v>303</v>
      </c>
      <c r="F1647" s="910" t="str">
        <f>Translations!$C$826</f>
        <v>Entrada de electricidad para producción de calor</v>
      </c>
      <c r="G1647" s="910"/>
      <c r="H1647" s="911"/>
      <c r="I1647" s="909"/>
      <c r="J1647" s="909"/>
      <c r="K1647" s="891"/>
      <c r="L1647" s="891"/>
      <c r="M1647" s="891"/>
      <c r="N1647" s="891"/>
    </row>
    <row r="1648" spans="2:23" ht="12.75" customHeight="1" x14ac:dyDescent="0.2">
      <c r="B1648" s="243"/>
      <c r="C1648" s="317"/>
      <c r="D1648" s="321"/>
      <c r="E1648" s="323" t="s">
        <v>304</v>
      </c>
      <c r="F1648" s="910" t="str">
        <f>Translations!$C$353</f>
        <v>Factor de emisión ponderado</v>
      </c>
      <c r="G1648" s="910"/>
      <c r="H1648" s="911"/>
      <c r="I1648" s="852"/>
      <c r="J1648" s="853"/>
      <c r="K1648" s="854"/>
      <c r="L1648" s="855"/>
      <c r="M1648" s="854"/>
      <c r="N1648" s="871"/>
    </row>
    <row r="1649" spans="2:23" ht="5.0999999999999996" customHeight="1" x14ac:dyDescent="0.2">
      <c r="B1649" s="243"/>
      <c r="C1649" s="317"/>
      <c r="D1649" s="321"/>
      <c r="E1649" s="318"/>
      <c r="F1649" s="318"/>
      <c r="G1649" s="318"/>
      <c r="H1649" s="318"/>
      <c r="I1649" s="318"/>
      <c r="J1649" s="318"/>
      <c r="K1649" s="318"/>
      <c r="L1649" s="318"/>
      <c r="M1649" s="318"/>
      <c r="N1649" s="319"/>
    </row>
    <row r="1650" spans="2:23" ht="12.75" customHeight="1" x14ac:dyDescent="0.2">
      <c r="B1650" s="243"/>
      <c r="C1650" s="317"/>
      <c r="D1650" s="321"/>
      <c r="E1650" s="323" t="s">
        <v>305</v>
      </c>
      <c r="F1650" s="904" t="str">
        <f>Translations!$C$257</f>
        <v>Descripción de la metodología aplicada</v>
      </c>
      <c r="G1650" s="904"/>
      <c r="H1650" s="904"/>
      <c r="I1650" s="904"/>
      <c r="J1650" s="904"/>
      <c r="K1650" s="904"/>
      <c r="L1650" s="904"/>
      <c r="M1650" s="904"/>
      <c r="N1650" s="905"/>
    </row>
    <row r="1651" spans="2:23" ht="5.0999999999999996" customHeight="1" x14ac:dyDescent="0.2">
      <c r="B1651" s="243"/>
      <c r="C1651" s="317"/>
      <c r="D1651" s="318"/>
      <c r="E1651" s="322"/>
      <c r="F1651" s="332"/>
      <c r="G1651" s="333"/>
      <c r="H1651" s="333"/>
      <c r="I1651" s="333"/>
      <c r="J1651" s="333"/>
      <c r="K1651" s="333"/>
      <c r="L1651" s="333"/>
      <c r="M1651" s="333"/>
      <c r="N1651" s="334"/>
    </row>
    <row r="1652" spans="2:23" ht="12.75" customHeight="1" x14ac:dyDescent="0.2">
      <c r="B1652" s="243"/>
      <c r="C1652" s="317"/>
      <c r="D1652" s="321"/>
      <c r="E1652" s="323"/>
      <c r="F1652" s="913" t="str">
        <f>IF(I1538&lt;&gt;"",HYPERLINK("#" &amp; Q1652,EUConst_MsgDescription),"")</f>
        <v/>
      </c>
      <c r="G1652" s="887"/>
      <c r="H1652" s="887"/>
      <c r="I1652" s="887"/>
      <c r="J1652" s="887"/>
      <c r="K1652" s="887"/>
      <c r="L1652" s="887"/>
      <c r="M1652" s="887"/>
      <c r="N1652" s="888"/>
      <c r="P1652" s="21" t="s">
        <v>170</v>
      </c>
      <c r="Q1652" s="370" t="str">
        <f>"#"&amp;ADDRESS(ROW($C$10),COLUMN($C$10))</f>
        <v>#$C$10</v>
      </c>
    </row>
    <row r="1653" spans="2:23" ht="5.0999999999999996" customHeight="1" x14ac:dyDescent="0.2">
      <c r="B1653" s="243"/>
      <c r="C1653" s="317"/>
      <c r="D1653" s="321"/>
      <c r="E1653" s="324"/>
      <c r="F1653" s="914"/>
      <c r="G1653" s="914"/>
      <c r="H1653" s="914"/>
      <c r="I1653" s="914"/>
      <c r="J1653" s="914"/>
      <c r="K1653" s="914"/>
      <c r="L1653" s="914"/>
      <c r="M1653" s="914"/>
      <c r="N1653" s="915"/>
    </row>
    <row r="1654" spans="2:23" ht="50.1" customHeight="1" x14ac:dyDescent="0.2">
      <c r="B1654" s="243"/>
      <c r="C1654" s="317"/>
      <c r="D1654" s="324"/>
      <c r="E1654" s="324"/>
      <c r="F1654" s="872"/>
      <c r="G1654" s="873"/>
      <c r="H1654" s="873"/>
      <c r="I1654" s="873"/>
      <c r="J1654" s="873"/>
      <c r="K1654" s="873"/>
      <c r="L1654" s="873"/>
      <c r="M1654" s="873"/>
      <c r="N1654" s="874"/>
    </row>
    <row r="1655" spans="2:23" ht="5.0999999999999996" customHeight="1" thickBot="1" x14ac:dyDescent="0.25">
      <c r="B1655" s="243"/>
      <c r="C1655" s="317"/>
      <c r="D1655" s="321"/>
      <c r="E1655" s="318"/>
      <c r="F1655" s="318"/>
      <c r="G1655" s="318"/>
      <c r="H1655" s="318"/>
      <c r="I1655" s="318"/>
      <c r="J1655" s="318"/>
      <c r="K1655" s="318"/>
      <c r="L1655" s="318"/>
      <c r="M1655" s="318"/>
      <c r="N1655" s="319"/>
    </row>
    <row r="1656" spans="2:23" ht="12.75" customHeight="1" x14ac:dyDescent="0.2">
      <c r="B1656" s="243"/>
      <c r="C1656" s="317"/>
      <c r="D1656" s="321"/>
      <c r="E1656" s="323"/>
      <c r="F1656" s="916" t="str">
        <f>Translations!$C$210</f>
        <v>Referencia a archivos externos (si procede)</v>
      </c>
      <c r="G1656" s="916"/>
      <c r="H1656" s="916"/>
      <c r="I1656" s="916"/>
      <c r="J1656" s="916"/>
      <c r="K1656" s="826"/>
      <c r="L1656" s="826"/>
      <c r="M1656" s="826"/>
      <c r="N1656" s="826"/>
      <c r="W1656" s="265" t="s">
        <v>163</v>
      </c>
    </row>
    <row r="1657" spans="2:23" ht="5.0999999999999996" customHeight="1" x14ac:dyDescent="0.2">
      <c r="B1657" s="243"/>
      <c r="C1657" s="317"/>
      <c r="D1657" s="321"/>
      <c r="E1657" s="318"/>
      <c r="F1657" s="318"/>
      <c r="G1657" s="318"/>
      <c r="H1657" s="318"/>
      <c r="I1657" s="318"/>
      <c r="J1657" s="318"/>
      <c r="K1657" s="318"/>
      <c r="L1657" s="318"/>
      <c r="M1657" s="318"/>
      <c r="N1657" s="319"/>
      <c r="W1657" s="252"/>
    </row>
    <row r="1658" spans="2:23" ht="12.75" customHeight="1" x14ac:dyDescent="0.2">
      <c r="B1658" s="243"/>
      <c r="C1658" s="317"/>
      <c r="D1658" s="321" t="s">
        <v>33</v>
      </c>
      <c r="E1658" s="932" t="str">
        <f>Translations!$C$258</f>
        <v>¿Se ha seguido el orden jerárquico?</v>
      </c>
      <c r="F1658" s="932"/>
      <c r="G1658" s="932"/>
      <c r="H1658" s="933"/>
      <c r="I1658" s="259"/>
      <c r="J1658" s="329" t="str">
        <f>Translations!$C$259</f>
        <v xml:space="preserve"> De no ser así, ¿cuál ha sido el motivo?</v>
      </c>
      <c r="K1658" s="852"/>
      <c r="L1658" s="853"/>
      <c r="M1658" s="853"/>
      <c r="N1658" s="867"/>
      <c r="W1658" s="257" t="b">
        <f>AND(I1658&lt;&gt;"",I1658=TRUE)</f>
        <v>0</v>
      </c>
    </row>
    <row r="1659" spans="2:23" ht="5.0999999999999996" customHeight="1" x14ac:dyDescent="0.2">
      <c r="B1659" s="243"/>
      <c r="C1659" s="317"/>
      <c r="D1659" s="318"/>
      <c r="E1659" s="467"/>
      <c r="F1659" s="467"/>
      <c r="G1659" s="467"/>
      <c r="H1659" s="467"/>
      <c r="I1659" s="467"/>
      <c r="J1659" s="467"/>
      <c r="K1659" s="467"/>
      <c r="L1659" s="467"/>
      <c r="M1659" s="467"/>
      <c r="N1659" s="468"/>
      <c r="V1659" s="253"/>
      <c r="W1659" s="252"/>
    </row>
    <row r="1660" spans="2:23" ht="12.75" customHeight="1" x14ac:dyDescent="0.2">
      <c r="B1660" s="243"/>
      <c r="C1660" s="317"/>
      <c r="D1660" s="330"/>
      <c r="E1660" s="330"/>
      <c r="F1660" s="904" t="str">
        <f>Translations!$C$264</f>
        <v>Más detalles sobre cualquier posible divergencia con respecto a la jerarquía establecida</v>
      </c>
      <c r="G1660" s="904"/>
      <c r="H1660" s="904"/>
      <c r="I1660" s="904"/>
      <c r="J1660" s="904"/>
      <c r="K1660" s="904"/>
      <c r="L1660" s="904"/>
      <c r="M1660" s="904"/>
      <c r="N1660" s="905"/>
      <c r="V1660" s="253"/>
      <c r="W1660" s="252"/>
    </row>
    <row r="1661" spans="2:23" ht="25.5" customHeight="1" thickBot="1" x14ac:dyDescent="0.25">
      <c r="B1661" s="243"/>
      <c r="C1661" s="317"/>
      <c r="D1661" s="330"/>
      <c r="E1661" s="330"/>
      <c r="F1661" s="872"/>
      <c r="G1661" s="873"/>
      <c r="H1661" s="873"/>
      <c r="I1661" s="873"/>
      <c r="J1661" s="873"/>
      <c r="K1661" s="873"/>
      <c r="L1661" s="873"/>
      <c r="M1661" s="873"/>
      <c r="N1661" s="874"/>
      <c r="V1661" s="253"/>
      <c r="W1661" s="267" t="b">
        <f>W1658</f>
        <v>0</v>
      </c>
    </row>
    <row r="1662" spans="2:23" ht="5.0999999999999996" customHeight="1" x14ac:dyDescent="0.2">
      <c r="B1662" s="243"/>
      <c r="C1662" s="317"/>
      <c r="D1662" s="321"/>
      <c r="E1662" s="318"/>
      <c r="F1662" s="318"/>
      <c r="G1662" s="318"/>
      <c r="H1662" s="318"/>
      <c r="I1662" s="318"/>
      <c r="J1662" s="318"/>
      <c r="K1662" s="318"/>
      <c r="L1662" s="318"/>
      <c r="M1662" s="318"/>
      <c r="N1662" s="319"/>
      <c r="W1662" s="253"/>
    </row>
    <row r="1663" spans="2:23" ht="5.0999999999999996" customHeight="1" x14ac:dyDescent="0.2">
      <c r="B1663" s="243"/>
      <c r="C1663" s="314"/>
      <c r="D1663" s="327"/>
      <c r="E1663" s="315"/>
      <c r="F1663" s="315"/>
      <c r="G1663" s="315"/>
      <c r="H1663" s="315"/>
      <c r="I1663" s="315"/>
      <c r="J1663" s="315"/>
      <c r="K1663" s="315"/>
      <c r="L1663" s="315"/>
      <c r="M1663" s="315"/>
      <c r="N1663" s="316"/>
    </row>
    <row r="1664" spans="2:23" ht="12.75" customHeight="1" x14ac:dyDescent="0.2">
      <c r="B1664" s="243"/>
      <c r="C1664" s="317"/>
      <c r="D1664" s="320" t="s">
        <v>322</v>
      </c>
      <c r="E1664" s="943" t="str">
        <f>Translations!$C$354</f>
        <v>Calor medible importado a la subinstalación o exportado desde la subinstalación</v>
      </c>
      <c r="F1664" s="943"/>
      <c r="G1664" s="943"/>
      <c r="H1664" s="943"/>
      <c r="I1664" s="943"/>
      <c r="J1664" s="943"/>
      <c r="K1664" s="943"/>
      <c r="L1664" s="943"/>
      <c r="M1664" s="943"/>
      <c r="N1664" s="944"/>
      <c r="S1664" s="253"/>
      <c r="T1664" s="253"/>
    </row>
    <row r="1665" spans="1:23" ht="12.75" customHeight="1" x14ac:dyDescent="0.2">
      <c r="B1665" s="243"/>
      <c r="C1665" s="317"/>
      <c r="D1665" s="321" t="s">
        <v>32</v>
      </c>
      <c r="E1665" s="906" t="str">
        <f>Translations!$C$357</f>
        <v>¿Son los flujos de calor medible pertinentes para esta subinstalación?</v>
      </c>
      <c r="F1665" s="906"/>
      <c r="G1665" s="906"/>
      <c r="H1665" s="906"/>
      <c r="I1665" s="906"/>
      <c r="J1665" s="906"/>
      <c r="K1665" s="906"/>
      <c r="L1665" s="906"/>
      <c r="M1665" s="912"/>
      <c r="N1665" s="912"/>
    </row>
    <row r="1666" spans="1:23" ht="12.75" customHeight="1" x14ac:dyDescent="0.2">
      <c r="B1666" s="243"/>
      <c r="C1666" s="317"/>
      <c r="D1666" s="321"/>
      <c r="E1666" s="318"/>
      <c r="F1666" s="318"/>
      <c r="G1666" s="318"/>
      <c r="H1666" s="318"/>
      <c r="I1666" s="318"/>
      <c r="J1666" s="847" t="str">
        <f>IF(I1538="","",IF(AND(M1665&lt;&gt;"",M1665=FALSE),HYPERLINK(Q1666,EUconst_MsgGoOn),""))</f>
        <v/>
      </c>
      <c r="K1666" s="848"/>
      <c r="L1666" s="848"/>
      <c r="M1666" s="848"/>
      <c r="N1666" s="849"/>
      <c r="P1666" s="21" t="s">
        <v>170</v>
      </c>
      <c r="Q1666" s="370" t="str">
        <f>"#"&amp;ADDRESS(ROW(D1706),COLUMN(D1706))</f>
        <v>#$D$1706</v>
      </c>
    </row>
    <row r="1667" spans="1:23" ht="5.0999999999999996" customHeight="1" x14ac:dyDescent="0.2">
      <c r="B1667" s="243"/>
      <c r="C1667" s="317"/>
      <c r="D1667" s="321"/>
      <c r="E1667" s="321"/>
      <c r="F1667" s="321"/>
      <c r="G1667" s="321"/>
      <c r="H1667" s="321"/>
      <c r="I1667" s="321"/>
      <c r="J1667" s="321"/>
      <c r="K1667" s="321"/>
      <c r="L1667" s="321"/>
      <c r="M1667" s="321"/>
      <c r="N1667" s="328"/>
      <c r="P1667" s="21"/>
    </row>
    <row r="1668" spans="1:23" ht="12.75" customHeight="1" x14ac:dyDescent="0.2">
      <c r="B1668" s="243"/>
      <c r="C1668" s="317"/>
      <c r="D1668" s="321" t="s">
        <v>33</v>
      </c>
      <c r="E1668" s="906" t="str">
        <f>Translations!$C$249</f>
        <v>Información sobre la metodología empleada</v>
      </c>
      <c r="F1668" s="906"/>
      <c r="G1668" s="906"/>
      <c r="H1668" s="906"/>
      <c r="I1668" s="906"/>
      <c r="J1668" s="906"/>
      <c r="K1668" s="906"/>
      <c r="L1668" s="906"/>
      <c r="M1668" s="906"/>
      <c r="N1668" s="907"/>
    </row>
    <row r="1669" spans="1:23" ht="25.5" customHeight="1" thickBot="1" x14ac:dyDescent="0.25">
      <c r="B1669" s="243"/>
      <c r="C1669" s="317"/>
      <c r="D1669" s="318"/>
      <c r="E1669" s="318"/>
      <c r="F1669" s="318"/>
      <c r="G1669" s="318"/>
      <c r="H1669" s="318"/>
      <c r="I1669" s="908" t="str">
        <f>Translations!$C$254</f>
        <v>Fuente de datos</v>
      </c>
      <c r="J1669" s="908"/>
      <c r="K1669" s="908" t="str">
        <f>Translations!$C$255</f>
        <v>Otra fuente de datos (si procede)</v>
      </c>
      <c r="L1669" s="908"/>
      <c r="M1669" s="908" t="str">
        <f>Translations!$C$255</f>
        <v>Otra fuente de datos (si procede)</v>
      </c>
      <c r="N1669" s="908"/>
      <c r="W1669" s="244" t="s">
        <v>163</v>
      </c>
    </row>
    <row r="1670" spans="1:23" ht="12.75" customHeight="1" x14ac:dyDescent="0.2">
      <c r="B1670" s="243"/>
      <c r="C1670" s="317"/>
      <c r="D1670" s="321"/>
      <c r="E1670" s="323" t="s">
        <v>302</v>
      </c>
      <c r="F1670" s="893" t="str">
        <f>Translations!$C$359</f>
        <v>Calor medible importado</v>
      </c>
      <c r="G1670" s="893"/>
      <c r="H1670" s="894"/>
      <c r="I1670" s="884"/>
      <c r="J1670" s="885"/>
      <c r="K1670" s="879"/>
      <c r="L1670" s="883"/>
      <c r="M1670" s="879"/>
      <c r="N1670" s="880"/>
      <c r="W1670" s="250" t="b">
        <f>AND(M1665&lt;&gt;"",M1665=FALSE)</f>
        <v>0</v>
      </c>
    </row>
    <row r="1671" spans="1:23" ht="12.75" customHeight="1" x14ac:dyDescent="0.2">
      <c r="B1671" s="243"/>
      <c r="C1671" s="317"/>
      <c r="D1671" s="321"/>
      <c r="E1671" s="323" t="s">
        <v>303</v>
      </c>
      <c r="F1671" s="895" t="str">
        <f>Translations!$C$360</f>
        <v>Calor medible procedente de pasta de papel</v>
      </c>
      <c r="G1671" s="895"/>
      <c r="H1671" s="896"/>
      <c r="I1671" s="897"/>
      <c r="J1671" s="898"/>
      <c r="K1671" s="899"/>
      <c r="L1671" s="900"/>
      <c r="M1671" s="899"/>
      <c r="N1671" s="901"/>
      <c r="W1671" s="251" t="b">
        <f>W1670</f>
        <v>0</v>
      </c>
    </row>
    <row r="1672" spans="1:23" ht="12.75" customHeight="1" x14ac:dyDescent="0.2">
      <c r="B1672" s="243"/>
      <c r="C1672" s="317"/>
      <c r="D1672" s="321"/>
      <c r="E1672" s="323" t="s">
        <v>304</v>
      </c>
      <c r="F1672" s="895" t="str">
        <f>Translations!$C$361</f>
        <v>Calor medible procedente de ácido nítrico</v>
      </c>
      <c r="G1672" s="895"/>
      <c r="H1672" s="896"/>
      <c r="I1672" s="897"/>
      <c r="J1672" s="898"/>
      <c r="K1672" s="899"/>
      <c r="L1672" s="900"/>
      <c r="M1672" s="899"/>
      <c r="N1672" s="901"/>
      <c r="W1672" s="251" t="b">
        <f>W1671</f>
        <v>0</v>
      </c>
    </row>
    <row r="1673" spans="1:23" ht="12.75" customHeight="1" x14ac:dyDescent="0.2">
      <c r="B1673" s="243"/>
      <c r="C1673" s="317"/>
      <c r="D1673" s="321"/>
      <c r="E1673" s="323" t="s">
        <v>305</v>
      </c>
      <c r="F1673" s="902" t="str">
        <f>Translations!$C$362</f>
        <v>Calor medible exportado</v>
      </c>
      <c r="G1673" s="902"/>
      <c r="H1673" s="903"/>
      <c r="I1673" s="860"/>
      <c r="J1673" s="861"/>
      <c r="K1673" s="862"/>
      <c r="L1673" s="863"/>
      <c r="M1673" s="862"/>
      <c r="N1673" s="864"/>
      <c r="W1673" s="251" t="b">
        <f>W1672</f>
        <v>0</v>
      </c>
    </row>
    <row r="1674" spans="1:23" ht="12.75" customHeight="1" x14ac:dyDescent="0.2">
      <c r="B1674" s="243"/>
      <c r="C1674" s="317"/>
      <c r="D1674" s="321"/>
      <c r="E1674" s="323" t="s">
        <v>306</v>
      </c>
      <c r="F1674" s="910" t="str">
        <f>Translations!$C$274</f>
        <v>Flujos de calor medible neto</v>
      </c>
      <c r="G1674" s="910"/>
      <c r="H1674" s="911"/>
      <c r="I1674" s="852"/>
      <c r="J1674" s="853"/>
      <c r="K1674" s="854"/>
      <c r="L1674" s="855"/>
      <c r="M1674" s="854"/>
      <c r="N1674" s="871"/>
      <c r="W1674" s="251" t="b">
        <f>W1673</f>
        <v>0</v>
      </c>
    </row>
    <row r="1675" spans="1:23" ht="5.0999999999999996" customHeight="1" x14ac:dyDescent="0.2">
      <c r="B1675" s="243"/>
      <c r="C1675" s="317"/>
      <c r="D1675" s="321"/>
      <c r="E1675" s="318"/>
      <c r="F1675" s="318"/>
      <c r="G1675" s="318"/>
      <c r="H1675" s="318"/>
      <c r="I1675" s="318"/>
      <c r="J1675" s="318"/>
      <c r="K1675" s="318"/>
      <c r="L1675" s="318"/>
      <c r="M1675" s="318"/>
      <c r="N1675" s="319"/>
      <c r="W1675" s="252"/>
    </row>
    <row r="1676" spans="1:23" ht="12.75" customHeight="1" x14ac:dyDescent="0.2">
      <c r="B1676" s="243"/>
      <c r="C1676" s="317"/>
      <c r="D1676" s="321"/>
      <c r="E1676" s="323" t="s">
        <v>306</v>
      </c>
      <c r="F1676" s="904" t="str">
        <f>Translations!$C$257</f>
        <v>Descripción de la metodología aplicada</v>
      </c>
      <c r="G1676" s="904"/>
      <c r="H1676" s="904"/>
      <c r="I1676" s="904"/>
      <c r="J1676" s="904"/>
      <c r="K1676" s="904"/>
      <c r="L1676" s="904"/>
      <c r="M1676" s="904"/>
      <c r="N1676" s="905"/>
      <c r="W1676" s="252"/>
    </row>
    <row r="1677" spans="1:23" ht="5.0999999999999996" customHeight="1" x14ac:dyDescent="0.2">
      <c r="B1677" s="243"/>
      <c r="C1677" s="317"/>
      <c r="D1677" s="318"/>
      <c r="E1677" s="322"/>
      <c r="F1677" s="212"/>
      <c r="G1677" s="470"/>
      <c r="H1677" s="470"/>
      <c r="I1677" s="470"/>
      <c r="J1677" s="470"/>
      <c r="K1677" s="470"/>
      <c r="L1677" s="470"/>
      <c r="M1677" s="470"/>
      <c r="N1677" s="471"/>
      <c r="W1677" s="252"/>
    </row>
    <row r="1678" spans="1:23" ht="12.75" customHeight="1" x14ac:dyDescent="0.2">
      <c r="B1678" s="243"/>
      <c r="C1678" s="317"/>
      <c r="D1678" s="321"/>
      <c r="E1678" s="323"/>
      <c r="F1678" s="913" t="str">
        <f>IF(I1538&lt;&gt;"",HYPERLINK("#" &amp; Q1678,EUConst_MsgDescription),"")</f>
        <v/>
      </c>
      <c r="G1678" s="887"/>
      <c r="H1678" s="887"/>
      <c r="I1678" s="887"/>
      <c r="J1678" s="887"/>
      <c r="K1678" s="887"/>
      <c r="L1678" s="887"/>
      <c r="M1678" s="887"/>
      <c r="N1678" s="888"/>
      <c r="P1678" s="21" t="s">
        <v>170</v>
      </c>
      <c r="Q1678" s="370" t="str">
        <f>"#"&amp;ADDRESS(ROW($C$10),COLUMN($C$10))</f>
        <v>#$C$10</v>
      </c>
      <c r="W1678" s="252"/>
    </row>
    <row r="1679" spans="1:23" ht="5.0999999999999996" customHeight="1" x14ac:dyDescent="0.2">
      <c r="C1679" s="317"/>
      <c r="D1679" s="321"/>
      <c r="E1679" s="324"/>
      <c r="F1679" s="914"/>
      <c r="G1679" s="914"/>
      <c r="H1679" s="914"/>
      <c r="I1679" s="914"/>
      <c r="J1679" s="914"/>
      <c r="K1679" s="914"/>
      <c r="L1679" s="914"/>
      <c r="M1679" s="914"/>
      <c r="N1679" s="915"/>
      <c r="W1679" s="252"/>
    </row>
    <row r="1680" spans="1:23" s="248" customFormat="1" ht="50.1" customHeight="1" x14ac:dyDescent="0.2">
      <c r="A1680" s="253"/>
      <c r="B1680" s="11"/>
      <c r="C1680" s="317"/>
      <c r="D1680" s="324"/>
      <c r="E1680" s="324"/>
      <c r="F1680" s="872"/>
      <c r="G1680" s="873"/>
      <c r="H1680" s="873"/>
      <c r="I1680" s="873"/>
      <c r="J1680" s="873"/>
      <c r="K1680" s="873"/>
      <c r="L1680" s="873"/>
      <c r="M1680" s="873"/>
      <c r="N1680" s="874"/>
      <c r="O1680" s="35"/>
      <c r="P1680" s="253"/>
      <c r="Q1680" s="253"/>
      <c r="R1680" s="253"/>
      <c r="S1680" s="244"/>
      <c r="T1680" s="244"/>
      <c r="U1680" s="253"/>
      <c r="V1680" s="253"/>
      <c r="W1680" s="254" t="b">
        <f>W1674</f>
        <v>0</v>
      </c>
    </row>
    <row r="1681" spans="1:23" ht="5.0999999999999996" customHeight="1" x14ac:dyDescent="0.2">
      <c r="C1681" s="317"/>
      <c r="D1681" s="321"/>
      <c r="E1681" s="318"/>
      <c r="F1681" s="318"/>
      <c r="G1681" s="318"/>
      <c r="H1681" s="318"/>
      <c r="I1681" s="318"/>
      <c r="J1681" s="318"/>
      <c r="K1681" s="318"/>
      <c r="L1681" s="318"/>
      <c r="M1681" s="318"/>
      <c r="N1681" s="319"/>
      <c r="W1681" s="252"/>
    </row>
    <row r="1682" spans="1:23" ht="12.75" customHeight="1" x14ac:dyDescent="0.2">
      <c r="C1682" s="317"/>
      <c r="D1682" s="321"/>
      <c r="E1682" s="323"/>
      <c r="F1682" s="916" t="str">
        <f>Translations!$C$210</f>
        <v>Referencia a archivos externos (si procede)</v>
      </c>
      <c r="G1682" s="916"/>
      <c r="H1682" s="916"/>
      <c r="I1682" s="916"/>
      <c r="J1682" s="916"/>
      <c r="K1682" s="826"/>
      <c r="L1682" s="826"/>
      <c r="M1682" s="826"/>
      <c r="N1682" s="826"/>
      <c r="W1682" s="254" t="b">
        <f>W1680</f>
        <v>0</v>
      </c>
    </row>
    <row r="1683" spans="1:23" ht="5.0999999999999996" customHeight="1" x14ac:dyDescent="0.2">
      <c r="C1683" s="317"/>
      <c r="D1683" s="321"/>
      <c r="E1683" s="318"/>
      <c r="F1683" s="318"/>
      <c r="G1683" s="318"/>
      <c r="H1683" s="318"/>
      <c r="I1683" s="318"/>
      <c r="J1683" s="318"/>
      <c r="K1683" s="318"/>
      <c r="L1683" s="318"/>
      <c r="M1683" s="318"/>
      <c r="N1683" s="319"/>
      <c r="V1683" s="253"/>
      <c r="W1683" s="252"/>
    </row>
    <row r="1684" spans="1:23" ht="12.75" customHeight="1" x14ac:dyDescent="0.2">
      <c r="C1684" s="317"/>
      <c r="D1684" s="321" t="s">
        <v>34</v>
      </c>
      <c r="E1684" s="932" t="str">
        <f>Translations!$C$258</f>
        <v>¿Se ha seguido el orden jerárquico?</v>
      </c>
      <c r="F1684" s="932"/>
      <c r="G1684" s="932"/>
      <c r="H1684" s="933"/>
      <c r="I1684" s="259"/>
      <c r="J1684" s="329" t="str">
        <f>Translations!$C$259</f>
        <v xml:space="preserve"> De no ser así, ¿cuál ha sido el motivo?</v>
      </c>
      <c r="K1684" s="852"/>
      <c r="L1684" s="853"/>
      <c r="M1684" s="853"/>
      <c r="N1684" s="867"/>
      <c r="V1684" s="256" t="b">
        <f>W1682</f>
        <v>0</v>
      </c>
      <c r="W1684" s="257" t="b">
        <f>OR(W1680,AND(I1684&lt;&gt;"",I1684=TRUE))</f>
        <v>0</v>
      </c>
    </row>
    <row r="1685" spans="1:23" ht="5.0999999999999996" customHeight="1" x14ac:dyDescent="0.2">
      <c r="C1685" s="317"/>
      <c r="D1685" s="318"/>
      <c r="E1685" s="467"/>
      <c r="F1685" s="467"/>
      <c r="G1685" s="467"/>
      <c r="H1685" s="467"/>
      <c r="I1685" s="467"/>
      <c r="J1685" s="467"/>
      <c r="K1685" s="467"/>
      <c r="L1685" s="467"/>
      <c r="M1685" s="467"/>
      <c r="N1685" s="468"/>
      <c r="V1685" s="253"/>
      <c r="W1685" s="252"/>
    </row>
    <row r="1686" spans="1:23" ht="12.75" customHeight="1" x14ac:dyDescent="0.2">
      <c r="C1686" s="317"/>
      <c r="D1686" s="330"/>
      <c r="E1686" s="330"/>
      <c r="F1686" s="904" t="str">
        <f>Translations!$C$264</f>
        <v>Más detalles sobre cualquier posible divergencia con respecto a la jerarquía establecida</v>
      </c>
      <c r="G1686" s="904"/>
      <c r="H1686" s="904"/>
      <c r="I1686" s="904"/>
      <c r="J1686" s="904"/>
      <c r="K1686" s="904"/>
      <c r="L1686" s="904"/>
      <c r="M1686" s="904"/>
      <c r="N1686" s="905"/>
      <c r="V1686" s="253"/>
      <c r="W1686" s="252"/>
    </row>
    <row r="1687" spans="1:23" ht="25.5" customHeight="1" x14ac:dyDescent="0.2">
      <c r="C1687" s="317"/>
      <c r="D1687" s="330"/>
      <c r="E1687" s="330"/>
      <c r="F1687" s="872"/>
      <c r="G1687" s="873"/>
      <c r="H1687" s="873"/>
      <c r="I1687" s="873"/>
      <c r="J1687" s="873"/>
      <c r="K1687" s="873"/>
      <c r="L1687" s="873"/>
      <c r="M1687" s="873"/>
      <c r="N1687" s="874"/>
      <c r="V1687" s="253"/>
      <c r="W1687" s="254" t="b">
        <f>W1684</f>
        <v>0</v>
      </c>
    </row>
    <row r="1688" spans="1:23" ht="5.0999999999999996" customHeight="1" x14ac:dyDescent="0.2">
      <c r="C1688" s="317"/>
      <c r="D1688" s="318"/>
      <c r="E1688" s="467"/>
      <c r="F1688" s="467"/>
      <c r="G1688" s="467"/>
      <c r="H1688" s="467"/>
      <c r="I1688" s="467"/>
      <c r="J1688" s="467"/>
      <c r="K1688" s="467"/>
      <c r="L1688" s="467"/>
      <c r="M1688" s="467"/>
      <c r="N1688" s="468"/>
      <c r="V1688" s="253"/>
      <c r="W1688" s="252"/>
    </row>
    <row r="1689" spans="1:23" ht="12.75" customHeight="1" x14ac:dyDescent="0.2">
      <c r="C1689" s="317"/>
      <c r="D1689" s="321" t="s">
        <v>35</v>
      </c>
      <c r="E1689" s="906" t="str">
        <f>Translations!$C$363</f>
        <v>Descripción de la metodología empleada para determinar los factores de emisiones atribuibles pertinentes de conformidad con el anexo VII, secciones 10.1.2 y 10.1.3, de las FAR.</v>
      </c>
      <c r="F1689" s="906"/>
      <c r="G1689" s="906"/>
      <c r="H1689" s="906"/>
      <c r="I1689" s="906"/>
      <c r="J1689" s="906"/>
      <c r="K1689" s="906"/>
      <c r="L1689" s="906"/>
      <c r="M1689" s="906"/>
      <c r="N1689" s="907"/>
      <c r="V1689" s="253"/>
      <c r="W1689" s="252"/>
    </row>
    <row r="1690" spans="1:23" ht="5.0999999999999996" customHeight="1" x14ac:dyDescent="0.2">
      <c r="C1690" s="317"/>
      <c r="D1690" s="318"/>
      <c r="E1690" s="322"/>
      <c r="F1690" s="212"/>
      <c r="G1690" s="470"/>
      <c r="H1690" s="470"/>
      <c r="I1690" s="470"/>
      <c r="J1690" s="470"/>
      <c r="K1690" s="470"/>
      <c r="L1690" s="470"/>
      <c r="M1690" s="470"/>
      <c r="N1690" s="471"/>
      <c r="W1690" s="252"/>
    </row>
    <row r="1691" spans="1:23" ht="12.75" customHeight="1" x14ac:dyDescent="0.2">
      <c r="C1691" s="317"/>
      <c r="D1691" s="321"/>
      <c r="E1691" s="323"/>
      <c r="F1691" s="913" t="str">
        <f>IF(I1538&lt;&gt;"",HYPERLINK("#" &amp; Q1691,EUConst_MsgDescription),"")</f>
        <v/>
      </c>
      <c r="G1691" s="887"/>
      <c r="H1691" s="887"/>
      <c r="I1691" s="887"/>
      <c r="J1691" s="887"/>
      <c r="K1691" s="887"/>
      <c r="L1691" s="887"/>
      <c r="M1691" s="887"/>
      <c r="N1691" s="888"/>
      <c r="P1691" s="21" t="s">
        <v>170</v>
      </c>
      <c r="Q1691" s="370" t="str">
        <f>"#"&amp;ADDRESS(ROW($C$10),COLUMN($C$10))</f>
        <v>#$C$10</v>
      </c>
      <c r="W1691" s="252"/>
    </row>
    <row r="1692" spans="1:23" ht="5.0999999999999996" customHeight="1" x14ac:dyDescent="0.2">
      <c r="C1692" s="317"/>
      <c r="D1692" s="321"/>
      <c r="E1692" s="324"/>
      <c r="F1692" s="914"/>
      <c r="G1692" s="914"/>
      <c r="H1692" s="914"/>
      <c r="I1692" s="914"/>
      <c r="J1692" s="914"/>
      <c r="K1692" s="914"/>
      <c r="L1692" s="914"/>
      <c r="M1692" s="914"/>
      <c r="N1692" s="915"/>
      <c r="W1692" s="252"/>
    </row>
    <row r="1693" spans="1:23" s="248" customFormat="1" ht="50.1" customHeight="1" x14ac:dyDescent="0.2">
      <c r="A1693" s="253"/>
      <c r="B1693" s="11"/>
      <c r="C1693" s="317"/>
      <c r="D1693" s="330"/>
      <c r="E1693" s="331"/>
      <c r="F1693" s="872"/>
      <c r="G1693" s="873"/>
      <c r="H1693" s="873"/>
      <c r="I1693" s="873"/>
      <c r="J1693" s="873"/>
      <c r="K1693" s="873"/>
      <c r="L1693" s="873"/>
      <c r="M1693" s="873"/>
      <c r="N1693" s="874"/>
      <c r="O1693" s="35"/>
      <c r="P1693" s="268"/>
      <c r="Q1693" s="244"/>
      <c r="R1693" s="253"/>
      <c r="S1693" s="244"/>
      <c r="T1693" s="244"/>
      <c r="U1693" s="253"/>
      <c r="V1693" s="253"/>
      <c r="W1693" s="254" t="b">
        <f>W1682</f>
        <v>0</v>
      </c>
    </row>
    <row r="1694" spans="1:23" ht="5.0999999999999996" customHeight="1" x14ac:dyDescent="0.2">
      <c r="C1694" s="317"/>
      <c r="D1694" s="321"/>
      <c r="E1694" s="318"/>
      <c r="F1694" s="318"/>
      <c r="G1694" s="318"/>
      <c r="H1694" s="318"/>
      <c r="I1694" s="318"/>
      <c r="J1694" s="318"/>
      <c r="K1694" s="318"/>
      <c r="L1694" s="318"/>
      <c r="M1694" s="318"/>
      <c r="N1694" s="319"/>
      <c r="W1694" s="252"/>
    </row>
    <row r="1695" spans="1:23" ht="12.75" customHeight="1" x14ac:dyDescent="0.2">
      <c r="C1695" s="317"/>
      <c r="D1695" s="321"/>
      <c r="E1695" s="323"/>
      <c r="F1695" s="916" t="str">
        <f>Translations!$C$210</f>
        <v>Referencia a archivos externos (si procede)</v>
      </c>
      <c r="G1695" s="916"/>
      <c r="H1695" s="916"/>
      <c r="I1695" s="916"/>
      <c r="J1695" s="916"/>
      <c r="K1695" s="826"/>
      <c r="L1695" s="826"/>
      <c r="M1695" s="826"/>
      <c r="N1695" s="826"/>
      <c r="W1695" s="254" t="b">
        <f>W1693</f>
        <v>0</v>
      </c>
    </row>
    <row r="1696" spans="1:23" ht="5.0999999999999996" customHeight="1" x14ac:dyDescent="0.2">
      <c r="C1696" s="317"/>
      <c r="D1696" s="318"/>
      <c r="E1696" s="467"/>
      <c r="F1696" s="467"/>
      <c r="G1696" s="467"/>
      <c r="H1696" s="467"/>
      <c r="I1696" s="467"/>
      <c r="J1696" s="467"/>
      <c r="K1696" s="467"/>
      <c r="L1696" s="467"/>
      <c r="M1696" s="467"/>
      <c r="N1696" s="468"/>
      <c r="R1696" s="253"/>
      <c r="V1696" s="253"/>
      <c r="W1696" s="252"/>
    </row>
    <row r="1697" spans="2:23" ht="12.75" customHeight="1" x14ac:dyDescent="0.2">
      <c r="C1697" s="317"/>
      <c r="D1697" s="321" t="s">
        <v>36</v>
      </c>
      <c r="E1697" s="906" t="str">
        <f>Translations!$C$366</f>
        <v>¿Son pertinentes los flujos de calor medible importados desde subinstalaciones productoras de pasta de papel?</v>
      </c>
      <c r="F1697" s="906"/>
      <c r="G1697" s="906"/>
      <c r="H1697" s="906"/>
      <c r="I1697" s="906"/>
      <c r="J1697" s="906"/>
      <c r="K1697" s="906"/>
      <c r="L1697" s="906"/>
      <c r="M1697" s="912"/>
      <c r="N1697" s="912"/>
      <c r="R1697" s="253"/>
      <c r="V1697" s="253"/>
      <c r="W1697" s="254" t="b">
        <f>W1695</f>
        <v>0</v>
      </c>
    </row>
    <row r="1698" spans="2:23" ht="5.0999999999999996" customHeight="1" x14ac:dyDescent="0.2">
      <c r="C1698" s="317"/>
      <c r="D1698" s="318"/>
      <c r="E1698" s="467"/>
      <c r="F1698" s="467"/>
      <c r="G1698" s="467"/>
      <c r="H1698" s="467"/>
      <c r="I1698" s="467"/>
      <c r="J1698" s="467"/>
      <c r="K1698" s="467"/>
      <c r="L1698" s="467"/>
      <c r="M1698" s="467"/>
      <c r="N1698" s="468"/>
      <c r="R1698" s="253"/>
      <c r="V1698" s="253"/>
      <c r="W1698" s="252"/>
    </row>
    <row r="1699" spans="2:23" ht="12.75" customHeight="1" x14ac:dyDescent="0.2">
      <c r="C1699" s="317"/>
      <c r="D1699" s="318"/>
      <c r="E1699" s="318"/>
      <c r="F1699" s="904" t="str">
        <f>Translations!$C$257</f>
        <v>Descripción de la metodología aplicada</v>
      </c>
      <c r="G1699" s="904"/>
      <c r="H1699" s="904"/>
      <c r="I1699" s="904"/>
      <c r="J1699" s="904"/>
      <c r="K1699" s="904"/>
      <c r="L1699" s="904"/>
      <c r="M1699" s="904"/>
      <c r="N1699" s="905"/>
      <c r="R1699" s="253"/>
      <c r="V1699" s="253"/>
      <c r="W1699" s="252"/>
    </row>
    <row r="1700" spans="2:23" ht="5.0999999999999996" customHeight="1" x14ac:dyDescent="0.2">
      <c r="C1700" s="317"/>
      <c r="D1700" s="318"/>
      <c r="E1700" s="467"/>
      <c r="F1700" s="467"/>
      <c r="G1700" s="467"/>
      <c r="H1700" s="467"/>
      <c r="I1700" s="467"/>
      <c r="J1700" s="467"/>
      <c r="K1700" s="467"/>
      <c r="L1700" s="467"/>
      <c r="M1700" s="467"/>
      <c r="N1700" s="468"/>
      <c r="R1700" s="253"/>
      <c r="V1700" s="253"/>
      <c r="W1700" s="252"/>
    </row>
    <row r="1701" spans="2:23" ht="12.75" customHeight="1" x14ac:dyDescent="0.2">
      <c r="C1701" s="317"/>
      <c r="D1701" s="321"/>
      <c r="E1701" s="323"/>
      <c r="F1701" s="913" t="str">
        <f>IF(I1538&lt;&gt;"",HYPERLINK("#" &amp; Q1701,EUConst_MsgDescription),"")</f>
        <v/>
      </c>
      <c r="G1701" s="887"/>
      <c r="H1701" s="887"/>
      <c r="I1701" s="887"/>
      <c r="J1701" s="887"/>
      <c r="K1701" s="887"/>
      <c r="L1701" s="887"/>
      <c r="M1701" s="887"/>
      <c r="N1701" s="888"/>
      <c r="P1701" s="21" t="s">
        <v>170</v>
      </c>
      <c r="Q1701" s="370" t="str">
        <f>"#"&amp;ADDRESS(ROW($C$10),COLUMN($C$10))</f>
        <v>#$C$10</v>
      </c>
      <c r="W1701" s="252"/>
    </row>
    <row r="1702" spans="2:23" ht="5.0999999999999996" customHeight="1" x14ac:dyDescent="0.2">
      <c r="C1702" s="317"/>
      <c r="D1702" s="321"/>
      <c r="E1702" s="324"/>
      <c r="F1702" s="914"/>
      <c r="G1702" s="914"/>
      <c r="H1702" s="914"/>
      <c r="I1702" s="914"/>
      <c r="J1702" s="914"/>
      <c r="K1702" s="914"/>
      <c r="L1702" s="914"/>
      <c r="M1702" s="914"/>
      <c r="N1702" s="915"/>
      <c r="W1702" s="252"/>
    </row>
    <row r="1703" spans="2:23" ht="50.1" customHeight="1" thickBot="1" x14ac:dyDescent="0.25">
      <c r="C1703" s="317"/>
      <c r="D1703" s="318"/>
      <c r="E1703" s="318"/>
      <c r="F1703" s="872"/>
      <c r="G1703" s="873"/>
      <c r="H1703" s="873"/>
      <c r="I1703" s="873"/>
      <c r="J1703" s="873"/>
      <c r="K1703" s="873"/>
      <c r="L1703" s="873"/>
      <c r="M1703" s="873"/>
      <c r="N1703" s="874"/>
      <c r="R1703" s="253"/>
      <c r="V1703" s="253"/>
      <c r="W1703" s="269" t="b">
        <f>OR(W1697,AND(M1697&lt;&gt;"",M1697=FALSE))</f>
        <v>0</v>
      </c>
    </row>
    <row r="1704" spans="2:23" ht="5.0999999999999996" customHeight="1" x14ac:dyDescent="0.2">
      <c r="C1704" s="317"/>
      <c r="D1704" s="321"/>
      <c r="E1704" s="318"/>
      <c r="F1704" s="318"/>
      <c r="G1704" s="318"/>
      <c r="H1704" s="318"/>
      <c r="I1704" s="318"/>
      <c r="J1704" s="318"/>
      <c r="K1704" s="318"/>
      <c r="L1704" s="318"/>
      <c r="M1704" s="318"/>
      <c r="N1704" s="319"/>
    </row>
    <row r="1705" spans="2:23" ht="5.0999999999999996" customHeight="1" x14ac:dyDescent="0.2">
      <c r="B1705" s="243"/>
      <c r="C1705" s="314"/>
      <c r="D1705" s="327"/>
      <c r="E1705" s="315"/>
      <c r="F1705" s="315"/>
      <c r="G1705" s="315"/>
      <c r="H1705" s="315"/>
      <c r="I1705" s="315"/>
      <c r="J1705" s="315"/>
      <c r="K1705" s="315"/>
      <c r="L1705" s="315"/>
      <c r="M1705" s="315"/>
      <c r="N1705" s="316"/>
    </row>
    <row r="1706" spans="2:23" ht="12.75" customHeight="1" x14ac:dyDescent="0.2">
      <c r="B1706" s="243"/>
      <c r="C1706" s="317"/>
      <c r="D1706" s="320" t="s">
        <v>323</v>
      </c>
      <c r="E1706" s="943" t="str">
        <f>Translations!$C$367</f>
        <v>Balance de gases residuales para esta subinstalación</v>
      </c>
      <c r="F1706" s="943"/>
      <c r="G1706" s="943"/>
      <c r="H1706" s="943"/>
      <c r="I1706" s="943"/>
      <c r="J1706" s="943"/>
      <c r="K1706" s="943"/>
      <c r="L1706" s="943"/>
      <c r="M1706" s="943"/>
      <c r="N1706" s="944"/>
    </row>
    <row r="1707" spans="2:23" ht="12.75" customHeight="1" x14ac:dyDescent="0.2">
      <c r="B1707" s="243"/>
      <c r="C1707" s="317"/>
      <c r="D1707" s="321" t="s">
        <v>32</v>
      </c>
      <c r="E1707" s="906" t="str">
        <f>Translations!$C$370</f>
        <v>¿Son pertinentes los gases residuales para esta subinstalación?</v>
      </c>
      <c r="F1707" s="906"/>
      <c r="G1707" s="906"/>
      <c r="H1707" s="906"/>
      <c r="I1707" s="906"/>
      <c r="J1707" s="906"/>
      <c r="K1707" s="906"/>
      <c r="L1707" s="906"/>
      <c r="M1707" s="912"/>
      <c r="N1707" s="912"/>
    </row>
    <row r="1708" spans="2:23" ht="12.75" customHeight="1" x14ac:dyDescent="0.2">
      <c r="B1708" s="243"/>
      <c r="C1708" s="317"/>
      <c r="D1708" s="321"/>
      <c r="E1708" s="318"/>
      <c r="F1708" s="318"/>
      <c r="G1708" s="318"/>
      <c r="H1708" s="318"/>
      <c r="I1708" s="318"/>
      <c r="J1708" s="847" t="str">
        <f>IF(I1538="","",IF(AND(M1707&lt;&gt;"",M1707=FALSE),HYPERLINK(Q1708,EUconst_MsgGoOn),""))</f>
        <v/>
      </c>
      <c r="K1708" s="848"/>
      <c r="L1708" s="848"/>
      <c r="M1708" s="848"/>
      <c r="N1708" s="849"/>
      <c r="P1708" s="21" t="s">
        <v>170</v>
      </c>
      <c r="Q1708" s="370" t="str">
        <f>"#JUMP_F"&amp;P1538+1</f>
        <v>#JUMP_F2</v>
      </c>
    </row>
    <row r="1709" spans="2:23" ht="5.0999999999999996" customHeight="1" x14ac:dyDescent="0.2">
      <c r="B1709" s="243"/>
      <c r="C1709" s="317"/>
      <c r="D1709" s="321"/>
      <c r="E1709" s="318"/>
      <c r="F1709" s="318"/>
      <c r="G1709" s="318"/>
      <c r="H1709" s="318"/>
      <c r="I1709" s="318"/>
      <c r="J1709" s="318"/>
      <c r="K1709" s="318"/>
      <c r="L1709" s="318"/>
      <c r="M1709" s="318"/>
      <c r="N1709" s="319"/>
    </row>
    <row r="1710" spans="2:23" ht="12.75" customHeight="1" x14ac:dyDescent="0.2">
      <c r="B1710" s="243"/>
      <c r="C1710" s="317"/>
      <c r="D1710" s="321" t="s">
        <v>33</v>
      </c>
      <c r="E1710" s="906" t="str">
        <f>Translations!$C$249</f>
        <v>Información sobre la metodología empleada</v>
      </c>
      <c r="F1710" s="906"/>
      <c r="G1710" s="906"/>
      <c r="H1710" s="906"/>
      <c r="I1710" s="906"/>
      <c r="J1710" s="906"/>
      <c r="K1710" s="906"/>
      <c r="L1710" s="906"/>
      <c r="M1710" s="906"/>
      <c r="N1710" s="907"/>
    </row>
    <row r="1711" spans="2:23" ht="25.5" customHeight="1" thickBot="1" x14ac:dyDescent="0.25">
      <c r="B1711" s="243"/>
      <c r="C1711" s="317"/>
      <c r="D1711" s="318"/>
      <c r="E1711" s="318"/>
      <c r="F1711" s="335"/>
      <c r="G1711" s="318"/>
      <c r="H1711" s="318"/>
      <c r="I1711" s="908" t="str">
        <f>Translations!$C$254</f>
        <v>Fuente de datos</v>
      </c>
      <c r="J1711" s="908"/>
      <c r="K1711" s="908" t="str">
        <f>Translations!$C$255</f>
        <v>Otra fuente de datos (si procede)</v>
      </c>
      <c r="L1711" s="908"/>
      <c r="M1711" s="908" t="str">
        <f>Translations!$C$255</f>
        <v>Otra fuente de datos (si procede)</v>
      </c>
      <c r="N1711" s="908"/>
      <c r="W1711" s="244" t="s">
        <v>163</v>
      </c>
    </row>
    <row r="1712" spans="2:23" ht="12.75" customHeight="1" x14ac:dyDescent="0.2">
      <c r="B1712" s="243"/>
      <c r="C1712" s="317"/>
      <c r="D1712" s="321"/>
      <c r="E1712" s="323" t="s">
        <v>302</v>
      </c>
      <c r="F1712" s="893" t="str">
        <f>Translations!$C$374</f>
        <v>Gases residuales producidos</v>
      </c>
      <c r="G1712" s="893"/>
      <c r="H1712" s="894"/>
      <c r="I1712" s="884"/>
      <c r="J1712" s="885"/>
      <c r="K1712" s="879"/>
      <c r="L1712" s="883"/>
      <c r="M1712" s="879"/>
      <c r="N1712" s="880"/>
      <c r="W1712" s="250" t="b">
        <f>AND(M1707&lt;&gt;"",M1707=FALSE)</f>
        <v>0</v>
      </c>
    </row>
    <row r="1713" spans="2:23" ht="12.75" customHeight="1" x14ac:dyDescent="0.2">
      <c r="B1713" s="243"/>
      <c r="C1713" s="317"/>
      <c r="D1713" s="321"/>
      <c r="E1713" s="323" t="s">
        <v>303</v>
      </c>
      <c r="F1713" s="895" t="str">
        <f>Translations!$C$256</f>
        <v>Contenido energético</v>
      </c>
      <c r="G1713" s="895"/>
      <c r="H1713" s="896"/>
      <c r="I1713" s="897"/>
      <c r="J1713" s="898"/>
      <c r="K1713" s="899"/>
      <c r="L1713" s="900"/>
      <c r="M1713" s="899"/>
      <c r="N1713" s="901"/>
      <c r="W1713" s="251" t="b">
        <f>W1712</f>
        <v>0</v>
      </c>
    </row>
    <row r="1714" spans="2:23" ht="12.75" customHeight="1" x14ac:dyDescent="0.2">
      <c r="B1714" s="243"/>
      <c r="C1714" s="317"/>
      <c r="D1714" s="321"/>
      <c r="E1714" s="323" t="s">
        <v>304</v>
      </c>
      <c r="F1714" s="902" t="str">
        <f>Translations!$C$375</f>
        <v>Factor de emisión</v>
      </c>
      <c r="G1714" s="902"/>
      <c r="H1714" s="903"/>
      <c r="I1714" s="860"/>
      <c r="J1714" s="861"/>
      <c r="K1714" s="862"/>
      <c r="L1714" s="863"/>
      <c r="M1714" s="862"/>
      <c r="N1714" s="864"/>
      <c r="W1714" s="251" t="b">
        <f>W1713</f>
        <v>0</v>
      </c>
    </row>
    <row r="1715" spans="2:23" ht="12.75" customHeight="1" x14ac:dyDescent="0.2">
      <c r="B1715" s="243"/>
      <c r="C1715" s="317"/>
      <c r="D1715" s="321"/>
      <c r="E1715" s="323" t="s">
        <v>305</v>
      </c>
      <c r="F1715" s="893" t="str">
        <f>Translations!$C$376</f>
        <v>Gases residuales consumidos</v>
      </c>
      <c r="G1715" s="893"/>
      <c r="H1715" s="894"/>
      <c r="I1715" s="884"/>
      <c r="J1715" s="885"/>
      <c r="K1715" s="879"/>
      <c r="L1715" s="883"/>
      <c r="M1715" s="879"/>
      <c r="N1715" s="880"/>
      <c r="W1715" s="251" t="b">
        <f t="shared" ref="W1715:W1726" si="7">W1714</f>
        <v>0</v>
      </c>
    </row>
    <row r="1716" spans="2:23" ht="12.75" customHeight="1" x14ac:dyDescent="0.2">
      <c r="B1716" s="243"/>
      <c r="C1716" s="317"/>
      <c r="D1716" s="321"/>
      <c r="E1716" s="323" t="s">
        <v>306</v>
      </c>
      <c r="F1716" s="895" t="str">
        <f>Translations!$C$256</f>
        <v>Contenido energético</v>
      </c>
      <c r="G1716" s="895"/>
      <c r="H1716" s="896"/>
      <c r="I1716" s="897"/>
      <c r="J1716" s="898"/>
      <c r="K1716" s="899"/>
      <c r="L1716" s="900"/>
      <c r="M1716" s="899"/>
      <c r="N1716" s="901"/>
      <c r="W1716" s="251" t="b">
        <f t="shared" si="7"/>
        <v>0</v>
      </c>
    </row>
    <row r="1717" spans="2:23" ht="12.75" customHeight="1" x14ac:dyDescent="0.2">
      <c r="B1717" s="243"/>
      <c r="C1717" s="317"/>
      <c r="D1717" s="321"/>
      <c r="E1717" s="323" t="s">
        <v>307</v>
      </c>
      <c r="F1717" s="902" t="str">
        <f>Translations!$C$375</f>
        <v>Factor de emisión</v>
      </c>
      <c r="G1717" s="902"/>
      <c r="H1717" s="903"/>
      <c r="I1717" s="860"/>
      <c r="J1717" s="861"/>
      <c r="K1717" s="862"/>
      <c r="L1717" s="863"/>
      <c r="M1717" s="862"/>
      <c r="N1717" s="864"/>
      <c r="W1717" s="251" t="b">
        <f t="shared" si="7"/>
        <v>0</v>
      </c>
    </row>
    <row r="1718" spans="2:23" ht="12.75" customHeight="1" x14ac:dyDescent="0.2">
      <c r="B1718" s="243"/>
      <c r="C1718" s="317"/>
      <c r="D1718" s="321"/>
      <c r="E1718" s="323" t="s">
        <v>308</v>
      </c>
      <c r="F1718" s="893" t="str">
        <f>Translations!$C$377</f>
        <v>Gases residuales quemados (excluida la combustión en antorcha por motivos de seguridad)</v>
      </c>
      <c r="G1718" s="893"/>
      <c r="H1718" s="894"/>
      <c r="I1718" s="884"/>
      <c r="J1718" s="885"/>
      <c r="K1718" s="879"/>
      <c r="L1718" s="883"/>
      <c r="M1718" s="879"/>
      <c r="N1718" s="880"/>
      <c r="W1718" s="251" t="b">
        <f t="shared" si="7"/>
        <v>0</v>
      </c>
    </row>
    <row r="1719" spans="2:23" ht="12.75" customHeight="1" x14ac:dyDescent="0.2">
      <c r="B1719" s="243"/>
      <c r="C1719" s="317"/>
      <c r="D1719" s="321"/>
      <c r="E1719" s="323" t="s">
        <v>309</v>
      </c>
      <c r="F1719" s="895" t="str">
        <f>Translations!$C$256</f>
        <v>Contenido energético</v>
      </c>
      <c r="G1719" s="895"/>
      <c r="H1719" s="896"/>
      <c r="I1719" s="897"/>
      <c r="J1719" s="898"/>
      <c r="K1719" s="899"/>
      <c r="L1719" s="900"/>
      <c r="M1719" s="899"/>
      <c r="N1719" s="901"/>
      <c r="W1719" s="251" t="b">
        <f t="shared" si="7"/>
        <v>0</v>
      </c>
    </row>
    <row r="1720" spans="2:23" ht="12.75" customHeight="1" x14ac:dyDescent="0.2">
      <c r="B1720" s="243"/>
      <c r="C1720" s="317"/>
      <c r="D1720" s="321"/>
      <c r="E1720" s="323" t="s">
        <v>310</v>
      </c>
      <c r="F1720" s="902" t="str">
        <f>Translations!$C$375</f>
        <v>Factor de emisión</v>
      </c>
      <c r="G1720" s="902"/>
      <c r="H1720" s="903"/>
      <c r="I1720" s="860"/>
      <c r="J1720" s="861"/>
      <c r="K1720" s="862"/>
      <c r="L1720" s="863"/>
      <c r="M1720" s="862"/>
      <c r="N1720" s="864"/>
      <c r="W1720" s="251" t="b">
        <f t="shared" si="7"/>
        <v>0</v>
      </c>
    </row>
    <row r="1721" spans="2:23" ht="12.75" customHeight="1" x14ac:dyDescent="0.2">
      <c r="B1721" s="243"/>
      <c r="C1721" s="317"/>
      <c r="D1721" s="321"/>
      <c r="E1721" s="323" t="s">
        <v>311</v>
      </c>
      <c r="F1721" s="893" t="str">
        <f>Translations!$C$378</f>
        <v>Gases residuales importados</v>
      </c>
      <c r="G1721" s="893"/>
      <c r="H1721" s="894"/>
      <c r="I1721" s="884"/>
      <c r="J1721" s="885"/>
      <c r="K1721" s="879"/>
      <c r="L1721" s="883"/>
      <c r="M1721" s="879"/>
      <c r="N1721" s="880"/>
      <c r="W1721" s="251" t="b">
        <f t="shared" si="7"/>
        <v>0</v>
      </c>
    </row>
    <row r="1722" spans="2:23" ht="12.75" customHeight="1" x14ac:dyDescent="0.2">
      <c r="B1722" s="243"/>
      <c r="C1722" s="317"/>
      <c r="D1722" s="321"/>
      <c r="E1722" s="323" t="s">
        <v>312</v>
      </c>
      <c r="F1722" s="895" t="str">
        <f>Translations!$C$256</f>
        <v>Contenido energético</v>
      </c>
      <c r="G1722" s="895"/>
      <c r="H1722" s="896"/>
      <c r="I1722" s="897"/>
      <c r="J1722" s="898"/>
      <c r="K1722" s="899"/>
      <c r="L1722" s="900"/>
      <c r="M1722" s="899"/>
      <c r="N1722" s="901"/>
      <c r="W1722" s="251" t="b">
        <f t="shared" si="7"/>
        <v>0</v>
      </c>
    </row>
    <row r="1723" spans="2:23" ht="12.75" customHeight="1" x14ac:dyDescent="0.2">
      <c r="B1723" s="243"/>
      <c r="C1723" s="317"/>
      <c r="D1723" s="321"/>
      <c r="E1723" s="323" t="s">
        <v>313</v>
      </c>
      <c r="F1723" s="902" t="str">
        <f>Translations!$C$375</f>
        <v>Factor de emisión</v>
      </c>
      <c r="G1723" s="902"/>
      <c r="H1723" s="903"/>
      <c r="I1723" s="860"/>
      <c r="J1723" s="861"/>
      <c r="K1723" s="862"/>
      <c r="L1723" s="863"/>
      <c r="M1723" s="862"/>
      <c r="N1723" s="864"/>
      <c r="W1723" s="251" t="b">
        <f t="shared" si="7"/>
        <v>0</v>
      </c>
    </row>
    <row r="1724" spans="2:23" ht="12.75" customHeight="1" x14ac:dyDescent="0.2">
      <c r="B1724" s="243"/>
      <c r="C1724" s="317"/>
      <c r="D1724" s="321"/>
      <c r="E1724" s="323" t="s">
        <v>314</v>
      </c>
      <c r="F1724" s="893" t="str">
        <f>Translations!$C$379</f>
        <v>Gases residuales exportados</v>
      </c>
      <c r="G1724" s="893"/>
      <c r="H1724" s="894"/>
      <c r="I1724" s="884"/>
      <c r="J1724" s="885"/>
      <c r="K1724" s="879"/>
      <c r="L1724" s="883"/>
      <c r="M1724" s="879"/>
      <c r="N1724" s="880"/>
      <c r="W1724" s="251" t="b">
        <f t="shared" si="7"/>
        <v>0</v>
      </c>
    </row>
    <row r="1725" spans="2:23" ht="12.75" customHeight="1" x14ac:dyDescent="0.2">
      <c r="B1725" s="243"/>
      <c r="C1725" s="317"/>
      <c r="D1725" s="321"/>
      <c r="E1725" s="323" t="s">
        <v>315</v>
      </c>
      <c r="F1725" s="895" t="str">
        <f>Translations!$C$256</f>
        <v>Contenido energético</v>
      </c>
      <c r="G1725" s="895"/>
      <c r="H1725" s="896"/>
      <c r="I1725" s="897"/>
      <c r="J1725" s="898"/>
      <c r="K1725" s="899"/>
      <c r="L1725" s="900"/>
      <c r="M1725" s="899"/>
      <c r="N1725" s="901"/>
      <c r="W1725" s="251" t="b">
        <f t="shared" si="7"/>
        <v>0</v>
      </c>
    </row>
    <row r="1726" spans="2:23" ht="12.75" customHeight="1" x14ac:dyDescent="0.2">
      <c r="B1726" s="243"/>
      <c r="C1726" s="317"/>
      <c r="D1726" s="321"/>
      <c r="E1726" s="323" t="s">
        <v>316</v>
      </c>
      <c r="F1726" s="902" t="str">
        <f>Translations!$C$375</f>
        <v>Factor de emisión</v>
      </c>
      <c r="G1726" s="902"/>
      <c r="H1726" s="903"/>
      <c r="I1726" s="860"/>
      <c r="J1726" s="861"/>
      <c r="K1726" s="862"/>
      <c r="L1726" s="863"/>
      <c r="M1726" s="862"/>
      <c r="N1726" s="864"/>
      <c r="W1726" s="251" t="b">
        <f t="shared" si="7"/>
        <v>0</v>
      </c>
    </row>
    <row r="1727" spans="2:23" ht="5.0999999999999996" customHeight="1" x14ac:dyDescent="0.2">
      <c r="B1727" s="243"/>
      <c r="C1727" s="317"/>
      <c r="D1727" s="321"/>
      <c r="E1727" s="318"/>
      <c r="F1727" s="318"/>
      <c r="G1727" s="318"/>
      <c r="H1727" s="318"/>
      <c r="I1727" s="318"/>
      <c r="J1727" s="318"/>
      <c r="K1727" s="318"/>
      <c r="L1727" s="318"/>
      <c r="M1727" s="318"/>
      <c r="N1727" s="319"/>
      <c r="W1727" s="266"/>
    </row>
    <row r="1728" spans="2:23" ht="12.75" customHeight="1" x14ac:dyDescent="0.2">
      <c r="B1728" s="243"/>
      <c r="C1728" s="317"/>
      <c r="D1728" s="321"/>
      <c r="E1728" s="323" t="s">
        <v>317</v>
      </c>
      <c r="F1728" s="904" t="str">
        <f>Translations!$C$257</f>
        <v>Descripción de la metodología aplicada</v>
      </c>
      <c r="G1728" s="904"/>
      <c r="H1728" s="904"/>
      <c r="I1728" s="904"/>
      <c r="J1728" s="904"/>
      <c r="K1728" s="904"/>
      <c r="L1728" s="904"/>
      <c r="M1728" s="904"/>
      <c r="N1728" s="905"/>
      <c r="W1728" s="252"/>
    </row>
    <row r="1729" spans="1:26" ht="5.0999999999999996" customHeight="1" x14ac:dyDescent="0.2">
      <c r="C1729" s="317"/>
      <c r="D1729" s="318"/>
      <c r="E1729" s="322"/>
      <c r="F1729" s="332"/>
      <c r="G1729" s="333"/>
      <c r="H1729" s="333"/>
      <c r="I1729" s="333"/>
      <c r="J1729" s="333"/>
      <c r="K1729" s="333"/>
      <c r="L1729" s="333"/>
      <c r="M1729" s="333"/>
      <c r="N1729" s="334"/>
      <c r="W1729" s="252"/>
    </row>
    <row r="1730" spans="1:26" ht="12.75" customHeight="1" x14ac:dyDescent="0.2">
      <c r="C1730" s="317"/>
      <c r="D1730" s="321"/>
      <c r="E1730" s="323"/>
      <c r="F1730" s="913" t="str">
        <f>IF(I1538&lt;&gt;"",HYPERLINK("#" &amp; Q1730,EUConst_MsgDescription),"")</f>
        <v/>
      </c>
      <c r="G1730" s="887"/>
      <c r="H1730" s="887"/>
      <c r="I1730" s="887"/>
      <c r="J1730" s="887"/>
      <c r="K1730" s="887"/>
      <c r="L1730" s="887"/>
      <c r="M1730" s="887"/>
      <c r="N1730" s="888"/>
      <c r="P1730" s="21" t="s">
        <v>170</v>
      </c>
      <c r="Q1730" s="370" t="str">
        <f>"#"&amp;ADDRESS(ROW($C$10),COLUMN($C$10))</f>
        <v>#$C$10</v>
      </c>
      <c r="W1730" s="252"/>
    </row>
    <row r="1731" spans="1:26" ht="5.0999999999999996" customHeight="1" x14ac:dyDescent="0.2">
      <c r="C1731" s="317"/>
      <c r="D1731" s="321"/>
      <c r="E1731" s="324"/>
      <c r="F1731" s="914"/>
      <c r="G1731" s="914"/>
      <c r="H1731" s="914"/>
      <c r="I1731" s="914"/>
      <c r="J1731" s="914"/>
      <c r="K1731" s="914"/>
      <c r="L1731" s="914"/>
      <c r="M1731" s="914"/>
      <c r="N1731" s="915"/>
      <c r="W1731" s="252"/>
    </row>
    <row r="1732" spans="1:26" ht="50.1" customHeight="1" x14ac:dyDescent="0.2">
      <c r="C1732" s="317"/>
      <c r="D1732" s="324"/>
      <c r="E1732" s="324"/>
      <c r="F1732" s="872"/>
      <c r="G1732" s="873"/>
      <c r="H1732" s="873"/>
      <c r="I1732" s="873"/>
      <c r="J1732" s="873"/>
      <c r="K1732" s="873"/>
      <c r="L1732" s="873"/>
      <c r="M1732" s="873"/>
      <c r="N1732" s="874"/>
      <c r="W1732" s="251" t="b">
        <f>W1714</f>
        <v>0</v>
      </c>
    </row>
    <row r="1733" spans="1:26" ht="5.0999999999999996" customHeight="1" x14ac:dyDescent="0.2">
      <c r="C1733" s="317"/>
      <c r="D1733" s="321"/>
      <c r="E1733" s="318"/>
      <c r="F1733" s="318"/>
      <c r="G1733" s="318"/>
      <c r="H1733" s="318"/>
      <c r="I1733" s="318"/>
      <c r="J1733" s="318"/>
      <c r="K1733" s="318"/>
      <c r="L1733" s="318"/>
      <c r="M1733" s="318"/>
      <c r="N1733" s="319"/>
      <c r="W1733" s="251"/>
    </row>
    <row r="1734" spans="1:26" ht="12.75" customHeight="1" x14ac:dyDescent="0.2">
      <c r="C1734" s="317"/>
      <c r="D1734" s="321"/>
      <c r="E1734" s="323"/>
      <c r="F1734" s="916" t="str">
        <f>Translations!$C$210</f>
        <v>Referencia a archivos externos (si procede)</v>
      </c>
      <c r="G1734" s="916"/>
      <c r="H1734" s="916"/>
      <c r="I1734" s="916"/>
      <c r="J1734" s="916"/>
      <c r="K1734" s="826"/>
      <c r="L1734" s="826"/>
      <c r="M1734" s="826"/>
      <c r="N1734" s="826"/>
      <c r="W1734" s="251" t="b">
        <f>W1732</f>
        <v>0</v>
      </c>
    </row>
    <row r="1735" spans="1:26" ht="5.0999999999999996" customHeight="1" x14ac:dyDescent="0.2">
      <c r="C1735" s="317"/>
      <c r="D1735" s="321"/>
      <c r="E1735" s="318"/>
      <c r="F1735" s="318"/>
      <c r="G1735" s="318"/>
      <c r="H1735" s="318"/>
      <c r="I1735" s="318"/>
      <c r="J1735" s="318"/>
      <c r="K1735" s="318"/>
      <c r="L1735" s="318"/>
      <c r="M1735" s="318"/>
      <c r="N1735" s="319"/>
      <c r="W1735" s="270"/>
    </row>
    <row r="1736" spans="1:26" ht="12.75" customHeight="1" x14ac:dyDescent="0.2">
      <c r="C1736" s="317"/>
      <c r="D1736" s="321" t="s">
        <v>34</v>
      </c>
      <c r="E1736" s="932" t="str">
        <f>Translations!$C$258</f>
        <v>¿Se ha seguido el orden jerárquico?</v>
      </c>
      <c r="F1736" s="932"/>
      <c r="G1736" s="932"/>
      <c r="H1736" s="933"/>
      <c r="I1736" s="259"/>
      <c r="J1736" s="329" t="str">
        <f>Translations!$C$259</f>
        <v xml:space="preserve"> De no ser así, ¿cuál ha sido el motivo?</v>
      </c>
      <c r="K1736" s="852"/>
      <c r="L1736" s="853"/>
      <c r="M1736" s="853"/>
      <c r="N1736" s="867"/>
      <c r="V1736" s="271" t="b">
        <f>W1734</f>
        <v>0</v>
      </c>
      <c r="W1736" s="257" t="b">
        <f>OR(W1732,AND(I1736&lt;&gt;"",I1736=TRUE))</f>
        <v>0</v>
      </c>
    </row>
    <row r="1737" spans="1:26" ht="5.0999999999999996" customHeight="1" x14ac:dyDescent="0.2">
      <c r="C1737" s="317"/>
      <c r="D1737" s="318"/>
      <c r="E1737" s="467"/>
      <c r="F1737" s="467"/>
      <c r="G1737" s="467"/>
      <c r="H1737" s="467"/>
      <c r="I1737" s="467"/>
      <c r="J1737" s="467"/>
      <c r="K1737" s="467"/>
      <c r="L1737" s="467"/>
      <c r="M1737" s="467"/>
      <c r="N1737" s="468"/>
      <c r="W1737" s="266"/>
    </row>
    <row r="1738" spans="1:26" ht="12.75" customHeight="1" x14ac:dyDescent="0.2">
      <c r="C1738" s="317"/>
      <c r="D1738" s="330"/>
      <c r="E1738" s="330"/>
      <c r="F1738" s="904" t="str">
        <f>Translations!$C$264</f>
        <v>Más detalles sobre cualquier posible divergencia con respecto a la jerarquía establecida</v>
      </c>
      <c r="G1738" s="904"/>
      <c r="H1738" s="904"/>
      <c r="I1738" s="904"/>
      <c r="J1738" s="904"/>
      <c r="K1738" s="904"/>
      <c r="L1738" s="904"/>
      <c r="M1738" s="904"/>
      <c r="N1738" s="905"/>
      <c r="W1738" s="270"/>
    </row>
    <row r="1739" spans="1:26" ht="25.5" customHeight="1" thickBot="1" x14ac:dyDescent="0.25">
      <c r="C1739" s="317"/>
      <c r="D1739" s="330"/>
      <c r="E1739" s="330"/>
      <c r="F1739" s="872"/>
      <c r="G1739" s="873"/>
      <c r="H1739" s="873"/>
      <c r="I1739" s="873"/>
      <c r="J1739" s="873"/>
      <c r="K1739" s="873"/>
      <c r="L1739" s="873"/>
      <c r="M1739" s="873"/>
      <c r="N1739" s="874"/>
      <c r="W1739" s="272" t="b">
        <f>W1736</f>
        <v>0</v>
      </c>
    </row>
    <row r="1740" spans="1:26" s="19" customFormat="1" ht="12.75" x14ac:dyDescent="0.2">
      <c r="A1740" s="17"/>
      <c r="B1740" s="35"/>
      <c r="C1740" s="336"/>
      <c r="D1740" s="337"/>
      <c r="E1740" s="337"/>
      <c r="F1740" s="337"/>
      <c r="G1740" s="337"/>
      <c r="H1740" s="337"/>
      <c r="I1740" s="337"/>
      <c r="J1740" s="337"/>
      <c r="K1740" s="337"/>
      <c r="L1740" s="337"/>
      <c r="M1740" s="337"/>
      <c r="N1740" s="338"/>
      <c r="O1740" s="35"/>
      <c r="P1740" s="122" t="str">
        <f>IF(OR(P1538=1,AND(I1538&lt;&gt;"",COUNTIF(P$2153:$P3364,"PRINT")=0)),"PRINT","")</f>
        <v>PRINT</v>
      </c>
      <c r="Q1740" s="21" t="s">
        <v>251</v>
      </c>
      <c r="R1740" s="22"/>
      <c r="S1740" s="22"/>
      <c r="T1740" s="21"/>
      <c r="U1740" s="21"/>
      <c r="V1740" s="21"/>
      <c r="W1740" s="21"/>
    </row>
    <row r="1741" spans="1:26" s="19" customFormat="1" ht="15" thickBot="1" x14ac:dyDescent="0.25">
      <c r="A1741" s="17"/>
      <c r="B1741" s="35"/>
      <c r="C1741" s="35"/>
      <c r="D1741" s="35"/>
      <c r="E1741" s="35"/>
      <c r="F1741" s="35"/>
      <c r="G1741" s="35"/>
      <c r="H1741" s="35"/>
      <c r="I1741" s="35"/>
      <c r="J1741" s="35"/>
      <c r="K1741" s="35"/>
      <c r="L1741" s="35"/>
      <c r="M1741" s="35"/>
      <c r="N1741" s="35"/>
      <c r="O1741" s="35"/>
      <c r="P1741" s="21"/>
      <c r="Q1741" s="21"/>
      <c r="R1741" s="22"/>
      <c r="S1741" s="22"/>
      <c r="T1741" s="21"/>
      <c r="U1741" s="21"/>
      <c r="V1741" s="21"/>
      <c r="W1741" s="21"/>
      <c r="X1741" s="243"/>
      <c r="Y1741" s="243"/>
      <c r="Z1741" s="243"/>
    </row>
    <row r="1742" spans="1:26" s="19" customFormat="1" ht="12.75" customHeight="1" thickBot="1" x14ac:dyDescent="0.3">
      <c r="A1742" s="17"/>
      <c r="B1742" s="35"/>
      <c r="C1742" s="280"/>
      <c r="D1742" s="280"/>
      <c r="E1742" s="280"/>
      <c r="F1742" s="280"/>
      <c r="G1742" s="280"/>
      <c r="H1742" s="280"/>
      <c r="I1742" s="280"/>
      <c r="J1742" s="280"/>
      <c r="K1742" s="280"/>
      <c r="L1742" s="280"/>
      <c r="M1742" s="280"/>
      <c r="N1742" s="280"/>
      <c r="O1742" s="35"/>
      <c r="P1742" s="21"/>
      <c r="Q1742" s="21"/>
      <c r="R1742" s="22"/>
      <c r="S1742" s="22"/>
      <c r="T1742" s="21"/>
      <c r="U1742" s="21"/>
      <c r="V1742" s="21"/>
      <c r="W1742" s="21"/>
      <c r="X1742" s="243"/>
      <c r="Y1742" s="243"/>
      <c r="Z1742" s="243"/>
    </row>
    <row r="1743" spans="1:26" s="240" customFormat="1" ht="15" customHeight="1" thickBot="1" x14ac:dyDescent="0.25">
      <c r="A1743" s="239"/>
      <c r="B1743" s="167"/>
      <c r="C1743" s="238">
        <f>C1538+1</f>
        <v>9</v>
      </c>
      <c r="D1743" s="934" t="str">
        <f>Translations!$C$295</f>
        <v>Subinstalación con referencia de producto:</v>
      </c>
      <c r="E1743" s="935"/>
      <c r="F1743" s="935"/>
      <c r="G1743" s="935"/>
      <c r="H1743" s="935"/>
      <c r="I1743" s="936" t="str">
        <f>IF(INDEX(CNTR_SubInstListIsProdBM,$C1743),INDEX(CNTR_SubInstListNames,$C1743),"")</f>
        <v/>
      </c>
      <c r="J1743" s="937"/>
      <c r="K1743" s="937"/>
      <c r="L1743" s="937"/>
      <c r="M1743" s="937"/>
      <c r="N1743" s="938"/>
      <c r="O1743" s="35"/>
      <c r="P1743" s="372">
        <v>1</v>
      </c>
      <c r="Q1743" s="244"/>
      <c r="R1743" s="261"/>
      <c r="S1743" s="261"/>
      <c r="T1743" s="261"/>
      <c r="U1743" s="239"/>
      <c r="V1743" s="354" t="s">
        <v>318</v>
      </c>
      <c r="W1743" s="355" t="b">
        <f>AND(CNTR_ExistSubInstEntries,I1743="")</f>
        <v>0</v>
      </c>
    </row>
    <row r="1744" spans="1:26" ht="12.75" customHeight="1" thickBot="1" x14ac:dyDescent="0.25">
      <c r="C1744" s="235"/>
      <c r="D1744" s="236"/>
      <c r="E1744" s="939" t="str">
        <f>Translations!$C$296</f>
        <v>El nombre de la subinstalación con referencia de producto se muestra automáticamente a partir de los datos introducidos en la hoja «C_InstallationDescription».</v>
      </c>
      <c r="F1744" s="940"/>
      <c r="G1744" s="940"/>
      <c r="H1744" s="940"/>
      <c r="I1744" s="940"/>
      <c r="J1744" s="940"/>
      <c r="K1744" s="940"/>
      <c r="L1744" s="940"/>
      <c r="M1744" s="940"/>
      <c r="N1744" s="941"/>
    </row>
    <row r="1745" spans="1:23" ht="5.0999999999999996" customHeight="1" x14ac:dyDescent="0.2">
      <c r="C1745" s="223"/>
      <c r="N1745" s="224"/>
    </row>
    <row r="1746" spans="1:23" ht="12.75" customHeight="1" x14ac:dyDescent="0.2">
      <c r="C1746" s="223"/>
      <c r="D1746" s="15" t="s">
        <v>26</v>
      </c>
      <c r="E1746" s="727" t="str">
        <f>Translations!$C$297</f>
        <v>Límites del sistema de la subinstalación</v>
      </c>
      <c r="F1746" s="727"/>
      <c r="G1746" s="727"/>
      <c r="H1746" s="727"/>
      <c r="I1746" s="727"/>
      <c r="J1746" s="727"/>
      <c r="K1746" s="727"/>
      <c r="L1746" s="727"/>
      <c r="M1746" s="727"/>
      <c r="N1746" s="942"/>
    </row>
    <row r="1747" spans="1:23" ht="5.0999999999999996" customHeight="1" x14ac:dyDescent="0.2">
      <c r="C1747" s="223"/>
      <c r="N1747" s="224"/>
    </row>
    <row r="1748" spans="1:23" ht="12.75" customHeight="1" x14ac:dyDescent="0.2">
      <c r="C1748" s="223"/>
      <c r="D1748" s="24" t="s">
        <v>32</v>
      </c>
      <c r="E1748" s="843" t="str">
        <f>Translations!$C$249</f>
        <v>Información sobre la metodología empleada</v>
      </c>
      <c r="F1748" s="843"/>
      <c r="G1748" s="843"/>
      <c r="H1748" s="843"/>
      <c r="I1748" s="843"/>
      <c r="J1748" s="843"/>
      <c r="K1748" s="843"/>
      <c r="L1748" s="843"/>
      <c r="M1748" s="843"/>
      <c r="N1748" s="949"/>
    </row>
    <row r="1749" spans="1:23" s="308" customFormat="1" ht="5.0999999999999996" customHeight="1" x14ac:dyDescent="0.25">
      <c r="A1749" s="307"/>
      <c r="B1749" s="15"/>
      <c r="C1749" s="305"/>
      <c r="D1749" s="306"/>
      <c r="E1749" s="766"/>
      <c r="F1749" s="766"/>
      <c r="G1749" s="766"/>
      <c r="H1749" s="766"/>
      <c r="I1749" s="766"/>
      <c r="J1749" s="766"/>
      <c r="K1749" s="766"/>
      <c r="L1749" s="766"/>
      <c r="M1749" s="766"/>
      <c r="N1749" s="970"/>
      <c r="O1749" s="35"/>
      <c r="P1749" s="307"/>
      <c r="Q1749" s="307"/>
      <c r="R1749" s="307"/>
      <c r="S1749" s="307"/>
      <c r="T1749" s="307"/>
      <c r="U1749" s="307"/>
      <c r="V1749" s="307"/>
      <c r="W1749" s="307"/>
    </row>
    <row r="1750" spans="1:23" ht="50.1" customHeight="1" x14ac:dyDescent="0.2">
      <c r="C1750" s="223"/>
      <c r="D1750" s="24"/>
      <c r="E1750" s="953"/>
      <c r="F1750" s="954"/>
      <c r="G1750" s="954"/>
      <c r="H1750" s="954"/>
      <c r="I1750" s="954"/>
      <c r="J1750" s="954"/>
      <c r="K1750" s="954"/>
      <c r="L1750" s="954"/>
      <c r="M1750" s="954"/>
      <c r="N1750" s="955"/>
    </row>
    <row r="1751" spans="1:23" ht="5.0999999999999996" customHeight="1" x14ac:dyDescent="0.2">
      <c r="C1751" s="223"/>
      <c r="D1751" s="24"/>
      <c r="N1751" s="224"/>
    </row>
    <row r="1752" spans="1:23" ht="12.75" customHeight="1" x14ac:dyDescent="0.2">
      <c r="C1752" s="223"/>
      <c r="D1752" s="24" t="s">
        <v>33</v>
      </c>
      <c r="E1752" s="956" t="str">
        <f>Translations!$C$210</f>
        <v>Referencia a archivos externos (si procede)</v>
      </c>
      <c r="F1752" s="956"/>
      <c r="G1752" s="956"/>
      <c r="H1752" s="956"/>
      <c r="I1752" s="956"/>
      <c r="J1752" s="957"/>
      <c r="K1752" s="826"/>
      <c r="L1752" s="826"/>
      <c r="M1752" s="826"/>
      <c r="N1752" s="826"/>
    </row>
    <row r="1753" spans="1:23" ht="5.0999999999999996" customHeight="1" x14ac:dyDescent="0.2">
      <c r="C1753" s="223"/>
      <c r="D1753" s="24"/>
      <c r="N1753" s="224"/>
    </row>
    <row r="1754" spans="1:23" ht="12.75" customHeight="1" x14ac:dyDescent="0.2">
      <c r="C1754" s="223"/>
      <c r="D1754" s="24" t="s">
        <v>34</v>
      </c>
      <c r="E1754" s="956" t="str">
        <f>Translations!$C$305</f>
        <v>Referencia a un diagrama de flujo detallado aparte (si procede)</v>
      </c>
      <c r="F1754" s="956"/>
      <c r="G1754" s="956"/>
      <c r="H1754" s="956"/>
      <c r="I1754" s="956"/>
      <c r="J1754" s="957"/>
      <c r="K1754" s="826"/>
      <c r="L1754" s="826"/>
      <c r="M1754" s="826"/>
      <c r="N1754" s="826"/>
    </row>
    <row r="1755" spans="1:23" ht="5.0999999999999996" customHeight="1" x14ac:dyDescent="0.2">
      <c r="C1755" s="227"/>
      <c r="D1755" s="228"/>
      <c r="E1755" s="229"/>
      <c r="F1755" s="229"/>
      <c r="G1755" s="229"/>
      <c r="H1755" s="229"/>
      <c r="I1755" s="229"/>
      <c r="J1755" s="229"/>
      <c r="K1755" s="229"/>
      <c r="L1755" s="229"/>
      <c r="M1755" s="229"/>
      <c r="N1755" s="230"/>
    </row>
    <row r="1756" spans="1:23" ht="5.0999999999999996" customHeight="1" x14ac:dyDescent="0.2">
      <c r="C1756" s="223"/>
      <c r="D1756" s="24"/>
      <c r="N1756" s="224"/>
    </row>
    <row r="1757" spans="1:23" ht="12.75" customHeight="1" x14ac:dyDescent="0.2">
      <c r="C1757" s="223"/>
      <c r="D1757" s="15" t="s">
        <v>27</v>
      </c>
      <c r="E1757" s="727" t="str">
        <f>Translations!$C$307</f>
        <v>Método para determinar los niveles anuales de producción (= actividad)</v>
      </c>
      <c r="F1757" s="727"/>
      <c r="G1757" s="727"/>
      <c r="H1757" s="727"/>
      <c r="I1757" s="727"/>
      <c r="J1757" s="727"/>
      <c r="K1757" s="727"/>
      <c r="L1757" s="727"/>
      <c r="M1757" s="727"/>
      <c r="N1757" s="942"/>
    </row>
    <row r="1758" spans="1:23" ht="5.0999999999999996" customHeight="1" x14ac:dyDescent="0.2">
      <c r="C1758" s="223"/>
      <c r="D1758" s="15"/>
      <c r="E1758" s="24"/>
      <c r="F1758" s="24"/>
      <c r="G1758" s="24"/>
      <c r="H1758" s="24"/>
      <c r="I1758" s="24"/>
      <c r="J1758" s="24"/>
      <c r="K1758" s="24"/>
      <c r="L1758" s="24"/>
      <c r="M1758" s="24"/>
      <c r="N1758" s="452"/>
    </row>
    <row r="1759" spans="1:23" ht="12.75" customHeight="1" x14ac:dyDescent="0.2">
      <c r="C1759" s="223"/>
      <c r="D1759" s="24" t="s">
        <v>32</v>
      </c>
      <c r="E1759" s="843" t="str">
        <f>Translations!$C$249</f>
        <v>Información sobre la metodología empleada</v>
      </c>
      <c r="F1759" s="843"/>
      <c r="G1759" s="843"/>
      <c r="H1759" s="843"/>
      <c r="I1759" s="843"/>
      <c r="J1759" s="843"/>
      <c r="K1759" s="843"/>
      <c r="L1759" s="843"/>
      <c r="M1759" s="843"/>
      <c r="N1759" s="949"/>
    </row>
    <row r="1760" spans="1:23" s="263" customFormat="1" ht="25.5" customHeight="1" x14ac:dyDescent="0.25">
      <c r="A1760" s="261"/>
      <c r="B1760" s="118"/>
      <c r="C1760" s="223"/>
      <c r="D1760" s="119"/>
      <c r="E1760" s="120"/>
      <c r="F1760" s="120"/>
      <c r="G1760" s="120"/>
      <c r="H1760" s="120"/>
      <c r="I1760" s="844" t="str">
        <f>Translations!$C$254</f>
        <v>Fuente de datos</v>
      </c>
      <c r="J1760" s="844"/>
      <c r="K1760" s="844" t="str">
        <f>Translations!$C$255</f>
        <v>Otra fuente de datos (si procede)</v>
      </c>
      <c r="L1760" s="844"/>
      <c r="M1760" s="844" t="str">
        <f>Translations!$C$255</f>
        <v>Otra fuente de datos (si procede)</v>
      </c>
      <c r="N1760" s="844"/>
      <c r="O1760" s="35"/>
      <c r="P1760" s="261"/>
      <c r="Q1760" s="261"/>
      <c r="R1760" s="261"/>
      <c r="S1760" s="261"/>
      <c r="T1760" s="261"/>
      <c r="U1760" s="261"/>
      <c r="V1760" s="261"/>
      <c r="W1760" s="261"/>
    </row>
    <row r="1761" spans="1:23" ht="12.75" customHeight="1" x14ac:dyDescent="0.2">
      <c r="C1761" s="223"/>
      <c r="D1761" s="24"/>
      <c r="E1761" s="117" t="s">
        <v>302</v>
      </c>
      <c r="F1761" s="850" t="str">
        <f>Translations!$C$310</f>
        <v>Cantidades de productos</v>
      </c>
      <c r="G1761" s="850"/>
      <c r="H1761" s="851"/>
      <c r="I1761" s="852"/>
      <c r="J1761" s="853"/>
      <c r="K1761" s="854"/>
      <c r="L1761" s="855"/>
      <c r="M1761" s="854"/>
      <c r="N1761" s="871"/>
    </row>
    <row r="1762" spans="1:23" ht="5.0999999999999996" customHeight="1" x14ac:dyDescent="0.2">
      <c r="C1762" s="223"/>
      <c r="D1762" s="24"/>
      <c r="E1762" s="117"/>
      <c r="F1762" s="456"/>
      <c r="G1762" s="456"/>
      <c r="H1762" s="456"/>
      <c r="I1762" s="456"/>
      <c r="J1762" s="456"/>
      <c r="K1762" s="456"/>
      <c r="L1762" s="456"/>
      <c r="M1762" s="456"/>
      <c r="N1762" s="457"/>
    </row>
    <row r="1763" spans="1:23" ht="12.75" customHeight="1" x14ac:dyDescent="0.2">
      <c r="C1763" s="223"/>
      <c r="D1763" s="24"/>
      <c r="E1763" s="117" t="s">
        <v>303</v>
      </c>
      <c r="F1763" s="850" t="str">
        <f>Translations!$C$311</f>
        <v>Cantidades anuales de productos</v>
      </c>
      <c r="G1763" s="850"/>
      <c r="H1763" s="851"/>
      <c r="I1763" s="909"/>
      <c r="J1763" s="909"/>
      <c r="K1763" s="909"/>
      <c r="L1763" s="909"/>
      <c r="M1763" s="909"/>
      <c r="N1763" s="909"/>
    </row>
    <row r="1764" spans="1:23" ht="5.0999999999999996" customHeight="1" x14ac:dyDescent="0.2">
      <c r="C1764" s="223"/>
      <c r="D1764" s="24"/>
      <c r="N1764" s="224"/>
    </row>
    <row r="1765" spans="1:23" s="19" customFormat="1" ht="12.75" customHeight="1" x14ac:dyDescent="0.25">
      <c r="A1765" s="17"/>
      <c r="B1765" s="193"/>
      <c r="C1765" s="225"/>
      <c r="D1765" s="37"/>
      <c r="E1765" s="117" t="s">
        <v>304</v>
      </c>
      <c r="F1765" s="850" t="str">
        <f>Translations!$C$312</f>
        <v>Requisitos de notificación específicos:</v>
      </c>
      <c r="G1765" s="850"/>
      <c r="H1765" s="851"/>
      <c r="I1765" s="876" t="str">
        <f>IF(I1743="","",HYPERLINK(INDEX(EUconst_BMlistSpecialJumpTable,MATCH(I1743,EUconst_BMlistNames,0)),INDEX(EUconst_BMlistSpecialReporting,MATCH(I1743,EUconst_BMlistNames,0))))</f>
        <v/>
      </c>
      <c r="J1765" s="877"/>
      <c r="K1765" s="877"/>
      <c r="L1765" s="877"/>
      <c r="M1765" s="877"/>
      <c r="N1765" s="878"/>
      <c r="O1765" s="35"/>
      <c r="P1765" s="194" t="s">
        <v>291</v>
      </c>
      <c r="Q1765" s="195" t="str">
        <f>IF(I1743="","",IF(AND(INDEX(EUconst_BMlistSpecialJumpTable,MATCH(I1743,EUconst_BMlistNames,0))&lt;&gt;"",INDEX(EUconst_BMlistMainNumberOfBM,MATCH(I1743,EUconst_BMlistNames,0))&lt;&gt;47),TRUE,FALSE))</f>
        <v/>
      </c>
      <c r="R1765" s="22"/>
      <c r="S1765" s="22"/>
      <c r="T1765" s="21"/>
      <c r="U1765" s="21"/>
      <c r="V1765" s="21"/>
      <c r="W1765" s="21"/>
    </row>
    <row r="1766" spans="1:23" s="19" customFormat="1" ht="5.0999999999999996" customHeight="1" x14ac:dyDescent="0.25">
      <c r="A1766" s="17"/>
      <c r="B1766" s="193"/>
      <c r="C1766" s="225"/>
      <c r="D1766" s="35"/>
      <c r="F1766" s="765"/>
      <c r="G1766" s="765"/>
      <c r="H1766" s="765"/>
      <c r="I1766" s="765"/>
      <c r="J1766" s="765"/>
      <c r="K1766" s="765"/>
      <c r="L1766" s="765"/>
      <c r="M1766" s="765"/>
      <c r="N1766" s="931"/>
      <c r="O1766" s="35"/>
      <c r="P1766" s="22"/>
      <c r="Q1766" s="21"/>
      <c r="R1766" s="22"/>
      <c r="S1766" s="22"/>
      <c r="T1766" s="21"/>
      <c r="U1766" s="21"/>
      <c r="V1766" s="21"/>
      <c r="W1766" s="21"/>
    </row>
    <row r="1767" spans="1:23" ht="12.75" customHeight="1" x14ac:dyDescent="0.2">
      <c r="C1767" s="223"/>
      <c r="D1767" s="24"/>
      <c r="E1767" s="117" t="s">
        <v>305</v>
      </c>
      <c r="F1767" s="640" t="str">
        <f>Translations!$C$257</f>
        <v>Descripción de la metodología aplicada</v>
      </c>
      <c r="G1767" s="640"/>
      <c r="H1767" s="640"/>
      <c r="I1767" s="640"/>
      <c r="J1767" s="640"/>
      <c r="K1767" s="640"/>
      <c r="L1767" s="640"/>
      <c r="M1767" s="640"/>
      <c r="N1767" s="921"/>
    </row>
    <row r="1768" spans="1:23" ht="12.75" customHeight="1" x14ac:dyDescent="0.2">
      <c r="C1768" s="223"/>
      <c r="D1768" s="24"/>
      <c r="E1768" s="117"/>
      <c r="F1768" s="913" t="str">
        <f>IF(I1743&lt;&gt;"",HYPERLINK("#" &amp; Q1768,EUConst_MsgDescription),"")</f>
        <v/>
      </c>
      <c r="G1768" s="887"/>
      <c r="H1768" s="887"/>
      <c r="I1768" s="887"/>
      <c r="J1768" s="887"/>
      <c r="K1768" s="887"/>
      <c r="L1768" s="887"/>
      <c r="M1768" s="887"/>
      <c r="N1768" s="888"/>
      <c r="P1768" s="21" t="s">
        <v>170</v>
      </c>
      <c r="Q1768" s="370" t="str">
        <f>"#"&amp;ADDRESS(ROW($C$11),COLUMN($C$11))</f>
        <v>#$C$11</v>
      </c>
    </row>
    <row r="1769" spans="1:23" ht="5.0999999999999996" customHeight="1" x14ac:dyDescent="0.2">
      <c r="C1769" s="223"/>
      <c r="D1769" s="24"/>
      <c r="E1769" s="23"/>
      <c r="F1769" s="765"/>
      <c r="G1769" s="765"/>
      <c r="H1769" s="765"/>
      <c r="I1769" s="765"/>
      <c r="J1769" s="765"/>
      <c r="K1769" s="765"/>
      <c r="L1769" s="765"/>
      <c r="M1769" s="765"/>
      <c r="N1769" s="931"/>
    </row>
    <row r="1770" spans="1:23" ht="50.1" customHeight="1" x14ac:dyDescent="0.2">
      <c r="C1770" s="223"/>
      <c r="D1770" s="23"/>
      <c r="E1770" s="264"/>
      <c r="F1770" s="852"/>
      <c r="G1770" s="853"/>
      <c r="H1770" s="853"/>
      <c r="I1770" s="853"/>
      <c r="J1770" s="853"/>
      <c r="K1770" s="853"/>
      <c r="L1770" s="853"/>
      <c r="M1770" s="853"/>
      <c r="N1770" s="867"/>
    </row>
    <row r="1771" spans="1:23" ht="5.0999999999999996" customHeight="1" thickBot="1" x14ac:dyDescent="0.25">
      <c r="C1771" s="223"/>
      <c r="N1771" s="224"/>
    </row>
    <row r="1772" spans="1:23" ht="12.75" customHeight="1" x14ac:dyDescent="0.2">
      <c r="C1772" s="223"/>
      <c r="D1772" s="24"/>
      <c r="E1772" s="117"/>
      <c r="F1772" s="875" t="str">
        <f>Translations!$C$210</f>
        <v>Referencia a archivos externos (si procede)</v>
      </c>
      <c r="G1772" s="875"/>
      <c r="H1772" s="875"/>
      <c r="I1772" s="875"/>
      <c r="J1772" s="875"/>
      <c r="K1772" s="826"/>
      <c r="L1772" s="826"/>
      <c r="M1772" s="826"/>
      <c r="N1772" s="826"/>
      <c r="W1772" s="265" t="s">
        <v>163</v>
      </c>
    </row>
    <row r="1773" spans="1:23" ht="5.0999999999999996" customHeight="1" x14ac:dyDescent="0.2">
      <c r="C1773" s="223"/>
      <c r="D1773" s="24"/>
      <c r="N1773" s="224"/>
      <c r="W1773" s="252"/>
    </row>
    <row r="1774" spans="1:23" ht="12.75" customHeight="1" x14ac:dyDescent="0.2">
      <c r="C1774" s="223"/>
      <c r="D1774" s="24" t="s">
        <v>33</v>
      </c>
      <c r="E1774" s="865" t="str">
        <f>Translations!$C$258</f>
        <v>¿Se ha seguido el orden jerárquico?</v>
      </c>
      <c r="F1774" s="865"/>
      <c r="G1774" s="865"/>
      <c r="H1774" s="866"/>
      <c r="I1774" s="259"/>
      <c r="J1774" s="255" t="str">
        <f>Translations!$C$259</f>
        <v xml:space="preserve"> De no ser así, ¿cuál ha sido el motivo?</v>
      </c>
      <c r="K1774" s="852"/>
      <c r="L1774" s="853"/>
      <c r="M1774" s="853"/>
      <c r="N1774" s="867"/>
      <c r="W1774" s="257" t="b">
        <f>AND(I1774&lt;&gt;"",I1774=TRUE)</f>
        <v>0</v>
      </c>
    </row>
    <row r="1775" spans="1:23" ht="5.0999999999999996" customHeight="1" x14ac:dyDescent="0.2">
      <c r="C1775" s="223"/>
      <c r="E1775" s="408"/>
      <c r="F1775" s="408"/>
      <c r="G1775" s="408"/>
      <c r="H1775" s="408"/>
      <c r="I1775" s="408"/>
      <c r="J1775" s="408"/>
      <c r="K1775" s="408"/>
      <c r="L1775" s="408"/>
      <c r="M1775" s="408"/>
      <c r="N1775" s="469"/>
      <c r="W1775" s="252"/>
    </row>
    <row r="1776" spans="1:23" ht="12.75" customHeight="1" x14ac:dyDescent="0.2">
      <c r="C1776" s="223"/>
      <c r="D1776" s="24"/>
      <c r="E1776" s="24"/>
      <c r="F1776" s="640" t="str">
        <f>Translations!$C$264</f>
        <v>Más detalles sobre cualquier posible divergencia con respecto a la jerarquía establecida</v>
      </c>
      <c r="G1776" s="640"/>
      <c r="H1776" s="640"/>
      <c r="I1776" s="640"/>
      <c r="J1776" s="640"/>
      <c r="K1776" s="640"/>
      <c r="L1776" s="640"/>
      <c r="M1776" s="640"/>
      <c r="N1776" s="921"/>
      <c r="W1776" s="252"/>
    </row>
    <row r="1777" spans="1:23" ht="25.5" customHeight="1" thickBot="1" x14ac:dyDescent="0.25">
      <c r="C1777" s="223"/>
      <c r="E1777" s="24"/>
      <c r="F1777" s="963"/>
      <c r="G1777" s="964"/>
      <c r="H1777" s="964"/>
      <c r="I1777" s="964"/>
      <c r="J1777" s="964"/>
      <c r="K1777" s="964"/>
      <c r="L1777" s="964"/>
      <c r="M1777" s="964"/>
      <c r="N1777" s="965"/>
      <c r="W1777" s="267" t="b">
        <f>W1774</f>
        <v>0</v>
      </c>
    </row>
    <row r="1778" spans="1:23" ht="5.0999999999999996" customHeight="1" x14ac:dyDescent="0.2">
      <c r="C1778" s="223"/>
      <c r="D1778" s="24"/>
      <c r="N1778" s="224"/>
    </row>
    <row r="1779" spans="1:23" ht="12.75" customHeight="1" x14ac:dyDescent="0.2">
      <c r="C1779" s="223"/>
      <c r="D1779" s="24" t="s">
        <v>34</v>
      </c>
      <c r="E1779" s="966" t="str">
        <f>Translations!$C$828</f>
        <v>Descripción de la metodología para el seguimiento de los productos y mercancías producidos</v>
      </c>
      <c r="F1779" s="966"/>
      <c r="G1779" s="966"/>
      <c r="H1779" s="966"/>
      <c r="I1779" s="966"/>
      <c r="J1779" s="966"/>
      <c r="K1779" s="966"/>
      <c r="L1779" s="966"/>
      <c r="M1779" s="966"/>
      <c r="N1779" s="967"/>
    </row>
    <row r="1780" spans="1:23" ht="5.0999999999999996" customHeight="1" x14ac:dyDescent="0.2">
      <c r="C1780" s="223"/>
      <c r="E1780" s="694"/>
      <c r="F1780" s="695"/>
      <c r="G1780" s="695"/>
      <c r="H1780" s="695"/>
      <c r="I1780" s="695"/>
      <c r="J1780" s="695"/>
      <c r="K1780" s="695"/>
      <c r="L1780" s="695"/>
      <c r="M1780" s="695"/>
      <c r="N1780" s="968"/>
    </row>
    <row r="1781" spans="1:23" ht="50.1" customHeight="1" x14ac:dyDescent="0.2">
      <c r="C1781" s="223"/>
      <c r="D1781" s="24"/>
      <c r="E1781" s="264"/>
      <c r="F1781" s="852"/>
      <c r="G1781" s="853"/>
      <c r="H1781" s="853"/>
      <c r="I1781" s="853"/>
      <c r="J1781" s="853"/>
      <c r="K1781" s="853"/>
      <c r="L1781" s="853"/>
      <c r="M1781" s="853"/>
      <c r="N1781" s="867"/>
    </row>
    <row r="1782" spans="1:23" ht="5.0999999999999996" customHeight="1" x14ac:dyDescent="0.2">
      <c r="C1782" s="223"/>
      <c r="N1782" s="224"/>
    </row>
    <row r="1783" spans="1:23" ht="5.0999999999999996" customHeight="1" x14ac:dyDescent="0.2">
      <c r="C1783" s="231"/>
      <c r="D1783" s="234"/>
      <c r="E1783" s="232"/>
      <c r="F1783" s="232"/>
      <c r="G1783" s="232"/>
      <c r="H1783" s="232"/>
      <c r="I1783" s="232"/>
      <c r="J1783" s="232"/>
      <c r="K1783" s="232"/>
      <c r="L1783" s="232"/>
      <c r="M1783" s="232"/>
      <c r="N1783" s="233"/>
    </row>
    <row r="1784" spans="1:23" s="19" customFormat="1" ht="14.25" customHeight="1" x14ac:dyDescent="0.2">
      <c r="A1784" s="17"/>
      <c r="B1784" s="35"/>
      <c r="C1784" s="223"/>
      <c r="D1784" s="15" t="s">
        <v>28</v>
      </c>
      <c r="E1784" s="764" t="str">
        <f>Translations!$C$322</f>
        <v>Consumo de electricidad pertinente</v>
      </c>
      <c r="F1784" s="764"/>
      <c r="G1784" s="764"/>
      <c r="H1784" s="764"/>
      <c r="I1784" s="764"/>
      <c r="J1784" s="764"/>
      <c r="K1784" s="764"/>
      <c r="L1784" s="764"/>
      <c r="M1784" s="764"/>
      <c r="N1784" s="969"/>
      <c r="O1784" s="35"/>
      <c r="P1784" s="21" t="s">
        <v>170</v>
      </c>
      <c r="Q1784" s="370" t="str">
        <f>"#"&amp;ADDRESS(ROW(D1869),COLUMN(D1869))</f>
        <v>#$D$1869</v>
      </c>
      <c r="R1784" s="22"/>
      <c r="S1784" s="22"/>
      <c r="T1784" s="17"/>
      <c r="U1784" s="17"/>
      <c r="V1784" s="244"/>
      <c r="W1784" s="244"/>
    </row>
    <row r="1785" spans="1:23" ht="12.75" customHeight="1" thickBot="1" x14ac:dyDescent="0.25">
      <c r="C1785" s="223"/>
      <c r="D1785" s="24" t="s">
        <v>32</v>
      </c>
      <c r="E1785" s="843" t="str">
        <f>Translations!$C$249</f>
        <v>Información sobre la metodología empleada</v>
      </c>
      <c r="F1785" s="843"/>
      <c r="G1785" s="843"/>
      <c r="H1785" s="843"/>
      <c r="I1785" s="843"/>
      <c r="J1785" s="843"/>
      <c r="K1785" s="843"/>
      <c r="L1785" s="843"/>
      <c r="M1785" s="843"/>
      <c r="N1785" s="949"/>
      <c r="T1785" s="17"/>
    </row>
    <row r="1786" spans="1:23" ht="25.5" customHeight="1" thickBot="1" x14ac:dyDescent="0.25">
      <c r="B1786" s="243"/>
      <c r="C1786" s="223"/>
      <c r="E1786" s="24"/>
      <c r="I1786" s="844" t="str">
        <f>Translations!$C$254</f>
        <v>Fuente de datos</v>
      </c>
      <c r="J1786" s="844"/>
      <c r="K1786" s="844" t="str">
        <f>Translations!$C$255</f>
        <v>Otra fuente de datos (si procede)</v>
      </c>
      <c r="L1786" s="844"/>
      <c r="M1786" s="844" t="str">
        <f>Translations!$C$255</f>
        <v>Otra fuente de datos (si procede)</v>
      </c>
      <c r="N1786" s="844"/>
      <c r="S1786" s="265" t="s">
        <v>1145</v>
      </c>
      <c r="W1786" s="265" t="s">
        <v>163</v>
      </c>
    </row>
    <row r="1787" spans="1:23" ht="12.75" customHeight="1" x14ac:dyDescent="0.2">
      <c r="B1787" s="243"/>
      <c r="C1787" s="223"/>
      <c r="E1787" s="24" t="s">
        <v>302</v>
      </c>
      <c r="F1787" s="850" t="str">
        <f>Translations!$C$322</f>
        <v>Consumo de electricidad pertinente</v>
      </c>
      <c r="G1787" s="850"/>
      <c r="H1787" s="851"/>
      <c r="I1787" s="909"/>
      <c r="J1787" s="909"/>
      <c r="K1787" s="891"/>
      <c r="L1787" s="891"/>
      <c r="M1787" s="891"/>
      <c r="N1787" s="891"/>
      <c r="S1787" s="251" t="b">
        <f>IF(I1743&lt;&gt;"",IF(INDEX(EUconst_BMlistElExchangability,MATCH(I1743,EUconst_BMlistNames,0))=TRUE,FALSE,TRUE),FALSE)</f>
        <v>0</v>
      </c>
      <c r="W1787" s="428"/>
    </row>
    <row r="1788" spans="1:23" ht="5.0999999999999996" customHeight="1" x14ac:dyDescent="0.2">
      <c r="B1788" s="243"/>
      <c r="C1788" s="223"/>
      <c r="D1788" s="24"/>
      <c r="N1788" s="224"/>
      <c r="S1788" s="252"/>
      <c r="W1788" s="252"/>
    </row>
    <row r="1789" spans="1:23" ht="12.75" customHeight="1" x14ac:dyDescent="0.2">
      <c r="B1789" s="243"/>
      <c r="C1789" s="223"/>
      <c r="D1789" s="24"/>
      <c r="E1789" s="117" t="s">
        <v>303</v>
      </c>
      <c r="F1789" s="640" t="str">
        <f>Translations!$C$257</f>
        <v>Descripción de la metodología aplicada</v>
      </c>
      <c r="G1789" s="640"/>
      <c r="H1789" s="640"/>
      <c r="I1789" s="640"/>
      <c r="J1789" s="640"/>
      <c r="K1789" s="640"/>
      <c r="L1789" s="640"/>
      <c r="M1789" s="640"/>
      <c r="N1789" s="921"/>
      <c r="S1789" s="252"/>
      <c r="W1789" s="252"/>
    </row>
    <row r="1790" spans="1:23" ht="5.0999999999999996" customHeight="1" x14ac:dyDescent="0.2">
      <c r="B1790" s="243"/>
      <c r="C1790" s="223"/>
      <c r="E1790" s="36"/>
      <c r="F1790" s="453"/>
      <c r="G1790" s="454"/>
      <c r="H1790" s="454"/>
      <c r="I1790" s="454"/>
      <c r="J1790" s="454"/>
      <c r="K1790" s="454"/>
      <c r="L1790" s="454"/>
      <c r="M1790" s="454"/>
      <c r="N1790" s="464"/>
      <c r="S1790" s="252"/>
      <c r="W1790" s="252"/>
    </row>
    <row r="1791" spans="1:23" ht="12.75" customHeight="1" x14ac:dyDescent="0.2">
      <c r="B1791" s="243"/>
      <c r="C1791" s="223"/>
      <c r="D1791" s="24"/>
      <c r="E1791" s="117"/>
      <c r="F1791" s="913" t="str">
        <f>IF(AND(I1743&lt;&gt;"",J1784=""),HYPERLINK("#" &amp; Q1791,EUConst_MsgDescription),"")</f>
        <v/>
      </c>
      <c r="G1791" s="887"/>
      <c r="H1791" s="887"/>
      <c r="I1791" s="887"/>
      <c r="J1791" s="887"/>
      <c r="K1791" s="887"/>
      <c r="L1791" s="887"/>
      <c r="M1791" s="887"/>
      <c r="N1791" s="888"/>
      <c r="P1791" s="21" t="s">
        <v>170</v>
      </c>
      <c r="Q1791" s="370" t="str">
        <f>"#"&amp;ADDRESS(ROW($C$10),COLUMN($C$10))</f>
        <v>#$C$10</v>
      </c>
      <c r="S1791" s="252"/>
      <c r="W1791" s="252"/>
    </row>
    <row r="1792" spans="1:23" ht="5.0999999999999996" customHeight="1" x14ac:dyDescent="0.2">
      <c r="B1792" s="243"/>
      <c r="C1792" s="223"/>
      <c r="D1792" s="24"/>
      <c r="E1792" s="23"/>
      <c r="F1792" s="922"/>
      <c r="G1792" s="922"/>
      <c r="H1792" s="922"/>
      <c r="I1792" s="922"/>
      <c r="J1792" s="922"/>
      <c r="K1792" s="922"/>
      <c r="L1792" s="922"/>
      <c r="M1792" s="922"/>
      <c r="N1792" s="923"/>
      <c r="S1792" s="252"/>
      <c r="W1792" s="252"/>
    </row>
    <row r="1793" spans="2:23" ht="50.1" customHeight="1" x14ac:dyDescent="0.2">
      <c r="B1793" s="243"/>
      <c r="C1793" s="223"/>
      <c r="D1793" s="23"/>
      <c r="E1793" s="264"/>
      <c r="F1793" s="924"/>
      <c r="G1793" s="925"/>
      <c r="H1793" s="925"/>
      <c r="I1793" s="925"/>
      <c r="J1793" s="925"/>
      <c r="K1793" s="925"/>
      <c r="L1793" s="925"/>
      <c r="M1793" s="925"/>
      <c r="N1793" s="926"/>
      <c r="S1793" s="251" t="b">
        <f>S1787</f>
        <v>0</v>
      </c>
      <c r="W1793" s="251"/>
    </row>
    <row r="1794" spans="2:23" ht="5.0999999999999996" customHeight="1" x14ac:dyDescent="0.2">
      <c r="B1794" s="243"/>
      <c r="C1794" s="223"/>
      <c r="D1794" s="24"/>
      <c r="N1794" s="224"/>
      <c r="S1794" s="252"/>
      <c r="W1794" s="252"/>
    </row>
    <row r="1795" spans="2:23" ht="12.75" customHeight="1" x14ac:dyDescent="0.2">
      <c r="B1795" s="243"/>
      <c r="C1795" s="223"/>
      <c r="D1795" s="24"/>
      <c r="E1795" s="117"/>
      <c r="F1795" s="875" t="str">
        <f>Translations!$C$210</f>
        <v>Referencia a archivos externos (si procede)</v>
      </c>
      <c r="G1795" s="875"/>
      <c r="H1795" s="875"/>
      <c r="I1795" s="875"/>
      <c r="J1795" s="875"/>
      <c r="K1795" s="826"/>
      <c r="L1795" s="826"/>
      <c r="M1795" s="826"/>
      <c r="N1795" s="826"/>
      <c r="S1795" s="252"/>
      <c r="W1795" s="251"/>
    </row>
    <row r="1796" spans="2:23" ht="5.0999999999999996" customHeight="1" x14ac:dyDescent="0.2">
      <c r="B1796" s="243"/>
      <c r="C1796" s="223"/>
      <c r="D1796" s="24"/>
      <c r="N1796" s="224"/>
      <c r="S1796" s="252"/>
      <c r="W1796" s="252"/>
    </row>
    <row r="1797" spans="2:23" ht="12.75" customHeight="1" x14ac:dyDescent="0.2">
      <c r="B1797" s="243"/>
      <c r="C1797" s="223"/>
      <c r="D1797" s="24" t="s">
        <v>33</v>
      </c>
      <c r="E1797" s="865" t="str">
        <f>Translations!$C$258</f>
        <v>¿Se ha seguido el orden jerárquico?</v>
      </c>
      <c r="F1797" s="865"/>
      <c r="G1797" s="865"/>
      <c r="H1797" s="866"/>
      <c r="I1797" s="259"/>
      <c r="J1797" s="255" t="str">
        <f>Translations!$C$259</f>
        <v xml:space="preserve"> De no ser así, ¿cuál ha sido el motivo?</v>
      </c>
      <c r="K1797" s="852"/>
      <c r="L1797" s="853"/>
      <c r="M1797" s="853"/>
      <c r="N1797" s="867"/>
      <c r="S1797" s="251" t="b">
        <f>S1793</f>
        <v>0</v>
      </c>
      <c r="W1797" s="257" t="b">
        <f>OR(W1795,AND(I1797&lt;&gt;"",I1797=TRUE))</f>
        <v>0</v>
      </c>
    </row>
    <row r="1798" spans="2:23" ht="12.75" customHeight="1" x14ac:dyDescent="0.2">
      <c r="B1798" s="243"/>
      <c r="C1798" s="223"/>
      <c r="D1798" s="24"/>
      <c r="E1798" s="36" t="s">
        <v>139</v>
      </c>
      <c r="F1798" s="839" t="str">
        <f>Translations!$C$263</f>
        <v>Costes excesivos: usar mejores fuentes de datos supondría unos costes excesivos.</v>
      </c>
      <c r="G1798" s="842"/>
      <c r="H1798" s="842"/>
      <c r="I1798" s="842"/>
      <c r="J1798" s="842"/>
      <c r="K1798" s="842"/>
      <c r="L1798" s="842"/>
      <c r="M1798" s="842"/>
      <c r="N1798" s="927"/>
      <c r="S1798" s="252"/>
      <c r="W1798" s="252"/>
    </row>
    <row r="1799" spans="2:23" ht="5.0999999999999996" customHeight="1" x14ac:dyDescent="0.2">
      <c r="B1799" s="243"/>
      <c r="C1799" s="223"/>
      <c r="E1799" s="408"/>
      <c r="F1799" s="408"/>
      <c r="G1799" s="408"/>
      <c r="H1799" s="408"/>
      <c r="I1799" s="408"/>
      <c r="J1799" s="408"/>
      <c r="K1799" s="408"/>
      <c r="L1799" s="408"/>
      <c r="M1799" s="408"/>
      <c r="N1799" s="469"/>
      <c r="S1799" s="252"/>
      <c r="W1799" s="252"/>
    </row>
    <row r="1800" spans="2:23" ht="12.75" customHeight="1" x14ac:dyDescent="0.2">
      <c r="B1800" s="243"/>
      <c r="C1800" s="223"/>
      <c r="D1800" s="24"/>
      <c r="E1800" s="24"/>
      <c r="F1800" s="640" t="str">
        <f>Translations!$C$264</f>
        <v>Más detalles sobre cualquier posible divergencia con respecto a la jerarquía establecida</v>
      </c>
      <c r="G1800" s="640"/>
      <c r="H1800" s="640"/>
      <c r="I1800" s="640"/>
      <c r="J1800" s="640"/>
      <c r="K1800" s="640"/>
      <c r="L1800" s="640"/>
      <c r="M1800" s="640"/>
      <c r="N1800" s="921"/>
      <c r="S1800" s="252"/>
      <c r="W1800" s="252"/>
    </row>
    <row r="1801" spans="2:23" ht="25.5" customHeight="1" thickBot="1" x14ac:dyDescent="0.25">
      <c r="B1801" s="243"/>
      <c r="C1801" s="223"/>
      <c r="E1801" s="24"/>
      <c r="F1801" s="872"/>
      <c r="G1801" s="873"/>
      <c r="H1801" s="873"/>
      <c r="I1801" s="873"/>
      <c r="J1801" s="873"/>
      <c r="K1801" s="873"/>
      <c r="L1801" s="873"/>
      <c r="M1801" s="873"/>
      <c r="N1801" s="874"/>
      <c r="S1801" s="272" t="b">
        <f>S1797</f>
        <v>0</v>
      </c>
      <c r="W1801" s="267" t="b">
        <f>W1797</f>
        <v>0</v>
      </c>
    </row>
    <row r="1802" spans="2:23" ht="5.0999999999999996" customHeight="1" x14ac:dyDescent="0.2">
      <c r="B1802" s="243"/>
      <c r="C1802" s="223"/>
      <c r="N1802" s="224"/>
    </row>
    <row r="1803" spans="2:23" ht="5.0999999999999996" customHeight="1" x14ac:dyDescent="0.2">
      <c r="B1803" s="243"/>
      <c r="C1803" s="231"/>
      <c r="D1803" s="234"/>
      <c r="E1803" s="232"/>
      <c r="F1803" s="232"/>
      <c r="G1803" s="232"/>
      <c r="H1803" s="232"/>
      <c r="I1803" s="232"/>
      <c r="J1803" s="232"/>
      <c r="K1803" s="232"/>
      <c r="L1803" s="232"/>
      <c r="M1803" s="232"/>
      <c r="N1803" s="233"/>
    </row>
    <row r="1804" spans="2:23" ht="12.75" customHeight="1" x14ac:dyDescent="0.2">
      <c r="B1804" s="243"/>
      <c r="C1804" s="343"/>
      <c r="D1804" s="33" t="s">
        <v>29</v>
      </c>
      <c r="E1804" s="928" t="str">
        <f>Translations!$C$324</f>
        <v>¿Se importan los flujos de calor medible a partir de instalaciones o entidades no incluidas en el comercio de derechos de emisión de la UE?</v>
      </c>
      <c r="F1804" s="928"/>
      <c r="G1804" s="928"/>
      <c r="H1804" s="928"/>
      <c r="I1804" s="928"/>
      <c r="J1804" s="928"/>
      <c r="K1804" s="928"/>
      <c r="L1804" s="928"/>
      <c r="M1804" s="912"/>
      <c r="N1804" s="912"/>
      <c r="R1804" s="253"/>
    </row>
    <row r="1805" spans="2:23" ht="5.0999999999999996" customHeight="1" x14ac:dyDescent="0.2">
      <c r="B1805" s="243"/>
      <c r="C1805" s="343"/>
      <c r="D1805" s="19"/>
      <c r="E1805" s="465"/>
      <c r="F1805" s="465"/>
      <c r="G1805" s="465"/>
      <c r="H1805" s="465"/>
      <c r="I1805" s="465"/>
      <c r="J1805" s="465"/>
      <c r="K1805" s="465"/>
      <c r="L1805" s="465"/>
      <c r="M1805" s="465"/>
      <c r="N1805" s="473"/>
      <c r="R1805" s="253"/>
    </row>
    <row r="1806" spans="2:23" ht="12.75" customHeight="1" x14ac:dyDescent="0.2">
      <c r="B1806" s="243"/>
      <c r="C1806" s="343"/>
      <c r="D1806" s="19"/>
      <c r="E1806" s="19"/>
      <c r="F1806" s="929" t="str">
        <f>Translations!$C$257</f>
        <v>Descripción de la metodología aplicada</v>
      </c>
      <c r="G1806" s="929"/>
      <c r="H1806" s="929"/>
      <c r="I1806" s="929"/>
      <c r="J1806" s="929"/>
      <c r="K1806" s="929"/>
      <c r="L1806" s="929"/>
      <c r="M1806" s="929"/>
      <c r="N1806" s="930"/>
      <c r="R1806" s="253"/>
    </row>
    <row r="1807" spans="2:23" ht="5.0999999999999996" customHeight="1" thickBot="1" x14ac:dyDescent="0.25">
      <c r="B1807" s="243"/>
      <c r="C1807" s="343"/>
      <c r="D1807" s="19"/>
      <c r="E1807" s="36"/>
      <c r="F1807" s="345"/>
      <c r="G1807" s="346"/>
      <c r="H1807" s="346"/>
      <c r="I1807" s="346"/>
      <c r="J1807" s="346"/>
      <c r="K1807" s="346"/>
      <c r="L1807" s="346"/>
      <c r="M1807" s="346"/>
      <c r="N1807" s="347"/>
    </row>
    <row r="1808" spans="2:23" ht="12.75" customHeight="1" x14ac:dyDescent="0.2">
      <c r="B1808" s="243"/>
      <c r="C1808" s="343"/>
      <c r="D1808" s="344"/>
      <c r="E1808" s="348"/>
      <c r="F1808" s="913" t="str">
        <f>IF(I1743&lt;&gt;"",HYPERLINK("#" &amp; Q1808,EUConst_MsgDescription),"")</f>
        <v/>
      </c>
      <c r="G1808" s="887"/>
      <c r="H1808" s="887"/>
      <c r="I1808" s="887"/>
      <c r="J1808" s="887"/>
      <c r="K1808" s="887"/>
      <c r="L1808" s="887"/>
      <c r="M1808" s="887"/>
      <c r="N1808" s="888"/>
      <c r="P1808" s="21" t="s">
        <v>170</v>
      </c>
      <c r="Q1808" s="370" t="str">
        <f>"#"&amp;ADDRESS(ROW($C$10),COLUMN($C$10))</f>
        <v>#$C$10</v>
      </c>
      <c r="W1808" s="265" t="s">
        <v>163</v>
      </c>
    </row>
    <row r="1809" spans="2:23" ht="5.0999999999999996" customHeight="1" thickBot="1" x14ac:dyDescent="0.25">
      <c r="B1809" s="243"/>
      <c r="C1809" s="343"/>
      <c r="D1809" s="344"/>
      <c r="E1809" s="348"/>
      <c r="F1809" s="960"/>
      <c r="G1809" s="961"/>
      <c r="H1809" s="961"/>
      <c r="I1809" s="961"/>
      <c r="J1809" s="961"/>
      <c r="K1809" s="961"/>
      <c r="L1809" s="961"/>
      <c r="M1809" s="961"/>
      <c r="N1809" s="962"/>
      <c r="P1809" s="21"/>
      <c r="W1809" s="252"/>
    </row>
    <row r="1810" spans="2:23" ht="50.1" customHeight="1" thickBot="1" x14ac:dyDescent="0.25">
      <c r="B1810" s="243"/>
      <c r="C1810" s="343"/>
      <c r="D1810" s="19"/>
      <c r="E1810" s="19"/>
      <c r="F1810" s="872"/>
      <c r="G1810" s="873"/>
      <c r="H1810" s="873"/>
      <c r="I1810" s="873"/>
      <c r="J1810" s="873"/>
      <c r="K1810" s="873"/>
      <c r="L1810" s="873"/>
      <c r="M1810" s="873"/>
      <c r="N1810" s="874"/>
      <c r="R1810" s="253"/>
      <c r="V1810" s="253"/>
      <c r="W1810" s="376" t="b">
        <f>OR(W1804,AND(M1804&lt;&gt;"",M1804=FALSE))</f>
        <v>0</v>
      </c>
    </row>
    <row r="1811" spans="2:23" ht="5.0999999999999996" customHeight="1" x14ac:dyDescent="0.2">
      <c r="B1811" s="243"/>
      <c r="C1811" s="343"/>
      <c r="D1811" s="344"/>
      <c r="E1811" s="349"/>
      <c r="F1811" s="466"/>
      <c r="G1811" s="466"/>
      <c r="H1811" s="466"/>
      <c r="I1811" s="466"/>
      <c r="J1811" s="466"/>
      <c r="K1811" s="466"/>
      <c r="L1811" s="466"/>
      <c r="M1811" s="466"/>
      <c r="N1811" s="350"/>
      <c r="R1811" s="253"/>
    </row>
    <row r="1812" spans="2:23" ht="12.75" customHeight="1" x14ac:dyDescent="0.2">
      <c r="B1812" s="243"/>
      <c r="C1812" s="351"/>
      <c r="D1812" s="352"/>
      <c r="E1812" s="352"/>
      <c r="F1812" s="352"/>
      <c r="G1812" s="352"/>
      <c r="H1812" s="352"/>
      <c r="I1812" s="352"/>
      <c r="J1812" s="352"/>
      <c r="K1812" s="352"/>
      <c r="L1812" s="352"/>
      <c r="M1812" s="352"/>
      <c r="N1812" s="353"/>
    </row>
    <row r="1813" spans="2:23" ht="15" customHeight="1" x14ac:dyDescent="0.2">
      <c r="B1813" s="243"/>
      <c r="C1813" s="317"/>
      <c r="D1813" s="950" t="str">
        <f>Translations!$C$329</f>
        <v>Datos necesarios para determinar la actualización de los parámetros de referencia con arreglo al artículo 10 bis, apartado 2, de la Directiva</v>
      </c>
      <c r="E1813" s="951"/>
      <c r="F1813" s="951"/>
      <c r="G1813" s="951"/>
      <c r="H1813" s="951"/>
      <c r="I1813" s="951"/>
      <c r="J1813" s="951"/>
      <c r="K1813" s="951"/>
      <c r="L1813" s="951"/>
      <c r="M1813" s="951"/>
      <c r="N1813" s="952"/>
    </row>
    <row r="1814" spans="2:23" ht="5.0999999999999996" customHeight="1" x14ac:dyDescent="0.2">
      <c r="B1814" s="243"/>
      <c r="C1814" s="317"/>
      <c r="D1814" s="318"/>
      <c r="E1814" s="318"/>
      <c r="F1814" s="318"/>
      <c r="G1814" s="318"/>
      <c r="H1814" s="318"/>
      <c r="I1814" s="318"/>
      <c r="J1814" s="318"/>
      <c r="K1814" s="318"/>
      <c r="L1814" s="318"/>
      <c r="M1814" s="318"/>
      <c r="N1814" s="319"/>
    </row>
    <row r="1815" spans="2:23" ht="12.75" customHeight="1" x14ac:dyDescent="0.2">
      <c r="B1815" s="243"/>
      <c r="C1815" s="317"/>
      <c r="D1815" s="320" t="s">
        <v>30</v>
      </c>
      <c r="E1815" s="958" t="str">
        <f>Translations!$C$330</f>
        <v>Emisiones directamente atribuibles</v>
      </c>
      <c r="F1815" s="958"/>
      <c r="G1815" s="958"/>
      <c r="H1815" s="958"/>
      <c r="I1815" s="958"/>
      <c r="J1815" s="958"/>
      <c r="K1815" s="958"/>
      <c r="L1815" s="958"/>
      <c r="M1815" s="958"/>
      <c r="N1815" s="959"/>
    </row>
    <row r="1816" spans="2:23" ht="12.75" customHeight="1" x14ac:dyDescent="0.2">
      <c r="B1816" s="243"/>
      <c r="C1816" s="317"/>
      <c r="D1816" s="321" t="s">
        <v>32</v>
      </c>
      <c r="E1816" s="906" t="str">
        <f>Translations!$C$331</f>
        <v>Atribución de emisiones directamente atribuibles</v>
      </c>
      <c r="F1816" s="906"/>
      <c r="G1816" s="906"/>
      <c r="H1816" s="906"/>
      <c r="I1816" s="906"/>
      <c r="J1816" s="906"/>
      <c r="K1816" s="906"/>
      <c r="L1816" s="906"/>
      <c r="M1816" s="906"/>
      <c r="N1816" s="907"/>
      <c r="T1816" s="17"/>
    </row>
    <row r="1817" spans="2:23" ht="5.0999999999999996" customHeight="1" x14ac:dyDescent="0.2">
      <c r="B1817" s="243"/>
      <c r="C1817" s="317"/>
      <c r="D1817" s="318"/>
      <c r="E1817" s="917"/>
      <c r="F1817" s="918"/>
      <c r="G1817" s="918"/>
      <c r="H1817" s="918"/>
      <c r="I1817" s="918"/>
      <c r="J1817" s="918"/>
      <c r="K1817" s="918"/>
      <c r="L1817" s="918"/>
      <c r="M1817" s="918"/>
      <c r="N1817" s="919"/>
    </row>
    <row r="1818" spans="2:23" ht="12.75" customHeight="1" x14ac:dyDescent="0.2">
      <c r="B1818" s="243"/>
      <c r="C1818" s="317"/>
      <c r="D1818" s="321"/>
      <c r="E1818" s="323"/>
      <c r="F1818" s="913" t="str">
        <f>IF(I1743&lt;&gt;"",HYPERLINK("#" &amp; Q1818,EUConst_MsgDescription),"")</f>
        <v/>
      </c>
      <c r="G1818" s="887"/>
      <c r="H1818" s="887"/>
      <c r="I1818" s="887"/>
      <c r="J1818" s="887"/>
      <c r="K1818" s="887"/>
      <c r="L1818" s="887"/>
      <c r="M1818" s="887"/>
      <c r="N1818" s="888"/>
      <c r="P1818" s="21" t="s">
        <v>170</v>
      </c>
      <c r="Q1818" s="370" t="str">
        <f>"#"&amp;ADDRESS(ROW($C$10),COLUMN($C$10))</f>
        <v>#$C$10</v>
      </c>
    </row>
    <row r="1819" spans="2:23" ht="5.0999999999999996" customHeight="1" x14ac:dyDescent="0.2">
      <c r="B1819" s="243"/>
      <c r="C1819" s="317"/>
      <c r="D1819" s="321"/>
      <c r="E1819" s="324"/>
      <c r="F1819" s="914"/>
      <c r="G1819" s="914"/>
      <c r="H1819" s="914"/>
      <c r="I1819" s="914"/>
      <c r="J1819" s="914"/>
      <c r="K1819" s="914"/>
      <c r="L1819" s="914"/>
      <c r="M1819" s="914"/>
      <c r="N1819" s="915"/>
    </row>
    <row r="1820" spans="2:23" ht="50.1" customHeight="1" x14ac:dyDescent="0.2">
      <c r="B1820" s="243"/>
      <c r="C1820" s="317"/>
      <c r="D1820" s="318"/>
      <c r="E1820" s="318"/>
      <c r="F1820" s="852"/>
      <c r="G1820" s="853"/>
      <c r="H1820" s="853"/>
      <c r="I1820" s="853"/>
      <c r="J1820" s="853"/>
      <c r="K1820" s="853"/>
      <c r="L1820" s="853"/>
      <c r="M1820" s="853"/>
      <c r="N1820" s="867"/>
    </row>
    <row r="1821" spans="2:23" ht="5.0999999999999996" customHeight="1" x14ac:dyDescent="0.2">
      <c r="B1821" s="243"/>
      <c r="C1821" s="317"/>
      <c r="D1821" s="318"/>
      <c r="E1821" s="318"/>
      <c r="F1821" s="318"/>
      <c r="G1821" s="318"/>
      <c r="H1821" s="318"/>
      <c r="I1821" s="318"/>
      <c r="J1821" s="318"/>
      <c r="K1821" s="318"/>
      <c r="L1821" s="318"/>
      <c r="M1821" s="318"/>
      <c r="N1821" s="319"/>
    </row>
    <row r="1822" spans="2:23" ht="12.75" customHeight="1" x14ac:dyDescent="0.2">
      <c r="B1822" s="243"/>
      <c r="C1822" s="317"/>
      <c r="D1822" s="318"/>
      <c r="E1822" s="318"/>
      <c r="F1822" s="916" t="str">
        <f>Translations!$C$210</f>
        <v>Referencia a archivos externos (si procede)</v>
      </c>
      <c r="G1822" s="916"/>
      <c r="H1822" s="916"/>
      <c r="I1822" s="916"/>
      <c r="J1822" s="916"/>
      <c r="K1822" s="826"/>
      <c r="L1822" s="826"/>
      <c r="M1822" s="826"/>
      <c r="N1822" s="826"/>
    </row>
    <row r="1823" spans="2:23" ht="5.0999999999999996" customHeight="1" x14ac:dyDescent="0.2">
      <c r="B1823" s="243"/>
      <c r="C1823" s="317"/>
      <c r="D1823" s="318"/>
      <c r="E1823" s="318"/>
      <c r="F1823" s="325"/>
      <c r="G1823" s="325"/>
      <c r="H1823" s="325"/>
      <c r="I1823" s="325"/>
      <c r="J1823" s="325"/>
      <c r="K1823" s="325"/>
      <c r="L1823" s="325"/>
      <c r="M1823" s="325"/>
      <c r="N1823" s="326"/>
    </row>
    <row r="1824" spans="2:23" ht="12.75" customHeight="1" x14ac:dyDescent="0.2">
      <c r="B1824" s="243"/>
      <c r="C1824" s="317"/>
      <c r="D1824" s="321" t="s">
        <v>33</v>
      </c>
      <c r="E1824" s="906" t="str">
        <f>Translations!$C$337</f>
        <v>¿Hay otros flujos fuente internos que sean pertinentes?</v>
      </c>
      <c r="F1824" s="906"/>
      <c r="G1824" s="906"/>
      <c r="H1824" s="906"/>
      <c r="I1824" s="906"/>
      <c r="J1824" s="906"/>
      <c r="K1824" s="906"/>
      <c r="L1824" s="906"/>
      <c r="M1824" s="912"/>
      <c r="N1824" s="912"/>
      <c r="T1824" s="17"/>
    </row>
    <row r="1825" spans="1:23" ht="5.0999999999999996" customHeight="1" x14ac:dyDescent="0.2">
      <c r="B1825" s="243"/>
      <c r="C1825" s="317"/>
      <c r="D1825" s="321"/>
      <c r="E1825" s="322"/>
      <c r="F1825" s="917"/>
      <c r="G1825" s="917"/>
      <c r="H1825" s="917"/>
      <c r="I1825" s="917"/>
      <c r="J1825" s="917"/>
      <c r="K1825" s="917"/>
      <c r="L1825" s="917"/>
      <c r="M1825" s="917"/>
      <c r="N1825" s="948"/>
    </row>
    <row r="1826" spans="1:23" ht="25.5" customHeight="1" thickBot="1" x14ac:dyDescent="0.25">
      <c r="B1826" s="243"/>
      <c r="C1826" s="317"/>
      <c r="D1826" s="318"/>
      <c r="E1826" s="318"/>
      <c r="F1826" s="318"/>
      <c r="G1826" s="318"/>
      <c r="H1826" s="318"/>
      <c r="I1826" s="908" t="str">
        <f>Translations!$C$254</f>
        <v>Fuente de datos</v>
      </c>
      <c r="J1826" s="908"/>
      <c r="K1826" s="908" t="str">
        <f>Translations!$C$255</f>
        <v>Otra fuente de datos (si procede)</v>
      </c>
      <c r="L1826" s="908"/>
      <c r="M1826" s="908" t="str">
        <f>Translations!$C$255</f>
        <v>Otra fuente de datos (si procede)</v>
      </c>
      <c r="N1826" s="908"/>
      <c r="W1826" s="244" t="s">
        <v>163</v>
      </c>
    </row>
    <row r="1827" spans="1:23" ht="12.75" customHeight="1" x14ac:dyDescent="0.2">
      <c r="B1827" s="243"/>
      <c r="C1827" s="317"/>
      <c r="D1827" s="321"/>
      <c r="E1827" s="323" t="s">
        <v>302</v>
      </c>
      <c r="F1827" s="911" t="str">
        <f>Translations!$C$342</f>
        <v>Cantidades importadas o exportadas</v>
      </c>
      <c r="G1827" s="920"/>
      <c r="H1827" s="920"/>
      <c r="I1827" s="909"/>
      <c r="J1827" s="909"/>
      <c r="K1827" s="891"/>
      <c r="L1827" s="891"/>
      <c r="M1827" s="891"/>
      <c r="N1827" s="891"/>
      <c r="W1827" s="250" t="b">
        <f>AND(M1824&lt;&gt;"",M1824=FALSE)</f>
        <v>0</v>
      </c>
    </row>
    <row r="1828" spans="1:23" ht="12.75" customHeight="1" x14ac:dyDescent="0.2">
      <c r="B1828" s="243"/>
      <c r="C1828" s="317"/>
      <c r="D1828" s="321"/>
      <c r="E1828" s="323" t="s">
        <v>303</v>
      </c>
      <c r="F1828" s="911" t="str">
        <f>Translations!$C$256</f>
        <v>Contenido energético</v>
      </c>
      <c r="G1828" s="920"/>
      <c r="H1828" s="920"/>
      <c r="I1828" s="909"/>
      <c r="J1828" s="909"/>
      <c r="K1828" s="891"/>
      <c r="L1828" s="891"/>
      <c r="M1828" s="891"/>
      <c r="N1828" s="891"/>
      <c r="W1828" s="270" t="b">
        <f>W1827</f>
        <v>0</v>
      </c>
    </row>
    <row r="1829" spans="1:23" ht="12.75" customHeight="1" x14ac:dyDescent="0.2">
      <c r="B1829" s="243"/>
      <c r="C1829" s="317"/>
      <c r="D1829" s="321"/>
      <c r="E1829" s="323" t="s">
        <v>304</v>
      </c>
      <c r="F1829" s="910" t="str">
        <f>Translations!$C$343</f>
        <v>Factor de emisión o contenido de carbono</v>
      </c>
      <c r="G1829" s="910"/>
      <c r="H1829" s="911"/>
      <c r="I1829" s="852"/>
      <c r="J1829" s="867"/>
      <c r="K1829" s="854"/>
      <c r="L1829" s="871"/>
      <c r="M1829" s="854"/>
      <c r="N1829" s="871"/>
      <c r="W1829" s="270" t="b">
        <f>W1828</f>
        <v>0</v>
      </c>
    </row>
    <row r="1830" spans="1:23" ht="12.75" customHeight="1" x14ac:dyDescent="0.2">
      <c r="B1830" s="243"/>
      <c r="C1830" s="317"/>
      <c r="D1830" s="321"/>
      <c r="E1830" s="323" t="s">
        <v>305</v>
      </c>
      <c r="F1830" s="910" t="str">
        <f>Translations!$C$344</f>
        <v>Contenido de biomasa</v>
      </c>
      <c r="G1830" s="910"/>
      <c r="H1830" s="911"/>
      <c r="I1830" s="852"/>
      <c r="J1830" s="867"/>
      <c r="K1830" s="854"/>
      <c r="L1830" s="871"/>
      <c r="M1830" s="854"/>
      <c r="N1830" s="871"/>
      <c r="W1830" s="270" t="b">
        <f>W1829</f>
        <v>0</v>
      </c>
    </row>
    <row r="1831" spans="1:23" ht="5.0999999999999996" customHeight="1" x14ac:dyDescent="0.2">
      <c r="B1831" s="243"/>
      <c r="C1831" s="317"/>
      <c r="D1831" s="321"/>
      <c r="E1831" s="318"/>
      <c r="F1831" s="318"/>
      <c r="G1831" s="318"/>
      <c r="H1831" s="318"/>
      <c r="I1831" s="318"/>
      <c r="J1831" s="318"/>
      <c r="K1831" s="318"/>
      <c r="L1831" s="318"/>
      <c r="M1831" s="318"/>
      <c r="N1831" s="319"/>
      <c r="W1831" s="252"/>
    </row>
    <row r="1832" spans="1:23" ht="12.75" customHeight="1" x14ac:dyDescent="0.2">
      <c r="B1832" s="243"/>
      <c r="C1832" s="317"/>
      <c r="D1832" s="321"/>
      <c r="E1832" s="323" t="s">
        <v>306</v>
      </c>
      <c r="F1832" s="904" t="str">
        <f>Translations!$C$257</f>
        <v>Descripción de la metodología aplicada</v>
      </c>
      <c r="G1832" s="904"/>
      <c r="H1832" s="904"/>
      <c r="I1832" s="904"/>
      <c r="J1832" s="904"/>
      <c r="K1832" s="904"/>
      <c r="L1832" s="904"/>
      <c r="M1832" s="904"/>
      <c r="N1832" s="905"/>
      <c r="W1832" s="252"/>
    </row>
    <row r="1833" spans="1:23" ht="5.0999999999999996" customHeight="1" x14ac:dyDescent="0.2">
      <c r="B1833" s="243"/>
      <c r="C1833" s="317"/>
      <c r="D1833" s="318"/>
      <c r="E1833" s="322"/>
      <c r="F1833" s="212"/>
      <c r="G1833" s="470"/>
      <c r="H1833" s="470"/>
      <c r="I1833" s="470"/>
      <c r="J1833" s="470"/>
      <c r="K1833" s="470"/>
      <c r="L1833" s="470"/>
      <c r="M1833" s="470"/>
      <c r="N1833" s="471"/>
      <c r="W1833" s="252"/>
    </row>
    <row r="1834" spans="1:23" ht="12.75" customHeight="1" x14ac:dyDescent="0.2">
      <c r="B1834" s="243"/>
      <c r="C1834" s="317"/>
      <c r="D1834" s="321"/>
      <c r="E1834" s="323"/>
      <c r="F1834" s="913" t="str">
        <f>IF(I1743&lt;&gt;"",HYPERLINK("#" &amp; Q1834,EUConst_MsgDescription),"")</f>
        <v/>
      </c>
      <c r="G1834" s="887"/>
      <c r="H1834" s="887"/>
      <c r="I1834" s="887"/>
      <c r="J1834" s="887"/>
      <c r="K1834" s="887"/>
      <c r="L1834" s="887"/>
      <c r="M1834" s="887"/>
      <c r="N1834" s="888"/>
      <c r="P1834" s="21" t="s">
        <v>170</v>
      </c>
      <c r="Q1834" s="370" t="str">
        <f>"#"&amp;ADDRESS(ROW($C$10),COLUMN($C$10))</f>
        <v>#$C$10</v>
      </c>
      <c r="W1834" s="252"/>
    </row>
    <row r="1835" spans="1:23" ht="5.0999999999999996" customHeight="1" x14ac:dyDescent="0.2">
      <c r="B1835" s="243"/>
      <c r="C1835" s="317"/>
      <c r="D1835" s="321"/>
      <c r="E1835" s="324"/>
      <c r="F1835" s="914"/>
      <c r="G1835" s="914"/>
      <c r="H1835" s="914"/>
      <c r="I1835" s="914"/>
      <c r="J1835" s="914"/>
      <c r="K1835" s="914"/>
      <c r="L1835" s="914"/>
      <c r="M1835" s="914"/>
      <c r="N1835" s="915"/>
      <c r="W1835" s="252"/>
    </row>
    <row r="1836" spans="1:23" s="248" customFormat="1" ht="50.1" customHeight="1" x14ac:dyDescent="0.2">
      <c r="A1836" s="253"/>
      <c r="B1836" s="11"/>
      <c r="C1836" s="317"/>
      <c r="D1836" s="324"/>
      <c r="E1836" s="324"/>
      <c r="F1836" s="872"/>
      <c r="G1836" s="873"/>
      <c r="H1836" s="873"/>
      <c r="I1836" s="873"/>
      <c r="J1836" s="873"/>
      <c r="K1836" s="873"/>
      <c r="L1836" s="873"/>
      <c r="M1836" s="873"/>
      <c r="N1836" s="874"/>
      <c r="O1836" s="35"/>
      <c r="P1836" s="253"/>
      <c r="Q1836" s="253"/>
      <c r="R1836" s="253"/>
      <c r="S1836" s="244"/>
      <c r="T1836" s="244"/>
      <c r="U1836" s="253"/>
      <c r="V1836" s="253"/>
      <c r="W1836" s="254" t="b">
        <f>W1830</f>
        <v>0</v>
      </c>
    </row>
    <row r="1837" spans="1:23" ht="5.0999999999999996" customHeight="1" x14ac:dyDescent="0.2">
      <c r="C1837" s="317"/>
      <c r="D1837" s="321"/>
      <c r="E1837" s="318"/>
      <c r="F1837" s="318"/>
      <c r="G1837" s="318"/>
      <c r="H1837" s="318"/>
      <c r="I1837" s="318"/>
      <c r="J1837" s="318"/>
      <c r="K1837" s="318"/>
      <c r="L1837" s="318"/>
      <c r="M1837" s="318"/>
      <c r="N1837" s="319"/>
      <c r="W1837" s="252"/>
    </row>
    <row r="1838" spans="1:23" ht="12.75" customHeight="1" thickBot="1" x14ac:dyDescent="0.25">
      <c r="C1838" s="317"/>
      <c r="D1838" s="321"/>
      <c r="E1838" s="323"/>
      <c r="F1838" s="916" t="str">
        <f>Translations!$C$210</f>
        <v>Referencia a archivos externos (si procede)</v>
      </c>
      <c r="G1838" s="916"/>
      <c r="H1838" s="916"/>
      <c r="I1838" s="916"/>
      <c r="J1838" s="916"/>
      <c r="K1838" s="826"/>
      <c r="L1838" s="826"/>
      <c r="M1838" s="826"/>
      <c r="N1838" s="826"/>
      <c r="W1838" s="258" t="b">
        <f>W1836</f>
        <v>0</v>
      </c>
    </row>
    <row r="1839" spans="1:23" ht="5.0999999999999996" customHeight="1" x14ac:dyDescent="0.2">
      <c r="C1839" s="317"/>
      <c r="D1839" s="321"/>
      <c r="E1839" s="318"/>
      <c r="F1839" s="318"/>
      <c r="G1839" s="318"/>
      <c r="H1839" s="318"/>
      <c r="I1839" s="318"/>
      <c r="J1839" s="318"/>
      <c r="K1839" s="318"/>
      <c r="L1839" s="318"/>
      <c r="M1839" s="318"/>
      <c r="N1839" s="319"/>
    </row>
    <row r="1840" spans="1:23" ht="12.75" customHeight="1" thickBot="1" x14ac:dyDescent="0.25">
      <c r="C1840" s="317"/>
      <c r="D1840" s="321" t="s">
        <v>34</v>
      </c>
      <c r="E1840" s="906" t="str">
        <f>Translations!$C$345</f>
        <v>¿Es pertinente el CO2 transferido importado o exportado?</v>
      </c>
      <c r="F1840" s="906"/>
      <c r="G1840" s="906"/>
      <c r="H1840" s="906"/>
      <c r="I1840" s="906"/>
      <c r="J1840" s="906"/>
      <c r="K1840" s="906"/>
      <c r="L1840" s="906"/>
      <c r="M1840" s="912"/>
      <c r="N1840" s="912"/>
      <c r="T1840" s="17"/>
    </row>
    <row r="1841" spans="2:23" ht="5.0999999999999996" customHeight="1" thickBot="1" x14ac:dyDescent="0.25">
      <c r="C1841" s="317"/>
      <c r="D1841" s="318"/>
      <c r="E1841" s="917"/>
      <c r="F1841" s="918"/>
      <c r="G1841" s="918"/>
      <c r="H1841" s="918"/>
      <c r="I1841" s="918"/>
      <c r="J1841" s="918"/>
      <c r="K1841" s="918"/>
      <c r="L1841" s="918"/>
      <c r="M1841" s="918"/>
      <c r="N1841" s="919"/>
      <c r="W1841" s="265" t="s">
        <v>163</v>
      </c>
    </row>
    <row r="1842" spans="2:23" ht="25.5" customHeight="1" x14ac:dyDescent="0.2">
      <c r="C1842" s="317"/>
      <c r="D1842" s="318"/>
      <c r="E1842" s="318"/>
      <c r="F1842" s="852"/>
      <c r="G1842" s="853"/>
      <c r="H1842" s="853"/>
      <c r="I1842" s="853"/>
      <c r="J1842" s="853"/>
      <c r="K1842" s="853"/>
      <c r="L1842" s="853"/>
      <c r="M1842" s="853"/>
      <c r="N1842" s="867"/>
      <c r="W1842" s="250" t="b">
        <f>AND(M1840&lt;&gt;"",M1840=FALSE)</f>
        <v>0</v>
      </c>
    </row>
    <row r="1843" spans="2:23" ht="5.0999999999999996" customHeight="1" x14ac:dyDescent="0.2">
      <c r="C1843" s="317"/>
      <c r="D1843" s="318"/>
      <c r="E1843" s="318"/>
      <c r="F1843" s="318"/>
      <c r="G1843" s="318"/>
      <c r="H1843" s="318"/>
      <c r="I1843" s="318"/>
      <c r="J1843" s="318"/>
      <c r="K1843" s="318"/>
      <c r="L1843" s="318"/>
      <c r="M1843" s="318"/>
      <c r="N1843" s="319"/>
      <c r="W1843" s="252"/>
    </row>
    <row r="1844" spans="2:23" ht="12.75" customHeight="1" thickBot="1" x14ac:dyDescent="0.25">
      <c r="C1844" s="317"/>
      <c r="D1844" s="318"/>
      <c r="E1844" s="318"/>
      <c r="F1844" s="916" t="str">
        <f>Translations!$C$210</f>
        <v>Referencia a archivos externos (si procede)</v>
      </c>
      <c r="G1844" s="916"/>
      <c r="H1844" s="916"/>
      <c r="I1844" s="916"/>
      <c r="J1844" s="916"/>
      <c r="K1844" s="826"/>
      <c r="L1844" s="826"/>
      <c r="M1844" s="826"/>
      <c r="N1844" s="826"/>
      <c r="W1844" s="272" t="b">
        <f>W1842</f>
        <v>0</v>
      </c>
    </row>
    <row r="1845" spans="2:23" ht="5.0999999999999996" customHeight="1" x14ac:dyDescent="0.2">
      <c r="C1845" s="317"/>
      <c r="D1845" s="321"/>
      <c r="E1845" s="318"/>
      <c r="F1845" s="318"/>
      <c r="G1845" s="318"/>
      <c r="H1845" s="318"/>
      <c r="I1845" s="318"/>
      <c r="J1845" s="318"/>
      <c r="K1845" s="318"/>
      <c r="L1845" s="318"/>
      <c r="M1845" s="318"/>
      <c r="N1845" s="319"/>
    </row>
    <row r="1846" spans="2:23" ht="5.0999999999999996" customHeight="1" x14ac:dyDescent="0.2">
      <c r="C1846" s="314"/>
      <c r="D1846" s="327"/>
      <c r="E1846" s="315"/>
      <c r="F1846" s="315"/>
      <c r="G1846" s="315"/>
      <c r="H1846" s="315"/>
      <c r="I1846" s="315"/>
      <c r="J1846" s="315"/>
      <c r="K1846" s="315"/>
      <c r="L1846" s="315"/>
      <c r="M1846" s="315"/>
      <c r="N1846" s="316"/>
    </row>
    <row r="1847" spans="2:23" ht="12.75" customHeight="1" x14ac:dyDescent="0.2">
      <c r="C1847" s="317"/>
      <c r="D1847" s="320" t="s">
        <v>31</v>
      </c>
      <c r="E1847" s="943" t="str">
        <f>Translations!$C$831</f>
        <v>Entrada de energía a esta subinstalación y factor de emisión pertinente</v>
      </c>
      <c r="F1847" s="943"/>
      <c r="G1847" s="943"/>
      <c r="H1847" s="943"/>
      <c r="I1847" s="943"/>
      <c r="J1847" s="943"/>
      <c r="K1847" s="943"/>
      <c r="L1847" s="943"/>
      <c r="M1847" s="943"/>
      <c r="N1847" s="944"/>
    </row>
    <row r="1848" spans="2:23" ht="5.0999999999999996" customHeight="1" x14ac:dyDescent="0.2">
      <c r="C1848" s="317"/>
      <c r="D1848" s="318"/>
      <c r="E1848" s="945"/>
      <c r="F1848" s="946"/>
      <c r="G1848" s="946"/>
      <c r="H1848" s="946"/>
      <c r="I1848" s="946"/>
      <c r="J1848" s="946"/>
      <c r="K1848" s="946"/>
      <c r="L1848" s="946"/>
      <c r="M1848" s="946"/>
      <c r="N1848" s="947"/>
    </row>
    <row r="1849" spans="2:23" ht="12.75" customHeight="1" x14ac:dyDescent="0.2">
      <c r="C1849" s="317"/>
      <c r="D1849" s="321" t="s">
        <v>32</v>
      </c>
      <c r="E1849" s="906" t="str">
        <f>Translations!$C$249</f>
        <v>Información sobre la metodología empleada</v>
      </c>
      <c r="F1849" s="906"/>
      <c r="G1849" s="906"/>
      <c r="H1849" s="906"/>
      <c r="I1849" s="906"/>
      <c r="J1849" s="906"/>
      <c r="K1849" s="906"/>
      <c r="L1849" s="906"/>
      <c r="M1849" s="906"/>
      <c r="N1849" s="907"/>
    </row>
    <row r="1850" spans="2:23" ht="25.5" customHeight="1" x14ac:dyDescent="0.2">
      <c r="B1850" s="243"/>
      <c r="C1850" s="317"/>
      <c r="D1850" s="318"/>
      <c r="E1850" s="318"/>
      <c r="F1850" s="335"/>
      <c r="G1850" s="318"/>
      <c r="H1850" s="318"/>
      <c r="I1850" s="908" t="str">
        <f>Translations!$C$254</f>
        <v>Fuente de datos</v>
      </c>
      <c r="J1850" s="908"/>
      <c r="K1850" s="908" t="str">
        <f>Translations!$C$255</f>
        <v>Otra fuente de datos (si procede)</v>
      </c>
      <c r="L1850" s="908"/>
      <c r="M1850" s="908" t="str">
        <f>Translations!$C$255</f>
        <v>Otra fuente de datos (si procede)</v>
      </c>
      <c r="N1850" s="908"/>
    </row>
    <row r="1851" spans="2:23" ht="12.75" customHeight="1" x14ac:dyDescent="0.2">
      <c r="B1851" s="243"/>
      <c r="C1851" s="317"/>
      <c r="D1851" s="321"/>
      <c r="E1851" s="323" t="s">
        <v>302</v>
      </c>
      <c r="F1851" s="910" t="str">
        <f>Translations!$C$833</f>
        <v>Entrada de combustible y materiales</v>
      </c>
      <c r="G1851" s="910"/>
      <c r="H1851" s="911"/>
      <c r="I1851" s="852"/>
      <c r="J1851" s="853"/>
      <c r="K1851" s="854"/>
      <c r="L1851" s="855"/>
      <c r="M1851" s="854"/>
      <c r="N1851" s="871"/>
    </row>
    <row r="1852" spans="2:23" ht="12.75" customHeight="1" x14ac:dyDescent="0.2">
      <c r="B1852" s="243"/>
      <c r="C1852" s="317"/>
      <c r="D1852" s="321"/>
      <c r="E1852" s="323" t="s">
        <v>303</v>
      </c>
      <c r="F1852" s="910" t="str">
        <f>Translations!$C$826</f>
        <v>Entrada de electricidad para producción de calor</v>
      </c>
      <c r="G1852" s="910"/>
      <c r="H1852" s="911"/>
      <c r="I1852" s="909"/>
      <c r="J1852" s="909"/>
      <c r="K1852" s="891"/>
      <c r="L1852" s="891"/>
      <c r="M1852" s="891"/>
      <c r="N1852" s="891"/>
    </row>
    <row r="1853" spans="2:23" ht="12.75" customHeight="1" x14ac:dyDescent="0.2">
      <c r="B1853" s="243"/>
      <c r="C1853" s="317"/>
      <c r="D1853" s="321"/>
      <c r="E1853" s="323" t="s">
        <v>304</v>
      </c>
      <c r="F1853" s="910" t="str">
        <f>Translations!$C$353</f>
        <v>Factor de emisión ponderado</v>
      </c>
      <c r="G1853" s="910"/>
      <c r="H1853" s="911"/>
      <c r="I1853" s="852"/>
      <c r="J1853" s="853"/>
      <c r="K1853" s="854"/>
      <c r="L1853" s="855"/>
      <c r="M1853" s="854"/>
      <c r="N1853" s="871"/>
    </row>
    <row r="1854" spans="2:23" ht="5.0999999999999996" customHeight="1" x14ac:dyDescent="0.2">
      <c r="B1854" s="243"/>
      <c r="C1854" s="317"/>
      <c r="D1854" s="321"/>
      <c r="E1854" s="318"/>
      <c r="F1854" s="318"/>
      <c r="G1854" s="318"/>
      <c r="H1854" s="318"/>
      <c r="I1854" s="318"/>
      <c r="J1854" s="318"/>
      <c r="K1854" s="318"/>
      <c r="L1854" s="318"/>
      <c r="M1854" s="318"/>
      <c r="N1854" s="319"/>
    </row>
    <row r="1855" spans="2:23" ht="12.75" customHeight="1" x14ac:dyDescent="0.2">
      <c r="B1855" s="243"/>
      <c r="C1855" s="317"/>
      <c r="D1855" s="321"/>
      <c r="E1855" s="323" t="s">
        <v>305</v>
      </c>
      <c r="F1855" s="904" t="str">
        <f>Translations!$C$257</f>
        <v>Descripción de la metodología aplicada</v>
      </c>
      <c r="G1855" s="904"/>
      <c r="H1855" s="904"/>
      <c r="I1855" s="904"/>
      <c r="J1855" s="904"/>
      <c r="K1855" s="904"/>
      <c r="L1855" s="904"/>
      <c r="M1855" s="904"/>
      <c r="N1855" s="905"/>
    </row>
    <row r="1856" spans="2:23" ht="5.0999999999999996" customHeight="1" x14ac:dyDescent="0.2">
      <c r="B1856" s="243"/>
      <c r="C1856" s="317"/>
      <c r="D1856" s="318"/>
      <c r="E1856" s="322"/>
      <c r="F1856" s="332"/>
      <c r="G1856" s="333"/>
      <c r="H1856" s="333"/>
      <c r="I1856" s="333"/>
      <c r="J1856" s="333"/>
      <c r="K1856" s="333"/>
      <c r="L1856" s="333"/>
      <c r="M1856" s="333"/>
      <c r="N1856" s="334"/>
    </row>
    <row r="1857" spans="2:23" ht="12.75" customHeight="1" x14ac:dyDescent="0.2">
      <c r="B1857" s="243"/>
      <c r="C1857" s="317"/>
      <c r="D1857" s="321"/>
      <c r="E1857" s="323"/>
      <c r="F1857" s="913" t="str">
        <f>IF(I1743&lt;&gt;"",HYPERLINK("#" &amp; Q1857,EUConst_MsgDescription),"")</f>
        <v/>
      </c>
      <c r="G1857" s="887"/>
      <c r="H1857" s="887"/>
      <c r="I1857" s="887"/>
      <c r="J1857" s="887"/>
      <c r="K1857" s="887"/>
      <c r="L1857" s="887"/>
      <c r="M1857" s="887"/>
      <c r="N1857" s="888"/>
      <c r="P1857" s="21" t="s">
        <v>170</v>
      </c>
      <c r="Q1857" s="370" t="str">
        <f>"#"&amp;ADDRESS(ROW($C$10),COLUMN($C$10))</f>
        <v>#$C$10</v>
      </c>
    </row>
    <row r="1858" spans="2:23" ht="5.0999999999999996" customHeight="1" x14ac:dyDescent="0.2">
      <c r="B1858" s="243"/>
      <c r="C1858" s="317"/>
      <c r="D1858" s="321"/>
      <c r="E1858" s="324"/>
      <c r="F1858" s="914"/>
      <c r="G1858" s="914"/>
      <c r="H1858" s="914"/>
      <c r="I1858" s="914"/>
      <c r="J1858" s="914"/>
      <c r="K1858" s="914"/>
      <c r="L1858" s="914"/>
      <c r="M1858" s="914"/>
      <c r="N1858" s="915"/>
    </row>
    <row r="1859" spans="2:23" ht="50.1" customHeight="1" x14ac:dyDescent="0.2">
      <c r="B1859" s="243"/>
      <c r="C1859" s="317"/>
      <c r="D1859" s="324"/>
      <c r="E1859" s="324"/>
      <c r="F1859" s="872"/>
      <c r="G1859" s="873"/>
      <c r="H1859" s="873"/>
      <c r="I1859" s="873"/>
      <c r="J1859" s="873"/>
      <c r="K1859" s="873"/>
      <c r="L1859" s="873"/>
      <c r="M1859" s="873"/>
      <c r="N1859" s="874"/>
    </row>
    <row r="1860" spans="2:23" ht="5.0999999999999996" customHeight="1" thickBot="1" x14ac:dyDescent="0.25">
      <c r="B1860" s="243"/>
      <c r="C1860" s="317"/>
      <c r="D1860" s="321"/>
      <c r="E1860" s="318"/>
      <c r="F1860" s="318"/>
      <c r="G1860" s="318"/>
      <c r="H1860" s="318"/>
      <c r="I1860" s="318"/>
      <c r="J1860" s="318"/>
      <c r="K1860" s="318"/>
      <c r="L1860" s="318"/>
      <c r="M1860" s="318"/>
      <c r="N1860" s="319"/>
    </row>
    <row r="1861" spans="2:23" ht="12.75" customHeight="1" x14ac:dyDescent="0.2">
      <c r="B1861" s="243"/>
      <c r="C1861" s="317"/>
      <c r="D1861" s="321"/>
      <c r="E1861" s="323"/>
      <c r="F1861" s="916" t="str">
        <f>Translations!$C$210</f>
        <v>Referencia a archivos externos (si procede)</v>
      </c>
      <c r="G1861" s="916"/>
      <c r="H1861" s="916"/>
      <c r="I1861" s="916"/>
      <c r="J1861" s="916"/>
      <c r="K1861" s="826"/>
      <c r="L1861" s="826"/>
      <c r="M1861" s="826"/>
      <c r="N1861" s="826"/>
      <c r="W1861" s="265" t="s">
        <v>163</v>
      </c>
    </row>
    <row r="1862" spans="2:23" ht="5.0999999999999996" customHeight="1" x14ac:dyDescent="0.2">
      <c r="B1862" s="243"/>
      <c r="C1862" s="317"/>
      <c r="D1862" s="321"/>
      <c r="E1862" s="318"/>
      <c r="F1862" s="318"/>
      <c r="G1862" s="318"/>
      <c r="H1862" s="318"/>
      <c r="I1862" s="318"/>
      <c r="J1862" s="318"/>
      <c r="K1862" s="318"/>
      <c r="L1862" s="318"/>
      <c r="M1862" s="318"/>
      <c r="N1862" s="319"/>
      <c r="W1862" s="252"/>
    </row>
    <row r="1863" spans="2:23" ht="12.75" customHeight="1" x14ac:dyDescent="0.2">
      <c r="B1863" s="243"/>
      <c r="C1863" s="317"/>
      <c r="D1863" s="321" t="s">
        <v>33</v>
      </c>
      <c r="E1863" s="932" t="str">
        <f>Translations!$C$258</f>
        <v>¿Se ha seguido el orden jerárquico?</v>
      </c>
      <c r="F1863" s="932"/>
      <c r="G1863" s="932"/>
      <c r="H1863" s="933"/>
      <c r="I1863" s="259"/>
      <c r="J1863" s="329" t="str">
        <f>Translations!$C$259</f>
        <v xml:space="preserve"> De no ser así, ¿cuál ha sido el motivo?</v>
      </c>
      <c r="K1863" s="852"/>
      <c r="L1863" s="853"/>
      <c r="M1863" s="853"/>
      <c r="N1863" s="867"/>
      <c r="W1863" s="257" t="b">
        <f>AND(I1863&lt;&gt;"",I1863=TRUE)</f>
        <v>0</v>
      </c>
    </row>
    <row r="1864" spans="2:23" ht="5.0999999999999996" customHeight="1" x14ac:dyDescent="0.2">
      <c r="B1864" s="243"/>
      <c r="C1864" s="317"/>
      <c r="D1864" s="318"/>
      <c r="E1864" s="467"/>
      <c r="F1864" s="467"/>
      <c r="G1864" s="467"/>
      <c r="H1864" s="467"/>
      <c r="I1864" s="467"/>
      <c r="J1864" s="467"/>
      <c r="K1864" s="467"/>
      <c r="L1864" s="467"/>
      <c r="M1864" s="467"/>
      <c r="N1864" s="468"/>
      <c r="V1864" s="253"/>
      <c r="W1864" s="252"/>
    </row>
    <row r="1865" spans="2:23" ht="12.75" customHeight="1" x14ac:dyDescent="0.2">
      <c r="B1865" s="243"/>
      <c r="C1865" s="317"/>
      <c r="D1865" s="330"/>
      <c r="E1865" s="330"/>
      <c r="F1865" s="904" t="str">
        <f>Translations!$C$264</f>
        <v>Más detalles sobre cualquier posible divergencia con respecto a la jerarquía establecida</v>
      </c>
      <c r="G1865" s="904"/>
      <c r="H1865" s="904"/>
      <c r="I1865" s="904"/>
      <c r="J1865" s="904"/>
      <c r="K1865" s="904"/>
      <c r="L1865" s="904"/>
      <c r="M1865" s="904"/>
      <c r="N1865" s="905"/>
      <c r="V1865" s="253"/>
      <c r="W1865" s="252"/>
    </row>
    <row r="1866" spans="2:23" ht="25.5" customHeight="1" thickBot="1" x14ac:dyDescent="0.25">
      <c r="B1866" s="243"/>
      <c r="C1866" s="317"/>
      <c r="D1866" s="330"/>
      <c r="E1866" s="330"/>
      <c r="F1866" s="872"/>
      <c r="G1866" s="873"/>
      <c r="H1866" s="873"/>
      <c r="I1866" s="873"/>
      <c r="J1866" s="873"/>
      <c r="K1866" s="873"/>
      <c r="L1866" s="873"/>
      <c r="M1866" s="873"/>
      <c r="N1866" s="874"/>
      <c r="V1866" s="253"/>
      <c r="W1866" s="267" t="b">
        <f>W1863</f>
        <v>0</v>
      </c>
    </row>
    <row r="1867" spans="2:23" ht="5.0999999999999996" customHeight="1" x14ac:dyDescent="0.2">
      <c r="B1867" s="243"/>
      <c r="C1867" s="317"/>
      <c r="D1867" s="321"/>
      <c r="E1867" s="318"/>
      <c r="F1867" s="318"/>
      <c r="G1867" s="318"/>
      <c r="H1867" s="318"/>
      <c r="I1867" s="318"/>
      <c r="J1867" s="318"/>
      <c r="K1867" s="318"/>
      <c r="L1867" s="318"/>
      <c r="M1867" s="318"/>
      <c r="N1867" s="319"/>
      <c r="W1867" s="253"/>
    </row>
    <row r="1868" spans="2:23" ht="5.0999999999999996" customHeight="1" x14ac:dyDescent="0.2">
      <c r="B1868" s="243"/>
      <c r="C1868" s="314"/>
      <c r="D1868" s="327"/>
      <c r="E1868" s="315"/>
      <c r="F1868" s="315"/>
      <c r="G1868" s="315"/>
      <c r="H1868" s="315"/>
      <c r="I1868" s="315"/>
      <c r="J1868" s="315"/>
      <c r="K1868" s="315"/>
      <c r="L1868" s="315"/>
      <c r="M1868" s="315"/>
      <c r="N1868" s="316"/>
    </row>
    <row r="1869" spans="2:23" ht="12.75" customHeight="1" x14ac:dyDescent="0.2">
      <c r="B1869" s="243"/>
      <c r="C1869" s="317"/>
      <c r="D1869" s="320" t="s">
        <v>322</v>
      </c>
      <c r="E1869" s="943" t="str">
        <f>Translations!$C$354</f>
        <v>Calor medible importado a la subinstalación o exportado desde la subinstalación</v>
      </c>
      <c r="F1869" s="943"/>
      <c r="G1869" s="943"/>
      <c r="H1869" s="943"/>
      <c r="I1869" s="943"/>
      <c r="J1869" s="943"/>
      <c r="K1869" s="943"/>
      <c r="L1869" s="943"/>
      <c r="M1869" s="943"/>
      <c r="N1869" s="944"/>
      <c r="S1869" s="253"/>
      <c r="T1869" s="253"/>
    </row>
    <row r="1870" spans="2:23" ht="12.75" customHeight="1" x14ac:dyDescent="0.2">
      <c r="B1870" s="243"/>
      <c r="C1870" s="317"/>
      <c r="D1870" s="321" t="s">
        <v>32</v>
      </c>
      <c r="E1870" s="906" t="str">
        <f>Translations!$C$357</f>
        <v>¿Son los flujos de calor medible pertinentes para esta subinstalación?</v>
      </c>
      <c r="F1870" s="906"/>
      <c r="G1870" s="906"/>
      <c r="H1870" s="906"/>
      <c r="I1870" s="906"/>
      <c r="J1870" s="906"/>
      <c r="K1870" s="906"/>
      <c r="L1870" s="906"/>
      <c r="M1870" s="912"/>
      <c r="N1870" s="912"/>
    </row>
    <row r="1871" spans="2:23" ht="12.75" customHeight="1" x14ac:dyDescent="0.2">
      <c r="B1871" s="243"/>
      <c r="C1871" s="317"/>
      <c r="D1871" s="321"/>
      <c r="E1871" s="318"/>
      <c r="F1871" s="318"/>
      <c r="G1871" s="318"/>
      <c r="H1871" s="318"/>
      <c r="I1871" s="318"/>
      <c r="J1871" s="847" t="str">
        <f>IF(I1743="","",IF(AND(M1870&lt;&gt;"",M1870=FALSE),HYPERLINK(Q1871,EUconst_MsgGoOn),""))</f>
        <v/>
      </c>
      <c r="K1871" s="848"/>
      <c r="L1871" s="848"/>
      <c r="M1871" s="848"/>
      <c r="N1871" s="849"/>
      <c r="P1871" s="21" t="s">
        <v>170</v>
      </c>
      <c r="Q1871" s="370" t="str">
        <f>"#"&amp;ADDRESS(ROW(D1911),COLUMN(D1911))</f>
        <v>#$D$1911</v>
      </c>
    </row>
    <row r="1872" spans="2:23" ht="5.0999999999999996" customHeight="1" x14ac:dyDescent="0.2">
      <c r="B1872" s="243"/>
      <c r="C1872" s="317"/>
      <c r="D1872" s="321"/>
      <c r="E1872" s="321"/>
      <c r="F1872" s="321"/>
      <c r="G1872" s="321"/>
      <c r="H1872" s="321"/>
      <c r="I1872" s="321"/>
      <c r="J1872" s="321"/>
      <c r="K1872" s="321"/>
      <c r="L1872" s="321"/>
      <c r="M1872" s="321"/>
      <c r="N1872" s="328"/>
      <c r="P1872" s="21"/>
    </row>
    <row r="1873" spans="1:23" ht="12.75" customHeight="1" x14ac:dyDescent="0.2">
      <c r="B1873" s="243"/>
      <c r="C1873" s="317"/>
      <c r="D1873" s="321" t="s">
        <v>33</v>
      </c>
      <c r="E1873" s="906" t="str">
        <f>Translations!$C$249</f>
        <v>Información sobre la metodología empleada</v>
      </c>
      <c r="F1873" s="906"/>
      <c r="G1873" s="906"/>
      <c r="H1873" s="906"/>
      <c r="I1873" s="906"/>
      <c r="J1873" s="906"/>
      <c r="K1873" s="906"/>
      <c r="L1873" s="906"/>
      <c r="M1873" s="906"/>
      <c r="N1873" s="907"/>
    </row>
    <row r="1874" spans="1:23" ht="25.5" customHeight="1" thickBot="1" x14ac:dyDescent="0.25">
      <c r="B1874" s="243"/>
      <c r="C1874" s="317"/>
      <c r="D1874" s="318"/>
      <c r="E1874" s="318"/>
      <c r="F1874" s="318"/>
      <c r="G1874" s="318"/>
      <c r="H1874" s="318"/>
      <c r="I1874" s="908" t="str">
        <f>Translations!$C$254</f>
        <v>Fuente de datos</v>
      </c>
      <c r="J1874" s="908"/>
      <c r="K1874" s="908" t="str">
        <f>Translations!$C$255</f>
        <v>Otra fuente de datos (si procede)</v>
      </c>
      <c r="L1874" s="908"/>
      <c r="M1874" s="908" t="str">
        <f>Translations!$C$255</f>
        <v>Otra fuente de datos (si procede)</v>
      </c>
      <c r="N1874" s="908"/>
      <c r="W1874" s="244" t="s">
        <v>163</v>
      </c>
    </row>
    <row r="1875" spans="1:23" ht="12.75" customHeight="1" x14ac:dyDescent="0.2">
      <c r="B1875" s="243"/>
      <c r="C1875" s="317"/>
      <c r="D1875" s="321"/>
      <c r="E1875" s="323" t="s">
        <v>302</v>
      </c>
      <c r="F1875" s="893" t="str">
        <f>Translations!$C$359</f>
        <v>Calor medible importado</v>
      </c>
      <c r="G1875" s="893"/>
      <c r="H1875" s="894"/>
      <c r="I1875" s="884"/>
      <c r="J1875" s="885"/>
      <c r="K1875" s="879"/>
      <c r="L1875" s="883"/>
      <c r="M1875" s="879"/>
      <c r="N1875" s="880"/>
      <c r="W1875" s="250" t="b">
        <f>AND(M1870&lt;&gt;"",M1870=FALSE)</f>
        <v>0</v>
      </c>
    </row>
    <row r="1876" spans="1:23" ht="12.75" customHeight="1" x14ac:dyDescent="0.2">
      <c r="B1876" s="243"/>
      <c r="C1876" s="317"/>
      <c r="D1876" s="321"/>
      <c r="E1876" s="323" t="s">
        <v>303</v>
      </c>
      <c r="F1876" s="895" t="str">
        <f>Translations!$C$360</f>
        <v>Calor medible procedente de pasta de papel</v>
      </c>
      <c r="G1876" s="895"/>
      <c r="H1876" s="896"/>
      <c r="I1876" s="897"/>
      <c r="J1876" s="898"/>
      <c r="K1876" s="899"/>
      <c r="L1876" s="900"/>
      <c r="M1876" s="899"/>
      <c r="N1876" s="901"/>
      <c r="W1876" s="251" t="b">
        <f>W1875</f>
        <v>0</v>
      </c>
    </row>
    <row r="1877" spans="1:23" ht="12.75" customHeight="1" x14ac:dyDescent="0.2">
      <c r="B1877" s="243"/>
      <c r="C1877" s="317"/>
      <c r="D1877" s="321"/>
      <c r="E1877" s="323" t="s">
        <v>304</v>
      </c>
      <c r="F1877" s="895" t="str">
        <f>Translations!$C$361</f>
        <v>Calor medible procedente de ácido nítrico</v>
      </c>
      <c r="G1877" s="895"/>
      <c r="H1877" s="896"/>
      <c r="I1877" s="897"/>
      <c r="J1877" s="898"/>
      <c r="K1877" s="899"/>
      <c r="L1877" s="900"/>
      <c r="M1877" s="899"/>
      <c r="N1877" s="901"/>
      <c r="W1877" s="251" t="b">
        <f>W1876</f>
        <v>0</v>
      </c>
    </row>
    <row r="1878" spans="1:23" ht="12.75" customHeight="1" x14ac:dyDescent="0.2">
      <c r="B1878" s="243"/>
      <c r="C1878" s="317"/>
      <c r="D1878" s="321"/>
      <c r="E1878" s="323" t="s">
        <v>305</v>
      </c>
      <c r="F1878" s="902" t="str">
        <f>Translations!$C$362</f>
        <v>Calor medible exportado</v>
      </c>
      <c r="G1878" s="902"/>
      <c r="H1878" s="903"/>
      <c r="I1878" s="860"/>
      <c r="J1878" s="861"/>
      <c r="K1878" s="862"/>
      <c r="L1878" s="863"/>
      <c r="M1878" s="862"/>
      <c r="N1878" s="864"/>
      <c r="W1878" s="251" t="b">
        <f>W1877</f>
        <v>0</v>
      </c>
    </row>
    <row r="1879" spans="1:23" ht="12.75" customHeight="1" x14ac:dyDescent="0.2">
      <c r="B1879" s="243"/>
      <c r="C1879" s="317"/>
      <c r="D1879" s="321"/>
      <c r="E1879" s="323" t="s">
        <v>306</v>
      </c>
      <c r="F1879" s="910" t="str">
        <f>Translations!$C$274</f>
        <v>Flujos de calor medible neto</v>
      </c>
      <c r="G1879" s="910"/>
      <c r="H1879" s="911"/>
      <c r="I1879" s="852"/>
      <c r="J1879" s="853"/>
      <c r="K1879" s="854"/>
      <c r="L1879" s="855"/>
      <c r="M1879" s="854"/>
      <c r="N1879" s="871"/>
      <c r="W1879" s="251" t="b">
        <f>W1878</f>
        <v>0</v>
      </c>
    </row>
    <row r="1880" spans="1:23" ht="5.0999999999999996" customHeight="1" x14ac:dyDescent="0.2">
      <c r="B1880" s="243"/>
      <c r="C1880" s="317"/>
      <c r="D1880" s="321"/>
      <c r="E1880" s="318"/>
      <c r="F1880" s="318"/>
      <c r="G1880" s="318"/>
      <c r="H1880" s="318"/>
      <c r="I1880" s="318"/>
      <c r="J1880" s="318"/>
      <c r="K1880" s="318"/>
      <c r="L1880" s="318"/>
      <c r="M1880" s="318"/>
      <c r="N1880" s="319"/>
      <c r="W1880" s="252"/>
    </row>
    <row r="1881" spans="1:23" ht="12.75" customHeight="1" x14ac:dyDescent="0.2">
      <c r="B1881" s="243"/>
      <c r="C1881" s="317"/>
      <c r="D1881" s="321"/>
      <c r="E1881" s="323" t="s">
        <v>306</v>
      </c>
      <c r="F1881" s="904" t="str">
        <f>Translations!$C$257</f>
        <v>Descripción de la metodología aplicada</v>
      </c>
      <c r="G1881" s="904"/>
      <c r="H1881" s="904"/>
      <c r="I1881" s="904"/>
      <c r="J1881" s="904"/>
      <c r="K1881" s="904"/>
      <c r="L1881" s="904"/>
      <c r="M1881" s="904"/>
      <c r="N1881" s="905"/>
      <c r="W1881" s="252"/>
    </row>
    <row r="1882" spans="1:23" ht="5.0999999999999996" customHeight="1" x14ac:dyDescent="0.2">
      <c r="B1882" s="243"/>
      <c r="C1882" s="317"/>
      <c r="D1882" s="318"/>
      <c r="E1882" s="322"/>
      <c r="F1882" s="212"/>
      <c r="G1882" s="470"/>
      <c r="H1882" s="470"/>
      <c r="I1882" s="470"/>
      <c r="J1882" s="470"/>
      <c r="K1882" s="470"/>
      <c r="L1882" s="470"/>
      <c r="M1882" s="470"/>
      <c r="N1882" s="471"/>
      <c r="W1882" s="252"/>
    </row>
    <row r="1883" spans="1:23" ht="12.75" customHeight="1" x14ac:dyDescent="0.2">
      <c r="B1883" s="243"/>
      <c r="C1883" s="317"/>
      <c r="D1883" s="321"/>
      <c r="E1883" s="323"/>
      <c r="F1883" s="913" t="str">
        <f>IF(I1743&lt;&gt;"",HYPERLINK("#" &amp; Q1883,EUConst_MsgDescription),"")</f>
        <v/>
      </c>
      <c r="G1883" s="887"/>
      <c r="H1883" s="887"/>
      <c r="I1883" s="887"/>
      <c r="J1883" s="887"/>
      <c r="K1883" s="887"/>
      <c r="L1883" s="887"/>
      <c r="M1883" s="887"/>
      <c r="N1883" s="888"/>
      <c r="P1883" s="21" t="s">
        <v>170</v>
      </c>
      <c r="Q1883" s="370" t="str">
        <f>"#"&amp;ADDRESS(ROW($C$10),COLUMN($C$10))</f>
        <v>#$C$10</v>
      </c>
      <c r="W1883" s="252"/>
    </row>
    <row r="1884" spans="1:23" ht="5.0999999999999996" customHeight="1" x14ac:dyDescent="0.2">
      <c r="C1884" s="317"/>
      <c r="D1884" s="321"/>
      <c r="E1884" s="324"/>
      <c r="F1884" s="914"/>
      <c r="G1884" s="914"/>
      <c r="H1884" s="914"/>
      <c r="I1884" s="914"/>
      <c r="J1884" s="914"/>
      <c r="K1884" s="914"/>
      <c r="L1884" s="914"/>
      <c r="M1884" s="914"/>
      <c r="N1884" s="915"/>
      <c r="W1884" s="252"/>
    </row>
    <row r="1885" spans="1:23" s="248" customFormat="1" ht="50.1" customHeight="1" x14ac:dyDescent="0.2">
      <c r="A1885" s="253"/>
      <c r="B1885" s="11"/>
      <c r="C1885" s="317"/>
      <c r="D1885" s="324"/>
      <c r="E1885" s="324"/>
      <c r="F1885" s="872"/>
      <c r="G1885" s="873"/>
      <c r="H1885" s="873"/>
      <c r="I1885" s="873"/>
      <c r="J1885" s="873"/>
      <c r="K1885" s="873"/>
      <c r="L1885" s="873"/>
      <c r="M1885" s="873"/>
      <c r="N1885" s="874"/>
      <c r="O1885" s="35"/>
      <c r="P1885" s="253"/>
      <c r="Q1885" s="253"/>
      <c r="R1885" s="253"/>
      <c r="S1885" s="244"/>
      <c r="T1885" s="244"/>
      <c r="U1885" s="253"/>
      <c r="V1885" s="253"/>
      <c r="W1885" s="254" t="b">
        <f>W1879</f>
        <v>0</v>
      </c>
    </row>
    <row r="1886" spans="1:23" ht="5.0999999999999996" customHeight="1" x14ac:dyDescent="0.2">
      <c r="C1886" s="317"/>
      <c r="D1886" s="321"/>
      <c r="E1886" s="318"/>
      <c r="F1886" s="318"/>
      <c r="G1886" s="318"/>
      <c r="H1886" s="318"/>
      <c r="I1886" s="318"/>
      <c r="J1886" s="318"/>
      <c r="K1886" s="318"/>
      <c r="L1886" s="318"/>
      <c r="M1886" s="318"/>
      <c r="N1886" s="319"/>
      <c r="W1886" s="252"/>
    </row>
    <row r="1887" spans="1:23" ht="12.75" customHeight="1" x14ac:dyDescent="0.2">
      <c r="C1887" s="317"/>
      <c r="D1887" s="321"/>
      <c r="E1887" s="323"/>
      <c r="F1887" s="916" t="str">
        <f>Translations!$C$210</f>
        <v>Referencia a archivos externos (si procede)</v>
      </c>
      <c r="G1887" s="916"/>
      <c r="H1887" s="916"/>
      <c r="I1887" s="916"/>
      <c r="J1887" s="916"/>
      <c r="K1887" s="826"/>
      <c r="L1887" s="826"/>
      <c r="M1887" s="826"/>
      <c r="N1887" s="826"/>
      <c r="W1887" s="254" t="b">
        <f>W1885</f>
        <v>0</v>
      </c>
    </row>
    <row r="1888" spans="1:23" ht="5.0999999999999996" customHeight="1" x14ac:dyDescent="0.2">
      <c r="C1888" s="317"/>
      <c r="D1888" s="321"/>
      <c r="E1888" s="318"/>
      <c r="F1888" s="318"/>
      <c r="G1888" s="318"/>
      <c r="H1888" s="318"/>
      <c r="I1888" s="318"/>
      <c r="J1888" s="318"/>
      <c r="K1888" s="318"/>
      <c r="L1888" s="318"/>
      <c r="M1888" s="318"/>
      <c r="N1888" s="319"/>
      <c r="V1888" s="253"/>
      <c r="W1888" s="252"/>
    </row>
    <row r="1889" spans="1:23" ht="12.75" customHeight="1" x14ac:dyDescent="0.2">
      <c r="C1889" s="317"/>
      <c r="D1889" s="321" t="s">
        <v>34</v>
      </c>
      <c r="E1889" s="932" t="str">
        <f>Translations!$C$258</f>
        <v>¿Se ha seguido el orden jerárquico?</v>
      </c>
      <c r="F1889" s="932"/>
      <c r="G1889" s="932"/>
      <c r="H1889" s="933"/>
      <c r="I1889" s="259"/>
      <c r="J1889" s="329" t="str">
        <f>Translations!$C$259</f>
        <v xml:space="preserve"> De no ser así, ¿cuál ha sido el motivo?</v>
      </c>
      <c r="K1889" s="852"/>
      <c r="L1889" s="853"/>
      <c r="M1889" s="853"/>
      <c r="N1889" s="867"/>
      <c r="V1889" s="256" t="b">
        <f>W1887</f>
        <v>0</v>
      </c>
      <c r="W1889" s="257" t="b">
        <f>OR(W1885,AND(I1889&lt;&gt;"",I1889=TRUE))</f>
        <v>0</v>
      </c>
    </row>
    <row r="1890" spans="1:23" ht="5.0999999999999996" customHeight="1" x14ac:dyDescent="0.2">
      <c r="C1890" s="317"/>
      <c r="D1890" s="318"/>
      <c r="E1890" s="467"/>
      <c r="F1890" s="467"/>
      <c r="G1890" s="467"/>
      <c r="H1890" s="467"/>
      <c r="I1890" s="467"/>
      <c r="J1890" s="467"/>
      <c r="K1890" s="467"/>
      <c r="L1890" s="467"/>
      <c r="M1890" s="467"/>
      <c r="N1890" s="468"/>
      <c r="V1890" s="253"/>
      <c r="W1890" s="252"/>
    </row>
    <row r="1891" spans="1:23" ht="12.75" customHeight="1" x14ac:dyDescent="0.2">
      <c r="C1891" s="317"/>
      <c r="D1891" s="330"/>
      <c r="E1891" s="330"/>
      <c r="F1891" s="904" t="str">
        <f>Translations!$C$264</f>
        <v>Más detalles sobre cualquier posible divergencia con respecto a la jerarquía establecida</v>
      </c>
      <c r="G1891" s="904"/>
      <c r="H1891" s="904"/>
      <c r="I1891" s="904"/>
      <c r="J1891" s="904"/>
      <c r="K1891" s="904"/>
      <c r="L1891" s="904"/>
      <c r="M1891" s="904"/>
      <c r="N1891" s="905"/>
      <c r="V1891" s="253"/>
      <c r="W1891" s="252"/>
    </row>
    <row r="1892" spans="1:23" ht="25.5" customHeight="1" x14ac:dyDescent="0.2">
      <c r="C1892" s="317"/>
      <c r="D1892" s="330"/>
      <c r="E1892" s="330"/>
      <c r="F1892" s="872"/>
      <c r="G1892" s="873"/>
      <c r="H1892" s="873"/>
      <c r="I1892" s="873"/>
      <c r="J1892" s="873"/>
      <c r="K1892" s="873"/>
      <c r="L1892" s="873"/>
      <c r="M1892" s="873"/>
      <c r="N1892" s="874"/>
      <c r="V1892" s="253"/>
      <c r="W1892" s="254" t="b">
        <f>W1889</f>
        <v>0</v>
      </c>
    </row>
    <row r="1893" spans="1:23" ht="5.0999999999999996" customHeight="1" x14ac:dyDescent="0.2">
      <c r="C1893" s="317"/>
      <c r="D1893" s="318"/>
      <c r="E1893" s="467"/>
      <c r="F1893" s="467"/>
      <c r="G1893" s="467"/>
      <c r="H1893" s="467"/>
      <c r="I1893" s="467"/>
      <c r="J1893" s="467"/>
      <c r="K1893" s="467"/>
      <c r="L1893" s="467"/>
      <c r="M1893" s="467"/>
      <c r="N1893" s="468"/>
      <c r="V1893" s="253"/>
      <c r="W1893" s="252"/>
    </row>
    <row r="1894" spans="1:23" ht="12.75" customHeight="1" x14ac:dyDescent="0.2">
      <c r="C1894" s="317"/>
      <c r="D1894" s="321" t="s">
        <v>35</v>
      </c>
      <c r="E1894" s="906" t="str">
        <f>Translations!$C$363</f>
        <v>Descripción de la metodología empleada para determinar los factores de emisiones atribuibles pertinentes de conformidad con el anexo VII, secciones 10.1.2 y 10.1.3, de las FAR.</v>
      </c>
      <c r="F1894" s="906"/>
      <c r="G1894" s="906"/>
      <c r="H1894" s="906"/>
      <c r="I1894" s="906"/>
      <c r="J1894" s="906"/>
      <c r="K1894" s="906"/>
      <c r="L1894" s="906"/>
      <c r="M1894" s="906"/>
      <c r="N1894" s="907"/>
      <c r="V1894" s="253"/>
      <c r="W1894" s="252"/>
    </row>
    <row r="1895" spans="1:23" ht="5.0999999999999996" customHeight="1" x14ac:dyDescent="0.2">
      <c r="C1895" s="317"/>
      <c r="D1895" s="318"/>
      <c r="E1895" s="322"/>
      <c r="F1895" s="212"/>
      <c r="G1895" s="470"/>
      <c r="H1895" s="470"/>
      <c r="I1895" s="470"/>
      <c r="J1895" s="470"/>
      <c r="K1895" s="470"/>
      <c r="L1895" s="470"/>
      <c r="M1895" s="470"/>
      <c r="N1895" s="471"/>
      <c r="W1895" s="252"/>
    </row>
    <row r="1896" spans="1:23" ht="12.75" customHeight="1" x14ac:dyDescent="0.2">
      <c r="C1896" s="317"/>
      <c r="D1896" s="321"/>
      <c r="E1896" s="323"/>
      <c r="F1896" s="913" t="str">
        <f>IF(I1743&lt;&gt;"",HYPERLINK("#" &amp; Q1896,EUConst_MsgDescription),"")</f>
        <v/>
      </c>
      <c r="G1896" s="887"/>
      <c r="H1896" s="887"/>
      <c r="I1896" s="887"/>
      <c r="J1896" s="887"/>
      <c r="K1896" s="887"/>
      <c r="L1896" s="887"/>
      <c r="M1896" s="887"/>
      <c r="N1896" s="888"/>
      <c r="P1896" s="21" t="s">
        <v>170</v>
      </c>
      <c r="Q1896" s="370" t="str">
        <f>"#"&amp;ADDRESS(ROW($C$10),COLUMN($C$10))</f>
        <v>#$C$10</v>
      </c>
      <c r="W1896" s="252"/>
    </row>
    <row r="1897" spans="1:23" ht="5.0999999999999996" customHeight="1" x14ac:dyDescent="0.2">
      <c r="C1897" s="317"/>
      <c r="D1897" s="321"/>
      <c r="E1897" s="324"/>
      <c r="F1897" s="914"/>
      <c r="G1897" s="914"/>
      <c r="H1897" s="914"/>
      <c r="I1897" s="914"/>
      <c r="J1897" s="914"/>
      <c r="K1897" s="914"/>
      <c r="L1897" s="914"/>
      <c r="M1897" s="914"/>
      <c r="N1897" s="915"/>
      <c r="W1897" s="252"/>
    </row>
    <row r="1898" spans="1:23" s="248" customFormat="1" ht="50.1" customHeight="1" x14ac:dyDescent="0.2">
      <c r="A1898" s="253"/>
      <c r="B1898" s="11"/>
      <c r="C1898" s="317"/>
      <c r="D1898" s="330"/>
      <c r="E1898" s="331"/>
      <c r="F1898" s="872"/>
      <c r="G1898" s="873"/>
      <c r="H1898" s="873"/>
      <c r="I1898" s="873"/>
      <c r="J1898" s="873"/>
      <c r="K1898" s="873"/>
      <c r="L1898" s="873"/>
      <c r="M1898" s="873"/>
      <c r="N1898" s="874"/>
      <c r="O1898" s="35"/>
      <c r="P1898" s="268"/>
      <c r="Q1898" s="244"/>
      <c r="R1898" s="253"/>
      <c r="S1898" s="244"/>
      <c r="T1898" s="244"/>
      <c r="U1898" s="253"/>
      <c r="V1898" s="253"/>
      <c r="W1898" s="254" t="b">
        <f>W1887</f>
        <v>0</v>
      </c>
    </row>
    <row r="1899" spans="1:23" ht="5.0999999999999996" customHeight="1" x14ac:dyDescent="0.2">
      <c r="C1899" s="317"/>
      <c r="D1899" s="321"/>
      <c r="E1899" s="318"/>
      <c r="F1899" s="318"/>
      <c r="G1899" s="318"/>
      <c r="H1899" s="318"/>
      <c r="I1899" s="318"/>
      <c r="J1899" s="318"/>
      <c r="K1899" s="318"/>
      <c r="L1899" s="318"/>
      <c r="M1899" s="318"/>
      <c r="N1899" s="319"/>
      <c r="W1899" s="252"/>
    </row>
    <row r="1900" spans="1:23" ht="12.75" customHeight="1" x14ac:dyDescent="0.2">
      <c r="C1900" s="317"/>
      <c r="D1900" s="321"/>
      <c r="E1900" s="323"/>
      <c r="F1900" s="916" t="str">
        <f>Translations!$C$210</f>
        <v>Referencia a archivos externos (si procede)</v>
      </c>
      <c r="G1900" s="916"/>
      <c r="H1900" s="916"/>
      <c r="I1900" s="916"/>
      <c r="J1900" s="916"/>
      <c r="K1900" s="826"/>
      <c r="L1900" s="826"/>
      <c r="M1900" s="826"/>
      <c r="N1900" s="826"/>
      <c r="W1900" s="254" t="b">
        <f>W1898</f>
        <v>0</v>
      </c>
    </row>
    <row r="1901" spans="1:23" ht="5.0999999999999996" customHeight="1" x14ac:dyDescent="0.2">
      <c r="C1901" s="317"/>
      <c r="D1901" s="318"/>
      <c r="E1901" s="467"/>
      <c r="F1901" s="467"/>
      <c r="G1901" s="467"/>
      <c r="H1901" s="467"/>
      <c r="I1901" s="467"/>
      <c r="J1901" s="467"/>
      <c r="K1901" s="467"/>
      <c r="L1901" s="467"/>
      <c r="M1901" s="467"/>
      <c r="N1901" s="468"/>
      <c r="R1901" s="253"/>
      <c r="V1901" s="253"/>
      <c r="W1901" s="252"/>
    </row>
    <row r="1902" spans="1:23" ht="12.75" customHeight="1" x14ac:dyDescent="0.2">
      <c r="C1902" s="317"/>
      <c r="D1902" s="321" t="s">
        <v>36</v>
      </c>
      <c r="E1902" s="906" t="str">
        <f>Translations!$C$366</f>
        <v>¿Son pertinentes los flujos de calor medible importados desde subinstalaciones productoras de pasta de papel?</v>
      </c>
      <c r="F1902" s="906"/>
      <c r="G1902" s="906"/>
      <c r="H1902" s="906"/>
      <c r="I1902" s="906"/>
      <c r="J1902" s="906"/>
      <c r="K1902" s="906"/>
      <c r="L1902" s="906"/>
      <c r="M1902" s="912"/>
      <c r="N1902" s="912"/>
      <c r="R1902" s="253"/>
      <c r="V1902" s="253"/>
      <c r="W1902" s="254" t="b">
        <f>W1900</f>
        <v>0</v>
      </c>
    </row>
    <row r="1903" spans="1:23" ht="5.0999999999999996" customHeight="1" x14ac:dyDescent="0.2">
      <c r="C1903" s="317"/>
      <c r="D1903" s="318"/>
      <c r="E1903" s="467"/>
      <c r="F1903" s="467"/>
      <c r="G1903" s="467"/>
      <c r="H1903" s="467"/>
      <c r="I1903" s="467"/>
      <c r="J1903" s="467"/>
      <c r="K1903" s="467"/>
      <c r="L1903" s="467"/>
      <c r="M1903" s="467"/>
      <c r="N1903" s="468"/>
      <c r="R1903" s="253"/>
      <c r="V1903" s="253"/>
      <c r="W1903" s="252"/>
    </row>
    <row r="1904" spans="1:23" ht="12.75" customHeight="1" x14ac:dyDescent="0.2">
      <c r="C1904" s="317"/>
      <c r="D1904" s="318"/>
      <c r="E1904" s="318"/>
      <c r="F1904" s="904" t="str">
        <f>Translations!$C$257</f>
        <v>Descripción de la metodología aplicada</v>
      </c>
      <c r="G1904" s="904"/>
      <c r="H1904" s="904"/>
      <c r="I1904" s="904"/>
      <c r="J1904" s="904"/>
      <c r="K1904" s="904"/>
      <c r="L1904" s="904"/>
      <c r="M1904" s="904"/>
      <c r="N1904" s="905"/>
      <c r="R1904" s="253"/>
      <c r="V1904" s="253"/>
      <c r="W1904" s="252"/>
    </row>
    <row r="1905" spans="2:23" ht="5.0999999999999996" customHeight="1" x14ac:dyDescent="0.2">
      <c r="C1905" s="317"/>
      <c r="D1905" s="318"/>
      <c r="E1905" s="467"/>
      <c r="F1905" s="467"/>
      <c r="G1905" s="467"/>
      <c r="H1905" s="467"/>
      <c r="I1905" s="467"/>
      <c r="J1905" s="467"/>
      <c r="K1905" s="467"/>
      <c r="L1905" s="467"/>
      <c r="M1905" s="467"/>
      <c r="N1905" s="468"/>
      <c r="R1905" s="253"/>
      <c r="V1905" s="253"/>
      <c r="W1905" s="252"/>
    </row>
    <row r="1906" spans="2:23" ht="12.75" customHeight="1" x14ac:dyDescent="0.2">
      <c r="C1906" s="317"/>
      <c r="D1906" s="321"/>
      <c r="E1906" s="323"/>
      <c r="F1906" s="913" t="str">
        <f>IF(I1743&lt;&gt;"",HYPERLINK("#" &amp; Q1906,EUConst_MsgDescription),"")</f>
        <v/>
      </c>
      <c r="G1906" s="887"/>
      <c r="H1906" s="887"/>
      <c r="I1906" s="887"/>
      <c r="J1906" s="887"/>
      <c r="K1906" s="887"/>
      <c r="L1906" s="887"/>
      <c r="M1906" s="887"/>
      <c r="N1906" s="888"/>
      <c r="P1906" s="21" t="s">
        <v>170</v>
      </c>
      <c r="Q1906" s="370" t="str">
        <f>"#"&amp;ADDRESS(ROW($C$10),COLUMN($C$10))</f>
        <v>#$C$10</v>
      </c>
      <c r="W1906" s="252"/>
    </row>
    <row r="1907" spans="2:23" ht="5.0999999999999996" customHeight="1" x14ac:dyDescent="0.2">
      <c r="C1907" s="317"/>
      <c r="D1907" s="321"/>
      <c r="E1907" s="324"/>
      <c r="F1907" s="914"/>
      <c r="G1907" s="914"/>
      <c r="H1907" s="914"/>
      <c r="I1907" s="914"/>
      <c r="J1907" s="914"/>
      <c r="K1907" s="914"/>
      <c r="L1907" s="914"/>
      <c r="M1907" s="914"/>
      <c r="N1907" s="915"/>
      <c r="W1907" s="252"/>
    </row>
    <row r="1908" spans="2:23" ht="50.1" customHeight="1" thickBot="1" x14ac:dyDescent="0.25">
      <c r="C1908" s="317"/>
      <c r="D1908" s="318"/>
      <c r="E1908" s="318"/>
      <c r="F1908" s="872"/>
      <c r="G1908" s="873"/>
      <c r="H1908" s="873"/>
      <c r="I1908" s="873"/>
      <c r="J1908" s="873"/>
      <c r="K1908" s="873"/>
      <c r="L1908" s="873"/>
      <c r="M1908" s="873"/>
      <c r="N1908" s="874"/>
      <c r="R1908" s="253"/>
      <c r="V1908" s="253"/>
      <c r="W1908" s="269" t="b">
        <f>OR(W1902,AND(M1902&lt;&gt;"",M1902=FALSE))</f>
        <v>0</v>
      </c>
    </row>
    <row r="1909" spans="2:23" ht="5.0999999999999996" customHeight="1" x14ac:dyDescent="0.2">
      <c r="C1909" s="317"/>
      <c r="D1909" s="321"/>
      <c r="E1909" s="318"/>
      <c r="F1909" s="318"/>
      <c r="G1909" s="318"/>
      <c r="H1909" s="318"/>
      <c r="I1909" s="318"/>
      <c r="J1909" s="318"/>
      <c r="K1909" s="318"/>
      <c r="L1909" s="318"/>
      <c r="M1909" s="318"/>
      <c r="N1909" s="319"/>
    </row>
    <row r="1910" spans="2:23" ht="5.0999999999999996" customHeight="1" x14ac:dyDescent="0.2">
      <c r="B1910" s="243"/>
      <c r="C1910" s="314"/>
      <c r="D1910" s="327"/>
      <c r="E1910" s="315"/>
      <c r="F1910" s="315"/>
      <c r="G1910" s="315"/>
      <c r="H1910" s="315"/>
      <c r="I1910" s="315"/>
      <c r="J1910" s="315"/>
      <c r="K1910" s="315"/>
      <c r="L1910" s="315"/>
      <c r="M1910" s="315"/>
      <c r="N1910" s="316"/>
    </row>
    <row r="1911" spans="2:23" ht="12.75" customHeight="1" x14ac:dyDescent="0.2">
      <c r="B1911" s="243"/>
      <c r="C1911" s="317"/>
      <c r="D1911" s="320" t="s">
        <v>323</v>
      </c>
      <c r="E1911" s="943" t="str">
        <f>Translations!$C$367</f>
        <v>Balance de gases residuales para esta subinstalación</v>
      </c>
      <c r="F1911" s="943"/>
      <c r="G1911" s="943"/>
      <c r="H1911" s="943"/>
      <c r="I1911" s="943"/>
      <c r="J1911" s="943"/>
      <c r="K1911" s="943"/>
      <c r="L1911" s="943"/>
      <c r="M1911" s="943"/>
      <c r="N1911" s="944"/>
    </row>
    <row r="1912" spans="2:23" ht="12.75" customHeight="1" x14ac:dyDescent="0.2">
      <c r="B1912" s="243"/>
      <c r="C1912" s="317"/>
      <c r="D1912" s="321" t="s">
        <v>32</v>
      </c>
      <c r="E1912" s="906" t="str">
        <f>Translations!$C$370</f>
        <v>¿Son pertinentes los gases residuales para esta subinstalación?</v>
      </c>
      <c r="F1912" s="906"/>
      <c r="G1912" s="906"/>
      <c r="H1912" s="906"/>
      <c r="I1912" s="906"/>
      <c r="J1912" s="906"/>
      <c r="K1912" s="906"/>
      <c r="L1912" s="906"/>
      <c r="M1912" s="912"/>
      <c r="N1912" s="912"/>
    </row>
    <row r="1913" spans="2:23" ht="12.75" customHeight="1" x14ac:dyDescent="0.2">
      <c r="B1913" s="243"/>
      <c r="C1913" s="317"/>
      <c r="D1913" s="321"/>
      <c r="E1913" s="318"/>
      <c r="F1913" s="318"/>
      <c r="G1913" s="318"/>
      <c r="H1913" s="318"/>
      <c r="I1913" s="318"/>
      <c r="J1913" s="847" t="str">
        <f>IF(I1743="","",IF(AND(M1912&lt;&gt;"",M1912=FALSE),HYPERLINK(Q1913,EUconst_MsgGoOn),""))</f>
        <v/>
      </c>
      <c r="K1913" s="848"/>
      <c r="L1913" s="848"/>
      <c r="M1913" s="848"/>
      <c r="N1913" s="849"/>
      <c r="P1913" s="21" t="s">
        <v>170</v>
      </c>
      <c r="Q1913" s="370" t="str">
        <f>"#JUMP_F"&amp;P1743+1</f>
        <v>#JUMP_F2</v>
      </c>
    </row>
    <row r="1914" spans="2:23" ht="5.0999999999999996" customHeight="1" x14ac:dyDescent="0.2">
      <c r="B1914" s="243"/>
      <c r="C1914" s="317"/>
      <c r="D1914" s="321"/>
      <c r="E1914" s="318"/>
      <c r="F1914" s="318"/>
      <c r="G1914" s="318"/>
      <c r="H1914" s="318"/>
      <c r="I1914" s="318"/>
      <c r="J1914" s="318"/>
      <c r="K1914" s="318"/>
      <c r="L1914" s="318"/>
      <c r="M1914" s="318"/>
      <c r="N1914" s="319"/>
    </row>
    <row r="1915" spans="2:23" ht="12.75" customHeight="1" x14ac:dyDescent="0.2">
      <c r="B1915" s="243"/>
      <c r="C1915" s="317"/>
      <c r="D1915" s="321" t="s">
        <v>33</v>
      </c>
      <c r="E1915" s="906" t="str">
        <f>Translations!$C$249</f>
        <v>Información sobre la metodología empleada</v>
      </c>
      <c r="F1915" s="906"/>
      <c r="G1915" s="906"/>
      <c r="H1915" s="906"/>
      <c r="I1915" s="906"/>
      <c r="J1915" s="906"/>
      <c r="K1915" s="906"/>
      <c r="L1915" s="906"/>
      <c r="M1915" s="906"/>
      <c r="N1915" s="907"/>
    </row>
    <row r="1916" spans="2:23" ht="25.5" customHeight="1" thickBot="1" x14ac:dyDescent="0.25">
      <c r="B1916" s="243"/>
      <c r="C1916" s="317"/>
      <c r="D1916" s="318"/>
      <c r="E1916" s="318"/>
      <c r="F1916" s="335"/>
      <c r="G1916" s="318"/>
      <c r="H1916" s="318"/>
      <c r="I1916" s="908" t="str">
        <f>Translations!$C$254</f>
        <v>Fuente de datos</v>
      </c>
      <c r="J1916" s="908"/>
      <c r="K1916" s="908" t="str">
        <f>Translations!$C$255</f>
        <v>Otra fuente de datos (si procede)</v>
      </c>
      <c r="L1916" s="908"/>
      <c r="M1916" s="908" t="str">
        <f>Translations!$C$255</f>
        <v>Otra fuente de datos (si procede)</v>
      </c>
      <c r="N1916" s="908"/>
      <c r="W1916" s="244" t="s">
        <v>163</v>
      </c>
    </row>
    <row r="1917" spans="2:23" ht="12.75" customHeight="1" x14ac:dyDescent="0.2">
      <c r="B1917" s="243"/>
      <c r="C1917" s="317"/>
      <c r="D1917" s="321"/>
      <c r="E1917" s="323" t="s">
        <v>302</v>
      </c>
      <c r="F1917" s="893" t="str">
        <f>Translations!$C$374</f>
        <v>Gases residuales producidos</v>
      </c>
      <c r="G1917" s="893"/>
      <c r="H1917" s="894"/>
      <c r="I1917" s="884"/>
      <c r="J1917" s="885"/>
      <c r="K1917" s="879"/>
      <c r="L1917" s="883"/>
      <c r="M1917" s="879"/>
      <c r="N1917" s="880"/>
      <c r="W1917" s="250" t="b">
        <f>AND(M1912&lt;&gt;"",M1912=FALSE)</f>
        <v>0</v>
      </c>
    </row>
    <row r="1918" spans="2:23" ht="12.75" customHeight="1" x14ac:dyDescent="0.2">
      <c r="B1918" s="243"/>
      <c r="C1918" s="317"/>
      <c r="D1918" s="321"/>
      <c r="E1918" s="323" t="s">
        <v>303</v>
      </c>
      <c r="F1918" s="895" t="str">
        <f>Translations!$C$256</f>
        <v>Contenido energético</v>
      </c>
      <c r="G1918" s="895"/>
      <c r="H1918" s="896"/>
      <c r="I1918" s="897"/>
      <c r="J1918" s="898"/>
      <c r="K1918" s="899"/>
      <c r="L1918" s="900"/>
      <c r="M1918" s="899"/>
      <c r="N1918" s="901"/>
      <c r="W1918" s="251" t="b">
        <f>W1917</f>
        <v>0</v>
      </c>
    </row>
    <row r="1919" spans="2:23" ht="12.75" customHeight="1" x14ac:dyDescent="0.2">
      <c r="B1919" s="243"/>
      <c r="C1919" s="317"/>
      <c r="D1919" s="321"/>
      <c r="E1919" s="323" t="s">
        <v>304</v>
      </c>
      <c r="F1919" s="902" t="str">
        <f>Translations!$C$375</f>
        <v>Factor de emisión</v>
      </c>
      <c r="G1919" s="902"/>
      <c r="H1919" s="903"/>
      <c r="I1919" s="860"/>
      <c r="J1919" s="861"/>
      <c r="K1919" s="862"/>
      <c r="L1919" s="863"/>
      <c r="M1919" s="862"/>
      <c r="N1919" s="864"/>
      <c r="W1919" s="251" t="b">
        <f>W1918</f>
        <v>0</v>
      </c>
    </row>
    <row r="1920" spans="2:23" ht="12.75" customHeight="1" x14ac:dyDescent="0.2">
      <c r="B1920" s="243"/>
      <c r="C1920" s="317"/>
      <c r="D1920" s="321"/>
      <c r="E1920" s="323" t="s">
        <v>305</v>
      </c>
      <c r="F1920" s="893" t="str">
        <f>Translations!$C$376</f>
        <v>Gases residuales consumidos</v>
      </c>
      <c r="G1920" s="893"/>
      <c r="H1920" s="894"/>
      <c r="I1920" s="884"/>
      <c r="J1920" s="885"/>
      <c r="K1920" s="879"/>
      <c r="L1920" s="883"/>
      <c r="M1920" s="879"/>
      <c r="N1920" s="880"/>
      <c r="W1920" s="251" t="b">
        <f t="shared" ref="W1920:W1931" si="8">W1919</f>
        <v>0</v>
      </c>
    </row>
    <row r="1921" spans="2:23" ht="12.75" customHeight="1" x14ac:dyDescent="0.2">
      <c r="B1921" s="243"/>
      <c r="C1921" s="317"/>
      <c r="D1921" s="321"/>
      <c r="E1921" s="323" t="s">
        <v>306</v>
      </c>
      <c r="F1921" s="895" t="str">
        <f>Translations!$C$256</f>
        <v>Contenido energético</v>
      </c>
      <c r="G1921" s="895"/>
      <c r="H1921" s="896"/>
      <c r="I1921" s="897"/>
      <c r="J1921" s="898"/>
      <c r="K1921" s="899"/>
      <c r="L1921" s="900"/>
      <c r="M1921" s="899"/>
      <c r="N1921" s="901"/>
      <c r="W1921" s="251" t="b">
        <f t="shared" si="8"/>
        <v>0</v>
      </c>
    </row>
    <row r="1922" spans="2:23" ht="12.75" customHeight="1" x14ac:dyDescent="0.2">
      <c r="B1922" s="243"/>
      <c r="C1922" s="317"/>
      <c r="D1922" s="321"/>
      <c r="E1922" s="323" t="s">
        <v>307</v>
      </c>
      <c r="F1922" s="902" t="str">
        <f>Translations!$C$375</f>
        <v>Factor de emisión</v>
      </c>
      <c r="G1922" s="902"/>
      <c r="H1922" s="903"/>
      <c r="I1922" s="860"/>
      <c r="J1922" s="861"/>
      <c r="K1922" s="862"/>
      <c r="L1922" s="863"/>
      <c r="M1922" s="862"/>
      <c r="N1922" s="864"/>
      <c r="W1922" s="251" t="b">
        <f t="shared" si="8"/>
        <v>0</v>
      </c>
    </row>
    <row r="1923" spans="2:23" ht="12.75" customHeight="1" x14ac:dyDescent="0.2">
      <c r="B1923" s="243"/>
      <c r="C1923" s="317"/>
      <c r="D1923" s="321"/>
      <c r="E1923" s="323" t="s">
        <v>308</v>
      </c>
      <c r="F1923" s="893" t="str">
        <f>Translations!$C$377</f>
        <v>Gases residuales quemados (excluida la combustión en antorcha por motivos de seguridad)</v>
      </c>
      <c r="G1923" s="893"/>
      <c r="H1923" s="894"/>
      <c r="I1923" s="884"/>
      <c r="J1923" s="885"/>
      <c r="K1923" s="879"/>
      <c r="L1923" s="883"/>
      <c r="M1923" s="879"/>
      <c r="N1923" s="880"/>
      <c r="W1923" s="251" t="b">
        <f t="shared" si="8"/>
        <v>0</v>
      </c>
    </row>
    <row r="1924" spans="2:23" ht="12.75" customHeight="1" x14ac:dyDescent="0.2">
      <c r="B1924" s="243"/>
      <c r="C1924" s="317"/>
      <c r="D1924" s="321"/>
      <c r="E1924" s="323" t="s">
        <v>309</v>
      </c>
      <c r="F1924" s="895" t="str">
        <f>Translations!$C$256</f>
        <v>Contenido energético</v>
      </c>
      <c r="G1924" s="895"/>
      <c r="H1924" s="896"/>
      <c r="I1924" s="897"/>
      <c r="J1924" s="898"/>
      <c r="K1924" s="899"/>
      <c r="L1924" s="900"/>
      <c r="M1924" s="899"/>
      <c r="N1924" s="901"/>
      <c r="W1924" s="251" t="b">
        <f t="shared" si="8"/>
        <v>0</v>
      </c>
    </row>
    <row r="1925" spans="2:23" ht="12.75" customHeight="1" x14ac:dyDescent="0.2">
      <c r="B1925" s="243"/>
      <c r="C1925" s="317"/>
      <c r="D1925" s="321"/>
      <c r="E1925" s="323" t="s">
        <v>310</v>
      </c>
      <c r="F1925" s="902" t="str">
        <f>Translations!$C$375</f>
        <v>Factor de emisión</v>
      </c>
      <c r="G1925" s="902"/>
      <c r="H1925" s="903"/>
      <c r="I1925" s="860"/>
      <c r="J1925" s="861"/>
      <c r="K1925" s="862"/>
      <c r="L1925" s="863"/>
      <c r="M1925" s="862"/>
      <c r="N1925" s="864"/>
      <c r="W1925" s="251" t="b">
        <f t="shared" si="8"/>
        <v>0</v>
      </c>
    </row>
    <row r="1926" spans="2:23" ht="12.75" customHeight="1" x14ac:dyDescent="0.2">
      <c r="B1926" s="243"/>
      <c r="C1926" s="317"/>
      <c r="D1926" s="321"/>
      <c r="E1926" s="323" t="s">
        <v>311</v>
      </c>
      <c r="F1926" s="893" t="str">
        <f>Translations!$C$378</f>
        <v>Gases residuales importados</v>
      </c>
      <c r="G1926" s="893"/>
      <c r="H1926" s="894"/>
      <c r="I1926" s="884"/>
      <c r="J1926" s="885"/>
      <c r="K1926" s="879"/>
      <c r="L1926" s="883"/>
      <c r="M1926" s="879"/>
      <c r="N1926" s="880"/>
      <c r="W1926" s="251" t="b">
        <f t="shared" si="8"/>
        <v>0</v>
      </c>
    </row>
    <row r="1927" spans="2:23" ht="12.75" customHeight="1" x14ac:dyDescent="0.2">
      <c r="B1927" s="243"/>
      <c r="C1927" s="317"/>
      <c r="D1927" s="321"/>
      <c r="E1927" s="323" t="s">
        <v>312</v>
      </c>
      <c r="F1927" s="895" t="str">
        <f>Translations!$C$256</f>
        <v>Contenido energético</v>
      </c>
      <c r="G1927" s="895"/>
      <c r="H1927" s="896"/>
      <c r="I1927" s="897"/>
      <c r="J1927" s="898"/>
      <c r="K1927" s="899"/>
      <c r="L1927" s="900"/>
      <c r="M1927" s="899"/>
      <c r="N1927" s="901"/>
      <c r="W1927" s="251" t="b">
        <f t="shared" si="8"/>
        <v>0</v>
      </c>
    </row>
    <row r="1928" spans="2:23" ht="12.75" customHeight="1" x14ac:dyDescent="0.2">
      <c r="B1928" s="243"/>
      <c r="C1928" s="317"/>
      <c r="D1928" s="321"/>
      <c r="E1928" s="323" t="s">
        <v>313</v>
      </c>
      <c r="F1928" s="902" t="str">
        <f>Translations!$C$375</f>
        <v>Factor de emisión</v>
      </c>
      <c r="G1928" s="902"/>
      <c r="H1928" s="903"/>
      <c r="I1928" s="860"/>
      <c r="J1928" s="861"/>
      <c r="K1928" s="862"/>
      <c r="L1928" s="863"/>
      <c r="M1928" s="862"/>
      <c r="N1928" s="864"/>
      <c r="W1928" s="251" t="b">
        <f t="shared" si="8"/>
        <v>0</v>
      </c>
    </row>
    <row r="1929" spans="2:23" ht="12.75" customHeight="1" x14ac:dyDescent="0.2">
      <c r="B1929" s="243"/>
      <c r="C1929" s="317"/>
      <c r="D1929" s="321"/>
      <c r="E1929" s="323" t="s">
        <v>314</v>
      </c>
      <c r="F1929" s="893" t="str">
        <f>Translations!$C$379</f>
        <v>Gases residuales exportados</v>
      </c>
      <c r="G1929" s="893"/>
      <c r="H1929" s="894"/>
      <c r="I1929" s="884"/>
      <c r="J1929" s="885"/>
      <c r="K1929" s="879"/>
      <c r="L1929" s="883"/>
      <c r="M1929" s="879"/>
      <c r="N1929" s="880"/>
      <c r="W1929" s="251" t="b">
        <f t="shared" si="8"/>
        <v>0</v>
      </c>
    </row>
    <row r="1930" spans="2:23" ht="12.75" customHeight="1" x14ac:dyDescent="0.2">
      <c r="B1930" s="243"/>
      <c r="C1930" s="317"/>
      <c r="D1930" s="321"/>
      <c r="E1930" s="323" t="s">
        <v>315</v>
      </c>
      <c r="F1930" s="895" t="str">
        <f>Translations!$C$256</f>
        <v>Contenido energético</v>
      </c>
      <c r="G1930" s="895"/>
      <c r="H1930" s="896"/>
      <c r="I1930" s="897"/>
      <c r="J1930" s="898"/>
      <c r="K1930" s="899"/>
      <c r="L1930" s="900"/>
      <c r="M1930" s="899"/>
      <c r="N1930" s="901"/>
      <c r="W1930" s="251" t="b">
        <f t="shared" si="8"/>
        <v>0</v>
      </c>
    </row>
    <row r="1931" spans="2:23" ht="12.75" customHeight="1" x14ac:dyDescent="0.2">
      <c r="B1931" s="243"/>
      <c r="C1931" s="317"/>
      <c r="D1931" s="321"/>
      <c r="E1931" s="323" t="s">
        <v>316</v>
      </c>
      <c r="F1931" s="902" t="str">
        <f>Translations!$C$375</f>
        <v>Factor de emisión</v>
      </c>
      <c r="G1931" s="902"/>
      <c r="H1931" s="903"/>
      <c r="I1931" s="860"/>
      <c r="J1931" s="861"/>
      <c r="K1931" s="862"/>
      <c r="L1931" s="863"/>
      <c r="M1931" s="862"/>
      <c r="N1931" s="864"/>
      <c r="W1931" s="251" t="b">
        <f t="shared" si="8"/>
        <v>0</v>
      </c>
    </row>
    <row r="1932" spans="2:23" ht="5.0999999999999996" customHeight="1" x14ac:dyDescent="0.2">
      <c r="B1932" s="243"/>
      <c r="C1932" s="317"/>
      <c r="D1932" s="321"/>
      <c r="E1932" s="318"/>
      <c r="F1932" s="318"/>
      <c r="G1932" s="318"/>
      <c r="H1932" s="318"/>
      <c r="I1932" s="318"/>
      <c r="J1932" s="318"/>
      <c r="K1932" s="318"/>
      <c r="L1932" s="318"/>
      <c r="M1932" s="318"/>
      <c r="N1932" s="319"/>
      <c r="W1932" s="266"/>
    </row>
    <row r="1933" spans="2:23" ht="12.75" customHeight="1" x14ac:dyDescent="0.2">
      <c r="B1933" s="243"/>
      <c r="C1933" s="317"/>
      <c r="D1933" s="321"/>
      <c r="E1933" s="323" t="s">
        <v>317</v>
      </c>
      <c r="F1933" s="904" t="str">
        <f>Translations!$C$257</f>
        <v>Descripción de la metodología aplicada</v>
      </c>
      <c r="G1933" s="904"/>
      <c r="H1933" s="904"/>
      <c r="I1933" s="904"/>
      <c r="J1933" s="904"/>
      <c r="K1933" s="904"/>
      <c r="L1933" s="904"/>
      <c r="M1933" s="904"/>
      <c r="N1933" s="905"/>
      <c r="W1933" s="252"/>
    </row>
    <row r="1934" spans="2:23" ht="5.0999999999999996" customHeight="1" x14ac:dyDescent="0.2">
      <c r="C1934" s="317"/>
      <c r="D1934" s="318"/>
      <c r="E1934" s="322"/>
      <c r="F1934" s="332"/>
      <c r="G1934" s="333"/>
      <c r="H1934" s="333"/>
      <c r="I1934" s="333"/>
      <c r="J1934" s="333"/>
      <c r="K1934" s="333"/>
      <c r="L1934" s="333"/>
      <c r="M1934" s="333"/>
      <c r="N1934" s="334"/>
      <c r="W1934" s="252"/>
    </row>
    <row r="1935" spans="2:23" ht="12.75" customHeight="1" x14ac:dyDescent="0.2">
      <c r="C1935" s="317"/>
      <c r="D1935" s="321"/>
      <c r="E1935" s="323"/>
      <c r="F1935" s="913" t="str">
        <f>IF(I1743&lt;&gt;"",HYPERLINK("#" &amp; Q1935,EUConst_MsgDescription),"")</f>
        <v/>
      </c>
      <c r="G1935" s="887"/>
      <c r="H1935" s="887"/>
      <c r="I1935" s="887"/>
      <c r="J1935" s="887"/>
      <c r="K1935" s="887"/>
      <c r="L1935" s="887"/>
      <c r="M1935" s="887"/>
      <c r="N1935" s="888"/>
      <c r="P1935" s="21" t="s">
        <v>170</v>
      </c>
      <c r="Q1935" s="370" t="str">
        <f>"#"&amp;ADDRESS(ROW($C$10),COLUMN($C$10))</f>
        <v>#$C$10</v>
      </c>
      <c r="W1935" s="252"/>
    </row>
    <row r="1936" spans="2:23" ht="5.0999999999999996" customHeight="1" x14ac:dyDescent="0.2">
      <c r="C1936" s="317"/>
      <c r="D1936" s="321"/>
      <c r="E1936" s="324"/>
      <c r="F1936" s="914"/>
      <c r="G1936" s="914"/>
      <c r="H1936" s="914"/>
      <c r="I1936" s="914"/>
      <c r="J1936" s="914"/>
      <c r="K1936" s="914"/>
      <c r="L1936" s="914"/>
      <c r="M1936" s="914"/>
      <c r="N1936" s="915"/>
      <c r="W1936" s="252"/>
    </row>
    <row r="1937" spans="1:26" ht="50.1" customHeight="1" x14ac:dyDescent="0.2">
      <c r="C1937" s="317"/>
      <c r="D1937" s="324"/>
      <c r="E1937" s="324"/>
      <c r="F1937" s="872"/>
      <c r="G1937" s="873"/>
      <c r="H1937" s="873"/>
      <c r="I1937" s="873"/>
      <c r="J1937" s="873"/>
      <c r="K1937" s="873"/>
      <c r="L1937" s="873"/>
      <c r="M1937" s="873"/>
      <c r="N1937" s="874"/>
      <c r="W1937" s="251" t="b">
        <f>W1919</f>
        <v>0</v>
      </c>
    </row>
    <row r="1938" spans="1:26" ht="5.0999999999999996" customHeight="1" x14ac:dyDescent="0.2">
      <c r="C1938" s="317"/>
      <c r="D1938" s="321"/>
      <c r="E1938" s="318"/>
      <c r="F1938" s="318"/>
      <c r="G1938" s="318"/>
      <c r="H1938" s="318"/>
      <c r="I1938" s="318"/>
      <c r="J1938" s="318"/>
      <c r="K1938" s="318"/>
      <c r="L1938" s="318"/>
      <c r="M1938" s="318"/>
      <c r="N1938" s="319"/>
      <c r="W1938" s="251"/>
    </row>
    <row r="1939" spans="1:26" ht="12.75" customHeight="1" x14ac:dyDescent="0.2">
      <c r="C1939" s="317"/>
      <c r="D1939" s="321"/>
      <c r="E1939" s="323"/>
      <c r="F1939" s="916" t="str">
        <f>Translations!$C$210</f>
        <v>Referencia a archivos externos (si procede)</v>
      </c>
      <c r="G1939" s="916"/>
      <c r="H1939" s="916"/>
      <c r="I1939" s="916"/>
      <c r="J1939" s="916"/>
      <c r="K1939" s="826"/>
      <c r="L1939" s="826"/>
      <c r="M1939" s="826"/>
      <c r="N1939" s="826"/>
      <c r="W1939" s="251" t="b">
        <f>W1937</f>
        <v>0</v>
      </c>
    </row>
    <row r="1940" spans="1:26" ht="5.0999999999999996" customHeight="1" x14ac:dyDescent="0.2">
      <c r="C1940" s="317"/>
      <c r="D1940" s="321"/>
      <c r="E1940" s="318"/>
      <c r="F1940" s="318"/>
      <c r="G1940" s="318"/>
      <c r="H1940" s="318"/>
      <c r="I1940" s="318"/>
      <c r="J1940" s="318"/>
      <c r="K1940" s="318"/>
      <c r="L1940" s="318"/>
      <c r="M1940" s="318"/>
      <c r="N1940" s="319"/>
      <c r="W1940" s="270"/>
    </row>
    <row r="1941" spans="1:26" ht="12.75" customHeight="1" x14ac:dyDescent="0.2">
      <c r="C1941" s="317"/>
      <c r="D1941" s="321" t="s">
        <v>34</v>
      </c>
      <c r="E1941" s="932" t="str">
        <f>Translations!$C$258</f>
        <v>¿Se ha seguido el orden jerárquico?</v>
      </c>
      <c r="F1941" s="932"/>
      <c r="G1941" s="932"/>
      <c r="H1941" s="933"/>
      <c r="I1941" s="259"/>
      <c r="J1941" s="329" t="str">
        <f>Translations!$C$259</f>
        <v xml:space="preserve"> De no ser así, ¿cuál ha sido el motivo?</v>
      </c>
      <c r="K1941" s="852"/>
      <c r="L1941" s="853"/>
      <c r="M1941" s="853"/>
      <c r="N1941" s="867"/>
      <c r="V1941" s="271" t="b">
        <f>W1939</f>
        <v>0</v>
      </c>
      <c r="W1941" s="257" t="b">
        <f>OR(W1937,AND(I1941&lt;&gt;"",I1941=TRUE))</f>
        <v>0</v>
      </c>
    </row>
    <row r="1942" spans="1:26" ht="5.0999999999999996" customHeight="1" x14ac:dyDescent="0.2">
      <c r="C1942" s="317"/>
      <c r="D1942" s="318"/>
      <c r="E1942" s="467"/>
      <c r="F1942" s="467"/>
      <c r="G1942" s="467"/>
      <c r="H1942" s="467"/>
      <c r="I1942" s="467"/>
      <c r="J1942" s="467"/>
      <c r="K1942" s="467"/>
      <c r="L1942" s="467"/>
      <c r="M1942" s="467"/>
      <c r="N1942" s="468"/>
      <c r="W1942" s="266"/>
    </row>
    <row r="1943" spans="1:26" ht="12.75" customHeight="1" x14ac:dyDescent="0.2">
      <c r="C1943" s="317"/>
      <c r="D1943" s="330"/>
      <c r="E1943" s="330"/>
      <c r="F1943" s="904" t="str">
        <f>Translations!$C$264</f>
        <v>Más detalles sobre cualquier posible divergencia con respecto a la jerarquía establecida</v>
      </c>
      <c r="G1943" s="904"/>
      <c r="H1943" s="904"/>
      <c r="I1943" s="904"/>
      <c r="J1943" s="904"/>
      <c r="K1943" s="904"/>
      <c r="L1943" s="904"/>
      <c r="M1943" s="904"/>
      <c r="N1943" s="905"/>
      <c r="W1943" s="270"/>
    </row>
    <row r="1944" spans="1:26" ht="25.5" customHeight="1" thickBot="1" x14ac:dyDescent="0.25">
      <c r="C1944" s="317"/>
      <c r="D1944" s="330"/>
      <c r="E1944" s="330"/>
      <c r="F1944" s="872"/>
      <c r="G1944" s="873"/>
      <c r="H1944" s="873"/>
      <c r="I1944" s="873"/>
      <c r="J1944" s="873"/>
      <c r="K1944" s="873"/>
      <c r="L1944" s="873"/>
      <c r="M1944" s="873"/>
      <c r="N1944" s="874"/>
      <c r="W1944" s="272" t="b">
        <f>W1941</f>
        <v>0</v>
      </c>
    </row>
    <row r="1945" spans="1:26" s="19" customFormat="1" ht="12.75" x14ac:dyDescent="0.2">
      <c r="A1945" s="17"/>
      <c r="B1945" s="35"/>
      <c r="C1945" s="336"/>
      <c r="D1945" s="337"/>
      <c r="E1945" s="337"/>
      <c r="F1945" s="337"/>
      <c r="G1945" s="337"/>
      <c r="H1945" s="337"/>
      <c r="I1945" s="337"/>
      <c r="J1945" s="337"/>
      <c r="K1945" s="337"/>
      <c r="L1945" s="337"/>
      <c r="M1945" s="337"/>
      <c r="N1945" s="338"/>
      <c r="O1945" s="35"/>
      <c r="P1945" s="122" t="str">
        <f>IF(OR(P1743=1,AND(I1743&lt;&gt;"",COUNTIF(P$2153:$P3569,"PRINT")=0)),"PRINT","")</f>
        <v>PRINT</v>
      </c>
      <c r="Q1945" s="21" t="s">
        <v>251</v>
      </c>
      <c r="R1945" s="22"/>
      <c r="S1945" s="22"/>
      <c r="T1945" s="21"/>
      <c r="U1945" s="21"/>
      <c r="V1945" s="21"/>
      <c r="W1945" s="21"/>
    </row>
    <row r="1946" spans="1:26" s="19" customFormat="1" ht="15" thickBot="1" x14ac:dyDescent="0.25">
      <c r="A1946" s="17"/>
      <c r="B1946" s="35"/>
      <c r="C1946" s="35"/>
      <c r="D1946" s="35"/>
      <c r="E1946" s="35"/>
      <c r="F1946" s="35"/>
      <c r="G1946" s="35"/>
      <c r="H1946" s="35"/>
      <c r="I1946" s="35"/>
      <c r="J1946" s="35"/>
      <c r="K1946" s="35"/>
      <c r="L1946" s="35"/>
      <c r="M1946" s="35"/>
      <c r="N1946" s="35"/>
      <c r="O1946" s="35"/>
      <c r="P1946" s="21"/>
      <c r="Q1946" s="21"/>
      <c r="R1946" s="22"/>
      <c r="S1946" s="22"/>
      <c r="T1946" s="21"/>
      <c r="U1946" s="21"/>
      <c r="V1946" s="21"/>
      <c r="W1946" s="21"/>
      <c r="X1946" s="243"/>
      <c r="Y1946" s="243"/>
      <c r="Z1946" s="243"/>
    </row>
    <row r="1947" spans="1:26" s="19" customFormat="1" ht="12.75" customHeight="1" thickBot="1" x14ac:dyDescent="0.3">
      <c r="A1947" s="17"/>
      <c r="B1947" s="35"/>
      <c r="C1947" s="280"/>
      <c r="D1947" s="280"/>
      <c r="E1947" s="280"/>
      <c r="F1947" s="280"/>
      <c r="G1947" s="280"/>
      <c r="H1947" s="280"/>
      <c r="I1947" s="280"/>
      <c r="J1947" s="280"/>
      <c r="K1947" s="280"/>
      <c r="L1947" s="280"/>
      <c r="M1947" s="280"/>
      <c r="N1947" s="280"/>
      <c r="O1947" s="35"/>
      <c r="P1947" s="21"/>
      <c r="Q1947" s="21"/>
      <c r="R1947" s="22"/>
      <c r="S1947" s="22"/>
      <c r="T1947" s="21"/>
      <c r="U1947" s="21"/>
      <c r="V1947" s="21"/>
      <c r="W1947" s="21"/>
      <c r="X1947" s="243"/>
      <c r="Y1947" s="243"/>
      <c r="Z1947" s="243"/>
    </row>
    <row r="1948" spans="1:26" s="240" customFormat="1" ht="15" customHeight="1" thickBot="1" x14ac:dyDescent="0.25">
      <c r="A1948" s="239"/>
      <c r="B1948" s="167"/>
      <c r="C1948" s="238">
        <f>C1743+1</f>
        <v>10</v>
      </c>
      <c r="D1948" s="934" t="str">
        <f>Translations!$C$295</f>
        <v>Subinstalación con referencia de producto:</v>
      </c>
      <c r="E1948" s="935"/>
      <c r="F1948" s="935"/>
      <c r="G1948" s="935"/>
      <c r="H1948" s="935"/>
      <c r="I1948" s="936" t="str">
        <f>IF(INDEX(CNTR_SubInstListIsProdBM,$C1948),INDEX(CNTR_SubInstListNames,$C1948),"")</f>
        <v/>
      </c>
      <c r="J1948" s="937"/>
      <c r="K1948" s="937"/>
      <c r="L1948" s="937"/>
      <c r="M1948" s="937"/>
      <c r="N1948" s="938"/>
      <c r="O1948" s="35"/>
      <c r="P1948" s="372">
        <v>1</v>
      </c>
      <c r="Q1948" s="244"/>
      <c r="R1948" s="261"/>
      <c r="S1948" s="261"/>
      <c r="T1948" s="261"/>
      <c r="U1948" s="239"/>
      <c r="V1948" s="354" t="s">
        <v>318</v>
      </c>
      <c r="W1948" s="355" t="b">
        <f>AND(CNTR_ExistSubInstEntries,I1948="")</f>
        <v>0</v>
      </c>
    </row>
    <row r="1949" spans="1:26" ht="12.75" customHeight="1" thickBot="1" x14ac:dyDescent="0.25">
      <c r="C1949" s="235"/>
      <c r="D1949" s="236"/>
      <c r="E1949" s="939" t="str">
        <f>Translations!$C$296</f>
        <v>El nombre de la subinstalación con referencia de producto se muestra automáticamente a partir de los datos introducidos en la hoja «C_InstallationDescription».</v>
      </c>
      <c r="F1949" s="940"/>
      <c r="G1949" s="940"/>
      <c r="H1949" s="940"/>
      <c r="I1949" s="940"/>
      <c r="J1949" s="940"/>
      <c r="K1949" s="940"/>
      <c r="L1949" s="940"/>
      <c r="M1949" s="940"/>
      <c r="N1949" s="941"/>
    </row>
    <row r="1950" spans="1:26" ht="5.0999999999999996" customHeight="1" x14ac:dyDescent="0.2">
      <c r="C1950" s="223"/>
      <c r="N1950" s="224"/>
    </row>
    <row r="1951" spans="1:26" ht="12.75" customHeight="1" x14ac:dyDescent="0.2">
      <c r="C1951" s="223"/>
      <c r="D1951" s="15" t="s">
        <v>26</v>
      </c>
      <c r="E1951" s="727" t="str">
        <f>Translations!$C$297</f>
        <v>Límites del sistema de la subinstalación</v>
      </c>
      <c r="F1951" s="727"/>
      <c r="G1951" s="727"/>
      <c r="H1951" s="727"/>
      <c r="I1951" s="727"/>
      <c r="J1951" s="727"/>
      <c r="K1951" s="727"/>
      <c r="L1951" s="727"/>
      <c r="M1951" s="727"/>
      <c r="N1951" s="942"/>
    </row>
    <row r="1952" spans="1:26" ht="5.0999999999999996" customHeight="1" x14ac:dyDescent="0.2">
      <c r="C1952" s="223"/>
      <c r="N1952" s="224"/>
    </row>
    <row r="1953" spans="1:23" ht="12.75" customHeight="1" x14ac:dyDescent="0.2">
      <c r="C1953" s="223"/>
      <c r="D1953" s="24" t="s">
        <v>32</v>
      </c>
      <c r="E1953" s="843" t="str">
        <f>Translations!$C$249</f>
        <v>Información sobre la metodología empleada</v>
      </c>
      <c r="F1953" s="843"/>
      <c r="G1953" s="843"/>
      <c r="H1953" s="843"/>
      <c r="I1953" s="843"/>
      <c r="J1953" s="843"/>
      <c r="K1953" s="843"/>
      <c r="L1953" s="843"/>
      <c r="M1953" s="843"/>
      <c r="N1953" s="949"/>
    </row>
    <row r="1954" spans="1:23" s="308" customFormat="1" ht="5.0999999999999996" customHeight="1" x14ac:dyDescent="0.25">
      <c r="A1954" s="307"/>
      <c r="B1954" s="15"/>
      <c r="C1954" s="305"/>
      <c r="D1954" s="306"/>
      <c r="E1954" s="766"/>
      <c r="F1954" s="766"/>
      <c r="G1954" s="766"/>
      <c r="H1954" s="766"/>
      <c r="I1954" s="766"/>
      <c r="J1954" s="766"/>
      <c r="K1954" s="766"/>
      <c r="L1954" s="766"/>
      <c r="M1954" s="766"/>
      <c r="N1954" s="970"/>
      <c r="O1954" s="35"/>
      <c r="P1954" s="307"/>
      <c r="Q1954" s="307"/>
      <c r="R1954" s="307"/>
      <c r="S1954" s="307"/>
      <c r="T1954" s="307"/>
      <c r="U1954" s="307"/>
      <c r="V1954" s="307"/>
      <c r="W1954" s="307"/>
    </row>
    <row r="1955" spans="1:23" ht="50.1" customHeight="1" x14ac:dyDescent="0.2">
      <c r="C1955" s="223"/>
      <c r="D1955" s="24"/>
      <c r="E1955" s="953"/>
      <c r="F1955" s="954"/>
      <c r="G1955" s="954"/>
      <c r="H1955" s="954"/>
      <c r="I1955" s="954"/>
      <c r="J1955" s="954"/>
      <c r="K1955" s="954"/>
      <c r="L1955" s="954"/>
      <c r="M1955" s="954"/>
      <c r="N1955" s="955"/>
    </row>
    <row r="1956" spans="1:23" ht="5.0999999999999996" customHeight="1" x14ac:dyDescent="0.2">
      <c r="C1956" s="223"/>
      <c r="D1956" s="24"/>
      <c r="N1956" s="224"/>
    </row>
    <row r="1957" spans="1:23" ht="12.75" customHeight="1" x14ac:dyDescent="0.2">
      <c r="C1957" s="223"/>
      <c r="D1957" s="24" t="s">
        <v>33</v>
      </c>
      <c r="E1957" s="956" t="str">
        <f>Translations!$C$210</f>
        <v>Referencia a archivos externos (si procede)</v>
      </c>
      <c r="F1957" s="956"/>
      <c r="G1957" s="956"/>
      <c r="H1957" s="956"/>
      <c r="I1957" s="956"/>
      <c r="J1957" s="957"/>
      <c r="K1957" s="826"/>
      <c r="L1957" s="826"/>
      <c r="M1957" s="826"/>
      <c r="N1957" s="826"/>
    </row>
    <row r="1958" spans="1:23" ht="5.0999999999999996" customHeight="1" x14ac:dyDescent="0.2">
      <c r="C1958" s="223"/>
      <c r="D1958" s="24"/>
      <c r="N1958" s="224"/>
    </row>
    <row r="1959" spans="1:23" ht="12.75" customHeight="1" x14ac:dyDescent="0.2">
      <c r="C1959" s="223"/>
      <c r="D1959" s="24" t="s">
        <v>34</v>
      </c>
      <c r="E1959" s="956" t="str">
        <f>Translations!$C$305</f>
        <v>Referencia a un diagrama de flujo detallado aparte (si procede)</v>
      </c>
      <c r="F1959" s="956"/>
      <c r="G1959" s="956"/>
      <c r="H1959" s="956"/>
      <c r="I1959" s="956"/>
      <c r="J1959" s="957"/>
      <c r="K1959" s="826"/>
      <c r="L1959" s="826"/>
      <c r="M1959" s="826"/>
      <c r="N1959" s="826"/>
    </row>
    <row r="1960" spans="1:23" ht="5.0999999999999996" customHeight="1" x14ac:dyDescent="0.2">
      <c r="C1960" s="227"/>
      <c r="D1960" s="228"/>
      <c r="E1960" s="229"/>
      <c r="F1960" s="229"/>
      <c r="G1960" s="229"/>
      <c r="H1960" s="229"/>
      <c r="I1960" s="229"/>
      <c r="J1960" s="229"/>
      <c r="K1960" s="229"/>
      <c r="L1960" s="229"/>
      <c r="M1960" s="229"/>
      <c r="N1960" s="230"/>
    </row>
    <row r="1961" spans="1:23" ht="5.0999999999999996" customHeight="1" x14ac:dyDescent="0.2">
      <c r="C1961" s="223"/>
      <c r="D1961" s="24"/>
      <c r="N1961" s="224"/>
    </row>
    <row r="1962" spans="1:23" ht="12.75" customHeight="1" x14ac:dyDescent="0.2">
      <c r="C1962" s="223"/>
      <c r="D1962" s="15" t="s">
        <v>27</v>
      </c>
      <c r="E1962" s="727" t="str">
        <f>Translations!$C$307</f>
        <v>Método para determinar los niveles anuales de producción (= actividad)</v>
      </c>
      <c r="F1962" s="727"/>
      <c r="G1962" s="727"/>
      <c r="H1962" s="727"/>
      <c r="I1962" s="727"/>
      <c r="J1962" s="727"/>
      <c r="K1962" s="727"/>
      <c r="L1962" s="727"/>
      <c r="M1962" s="727"/>
      <c r="N1962" s="942"/>
    </row>
    <row r="1963" spans="1:23" ht="5.0999999999999996" customHeight="1" x14ac:dyDescent="0.2">
      <c r="C1963" s="223"/>
      <c r="D1963" s="15"/>
      <c r="E1963" s="24"/>
      <c r="F1963" s="24"/>
      <c r="G1963" s="24"/>
      <c r="H1963" s="24"/>
      <c r="I1963" s="24"/>
      <c r="J1963" s="24"/>
      <c r="K1963" s="24"/>
      <c r="L1963" s="24"/>
      <c r="M1963" s="24"/>
      <c r="N1963" s="452"/>
    </row>
    <row r="1964" spans="1:23" ht="12.75" customHeight="1" x14ac:dyDescent="0.2">
      <c r="C1964" s="223"/>
      <c r="D1964" s="24" t="s">
        <v>32</v>
      </c>
      <c r="E1964" s="843" t="str">
        <f>Translations!$C$249</f>
        <v>Información sobre la metodología empleada</v>
      </c>
      <c r="F1964" s="843"/>
      <c r="G1964" s="843"/>
      <c r="H1964" s="843"/>
      <c r="I1964" s="843"/>
      <c r="J1964" s="843"/>
      <c r="K1964" s="843"/>
      <c r="L1964" s="843"/>
      <c r="M1964" s="843"/>
      <c r="N1964" s="949"/>
    </row>
    <row r="1965" spans="1:23" s="263" customFormat="1" ht="25.5" customHeight="1" x14ac:dyDescent="0.25">
      <c r="A1965" s="261"/>
      <c r="B1965" s="118"/>
      <c r="C1965" s="223"/>
      <c r="D1965" s="119"/>
      <c r="E1965" s="120"/>
      <c r="F1965" s="120"/>
      <c r="G1965" s="120"/>
      <c r="H1965" s="120"/>
      <c r="I1965" s="844" t="str">
        <f>Translations!$C$254</f>
        <v>Fuente de datos</v>
      </c>
      <c r="J1965" s="844"/>
      <c r="K1965" s="844" t="str">
        <f>Translations!$C$255</f>
        <v>Otra fuente de datos (si procede)</v>
      </c>
      <c r="L1965" s="844"/>
      <c r="M1965" s="844" t="str">
        <f>Translations!$C$255</f>
        <v>Otra fuente de datos (si procede)</v>
      </c>
      <c r="N1965" s="844"/>
      <c r="O1965" s="35"/>
      <c r="P1965" s="261"/>
      <c r="Q1965" s="261"/>
      <c r="R1965" s="261"/>
      <c r="S1965" s="261"/>
      <c r="T1965" s="261"/>
      <c r="U1965" s="261"/>
      <c r="V1965" s="261"/>
      <c r="W1965" s="261"/>
    </row>
    <row r="1966" spans="1:23" ht="12.75" customHeight="1" x14ac:dyDescent="0.2">
      <c r="C1966" s="223"/>
      <c r="D1966" s="24"/>
      <c r="E1966" s="117" t="s">
        <v>302</v>
      </c>
      <c r="F1966" s="850" t="str">
        <f>Translations!$C$310</f>
        <v>Cantidades de productos</v>
      </c>
      <c r="G1966" s="850"/>
      <c r="H1966" s="851"/>
      <c r="I1966" s="852"/>
      <c r="J1966" s="853"/>
      <c r="K1966" s="854"/>
      <c r="L1966" s="855"/>
      <c r="M1966" s="854"/>
      <c r="N1966" s="871"/>
    </row>
    <row r="1967" spans="1:23" ht="5.0999999999999996" customHeight="1" x14ac:dyDescent="0.2">
      <c r="C1967" s="223"/>
      <c r="D1967" s="24"/>
      <c r="E1967" s="117"/>
      <c r="F1967" s="456"/>
      <c r="G1967" s="456"/>
      <c r="H1967" s="456"/>
      <c r="I1967" s="456"/>
      <c r="J1967" s="456"/>
      <c r="K1967" s="456"/>
      <c r="L1967" s="456"/>
      <c r="M1967" s="456"/>
      <c r="N1967" s="457"/>
    </row>
    <row r="1968" spans="1:23" ht="12.75" customHeight="1" x14ac:dyDescent="0.2">
      <c r="C1968" s="223"/>
      <c r="D1968" s="24"/>
      <c r="E1968" s="117" t="s">
        <v>303</v>
      </c>
      <c r="F1968" s="850" t="str">
        <f>Translations!$C$311</f>
        <v>Cantidades anuales de productos</v>
      </c>
      <c r="G1968" s="850"/>
      <c r="H1968" s="851"/>
      <c r="I1968" s="909"/>
      <c r="J1968" s="909"/>
      <c r="K1968" s="909"/>
      <c r="L1968" s="909"/>
      <c r="M1968" s="909"/>
      <c r="N1968" s="909"/>
    </row>
    <row r="1969" spans="1:23" ht="5.0999999999999996" customHeight="1" x14ac:dyDescent="0.2">
      <c r="C1969" s="223"/>
      <c r="D1969" s="24"/>
      <c r="N1969" s="224"/>
    </row>
    <row r="1970" spans="1:23" s="19" customFormat="1" ht="12.75" customHeight="1" x14ac:dyDescent="0.25">
      <c r="A1970" s="17"/>
      <c r="B1970" s="193"/>
      <c r="C1970" s="225"/>
      <c r="D1970" s="37"/>
      <c r="E1970" s="117" t="s">
        <v>304</v>
      </c>
      <c r="F1970" s="850" t="str">
        <f>Translations!$C$312</f>
        <v>Requisitos de notificación específicos:</v>
      </c>
      <c r="G1970" s="850"/>
      <c r="H1970" s="851"/>
      <c r="I1970" s="876" t="str">
        <f>IF(I1948="","",HYPERLINK(INDEX(EUconst_BMlistSpecialJumpTable,MATCH(I1948,EUconst_BMlistNames,0)),INDEX(EUconst_BMlistSpecialReporting,MATCH(I1948,EUconst_BMlistNames,0))))</f>
        <v/>
      </c>
      <c r="J1970" s="877"/>
      <c r="K1970" s="877"/>
      <c r="L1970" s="877"/>
      <c r="M1970" s="877"/>
      <c r="N1970" s="878"/>
      <c r="O1970" s="35"/>
      <c r="P1970" s="194" t="s">
        <v>291</v>
      </c>
      <c r="Q1970" s="195" t="str">
        <f>IF(I1948="","",IF(AND(INDEX(EUconst_BMlistSpecialJumpTable,MATCH(I1948,EUconst_BMlistNames,0))&lt;&gt;"",INDEX(EUconst_BMlistMainNumberOfBM,MATCH(I1948,EUconst_BMlistNames,0))&lt;&gt;47),TRUE,FALSE))</f>
        <v/>
      </c>
      <c r="R1970" s="22"/>
      <c r="S1970" s="22"/>
      <c r="T1970" s="21"/>
      <c r="U1970" s="21"/>
      <c r="V1970" s="21"/>
      <c r="W1970" s="21"/>
    </row>
    <row r="1971" spans="1:23" s="19" customFormat="1" ht="5.0999999999999996" customHeight="1" x14ac:dyDescent="0.25">
      <c r="A1971" s="17"/>
      <c r="B1971" s="193"/>
      <c r="C1971" s="225"/>
      <c r="D1971" s="35"/>
      <c r="F1971" s="765"/>
      <c r="G1971" s="765"/>
      <c r="H1971" s="765"/>
      <c r="I1971" s="765"/>
      <c r="J1971" s="765"/>
      <c r="K1971" s="765"/>
      <c r="L1971" s="765"/>
      <c r="M1971" s="765"/>
      <c r="N1971" s="931"/>
      <c r="O1971" s="35"/>
      <c r="P1971" s="22"/>
      <c r="Q1971" s="21"/>
      <c r="R1971" s="22"/>
      <c r="S1971" s="22"/>
      <c r="T1971" s="21"/>
      <c r="U1971" s="21"/>
      <c r="V1971" s="21"/>
      <c r="W1971" s="21"/>
    </row>
    <row r="1972" spans="1:23" ht="12.75" customHeight="1" x14ac:dyDescent="0.2">
      <c r="C1972" s="223"/>
      <c r="D1972" s="24"/>
      <c r="E1972" s="117" t="s">
        <v>305</v>
      </c>
      <c r="F1972" s="640" t="str">
        <f>Translations!$C$257</f>
        <v>Descripción de la metodología aplicada</v>
      </c>
      <c r="G1972" s="640"/>
      <c r="H1972" s="640"/>
      <c r="I1972" s="640"/>
      <c r="J1972" s="640"/>
      <c r="K1972" s="640"/>
      <c r="L1972" s="640"/>
      <c r="M1972" s="640"/>
      <c r="N1972" s="921"/>
    </row>
    <row r="1973" spans="1:23" ht="12.75" customHeight="1" x14ac:dyDescent="0.2">
      <c r="C1973" s="223"/>
      <c r="D1973" s="24"/>
      <c r="E1973" s="117"/>
      <c r="F1973" s="913" t="str">
        <f>IF(I1948&lt;&gt;"",HYPERLINK("#" &amp; Q1973,EUConst_MsgDescription),"")</f>
        <v/>
      </c>
      <c r="G1973" s="887"/>
      <c r="H1973" s="887"/>
      <c r="I1973" s="887"/>
      <c r="J1973" s="887"/>
      <c r="K1973" s="887"/>
      <c r="L1973" s="887"/>
      <c r="M1973" s="887"/>
      <c r="N1973" s="888"/>
      <c r="P1973" s="21" t="s">
        <v>170</v>
      </c>
      <c r="Q1973" s="370" t="str">
        <f>"#"&amp;ADDRESS(ROW($C$11),COLUMN($C$11))</f>
        <v>#$C$11</v>
      </c>
    </row>
    <row r="1974" spans="1:23" ht="5.0999999999999996" customHeight="1" x14ac:dyDescent="0.2">
      <c r="C1974" s="223"/>
      <c r="D1974" s="24"/>
      <c r="E1974" s="23"/>
      <c r="F1974" s="765"/>
      <c r="G1974" s="765"/>
      <c r="H1974" s="765"/>
      <c r="I1974" s="765"/>
      <c r="J1974" s="765"/>
      <c r="K1974" s="765"/>
      <c r="L1974" s="765"/>
      <c r="M1974" s="765"/>
      <c r="N1974" s="931"/>
    </row>
    <row r="1975" spans="1:23" ht="50.1" customHeight="1" x14ac:dyDescent="0.2">
      <c r="C1975" s="223"/>
      <c r="D1975" s="23"/>
      <c r="E1975" s="264"/>
      <c r="F1975" s="852"/>
      <c r="G1975" s="853"/>
      <c r="H1975" s="853"/>
      <c r="I1975" s="853"/>
      <c r="J1975" s="853"/>
      <c r="K1975" s="853"/>
      <c r="L1975" s="853"/>
      <c r="M1975" s="853"/>
      <c r="N1975" s="867"/>
    </row>
    <row r="1976" spans="1:23" ht="5.0999999999999996" customHeight="1" thickBot="1" x14ac:dyDescent="0.25">
      <c r="C1976" s="223"/>
      <c r="N1976" s="224"/>
    </row>
    <row r="1977" spans="1:23" ht="12.75" customHeight="1" x14ac:dyDescent="0.2">
      <c r="C1977" s="223"/>
      <c r="D1977" s="24"/>
      <c r="E1977" s="117"/>
      <c r="F1977" s="875" t="str">
        <f>Translations!$C$210</f>
        <v>Referencia a archivos externos (si procede)</v>
      </c>
      <c r="G1977" s="875"/>
      <c r="H1977" s="875"/>
      <c r="I1977" s="875"/>
      <c r="J1977" s="875"/>
      <c r="K1977" s="826"/>
      <c r="L1977" s="826"/>
      <c r="M1977" s="826"/>
      <c r="N1977" s="826"/>
      <c r="W1977" s="265" t="s">
        <v>163</v>
      </c>
    </row>
    <row r="1978" spans="1:23" ht="5.0999999999999996" customHeight="1" x14ac:dyDescent="0.2">
      <c r="C1978" s="223"/>
      <c r="D1978" s="24"/>
      <c r="N1978" s="224"/>
      <c r="W1978" s="252"/>
    </row>
    <row r="1979" spans="1:23" ht="12.75" customHeight="1" x14ac:dyDescent="0.2">
      <c r="C1979" s="223"/>
      <c r="D1979" s="24" t="s">
        <v>33</v>
      </c>
      <c r="E1979" s="865" t="str">
        <f>Translations!$C$258</f>
        <v>¿Se ha seguido el orden jerárquico?</v>
      </c>
      <c r="F1979" s="865"/>
      <c r="G1979" s="865"/>
      <c r="H1979" s="866"/>
      <c r="I1979" s="259"/>
      <c r="J1979" s="255" t="str">
        <f>Translations!$C$259</f>
        <v xml:space="preserve"> De no ser así, ¿cuál ha sido el motivo?</v>
      </c>
      <c r="K1979" s="852"/>
      <c r="L1979" s="853"/>
      <c r="M1979" s="853"/>
      <c r="N1979" s="867"/>
      <c r="W1979" s="257" t="b">
        <f>AND(I1979&lt;&gt;"",I1979=TRUE)</f>
        <v>0</v>
      </c>
    </row>
    <row r="1980" spans="1:23" ht="5.0999999999999996" customHeight="1" x14ac:dyDescent="0.2">
      <c r="C1980" s="223"/>
      <c r="E1980" s="408"/>
      <c r="F1980" s="408"/>
      <c r="G1980" s="408"/>
      <c r="H1980" s="408"/>
      <c r="I1980" s="408"/>
      <c r="J1980" s="408"/>
      <c r="K1980" s="408"/>
      <c r="L1980" s="408"/>
      <c r="M1980" s="408"/>
      <c r="N1980" s="469"/>
      <c r="W1980" s="252"/>
    </row>
    <row r="1981" spans="1:23" ht="12.75" customHeight="1" x14ac:dyDescent="0.2">
      <c r="C1981" s="223"/>
      <c r="D1981" s="24"/>
      <c r="E1981" s="24"/>
      <c r="F1981" s="640" t="str">
        <f>Translations!$C$264</f>
        <v>Más detalles sobre cualquier posible divergencia con respecto a la jerarquía establecida</v>
      </c>
      <c r="G1981" s="640"/>
      <c r="H1981" s="640"/>
      <c r="I1981" s="640"/>
      <c r="J1981" s="640"/>
      <c r="K1981" s="640"/>
      <c r="L1981" s="640"/>
      <c r="M1981" s="640"/>
      <c r="N1981" s="921"/>
      <c r="W1981" s="252"/>
    </row>
    <row r="1982" spans="1:23" ht="25.5" customHeight="1" thickBot="1" x14ac:dyDescent="0.25">
      <c r="C1982" s="223"/>
      <c r="E1982" s="24"/>
      <c r="F1982" s="963"/>
      <c r="G1982" s="964"/>
      <c r="H1982" s="964"/>
      <c r="I1982" s="964"/>
      <c r="J1982" s="964"/>
      <c r="K1982" s="964"/>
      <c r="L1982" s="964"/>
      <c r="M1982" s="964"/>
      <c r="N1982" s="965"/>
      <c r="W1982" s="267" t="b">
        <f>W1979</f>
        <v>0</v>
      </c>
    </row>
    <row r="1983" spans="1:23" ht="5.0999999999999996" customHeight="1" x14ac:dyDescent="0.2">
      <c r="C1983" s="223"/>
      <c r="D1983" s="24"/>
      <c r="N1983" s="224"/>
    </row>
    <row r="1984" spans="1:23" ht="12.75" customHeight="1" x14ac:dyDescent="0.2">
      <c r="C1984" s="223"/>
      <c r="D1984" s="24" t="s">
        <v>34</v>
      </c>
      <c r="E1984" s="966" t="str">
        <f>Translations!$C$828</f>
        <v>Descripción de la metodología para el seguimiento de los productos y mercancías producidos</v>
      </c>
      <c r="F1984" s="966"/>
      <c r="G1984" s="966"/>
      <c r="H1984" s="966"/>
      <c r="I1984" s="966"/>
      <c r="J1984" s="966"/>
      <c r="K1984" s="966"/>
      <c r="L1984" s="966"/>
      <c r="M1984" s="966"/>
      <c r="N1984" s="967"/>
    </row>
    <row r="1985" spans="1:23" ht="5.0999999999999996" customHeight="1" x14ac:dyDescent="0.2">
      <c r="C1985" s="223"/>
      <c r="E1985" s="694"/>
      <c r="F1985" s="695"/>
      <c r="G1985" s="695"/>
      <c r="H1985" s="695"/>
      <c r="I1985" s="695"/>
      <c r="J1985" s="695"/>
      <c r="K1985" s="695"/>
      <c r="L1985" s="695"/>
      <c r="M1985" s="695"/>
      <c r="N1985" s="968"/>
    </row>
    <row r="1986" spans="1:23" ht="50.1" customHeight="1" x14ac:dyDescent="0.2">
      <c r="C1986" s="223"/>
      <c r="D1986" s="24"/>
      <c r="E1986" s="264"/>
      <c r="F1986" s="852"/>
      <c r="G1986" s="853"/>
      <c r="H1986" s="853"/>
      <c r="I1986" s="853"/>
      <c r="J1986" s="853"/>
      <c r="K1986" s="853"/>
      <c r="L1986" s="853"/>
      <c r="M1986" s="853"/>
      <c r="N1986" s="867"/>
    </row>
    <row r="1987" spans="1:23" ht="5.0999999999999996" customHeight="1" x14ac:dyDescent="0.2">
      <c r="C1987" s="223"/>
      <c r="N1987" s="224"/>
    </row>
    <row r="1988" spans="1:23" ht="5.0999999999999996" customHeight="1" x14ac:dyDescent="0.2">
      <c r="C1988" s="231"/>
      <c r="D1988" s="234"/>
      <c r="E1988" s="232"/>
      <c r="F1988" s="232"/>
      <c r="G1988" s="232"/>
      <c r="H1988" s="232"/>
      <c r="I1988" s="232"/>
      <c r="J1988" s="232"/>
      <c r="K1988" s="232"/>
      <c r="L1988" s="232"/>
      <c r="M1988" s="232"/>
      <c r="N1988" s="233"/>
    </row>
    <row r="1989" spans="1:23" s="19" customFormat="1" ht="14.25" customHeight="1" x14ac:dyDescent="0.2">
      <c r="A1989" s="17"/>
      <c r="B1989" s="35"/>
      <c r="C1989" s="223"/>
      <c r="D1989" s="15" t="s">
        <v>28</v>
      </c>
      <c r="E1989" s="764" t="str">
        <f>Translations!$C$322</f>
        <v>Consumo de electricidad pertinente</v>
      </c>
      <c r="F1989" s="764"/>
      <c r="G1989" s="764"/>
      <c r="H1989" s="764"/>
      <c r="I1989" s="764"/>
      <c r="J1989" s="764"/>
      <c r="K1989" s="764"/>
      <c r="L1989" s="764"/>
      <c r="M1989" s="764"/>
      <c r="N1989" s="969"/>
      <c r="O1989" s="35"/>
      <c r="P1989" s="21" t="s">
        <v>170</v>
      </c>
      <c r="Q1989" s="370" t="str">
        <f>"#"&amp;ADDRESS(ROW(D2074),COLUMN(D2074))</f>
        <v>#$D$2074</v>
      </c>
      <c r="R1989" s="22"/>
      <c r="S1989" s="22"/>
      <c r="T1989" s="17"/>
      <c r="U1989" s="17"/>
      <c r="V1989" s="244"/>
      <c r="W1989" s="244"/>
    </row>
    <row r="1990" spans="1:23" ht="12.75" customHeight="1" thickBot="1" x14ac:dyDescent="0.25">
      <c r="C1990" s="223"/>
      <c r="D1990" s="24" t="s">
        <v>32</v>
      </c>
      <c r="E1990" s="843" t="str">
        <f>Translations!$C$249</f>
        <v>Información sobre la metodología empleada</v>
      </c>
      <c r="F1990" s="843"/>
      <c r="G1990" s="843"/>
      <c r="H1990" s="843"/>
      <c r="I1990" s="843"/>
      <c r="J1990" s="843"/>
      <c r="K1990" s="843"/>
      <c r="L1990" s="843"/>
      <c r="M1990" s="843"/>
      <c r="N1990" s="949"/>
      <c r="T1990" s="17"/>
    </row>
    <row r="1991" spans="1:23" ht="25.5" customHeight="1" thickBot="1" x14ac:dyDescent="0.25">
      <c r="B1991" s="243"/>
      <c r="C1991" s="223"/>
      <c r="E1991" s="24"/>
      <c r="I1991" s="844" t="str">
        <f>Translations!$C$254</f>
        <v>Fuente de datos</v>
      </c>
      <c r="J1991" s="844"/>
      <c r="K1991" s="844" t="str">
        <f>Translations!$C$255</f>
        <v>Otra fuente de datos (si procede)</v>
      </c>
      <c r="L1991" s="844"/>
      <c r="M1991" s="844" t="str">
        <f>Translations!$C$255</f>
        <v>Otra fuente de datos (si procede)</v>
      </c>
      <c r="N1991" s="844"/>
      <c r="S1991" s="265" t="s">
        <v>1145</v>
      </c>
      <c r="W1991" s="265" t="s">
        <v>163</v>
      </c>
    </row>
    <row r="1992" spans="1:23" ht="12.75" customHeight="1" x14ac:dyDescent="0.2">
      <c r="B1992" s="243"/>
      <c r="C1992" s="223"/>
      <c r="E1992" s="24" t="s">
        <v>302</v>
      </c>
      <c r="F1992" s="850" t="str">
        <f>Translations!$C$322</f>
        <v>Consumo de electricidad pertinente</v>
      </c>
      <c r="G1992" s="850"/>
      <c r="H1992" s="851"/>
      <c r="I1992" s="909"/>
      <c r="J1992" s="909"/>
      <c r="K1992" s="891"/>
      <c r="L1992" s="891"/>
      <c r="M1992" s="891"/>
      <c r="N1992" s="891"/>
      <c r="S1992" s="251" t="b">
        <f>IF(I1948&lt;&gt;"",IF(INDEX(EUconst_BMlistElExchangability,MATCH(I1948,EUconst_BMlistNames,0))=TRUE,FALSE,TRUE),FALSE)</f>
        <v>0</v>
      </c>
      <c r="W1992" s="428"/>
    </row>
    <row r="1993" spans="1:23" ht="5.0999999999999996" customHeight="1" x14ac:dyDescent="0.2">
      <c r="B1993" s="243"/>
      <c r="C1993" s="223"/>
      <c r="D1993" s="24"/>
      <c r="N1993" s="224"/>
      <c r="S1993" s="252"/>
      <c r="W1993" s="252"/>
    </row>
    <row r="1994" spans="1:23" ht="12.75" customHeight="1" x14ac:dyDescent="0.2">
      <c r="B1994" s="243"/>
      <c r="C1994" s="223"/>
      <c r="D1994" s="24"/>
      <c r="E1994" s="117" t="s">
        <v>303</v>
      </c>
      <c r="F1994" s="640" t="str">
        <f>Translations!$C$257</f>
        <v>Descripción de la metodología aplicada</v>
      </c>
      <c r="G1994" s="640"/>
      <c r="H1994" s="640"/>
      <c r="I1994" s="640"/>
      <c r="J1994" s="640"/>
      <c r="K1994" s="640"/>
      <c r="L1994" s="640"/>
      <c r="M1994" s="640"/>
      <c r="N1994" s="921"/>
      <c r="S1994" s="252"/>
      <c r="W1994" s="252"/>
    </row>
    <row r="1995" spans="1:23" ht="5.0999999999999996" customHeight="1" x14ac:dyDescent="0.2">
      <c r="B1995" s="243"/>
      <c r="C1995" s="223"/>
      <c r="E1995" s="36"/>
      <c r="F1995" s="453"/>
      <c r="G1995" s="454"/>
      <c r="H1995" s="454"/>
      <c r="I1995" s="454"/>
      <c r="J1995" s="454"/>
      <c r="K1995" s="454"/>
      <c r="L1995" s="454"/>
      <c r="M1995" s="454"/>
      <c r="N1995" s="464"/>
      <c r="S1995" s="252"/>
      <c r="W1995" s="252"/>
    </row>
    <row r="1996" spans="1:23" ht="12.75" customHeight="1" x14ac:dyDescent="0.2">
      <c r="B1996" s="243"/>
      <c r="C1996" s="223"/>
      <c r="D1996" s="24"/>
      <c r="E1996" s="117"/>
      <c r="F1996" s="913" t="str">
        <f>IF(AND(I1948&lt;&gt;"",J1989=""),HYPERLINK("#" &amp; Q1996,EUConst_MsgDescription),"")</f>
        <v/>
      </c>
      <c r="G1996" s="887"/>
      <c r="H1996" s="887"/>
      <c r="I1996" s="887"/>
      <c r="J1996" s="887"/>
      <c r="K1996" s="887"/>
      <c r="L1996" s="887"/>
      <c r="M1996" s="887"/>
      <c r="N1996" s="888"/>
      <c r="P1996" s="21" t="s">
        <v>170</v>
      </c>
      <c r="Q1996" s="370" t="str">
        <f>"#"&amp;ADDRESS(ROW($C$10),COLUMN($C$10))</f>
        <v>#$C$10</v>
      </c>
      <c r="S1996" s="252"/>
      <c r="W1996" s="252"/>
    </row>
    <row r="1997" spans="1:23" ht="5.0999999999999996" customHeight="1" x14ac:dyDescent="0.2">
      <c r="B1997" s="243"/>
      <c r="C1997" s="223"/>
      <c r="D1997" s="24"/>
      <c r="E1997" s="23"/>
      <c r="F1997" s="922"/>
      <c r="G1997" s="922"/>
      <c r="H1997" s="922"/>
      <c r="I1997" s="922"/>
      <c r="J1997" s="922"/>
      <c r="K1997" s="922"/>
      <c r="L1997" s="922"/>
      <c r="M1997" s="922"/>
      <c r="N1997" s="923"/>
      <c r="S1997" s="252"/>
      <c r="W1997" s="252"/>
    </row>
    <row r="1998" spans="1:23" ht="50.1" customHeight="1" x14ac:dyDescent="0.2">
      <c r="B1998" s="243"/>
      <c r="C1998" s="223"/>
      <c r="D1998" s="23"/>
      <c r="E1998" s="264"/>
      <c r="F1998" s="924"/>
      <c r="G1998" s="925"/>
      <c r="H1998" s="925"/>
      <c r="I1998" s="925"/>
      <c r="J1998" s="925"/>
      <c r="K1998" s="925"/>
      <c r="L1998" s="925"/>
      <c r="M1998" s="925"/>
      <c r="N1998" s="926"/>
      <c r="S1998" s="251" t="b">
        <f>S1992</f>
        <v>0</v>
      </c>
      <c r="W1998" s="251"/>
    </row>
    <row r="1999" spans="1:23" ht="5.0999999999999996" customHeight="1" x14ac:dyDescent="0.2">
      <c r="B1999" s="243"/>
      <c r="C1999" s="223"/>
      <c r="D1999" s="24"/>
      <c r="N1999" s="224"/>
      <c r="S1999" s="252"/>
      <c r="W1999" s="252"/>
    </row>
    <row r="2000" spans="1:23" ht="12.75" customHeight="1" x14ac:dyDescent="0.2">
      <c r="B2000" s="243"/>
      <c r="C2000" s="223"/>
      <c r="D2000" s="24"/>
      <c r="E2000" s="117"/>
      <c r="F2000" s="875" t="str">
        <f>Translations!$C$210</f>
        <v>Referencia a archivos externos (si procede)</v>
      </c>
      <c r="G2000" s="875"/>
      <c r="H2000" s="875"/>
      <c r="I2000" s="875"/>
      <c r="J2000" s="875"/>
      <c r="K2000" s="826"/>
      <c r="L2000" s="826"/>
      <c r="M2000" s="826"/>
      <c r="N2000" s="826"/>
      <c r="S2000" s="252"/>
      <c r="W2000" s="251"/>
    </row>
    <row r="2001" spans="2:23" ht="5.0999999999999996" customHeight="1" x14ac:dyDescent="0.2">
      <c r="B2001" s="243"/>
      <c r="C2001" s="223"/>
      <c r="D2001" s="24"/>
      <c r="N2001" s="224"/>
      <c r="S2001" s="252"/>
      <c r="W2001" s="252"/>
    </row>
    <row r="2002" spans="2:23" ht="12.75" customHeight="1" x14ac:dyDescent="0.2">
      <c r="B2002" s="243"/>
      <c r="C2002" s="223"/>
      <c r="D2002" s="24" t="s">
        <v>33</v>
      </c>
      <c r="E2002" s="865" t="str">
        <f>Translations!$C$258</f>
        <v>¿Se ha seguido el orden jerárquico?</v>
      </c>
      <c r="F2002" s="865"/>
      <c r="G2002" s="865"/>
      <c r="H2002" s="866"/>
      <c r="I2002" s="259"/>
      <c r="J2002" s="255" t="str">
        <f>Translations!$C$259</f>
        <v xml:space="preserve"> De no ser así, ¿cuál ha sido el motivo?</v>
      </c>
      <c r="K2002" s="852"/>
      <c r="L2002" s="853"/>
      <c r="M2002" s="853"/>
      <c r="N2002" s="867"/>
      <c r="S2002" s="251" t="b">
        <f>S1998</f>
        <v>0</v>
      </c>
      <c r="W2002" s="257" t="b">
        <f>OR(W2000,AND(I2002&lt;&gt;"",I2002=TRUE))</f>
        <v>0</v>
      </c>
    </row>
    <row r="2003" spans="2:23" ht="12.75" customHeight="1" x14ac:dyDescent="0.2">
      <c r="B2003" s="243"/>
      <c r="C2003" s="223"/>
      <c r="D2003" s="24"/>
      <c r="E2003" s="36" t="s">
        <v>139</v>
      </c>
      <c r="F2003" s="839" t="str">
        <f>Translations!$C$263</f>
        <v>Costes excesivos: usar mejores fuentes de datos supondría unos costes excesivos.</v>
      </c>
      <c r="G2003" s="842"/>
      <c r="H2003" s="842"/>
      <c r="I2003" s="842"/>
      <c r="J2003" s="842"/>
      <c r="K2003" s="842"/>
      <c r="L2003" s="842"/>
      <c r="M2003" s="842"/>
      <c r="N2003" s="927"/>
      <c r="S2003" s="252"/>
      <c r="W2003" s="252"/>
    </row>
    <row r="2004" spans="2:23" ht="5.0999999999999996" customHeight="1" x14ac:dyDescent="0.2">
      <c r="B2004" s="243"/>
      <c r="C2004" s="223"/>
      <c r="E2004" s="408"/>
      <c r="F2004" s="408"/>
      <c r="G2004" s="408"/>
      <c r="H2004" s="408"/>
      <c r="I2004" s="408"/>
      <c r="J2004" s="408"/>
      <c r="K2004" s="408"/>
      <c r="L2004" s="408"/>
      <c r="M2004" s="408"/>
      <c r="N2004" s="469"/>
      <c r="S2004" s="252"/>
      <c r="W2004" s="252"/>
    </row>
    <row r="2005" spans="2:23" ht="12.75" customHeight="1" x14ac:dyDescent="0.2">
      <c r="B2005" s="243"/>
      <c r="C2005" s="223"/>
      <c r="D2005" s="24"/>
      <c r="E2005" s="24"/>
      <c r="F2005" s="640" t="str">
        <f>Translations!$C$264</f>
        <v>Más detalles sobre cualquier posible divergencia con respecto a la jerarquía establecida</v>
      </c>
      <c r="G2005" s="640"/>
      <c r="H2005" s="640"/>
      <c r="I2005" s="640"/>
      <c r="J2005" s="640"/>
      <c r="K2005" s="640"/>
      <c r="L2005" s="640"/>
      <c r="M2005" s="640"/>
      <c r="N2005" s="921"/>
      <c r="S2005" s="252"/>
      <c r="W2005" s="252"/>
    </row>
    <row r="2006" spans="2:23" ht="25.5" customHeight="1" thickBot="1" x14ac:dyDescent="0.25">
      <c r="B2006" s="243"/>
      <c r="C2006" s="223"/>
      <c r="E2006" s="24"/>
      <c r="F2006" s="872"/>
      <c r="G2006" s="873"/>
      <c r="H2006" s="873"/>
      <c r="I2006" s="873"/>
      <c r="J2006" s="873"/>
      <c r="K2006" s="873"/>
      <c r="L2006" s="873"/>
      <c r="M2006" s="873"/>
      <c r="N2006" s="874"/>
      <c r="S2006" s="272" t="b">
        <f>S2002</f>
        <v>0</v>
      </c>
      <c r="W2006" s="267" t="b">
        <f>W2002</f>
        <v>0</v>
      </c>
    </row>
    <row r="2007" spans="2:23" ht="5.0999999999999996" customHeight="1" x14ac:dyDescent="0.2">
      <c r="B2007" s="243"/>
      <c r="C2007" s="223"/>
      <c r="N2007" s="224"/>
    </row>
    <row r="2008" spans="2:23" ht="5.0999999999999996" customHeight="1" x14ac:dyDescent="0.2">
      <c r="B2008" s="243"/>
      <c r="C2008" s="231"/>
      <c r="D2008" s="234"/>
      <c r="E2008" s="232"/>
      <c r="F2008" s="232"/>
      <c r="G2008" s="232"/>
      <c r="H2008" s="232"/>
      <c r="I2008" s="232"/>
      <c r="J2008" s="232"/>
      <c r="K2008" s="232"/>
      <c r="L2008" s="232"/>
      <c r="M2008" s="232"/>
      <c r="N2008" s="233"/>
    </row>
    <row r="2009" spans="2:23" ht="12.75" customHeight="1" x14ac:dyDescent="0.2">
      <c r="B2009" s="243"/>
      <c r="C2009" s="343"/>
      <c r="D2009" s="33" t="s">
        <v>29</v>
      </c>
      <c r="E2009" s="928" t="str">
        <f>Translations!$C$324</f>
        <v>¿Se importan los flujos de calor medible a partir de instalaciones o entidades no incluidas en el comercio de derechos de emisión de la UE?</v>
      </c>
      <c r="F2009" s="928"/>
      <c r="G2009" s="928"/>
      <c r="H2009" s="928"/>
      <c r="I2009" s="928"/>
      <c r="J2009" s="928"/>
      <c r="K2009" s="928"/>
      <c r="L2009" s="928"/>
      <c r="M2009" s="912"/>
      <c r="N2009" s="912"/>
      <c r="R2009" s="253"/>
    </row>
    <row r="2010" spans="2:23" ht="5.0999999999999996" customHeight="1" x14ac:dyDescent="0.2">
      <c r="B2010" s="243"/>
      <c r="C2010" s="343"/>
      <c r="D2010" s="19"/>
      <c r="E2010" s="465"/>
      <c r="F2010" s="465"/>
      <c r="G2010" s="465"/>
      <c r="H2010" s="465"/>
      <c r="I2010" s="465"/>
      <c r="J2010" s="465"/>
      <c r="K2010" s="465"/>
      <c r="L2010" s="465"/>
      <c r="M2010" s="465"/>
      <c r="N2010" s="473"/>
      <c r="R2010" s="253"/>
    </row>
    <row r="2011" spans="2:23" ht="12.75" customHeight="1" x14ac:dyDescent="0.2">
      <c r="B2011" s="243"/>
      <c r="C2011" s="343"/>
      <c r="D2011" s="19"/>
      <c r="E2011" s="19"/>
      <c r="F2011" s="929" t="str">
        <f>Translations!$C$257</f>
        <v>Descripción de la metodología aplicada</v>
      </c>
      <c r="G2011" s="929"/>
      <c r="H2011" s="929"/>
      <c r="I2011" s="929"/>
      <c r="J2011" s="929"/>
      <c r="K2011" s="929"/>
      <c r="L2011" s="929"/>
      <c r="M2011" s="929"/>
      <c r="N2011" s="930"/>
      <c r="R2011" s="253"/>
    </row>
    <row r="2012" spans="2:23" ht="5.0999999999999996" customHeight="1" thickBot="1" x14ac:dyDescent="0.25">
      <c r="B2012" s="243"/>
      <c r="C2012" s="343"/>
      <c r="D2012" s="19"/>
      <c r="E2012" s="36"/>
      <c r="F2012" s="345"/>
      <c r="G2012" s="346"/>
      <c r="H2012" s="346"/>
      <c r="I2012" s="346"/>
      <c r="J2012" s="346"/>
      <c r="K2012" s="346"/>
      <c r="L2012" s="346"/>
      <c r="M2012" s="346"/>
      <c r="N2012" s="347"/>
    </row>
    <row r="2013" spans="2:23" ht="12.75" customHeight="1" x14ac:dyDescent="0.2">
      <c r="B2013" s="243"/>
      <c r="C2013" s="343"/>
      <c r="D2013" s="344"/>
      <c r="E2013" s="348"/>
      <c r="F2013" s="913" t="str">
        <f>IF(I1948&lt;&gt;"",HYPERLINK("#" &amp; Q2013,EUConst_MsgDescription),"")</f>
        <v/>
      </c>
      <c r="G2013" s="887"/>
      <c r="H2013" s="887"/>
      <c r="I2013" s="887"/>
      <c r="J2013" s="887"/>
      <c r="K2013" s="887"/>
      <c r="L2013" s="887"/>
      <c r="M2013" s="887"/>
      <c r="N2013" s="888"/>
      <c r="P2013" s="21" t="s">
        <v>170</v>
      </c>
      <c r="Q2013" s="370" t="str">
        <f>"#"&amp;ADDRESS(ROW($C$10),COLUMN($C$10))</f>
        <v>#$C$10</v>
      </c>
      <c r="W2013" s="265" t="s">
        <v>163</v>
      </c>
    </row>
    <row r="2014" spans="2:23" ht="5.0999999999999996" customHeight="1" thickBot="1" x14ac:dyDescent="0.25">
      <c r="B2014" s="243"/>
      <c r="C2014" s="343"/>
      <c r="D2014" s="344"/>
      <c r="E2014" s="348"/>
      <c r="F2014" s="960"/>
      <c r="G2014" s="961"/>
      <c r="H2014" s="961"/>
      <c r="I2014" s="961"/>
      <c r="J2014" s="961"/>
      <c r="K2014" s="961"/>
      <c r="L2014" s="961"/>
      <c r="M2014" s="961"/>
      <c r="N2014" s="962"/>
      <c r="P2014" s="21"/>
      <c r="W2014" s="252"/>
    </row>
    <row r="2015" spans="2:23" ht="50.1" customHeight="1" thickBot="1" x14ac:dyDescent="0.25">
      <c r="B2015" s="243"/>
      <c r="C2015" s="343"/>
      <c r="D2015" s="19"/>
      <c r="E2015" s="19"/>
      <c r="F2015" s="872"/>
      <c r="G2015" s="873"/>
      <c r="H2015" s="873"/>
      <c r="I2015" s="873"/>
      <c r="J2015" s="873"/>
      <c r="K2015" s="873"/>
      <c r="L2015" s="873"/>
      <c r="M2015" s="873"/>
      <c r="N2015" s="874"/>
      <c r="R2015" s="253"/>
      <c r="V2015" s="253"/>
      <c r="W2015" s="376" t="b">
        <f>OR(W2009,AND(M2009&lt;&gt;"",M2009=FALSE))</f>
        <v>0</v>
      </c>
    </row>
    <row r="2016" spans="2:23" ht="5.0999999999999996" customHeight="1" x14ac:dyDescent="0.2">
      <c r="B2016" s="243"/>
      <c r="C2016" s="343"/>
      <c r="D2016" s="344"/>
      <c r="E2016" s="349"/>
      <c r="F2016" s="466"/>
      <c r="G2016" s="466"/>
      <c r="H2016" s="466"/>
      <c r="I2016" s="466"/>
      <c r="J2016" s="466"/>
      <c r="K2016" s="466"/>
      <c r="L2016" s="466"/>
      <c r="M2016" s="466"/>
      <c r="N2016" s="350"/>
      <c r="R2016" s="253"/>
    </row>
    <row r="2017" spans="2:23" ht="12.75" customHeight="1" x14ac:dyDescent="0.2">
      <c r="B2017" s="243"/>
      <c r="C2017" s="351"/>
      <c r="D2017" s="352"/>
      <c r="E2017" s="352"/>
      <c r="F2017" s="352"/>
      <c r="G2017" s="352"/>
      <c r="H2017" s="352"/>
      <c r="I2017" s="352"/>
      <c r="J2017" s="352"/>
      <c r="K2017" s="352"/>
      <c r="L2017" s="352"/>
      <c r="M2017" s="352"/>
      <c r="N2017" s="353"/>
    </row>
    <row r="2018" spans="2:23" ht="15" customHeight="1" x14ac:dyDescent="0.2">
      <c r="B2018" s="243"/>
      <c r="C2018" s="317"/>
      <c r="D2018" s="950" t="str">
        <f>Translations!$C$329</f>
        <v>Datos necesarios para determinar la actualización de los parámetros de referencia con arreglo al artículo 10 bis, apartado 2, de la Directiva</v>
      </c>
      <c r="E2018" s="951"/>
      <c r="F2018" s="951"/>
      <c r="G2018" s="951"/>
      <c r="H2018" s="951"/>
      <c r="I2018" s="951"/>
      <c r="J2018" s="951"/>
      <c r="K2018" s="951"/>
      <c r="L2018" s="951"/>
      <c r="M2018" s="951"/>
      <c r="N2018" s="952"/>
    </row>
    <row r="2019" spans="2:23" ht="5.0999999999999996" customHeight="1" x14ac:dyDescent="0.2">
      <c r="B2019" s="243"/>
      <c r="C2019" s="317"/>
      <c r="D2019" s="318"/>
      <c r="E2019" s="318"/>
      <c r="F2019" s="318"/>
      <c r="G2019" s="318"/>
      <c r="H2019" s="318"/>
      <c r="I2019" s="318"/>
      <c r="J2019" s="318"/>
      <c r="K2019" s="318"/>
      <c r="L2019" s="318"/>
      <c r="M2019" s="318"/>
      <c r="N2019" s="319"/>
    </row>
    <row r="2020" spans="2:23" ht="12.75" customHeight="1" x14ac:dyDescent="0.2">
      <c r="B2020" s="243"/>
      <c r="C2020" s="317"/>
      <c r="D2020" s="320" t="s">
        <v>30</v>
      </c>
      <c r="E2020" s="958" t="str">
        <f>Translations!$C$330</f>
        <v>Emisiones directamente atribuibles</v>
      </c>
      <c r="F2020" s="958"/>
      <c r="G2020" s="958"/>
      <c r="H2020" s="958"/>
      <c r="I2020" s="958"/>
      <c r="J2020" s="958"/>
      <c r="K2020" s="958"/>
      <c r="L2020" s="958"/>
      <c r="M2020" s="958"/>
      <c r="N2020" s="959"/>
    </row>
    <row r="2021" spans="2:23" ht="12.75" customHeight="1" x14ac:dyDescent="0.2">
      <c r="B2021" s="243"/>
      <c r="C2021" s="317"/>
      <c r="D2021" s="321" t="s">
        <v>32</v>
      </c>
      <c r="E2021" s="906" t="str">
        <f>Translations!$C$331</f>
        <v>Atribución de emisiones directamente atribuibles</v>
      </c>
      <c r="F2021" s="906"/>
      <c r="G2021" s="906"/>
      <c r="H2021" s="906"/>
      <c r="I2021" s="906"/>
      <c r="J2021" s="906"/>
      <c r="K2021" s="906"/>
      <c r="L2021" s="906"/>
      <c r="M2021" s="906"/>
      <c r="N2021" s="907"/>
      <c r="T2021" s="17"/>
    </row>
    <row r="2022" spans="2:23" ht="5.0999999999999996" customHeight="1" x14ac:dyDescent="0.2">
      <c r="B2022" s="243"/>
      <c r="C2022" s="317"/>
      <c r="D2022" s="318"/>
      <c r="E2022" s="917"/>
      <c r="F2022" s="918"/>
      <c r="G2022" s="918"/>
      <c r="H2022" s="918"/>
      <c r="I2022" s="918"/>
      <c r="J2022" s="918"/>
      <c r="K2022" s="918"/>
      <c r="L2022" s="918"/>
      <c r="M2022" s="918"/>
      <c r="N2022" s="919"/>
    </row>
    <row r="2023" spans="2:23" ht="12.75" customHeight="1" x14ac:dyDescent="0.2">
      <c r="B2023" s="243"/>
      <c r="C2023" s="317"/>
      <c r="D2023" s="321"/>
      <c r="E2023" s="323"/>
      <c r="F2023" s="913" t="str">
        <f>IF(I1948&lt;&gt;"",HYPERLINK("#" &amp; Q2023,EUConst_MsgDescription),"")</f>
        <v/>
      </c>
      <c r="G2023" s="887"/>
      <c r="H2023" s="887"/>
      <c r="I2023" s="887"/>
      <c r="J2023" s="887"/>
      <c r="K2023" s="887"/>
      <c r="L2023" s="887"/>
      <c r="M2023" s="887"/>
      <c r="N2023" s="888"/>
      <c r="P2023" s="21" t="s">
        <v>170</v>
      </c>
      <c r="Q2023" s="370" t="str">
        <f>"#"&amp;ADDRESS(ROW($C$10),COLUMN($C$10))</f>
        <v>#$C$10</v>
      </c>
    </row>
    <row r="2024" spans="2:23" ht="5.0999999999999996" customHeight="1" x14ac:dyDescent="0.2">
      <c r="B2024" s="243"/>
      <c r="C2024" s="317"/>
      <c r="D2024" s="321"/>
      <c r="E2024" s="324"/>
      <c r="F2024" s="914"/>
      <c r="G2024" s="914"/>
      <c r="H2024" s="914"/>
      <c r="I2024" s="914"/>
      <c r="J2024" s="914"/>
      <c r="K2024" s="914"/>
      <c r="L2024" s="914"/>
      <c r="M2024" s="914"/>
      <c r="N2024" s="915"/>
    </row>
    <row r="2025" spans="2:23" ht="50.1" customHeight="1" x14ac:dyDescent="0.2">
      <c r="B2025" s="243"/>
      <c r="C2025" s="317"/>
      <c r="D2025" s="318"/>
      <c r="E2025" s="318"/>
      <c r="F2025" s="852"/>
      <c r="G2025" s="853"/>
      <c r="H2025" s="853"/>
      <c r="I2025" s="853"/>
      <c r="J2025" s="853"/>
      <c r="K2025" s="853"/>
      <c r="L2025" s="853"/>
      <c r="M2025" s="853"/>
      <c r="N2025" s="867"/>
    </row>
    <row r="2026" spans="2:23" ht="5.0999999999999996" customHeight="1" x14ac:dyDescent="0.2">
      <c r="B2026" s="243"/>
      <c r="C2026" s="317"/>
      <c r="D2026" s="318"/>
      <c r="E2026" s="318"/>
      <c r="F2026" s="318"/>
      <c r="G2026" s="318"/>
      <c r="H2026" s="318"/>
      <c r="I2026" s="318"/>
      <c r="J2026" s="318"/>
      <c r="K2026" s="318"/>
      <c r="L2026" s="318"/>
      <c r="M2026" s="318"/>
      <c r="N2026" s="319"/>
    </row>
    <row r="2027" spans="2:23" ht="12.75" customHeight="1" x14ac:dyDescent="0.2">
      <c r="B2027" s="243"/>
      <c r="C2027" s="317"/>
      <c r="D2027" s="318"/>
      <c r="E2027" s="318"/>
      <c r="F2027" s="916" t="str">
        <f>Translations!$C$210</f>
        <v>Referencia a archivos externos (si procede)</v>
      </c>
      <c r="G2027" s="916"/>
      <c r="H2027" s="916"/>
      <c r="I2027" s="916"/>
      <c r="J2027" s="916"/>
      <c r="K2027" s="826"/>
      <c r="L2027" s="826"/>
      <c r="M2027" s="826"/>
      <c r="N2027" s="826"/>
    </row>
    <row r="2028" spans="2:23" ht="5.0999999999999996" customHeight="1" x14ac:dyDescent="0.2">
      <c r="B2028" s="243"/>
      <c r="C2028" s="317"/>
      <c r="D2028" s="318"/>
      <c r="E2028" s="318"/>
      <c r="F2028" s="325"/>
      <c r="G2028" s="325"/>
      <c r="H2028" s="325"/>
      <c r="I2028" s="325"/>
      <c r="J2028" s="325"/>
      <c r="K2028" s="325"/>
      <c r="L2028" s="325"/>
      <c r="M2028" s="325"/>
      <c r="N2028" s="326"/>
    </row>
    <row r="2029" spans="2:23" ht="12.75" customHeight="1" x14ac:dyDescent="0.2">
      <c r="B2029" s="243"/>
      <c r="C2029" s="317"/>
      <c r="D2029" s="321" t="s">
        <v>33</v>
      </c>
      <c r="E2029" s="906" t="str">
        <f>Translations!$C$337</f>
        <v>¿Hay otros flujos fuente internos que sean pertinentes?</v>
      </c>
      <c r="F2029" s="906"/>
      <c r="G2029" s="906"/>
      <c r="H2029" s="906"/>
      <c r="I2029" s="906"/>
      <c r="J2029" s="906"/>
      <c r="K2029" s="906"/>
      <c r="L2029" s="906"/>
      <c r="M2029" s="912"/>
      <c r="N2029" s="912"/>
      <c r="T2029" s="17"/>
    </row>
    <row r="2030" spans="2:23" ht="5.0999999999999996" customHeight="1" x14ac:dyDescent="0.2">
      <c r="B2030" s="243"/>
      <c r="C2030" s="317"/>
      <c r="D2030" s="321"/>
      <c r="E2030" s="322"/>
      <c r="F2030" s="917"/>
      <c r="G2030" s="917"/>
      <c r="H2030" s="917"/>
      <c r="I2030" s="917"/>
      <c r="J2030" s="917"/>
      <c r="K2030" s="917"/>
      <c r="L2030" s="917"/>
      <c r="M2030" s="917"/>
      <c r="N2030" s="948"/>
    </row>
    <row r="2031" spans="2:23" ht="25.5" customHeight="1" thickBot="1" x14ac:dyDescent="0.25">
      <c r="B2031" s="243"/>
      <c r="C2031" s="317"/>
      <c r="D2031" s="318"/>
      <c r="E2031" s="318"/>
      <c r="F2031" s="318"/>
      <c r="G2031" s="318"/>
      <c r="H2031" s="318"/>
      <c r="I2031" s="908" t="str">
        <f>Translations!$C$254</f>
        <v>Fuente de datos</v>
      </c>
      <c r="J2031" s="908"/>
      <c r="K2031" s="908" t="str">
        <f>Translations!$C$255</f>
        <v>Otra fuente de datos (si procede)</v>
      </c>
      <c r="L2031" s="908"/>
      <c r="M2031" s="908" t="str">
        <f>Translations!$C$255</f>
        <v>Otra fuente de datos (si procede)</v>
      </c>
      <c r="N2031" s="908"/>
      <c r="W2031" s="244" t="s">
        <v>163</v>
      </c>
    </row>
    <row r="2032" spans="2:23" ht="12.75" customHeight="1" x14ac:dyDescent="0.2">
      <c r="B2032" s="243"/>
      <c r="C2032" s="317"/>
      <c r="D2032" s="321"/>
      <c r="E2032" s="323" t="s">
        <v>302</v>
      </c>
      <c r="F2032" s="911" t="str">
        <f>Translations!$C$342</f>
        <v>Cantidades importadas o exportadas</v>
      </c>
      <c r="G2032" s="920"/>
      <c r="H2032" s="920"/>
      <c r="I2032" s="909"/>
      <c r="J2032" s="909"/>
      <c r="K2032" s="891"/>
      <c r="L2032" s="891"/>
      <c r="M2032" s="891"/>
      <c r="N2032" s="891"/>
      <c r="W2032" s="250" t="b">
        <f>AND(M2029&lt;&gt;"",M2029=FALSE)</f>
        <v>0</v>
      </c>
    </row>
    <row r="2033" spans="1:23" ht="12.75" customHeight="1" x14ac:dyDescent="0.2">
      <c r="B2033" s="243"/>
      <c r="C2033" s="317"/>
      <c r="D2033" s="321"/>
      <c r="E2033" s="323" t="s">
        <v>303</v>
      </c>
      <c r="F2033" s="911" t="str">
        <f>Translations!$C$256</f>
        <v>Contenido energético</v>
      </c>
      <c r="G2033" s="920"/>
      <c r="H2033" s="920"/>
      <c r="I2033" s="909"/>
      <c r="J2033" s="909"/>
      <c r="K2033" s="891"/>
      <c r="L2033" s="891"/>
      <c r="M2033" s="891"/>
      <c r="N2033" s="891"/>
      <c r="W2033" s="270" t="b">
        <f>W2032</f>
        <v>0</v>
      </c>
    </row>
    <row r="2034" spans="1:23" ht="12.75" customHeight="1" x14ac:dyDescent="0.2">
      <c r="B2034" s="243"/>
      <c r="C2034" s="317"/>
      <c r="D2034" s="321"/>
      <c r="E2034" s="323" t="s">
        <v>304</v>
      </c>
      <c r="F2034" s="910" t="str">
        <f>Translations!$C$343</f>
        <v>Factor de emisión o contenido de carbono</v>
      </c>
      <c r="G2034" s="910"/>
      <c r="H2034" s="911"/>
      <c r="I2034" s="852"/>
      <c r="J2034" s="867"/>
      <c r="K2034" s="854"/>
      <c r="L2034" s="871"/>
      <c r="M2034" s="854"/>
      <c r="N2034" s="871"/>
      <c r="W2034" s="270" t="b">
        <f>W2033</f>
        <v>0</v>
      </c>
    </row>
    <row r="2035" spans="1:23" ht="12.75" customHeight="1" x14ac:dyDescent="0.2">
      <c r="B2035" s="243"/>
      <c r="C2035" s="317"/>
      <c r="D2035" s="321"/>
      <c r="E2035" s="323" t="s">
        <v>305</v>
      </c>
      <c r="F2035" s="910" t="str">
        <f>Translations!$C$344</f>
        <v>Contenido de biomasa</v>
      </c>
      <c r="G2035" s="910"/>
      <c r="H2035" s="911"/>
      <c r="I2035" s="852"/>
      <c r="J2035" s="867"/>
      <c r="K2035" s="854"/>
      <c r="L2035" s="871"/>
      <c r="M2035" s="854"/>
      <c r="N2035" s="871"/>
      <c r="W2035" s="270" t="b">
        <f>W2034</f>
        <v>0</v>
      </c>
    </row>
    <row r="2036" spans="1:23" ht="5.0999999999999996" customHeight="1" x14ac:dyDescent="0.2">
      <c r="B2036" s="243"/>
      <c r="C2036" s="317"/>
      <c r="D2036" s="321"/>
      <c r="E2036" s="318"/>
      <c r="F2036" s="318"/>
      <c r="G2036" s="318"/>
      <c r="H2036" s="318"/>
      <c r="I2036" s="318"/>
      <c r="J2036" s="318"/>
      <c r="K2036" s="318"/>
      <c r="L2036" s="318"/>
      <c r="M2036" s="318"/>
      <c r="N2036" s="319"/>
      <c r="W2036" s="252"/>
    </row>
    <row r="2037" spans="1:23" ht="12.75" customHeight="1" x14ac:dyDescent="0.2">
      <c r="B2037" s="243"/>
      <c r="C2037" s="317"/>
      <c r="D2037" s="321"/>
      <c r="E2037" s="323" t="s">
        <v>306</v>
      </c>
      <c r="F2037" s="904" t="str">
        <f>Translations!$C$257</f>
        <v>Descripción de la metodología aplicada</v>
      </c>
      <c r="G2037" s="904"/>
      <c r="H2037" s="904"/>
      <c r="I2037" s="904"/>
      <c r="J2037" s="904"/>
      <c r="K2037" s="904"/>
      <c r="L2037" s="904"/>
      <c r="M2037" s="904"/>
      <c r="N2037" s="905"/>
      <c r="W2037" s="252"/>
    </row>
    <row r="2038" spans="1:23" ht="5.0999999999999996" customHeight="1" x14ac:dyDescent="0.2">
      <c r="B2038" s="243"/>
      <c r="C2038" s="317"/>
      <c r="D2038" s="318"/>
      <c r="E2038" s="322"/>
      <c r="F2038" s="212"/>
      <c r="G2038" s="470"/>
      <c r="H2038" s="470"/>
      <c r="I2038" s="470"/>
      <c r="J2038" s="470"/>
      <c r="K2038" s="470"/>
      <c r="L2038" s="470"/>
      <c r="M2038" s="470"/>
      <c r="N2038" s="471"/>
      <c r="W2038" s="252"/>
    </row>
    <row r="2039" spans="1:23" ht="12.75" customHeight="1" x14ac:dyDescent="0.2">
      <c r="B2039" s="243"/>
      <c r="C2039" s="317"/>
      <c r="D2039" s="321"/>
      <c r="E2039" s="323"/>
      <c r="F2039" s="913" t="str">
        <f>IF(I1948&lt;&gt;"",HYPERLINK("#" &amp; Q2039,EUConst_MsgDescription),"")</f>
        <v/>
      </c>
      <c r="G2039" s="887"/>
      <c r="H2039" s="887"/>
      <c r="I2039" s="887"/>
      <c r="J2039" s="887"/>
      <c r="K2039" s="887"/>
      <c r="L2039" s="887"/>
      <c r="M2039" s="887"/>
      <c r="N2039" s="888"/>
      <c r="P2039" s="21" t="s">
        <v>170</v>
      </c>
      <c r="Q2039" s="370" t="str">
        <f>"#"&amp;ADDRESS(ROW($C$10),COLUMN($C$10))</f>
        <v>#$C$10</v>
      </c>
      <c r="W2039" s="252"/>
    </row>
    <row r="2040" spans="1:23" ht="5.0999999999999996" customHeight="1" x14ac:dyDescent="0.2">
      <c r="B2040" s="243"/>
      <c r="C2040" s="317"/>
      <c r="D2040" s="321"/>
      <c r="E2040" s="324"/>
      <c r="F2040" s="914"/>
      <c r="G2040" s="914"/>
      <c r="H2040" s="914"/>
      <c r="I2040" s="914"/>
      <c r="J2040" s="914"/>
      <c r="K2040" s="914"/>
      <c r="L2040" s="914"/>
      <c r="M2040" s="914"/>
      <c r="N2040" s="915"/>
      <c r="W2040" s="252"/>
    </row>
    <row r="2041" spans="1:23" s="248" customFormat="1" ht="50.1" customHeight="1" x14ac:dyDescent="0.2">
      <c r="A2041" s="253"/>
      <c r="B2041" s="11"/>
      <c r="C2041" s="317"/>
      <c r="D2041" s="324"/>
      <c r="E2041" s="324"/>
      <c r="F2041" s="872"/>
      <c r="G2041" s="873"/>
      <c r="H2041" s="873"/>
      <c r="I2041" s="873"/>
      <c r="J2041" s="873"/>
      <c r="K2041" s="873"/>
      <c r="L2041" s="873"/>
      <c r="M2041" s="873"/>
      <c r="N2041" s="874"/>
      <c r="O2041" s="35"/>
      <c r="P2041" s="253"/>
      <c r="Q2041" s="253"/>
      <c r="R2041" s="253"/>
      <c r="S2041" s="244"/>
      <c r="T2041" s="244"/>
      <c r="U2041" s="253"/>
      <c r="V2041" s="253"/>
      <c r="W2041" s="254" t="b">
        <f>W2035</f>
        <v>0</v>
      </c>
    </row>
    <row r="2042" spans="1:23" ht="5.0999999999999996" customHeight="1" x14ac:dyDescent="0.2">
      <c r="C2042" s="317"/>
      <c r="D2042" s="321"/>
      <c r="E2042" s="318"/>
      <c r="F2042" s="318"/>
      <c r="G2042" s="318"/>
      <c r="H2042" s="318"/>
      <c r="I2042" s="318"/>
      <c r="J2042" s="318"/>
      <c r="K2042" s="318"/>
      <c r="L2042" s="318"/>
      <c r="M2042" s="318"/>
      <c r="N2042" s="319"/>
      <c r="W2042" s="252"/>
    </row>
    <row r="2043" spans="1:23" ht="12.75" customHeight="1" thickBot="1" x14ac:dyDescent="0.25">
      <c r="C2043" s="317"/>
      <c r="D2043" s="321"/>
      <c r="E2043" s="323"/>
      <c r="F2043" s="916" t="str">
        <f>Translations!$C$210</f>
        <v>Referencia a archivos externos (si procede)</v>
      </c>
      <c r="G2043" s="916"/>
      <c r="H2043" s="916"/>
      <c r="I2043" s="916"/>
      <c r="J2043" s="916"/>
      <c r="K2043" s="826"/>
      <c r="L2043" s="826"/>
      <c r="M2043" s="826"/>
      <c r="N2043" s="826"/>
      <c r="W2043" s="258" t="b">
        <f>W2041</f>
        <v>0</v>
      </c>
    </row>
    <row r="2044" spans="1:23" ht="5.0999999999999996" customHeight="1" x14ac:dyDescent="0.2">
      <c r="C2044" s="317"/>
      <c r="D2044" s="321"/>
      <c r="E2044" s="318"/>
      <c r="F2044" s="318"/>
      <c r="G2044" s="318"/>
      <c r="H2044" s="318"/>
      <c r="I2044" s="318"/>
      <c r="J2044" s="318"/>
      <c r="K2044" s="318"/>
      <c r="L2044" s="318"/>
      <c r="M2044" s="318"/>
      <c r="N2044" s="319"/>
    </row>
    <row r="2045" spans="1:23" ht="12.75" customHeight="1" thickBot="1" x14ac:dyDescent="0.25">
      <c r="C2045" s="317"/>
      <c r="D2045" s="321" t="s">
        <v>34</v>
      </c>
      <c r="E2045" s="906" t="str">
        <f>Translations!$C$345</f>
        <v>¿Es pertinente el CO2 transferido importado o exportado?</v>
      </c>
      <c r="F2045" s="906"/>
      <c r="G2045" s="906"/>
      <c r="H2045" s="906"/>
      <c r="I2045" s="906"/>
      <c r="J2045" s="906"/>
      <c r="K2045" s="906"/>
      <c r="L2045" s="906"/>
      <c r="M2045" s="912"/>
      <c r="N2045" s="912"/>
      <c r="T2045" s="17"/>
    </row>
    <row r="2046" spans="1:23" ht="5.0999999999999996" customHeight="1" thickBot="1" x14ac:dyDescent="0.25">
      <c r="C2046" s="317"/>
      <c r="D2046" s="318"/>
      <c r="E2046" s="917"/>
      <c r="F2046" s="918"/>
      <c r="G2046" s="918"/>
      <c r="H2046" s="918"/>
      <c r="I2046" s="918"/>
      <c r="J2046" s="918"/>
      <c r="K2046" s="918"/>
      <c r="L2046" s="918"/>
      <c r="M2046" s="918"/>
      <c r="N2046" s="919"/>
      <c r="W2046" s="265" t="s">
        <v>163</v>
      </c>
    </row>
    <row r="2047" spans="1:23" ht="25.5" customHeight="1" x14ac:dyDescent="0.2">
      <c r="C2047" s="317"/>
      <c r="D2047" s="318"/>
      <c r="E2047" s="318"/>
      <c r="F2047" s="852"/>
      <c r="G2047" s="853"/>
      <c r="H2047" s="853"/>
      <c r="I2047" s="853"/>
      <c r="J2047" s="853"/>
      <c r="K2047" s="853"/>
      <c r="L2047" s="853"/>
      <c r="M2047" s="853"/>
      <c r="N2047" s="867"/>
      <c r="W2047" s="250" t="b">
        <f>AND(M2045&lt;&gt;"",M2045=FALSE)</f>
        <v>0</v>
      </c>
    </row>
    <row r="2048" spans="1:23" ht="5.0999999999999996" customHeight="1" x14ac:dyDescent="0.2">
      <c r="C2048" s="317"/>
      <c r="D2048" s="318"/>
      <c r="E2048" s="318"/>
      <c r="F2048" s="318"/>
      <c r="G2048" s="318"/>
      <c r="H2048" s="318"/>
      <c r="I2048" s="318"/>
      <c r="J2048" s="318"/>
      <c r="K2048" s="318"/>
      <c r="L2048" s="318"/>
      <c r="M2048" s="318"/>
      <c r="N2048" s="319"/>
      <c r="W2048" s="252"/>
    </row>
    <row r="2049" spans="2:23" ht="12.75" customHeight="1" thickBot="1" x14ac:dyDescent="0.25">
      <c r="C2049" s="317"/>
      <c r="D2049" s="318"/>
      <c r="E2049" s="318"/>
      <c r="F2049" s="916" t="str">
        <f>Translations!$C$210</f>
        <v>Referencia a archivos externos (si procede)</v>
      </c>
      <c r="G2049" s="916"/>
      <c r="H2049" s="916"/>
      <c r="I2049" s="916"/>
      <c r="J2049" s="916"/>
      <c r="K2049" s="826"/>
      <c r="L2049" s="826"/>
      <c r="M2049" s="826"/>
      <c r="N2049" s="826"/>
      <c r="W2049" s="272" t="b">
        <f>W2047</f>
        <v>0</v>
      </c>
    </row>
    <row r="2050" spans="2:23" ht="5.0999999999999996" customHeight="1" x14ac:dyDescent="0.2">
      <c r="C2050" s="317"/>
      <c r="D2050" s="321"/>
      <c r="E2050" s="318"/>
      <c r="F2050" s="318"/>
      <c r="G2050" s="318"/>
      <c r="H2050" s="318"/>
      <c r="I2050" s="318"/>
      <c r="J2050" s="318"/>
      <c r="K2050" s="318"/>
      <c r="L2050" s="318"/>
      <c r="M2050" s="318"/>
      <c r="N2050" s="319"/>
    </row>
    <row r="2051" spans="2:23" ht="5.0999999999999996" customHeight="1" x14ac:dyDescent="0.2">
      <c r="C2051" s="314"/>
      <c r="D2051" s="327"/>
      <c r="E2051" s="315"/>
      <c r="F2051" s="315"/>
      <c r="G2051" s="315"/>
      <c r="H2051" s="315"/>
      <c r="I2051" s="315"/>
      <c r="J2051" s="315"/>
      <c r="K2051" s="315"/>
      <c r="L2051" s="315"/>
      <c r="M2051" s="315"/>
      <c r="N2051" s="316"/>
    </row>
    <row r="2052" spans="2:23" ht="12.75" customHeight="1" x14ac:dyDescent="0.2">
      <c r="C2052" s="317"/>
      <c r="D2052" s="320" t="s">
        <v>31</v>
      </c>
      <c r="E2052" s="943" t="str">
        <f>Translations!$C$831</f>
        <v>Entrada de energía a esta subinstalación y factor de emisión pertinente</v>
      </c>
      <c r="F2052" s="943"/>
      <c r="G2052" s="943"/>
      <c r="H2052" s="943"/>
      <c r="I2052" s="943"/>
      <c r="J2052" s="943"/>
      <c r="K2052" s="943"/>
      <c r="L2052" s="943"/>
      <c r="M2052" s="943"/>
      <c r="N2052" s="944"/>
    </row>
    <row r="2053" spans="2:23" ht="5.0999999999999996" customHeight="1" x14ac:dyDescent="0.2">
      <c r="C2053" s="317"/>
      <c r="D2053" s="318"/>
      <c r="E2053" s="945"/>
      <c r="F2053" s="946"/>
      <c r="G2053" s="946"/>
      <c r="H2053" s="946"/>
      <c r="I2053" s="946"/>
      <c r="J2053" s="946"/>
      <c r="K2053" s="946"/>
      <c r="L2053" s="946"/>
      <c r="M2053" s="946"/>
      <c r="N2053" s="947"/>
    </row>
    <row r="2054" spans="2:23" ht="12.75" customHeight="1" x14ac:dyDescent="0.2">
      <c r="C2054" s="317"/>
      <c r="D2054" s="321" t="s">
        <v>32</v>
      </c>
      <c r="E2054" s="906" t="str">
        <f>Translations!$C$249</f>
        <v>Información sobre la metodología empleada</v>
      </c>
      <c r="F2054" s="906"/>
      <c r="G2054" s="906"/>
      <c r="H2054" s="906"/>
      <c r="I2054" s="906"/>
      <c r="J2054" s="906"/>
      <c r="K2054" s="906"/>
      <c r="L2054" s="906"/>
      <c r="M2054" s="906"/>
      <c r="N2054" s="907"/>
    </row>
    <row r="2055" spans="2:23" ht="25.5" customHeight="1" x14ac:dyDescent="0.2">
      <c r="B2055" s="243"/>
      <c r="C2055" s="317"/>
      <c r="D2055" s="318"/>
      <c r="E2055" s="318"/>
      <c r="F2055" s="335"/>
      <c r="G2055" s="318"/>
      <c r="H2055" s="318"/>
      <c r="I2055" s="908" t="str">
        <f>Translations!$C$254</f>
        <v>Fuente de datos</v>
      </c>
      <c r="J2055" s="908"/>
      <c r="K2055" s="908" t="str">
        <f>Translations!$C$255</f>
        <v>Otra fuente de datos (si procede)</v>
      </c>
      <c r="L2055" s="908"/>
      <c r="M2055" s="908" t="str">
        <f>Translations!$C$255</f>
        <v>Otra fuente de datos (si procede)</v>
      </c>
      <c r="N2055" s="908"/>
    </row>
    <row r="2056" spans="2:23" ht="12.75" customHeight="1" x14ac:dyDescent="0.2">
      <c r="B2056" s="243"/>
      <c r="C2056" s="317"/>
      <c r="D2056" s="321"/>
      <c r="E2056" s="323" t="s">
        <v>302</v>
      </c>
      <c r="F2056" s="910" t="str">
        <f>Translations!$C$833</f>
        <v>Entrada de combustible y materiales</v>
      </c>
      <c r="G2056" s="910"/>
      <c r="H2056" s="911"/>
      <c r="I2056" s="852"/>
      <c r="J2056" s="853"/>
      <c r="K2056" s="854"/>
      <c r="L2056" s="855"/>
      <c r="M2056" s="854"/>
      <c r="N2056" s="871"/>
    </row>
    <row r="2057" spans="2:23" ht="12.75" customHeight="1" x14ac:dyDescent="0.2">
      <c r="B2057" s="243"/>
      <c r="C2057" s="317"/>
      <c r="D2057" s="321"/>
      <c r="E2057" s="323" t="s">
        <v>303</v>
      </c>
      <c r="F2057" s="910" t="str">
        <f>Translations!$C$826</f>
        <v>Entrada de electricidad para producción de calor</v>
      </c>
      <c r="G2057" s="910"/>
      <c r="H2057" s="911"/>
      <c r="I2057" s="909"/>
      <c r="J2057" s="909"/>
      <c r="K2057" s="891"/>
      <c r="L2057" s="891"/>
      <c r="M2057" s="891"/>
      <c r="N2057" s="891"/>
    </row>
    <row r="2058" spans="2:23" ht="12.75" customHeight="1" x14ac:dyDescent="0.2">
      <c r="B2058" s="243"/>
      <c r="C2058" s="317"/>
      <c r="D2058" s="321"/>
      <c r="E2058" s="323" t="s">
        <v>304</v>
      </c>
      <c r="F2058" s="910" t="str">
        <f>Translations!$C$353</f>
        <v>Factor de emisión ponderado</v>
      </c>
      <c r="G2058" s="910"/>
      <c r="H2058" s="911"/>
      <c r="I2058" s="852"/>
      <c r="J2058" s="853"/>
      <c r="K2058" s="854"/>
      <c r="L2058" s="855"/>
      <c r="M2058" s="854"/>
      <c r="N2058" s="871"/>
    </row>
    <row r="2059" spans="2:23" ht="5.0999999999999996" customHeight="1" x14ac:dyDescent="0.2">
      <c r="B2059" s="243"/>
      <c r="C2059" s="317"/>
      <c r="D2059" s="321"/>
      <c r="E2059" s="318"/>
      <c r="F2059" s="318"/>
      <c r="G2059" s="318"/>
      <c r="H2059" s="318"/>
      <c r="I2059" s="318"/>
      <c r="J2059" s="318"/>
      <c r="K2059" s="318"/>
      <c r="L2059" s="318"/>
      <c r="M2059" s="318"/>
      <c r="N2059" s="319"/>
    </row>
    <row r="2060" spans="2:23" ht="12.75" customHeight="1" x14ac:dyDescent="0.2">
      <c r="B2060" s="243"/>
      <c r="C2060" s="317"/>
      <c r="D2060" s="321"/>
      <c r="E2060" s="323" t="s">
        <v>305</v>
      </c>
      <c r="F2060" s="904" t="str">
        <f>Translations!$C$257</f>
        <v>Descripción de la metodología aplicada</v>
      </c>
      <c r="G2060" s="904"/>
      <c r="H2060" s="904"/>
      <c r="I2060" s="904"/>
      <c r="J2060" s="904"/>
      <c r="K2060" s="904"/>
      <c r="L2060" s="904"/>
      <c r="M2060" s="904"/>
      <c r="N2060" s="905"/>
    </row>
    <row r="2061" spans="2:23" ht="5.0999999999999996" customHeight="1" x14ac:dyDescent="0.2">
      <c r="B2061" s="243"/>
      <c r="C2061" s="317"/>
      <c r="D2061" s="318"/>
      <c r="E2061" s="322"/>
      <c r="F2061" s="332"/>
      <c r="G2061" s="333"/>
      <c r="H2061" s="333"/>
      <c r="I2061" s="333"/>
      <c r="J2061" s="333"/>
      <c r="K2061" s="333"/>
      <c r="L2061" s="333"/>
      <c r="M2061" s="333"/>
      <c r="N2061" s="334"/>
    </row>
    <row r="2062" spans="2:23" ht="12.75" customHeight="1" x14ac:dyDescent="0.2">
      <c r="B2062" s="243"/>
      <c r="C2062" s="317"/>
      <c r="D2062" s="321"/>
      <c r="E2062" s="323"/>
      <c r="F2062" s="913" t="str">
        <f>IF(I1948&lt;&gt;"",HYPERLINK("#" &amp; Q2062,EUConst_MsgDescription),"")</f>
        <v/>
      </c>
      <c r="G2062" s="887"/>
      <c r="H2062" s="887"/>
      <c r="I2062" s="887"/>
      <c r="J2062" s="887"/>
      <c r="K2062" s="887"/>
      <c r="L2062" s="887"/>
      <c r="M2062" s="887"/>
      <c r="N2062" s="888"/>
      <c r="P2062" s="21" t="s">
        <v>170</v>
      </c>
      <c r="Q2062" s="370" t="str">
        <f>"#"&amp;ADDRESS(ROW($C$10),COLUMN($C$10))</f>
        <v>#$C$10</v>
      </c>
    </row>
    <row r="2063" spans="2:23" ht="5.0999999999999996" customHeight="1" x14ac:dyDescent="0.2">
      <c r="B2063" s="243"/>
      <c r="C2063" s="317"/>
      <c r="D2063" s="321"/>
      <c r="E2063" s="324"/>
      <c r="F2063" s="914"/>
      <c r="G2063" s="914"/>
      <c r="H2063" s="914"/>
      <c r="I2063" s="914"/>
      <c r="J2063" s="914"/>
      <c r="K2063" s="914"/>
      <c r="L2063" s="914"/>
      <c r="M2063" s="914"/>
      <c r="N2063" s="915"/>
    </row>
    <row r="2064" spans="2:23" ht="50.1" customHeight="1" x14ac:dyDescent="0.2">
      <c r="B2064" s="243"/>
      <c r="C2064" s="317"/>
      <c r="D2064" s="324"/>
      <c r="E2064" s="324"/>
      <c r="F2064" s="872"/>
      <c r="G2064" s="873"/>
      <c r="H2064" s="873"/>
      <c r="I2064" s="873"/>
      <c r="J2064" s="873"/>
      <c r="K2064" s="873"/>
      <c r="L2064" s="873"/>
      <c r="M2064" s="873"/>
      <c r="N2064" s="874"/>
    </row>
    <row r="2065" spans="2:23" ht="5.0999999999999996" customHeight="1" thickBot="1" x14ac:dyDescent="0.25">
      <c r="B2065" s="243"/>
      <c r="C2065" s="317"/>
      <c r="D2065" s="321"/>
      <c r="E2065" s="318"/>
      <c r="F2065" s="318"/>
      <c r="G2065" s="318"/>
      <c r="H2065" s="318"/>
      <c r="I2065" s="318"/>
      <c r="J2065" s="318"/>
      <c r="K2065" s="318"/>
      <c r="L2065" s="318"/>
      <c r="M2065" s="318"/>
      <c r="N2065" s="319"/>
    </row>
    <row r="2066" spans="2:23" ht="12.75" customHeight="1" x14ac:dyDescent="0.2">
      <c r="B2066" s="243"/>
      <c r="C2066" s="317"/>
      <c r="D2066" s="321"/>
      <c r="E2066" s="323"/>
      <c r="F2066" s="916" t="str">
        <f>Translations!$C$210</f>
        <v>Referencia a archivos externos (si procede)</v>
      </c>
      <c r="G2066" s="916"/>
      <c r="H2066" s="916"/>
      <c r="I2066" s="916"/>
      <c r="J2066" s="916"/>
      <c r="K2066" s="826"/>
      <c r="L2066" s="826"/>
      <c r="M2066" s="826"/>
      <c r="N2066" s="826"/>
      <c r="W2066" s="265" t="s">
        <v>163</v>
      </c>
    </row>
    <row r="2067" spans="2:23" ht="5.0999999999999996" customHeight="1" x14ac:dyDescent="0.2">
      <c r="B2067" s="243"/>
      <c r="C2067" s="317"/>
      <c r="D2067" s="321"/>
      <c r="E2067" s="318"/>
      <c r="F2067" s="318"/>
      <c r="G2067" s="318"/>
      <c r="H2067" s="318"/>
      <c r="I2067" s="318"/>
      <c r="J2067" s="318"/>
      <c r="K2067" s="318"/>
      <c r="L2067" s="318"/>
      <c r="M2067" s="318"/>
      <c r="N2067" s="319"/>
      <c r="W2067" s="252"/>
    </row>
    <row r="2068" spans="2:23" ht="12.75" customHeight="1" x14ac:dyDescent="0.2">
      <c r="B2068" s="243"/>
      <c r="C2068" s="317"/>
      <c r="D2068" s="321" t="s">
        <v>33</v>
      </c>
      <c r="E2068" s="932" t="str">
        <f>Translations!$C$258</f>
        <v>¿Se ha seguido el orden jerárquico?</v>
      </c>
      <c r="F2068" s="932"/>
      <c r="G2068" s="932"/>
      <c r="H2068" s="933"/>
      <c r="I2068" s="259"/>
      <c r="J2068" s="329" t="str">
        <f>Translations!$C$259</f>
        <v xml:space="preserve"> De no ser así, ¿cuál ha sido el motivo?</v>
      </c>
      <c r="K2068" s="852"/>
      <c r="L2068" s="853"/>
      <c r="M2068" s="853"/>
      <c r="N2068" s="867"/>
      <c r="W2068" s="257" t="b">
        <f>AND(I2068&lt;&gt;"",I2068=TRUE)</f>
        <v>0</v>
      </c>
    </row>
    <row r="2069" spans="2:23" ht="5.0999999999999996" customHeight="1" x14ac:dyDescent="0.2">
      <c r="B2069" s="243"/>
      <c r="C2069" s="317"/>
      <c r="D2069" s="318"/>
      <c r="E2069" s="467"/>
      <c r="F2069" s="467"/>
      <c r="G2069" s="467"/>
      <c r="H2069" s="467"/>
      <c r="I2069" s="467"/>
      <c r="J2069" s="467"/>
      <c r="K2069" s="467"/>
      <c r="L2069" s="467"/>
      <c r="M2069" s="467"/>
      <c r="N2069" s="468"/>
      <c r="V2069" s="253"/>
      <c r="W2069" s="252"/>
    </row>
    <row r="2070" spans="2:23" ht="12.75" customHeight="1" x14ac:dyDescent="0.2">
      <c r="B2070" s="243"/>
      <c r="C2070" s="317"/>
      <c r="D2070" s="330"/>
      <c r="E2070" s="330"/>
      <c r="F2070" s="904" t="str">
        <f>Translations!$C$264</f>
        <v>Más detalles sobre cualquier posible divergencia con respecto a la jerarquía establecida</v>
      </c>
      <c r="G2070" s="904"/>
      <c r="H2070" s="904"/>
      <c r="I2070" s="904"/>
      <c r="J2070" s="904"/>
      <c r="K2070" s="904"/>
      <c r="L2070" s="904"/>
      <c r="M2070" s="904"/>
      <c r="N2070" s="905"/>
      <c r="V2070" s="253"/>
      <c r="W2070" s="252"/>
    </row>
    <row r="2071" spans="2:23" ht="25.5" customHeight="1" thickBot="1" x14ac:dyDescent="0.25">
      <c r="B2071" s="243"/>
      <c r="C2071" s="317"/>
      <c r="D2071" s="330"/>
      <c r="E2071" s="330"/>
      <c r="F2071" s="872"/>
      <c r="G2071" s="873"/>
      <c r="H2071" s="873"/>
      <c r="I2071" s="873"/>
      <c r="J2071" s="873"/>
      <c r="K2071" s="873"/>
      <c r="L2071" s="873"/>
      <c r="M2071" s="873"/>
      <c r="N2071" s="874"/>
      <c r="V2071" s="253"/>
      <c r="W2071" s="267" t="b">
        <f>W2068</f>
        <v>0</v>
      </c>
    </row>
    <row r="2072" spans="2:23" ht="5.0999999999999996" customHeight="1" x14ac:dyDescent="0.2">
      <c r="B2072" s="243"/>
      <c r="C2072" s="317"/>
      <c r="D2072" s="321"/>
      <c r="E2072" s="318"/>
      <c r="F2072" s="318"/>
      <c r="G2072" s="318"/>
      <c r="H2072" s="318"/>
      <c r="I2072" s="318"/>
      <c r="J2072" s="318"/>
      <c r="K2072" s="318"/>
      <c r="L2072" s="318"/>
      <c r="M2072" s="318"/>
      <c r="N2072" s="319"/>
      <c r="W2072" s="253"/>
    </row>
    <row r="2073" spans="2:23" ht="5.0999999999999996" customHeight="1" x14ac:dyDescent="0.2">
      <c r="B2073" s="243"/>
      <c r="C2073" s="314"/>
      <c r="D2073" s="327"/>
      <c r="E2073" s="315"/>
      <c r="F2073" s="315"/>
      <c r="G2073" s="315"/>
      <c r="H2073" s="315"/>
      <c r="I2073" s="315"/>
      <c r="J2073" s="315"/>
      <c r="K2073" s="315"/>
      <c r="L2073" s="315"/>
      <c r="M2073" s="315"/>
      <c r="N2073" s="316"/>
    </row>
    <row r="2074" spans="2:23" ht="12.75" customHeight="1" x14ac:dyDescent="0.2">
      <c r="B2074" s="243"/>
      <c r="C2074" s="317"/>
      <c r="D2074" s="320" t="s">
        <v>322</v>
      </c>
      <c r="E2074" s="943" t="str">
        <f>Translations!$C$354</f>
        <v>Calor medible importado a la subinstalación o exportado desde la subinstalación</v>
      </c>
      <c r="F2074" s="943"/>
      <c r="G2074" s="943"/>
      <c r="H2074" s="943"/>
      <c r="I2074" s="943"/>
      <c r="J2074" s="943"/>
      <c r="K2074" s="943"/>
      <c r="L2074" s="943"/>
      <c r="M2074" s="943"/>
      <c r="N2074" s="944"/>
      <c r="S2074" s="253"/>
      <c r="T2074" s="253"/>
    </row>
    <row r="2075" spans="2:23" ht="12.75" customHeight="1" x14ac:dyDescent="0.2">
      <c r="B2075" s="243"/>
      <c r="C2075" s="317"/>
      <c r="D2075" s="321" t="s">
        <v>32</v>
      </c>
      <c r="E2075" s="906" t="str">
        <f>Translations!$C$357</f>
        <v>¿Son los flujos de calor medible pertinentes para esta subinstalación?</v>
      </c>
      <c r="F2075" s="906"/>
      <c r="G2075" s="906"/>
      <c r="H2075" s="906"/>
      <c r="I2075" s="906"/>
      <c r="J2075" s="906"/>
      <c r="K2075" s="906"/>
      <c r="L2075" s="906"/>
      <c r="M2075" s="912"/>
      <c r="N2075" s="912"/>
    </row>
    <row r="2076" spans="2:23" ht="12.75" customHeight="1" x14ac:dyDescent="0.2">
      <c r="B2076" s="243"/>
      <c r="C2076" s="317"/>
      <c r="D2076" s="321"/>
      <c r="E2076" s="318"/>
      <c r="F2076" s="318"/>
      <c r="G2076" s="318"/>
      <c r="H2076" s="318"/>
      <c r="I2076" s="318"/>
      <c r="J2076" s="847" t="str">
        <f>IF(I1948="","",IF(AND(M2075&lt;&gt;"",M2075=FALSE),HYPERLINK(Q2076,EUconst_MsgGoOn),""))</f>
        <v/>
      </c>
      <c r="K2076" s="848"/>
      <c r="L2076" s="848"/>
      <c r="M2076" s="848"/>
      <c r="N2076" s="849"/>
      <c r="P2076" s="21" t="s">
        <v>170</v>
      </c>
      <c r="Q2076" s="370" t="str">
        <f>"#"&amp;ADDRESS(ROW(D2116),COLUMN(D2116))</f>
        <v>#$D$2116</v>
      </c>
    </row>
    <row r="2077" spans="2:23" ht="5.0999999999999996" customHeight="1" x14ac:dyDescent="0.2">
      <c r="B2077" s="243"/>
      <c r="C2077" s="317"/>
      <c r="D2077" s="321"/>
      <c r="E2077" s="321"/>
      <c r="F2077" s="321"/>
      <c r="G2077" s="321"/>
      <c r="H2077" s="321"/>
      <c r="I2077" s="321"/>
      <c r="J2077" s="321"/>
      <c r="K2077" s="321"/>
      <c r="L2077" s="321"/>
      <c r="M2077" s="321"/>
      <c r="N2077" s="328"/>
      <c r="P2077" s="21"/>
    </row>
    <row r="2078" spans="2:23" ht="12.75" customHeight="1" x14ac:dyDescent="0.2">
      <c r="B2078" s="243"/>
      <c r="C2078" s="317"/>
      <c r="D2078" s="321" t="s">
        <v>33</v>
      </c>
      <c r="E2078" s="906" t="str">
        <f>Translations!$C$249</f>
        <v>Información sobre la metodología empleada</v>
      </c>
      <c r="F2078" s="906"/>
      <c r="G2078" s="906"/>
      <c r="H2078" s="906"/>
      <c r="I2078" s="906"/>
      <c r="J2078" s="906"/>
      <c r="K2078" s="906"/>
      <c r="L2078" s="906"/>
      <c r="M2078" s="906"/>
      <c r="N2078" s="907"/>
    </row>
    <row r="2079" spans="2:23" ht="25.5" customHeight="1" thickBot="1" x14ac:dyDescent="0.25">
      <c r="B2079" s="243"/>
      <c r="C2079" s="317"/>
      <c r="D2079" s="318"/>
      <c r="E2079" s="318"/>
      <c r="F2079" s="318"/>
      <c r="G2079" s="318"/>
      <c r="H2079" s="318"/>
      <c r="I2079" s="908" t="str">
        <f>Translations!$C$254</f>
        <v>Fuente de datos</v>
      </c>
      <c r="J2079" s="908"/>
      <c r="K2079" s="908" t="str">
        <f>Translations!$C$255</f>
        <v>Otra fuente de datos (si procede)</v>
      </c>
      <c r="L2079" s="908"/>
      <c r="M2079" s="908" t="str">
        <f>Translations!$C$255</f>
        <v>Otra fuente de datos (si procede)</v>
      </c>
      <c r="N2079" s="908"/>
      <c r="W2079" s="244" t="s">
        <v>163</v>
      </c>
    </row>
    <row r="2080" spans="2:23" ht="12.75" customHeight="1" x14ac:dyDescent="0.2">
      <c r="B2080" s="243"/>
      <c r="C2080" s="317"/>
      <c r="D2080" s="321"/>
      <c r="E2080" s="323" t="s">
        <v>302</v>
      </c>
      <c r="F2080" s="893" t="str">
        <f>Translations!$C$359</f>
        <v>Calor medible importado</v>
      </c>
      <c r="G2080" s="893"/>
      <c r="H2080" s="894"/>
      <c r="I2080" s="884"/>
      <c r="J2080" s="885"/>
      <c r="K2080" s="879"/>
      <c r="L2080" s="883"/>
      <c r="M2080" s="879"/>
      <c r="N2080" s="880"/>
      <c r="W2080" s="250" t="b">
        <f>AND(M2075&lt;&gt;"",M2075=FALSE)</f>
        <v>0</v>
      </c>
    </row>
    <row r="2081" spans="1:23" ht="12.75" customHeight="1" x14ac:dyDescent="0.2">
      <c r="B2081" s="243"/>
      <c r="C2081" s="317"/>
      <c r="D2081" s="321"/>
      <c r="E2081" s="323" t="s">
        <v>303</v>
      </c>
      <c r="F2081" s="895" t="str">
        <f>Translations!$C$360</f>
        <v>Calor medible procedente de pasta de papel</v>
      </c>
      <c r="G2081" s="895"/>
      <c r="H2081" s="896"/>
      <c r="I2081" s="897"/>
      <c r="J2081" s="898"/>
      <c r="K2081" s="899"/>
      <c r="L2081" s="900"/>
      <c r="M2081" s="899"/>
      <c r="N2081" s="901"/>
      <c r="W2081" s="251" t="b">
        <f>W2080</f>
        <v>0</v>
      </c>
    </row>
    <row r="2082" spans="1:23" ht="12.75" customHeight="1" x14ac:dyDescent="0.2">
      <c r="B2082" s="243"/>
      <c r="C2082" s="317"/>
      <c r="D2082" s="321"/>
      <c r="E2082" s="323" t="s">
        <v>304</v>
      </c>
      <c r="F2082" s="895" t="str">
        <f>Translations!$C$361</f>
        <v>Calor medible procedente de ácido nítrico</v>
      </c>
      <c r="G2082" s="895"/>
      <c r="H2082" s="896"/>
      <c r="I2082" s="897"/>
      <c r="J2082" s="898"/>
      <c r="K2082" s="899"/>
      <c r="L2082" s="900"/>
      <c r="M2082" s="899"/>
      <c r="N2082" s="901"/>
      <c r="W2082" s="251" t="b">
        <f>W2081</f>
        <v>0</v>
      </c>
    </row>
    <row r="2083" spans="1:23" ht="12.75" customHeight="1" x14ac:dyDescent="0.2">
      <c r="B2083" s="243"/>
      <c r="C2083" s="317"/>
      <c r="D2083" s="321"/>
      <c r="E2083" s="323" t="s">
        <v>305</v>
      </c>
      <c r="F2083" s="902" t="str">
        <f>Translations!$C$362</f>
        <v>Calor medible exportado</v>
      </c>
      <c r="G2083" s="902"/>
      <c r="H2083" s="903"/>
      <c r="I2083" s="860"/>
      <c r="J2083" s="861"/>
      <c r="K2083" s="862"/>
      <c r="L2083" s="863"/>
      <c r="M2083" s="862"/>
      <c r="N2083" s="864"/>
      <c r="W2083" s="251" t="b">
        <f>W2082</f>
        <v>0</v>
      </c>
    </row>
    <row r="2084" spans="1:23" ht="12.75" customHeight="1" x14ac:dyDescent="0.2">
      <c r="B2084" s="243"/>
      <c r="C2084" s="317"/>
      <c r="D2084" s="321"/>
      <c r="E2084" s="323" t="s">
        <v>306</v>
      </c>
      <c r="F2084" s="910" t="str">
        <f>Translations!$C$274</f>
        <v>Flujos de calor medible neto</v>
      </c>
      <c r="G2084" s="910"/>
      <c r="H2084" s="911"/>
      <c r="I2084" s="852"/>
      <c r="J2084" s="853"/>
      <c r="K2084" s="854"/>
      <c r="L2084" s="855"/>
      <c r="M2084" s="854"/>
      <c r="N2084" s="871"/>
      <c r="W2084" s="251" t="b">
        <f>W2083</f>
        <v>0</v>
      </c>
    </row>
    <row r="2085" spans="1:23" ht="5.0999999999999996" customHeight="1" x14ac:dyDescent="0.2">
      <c r="B2085" s="243"/>
      <c r="C2085" s="317"/>
      <c r="D2085" s="321"/>
      <c r="E2085" s="318"/>
      <c r="F2085" s="318"/>
      <c r="G2085" s="318"/>
      <c r="H2085" s="318"/>
      <c r="I2085" s="318"/>
      <c r="J2085" s="318"/>
      <c r="K2085" s="318"/>
      <c r="L2085" s="318"/>
      <c r="M2085" s="318"/>
      <c r="N2085" s="319"/>
      <c r="W2085" s="252"/>
    </row>
    <row r="2086" spans="1:23" ht="12.75" customHeight="1" x14ac:dyDescent="0.2">
      <c r="B2086" s="243"/>
      <c r="C2086" s="317"/>
      <c r="D2086" s="321"/>
      <c r="E2086" s="323" t="s">
        <v>306</v>
      </c>
      <c r="F2086" s="904" t="str">
        <f>Translations!$C$257</f>
        <v>Descripción de la metodología aplicada</v>
      </c>
      <c r="G2086" s="904"/>
      <c r="H2086" s="904"/>
      <c r="I2086" s="904"/>
      <c r="J2086" s="904"/>
      <c r="K2086" s="904"/>
      <c r="L2086" s="904"/>
      <c r="M2086" s="904"/>
      <c r="N2086" s="905"/>
      <c r="W2086" s="252"/>
    </row>
    <row r="2087" spans="1:23" ht="5.0999999999999996" customHeight="1" x14ac:dyDescent="0.2">
      <c r="B2087" s="243"/>
      <c r="C2087" s="317"/>
      <c r="D2087" s="318"/>
      <c r="E2087" s="322"/>
      <c r="F2087" s="212"/>
      <c r="G2087" s="470"/>
      <c r="H2087" s="470"/>
      <c r="I2087" s="470"/>
      <c r="J2087" s="470"/>
      <c r="K2087" s="470"/>
      <c r="L2087" s="470"/>
      <c r="M2087" s="470"/>
      <c r="N2087" s="471"/>
      <c r="W2087" s="252"/>
    </row>
    <row r="2088" spans="1:23" ht="12.75" customHeight="1" x14ac:dyDescent="0.2">
      <c r="B2088" s="243"/>
      <c r="C2088" s="317"/>
      <c r="D2088" s="321"/>
      <c r="E2088" s="323"/>
      <c r="F2088" s="913" t="str">
        <f>IF(I1948&lt;&gt;"",HYPERLINK("#" &amp; Q2088,EUConst_MsgDescription),"")</f>
        <v/>
      </c>
      <c r="G2088" s="887"/>
      <c r="H2088" s="887"/>
      <c r="I2088" s="887"/>
      <c r="J2088" s="887"/>
      <c r="K2088" s="887"/>
      <c r="L2088" s="887"/>
      <c r="M2088" s="887"/>
      <c r="N2088" s="888"/>
      <c r="P2088" s="21" t="s">
        <v>170</v>
      </c>
      <c r="Q2088" s="370" t="str">
        <f>"#"&amp;ADDRESS(ROW($C$10),COLUMN($C$10))</f>
        <v>#$C$10</v>
      </c>
      <c r="W2088" s="252"/>
    </row>
    <row r="2089" spans="1:23" ht="5.0999999999999996" customHeight="1" x14ac:dyDescent="0.2">
      <c r="C2089" s="317"/>
      <c r="D2089" s="321"/>
      <c r="E2089" s="324"/>
      <c r="F2089" s="914"/>
      <c r="G2089" s="914"/>
      <c r="H2089" s="914"/>
      <c r="I2089" s="914"/>
      <c r="J2089" s="914"/>
      <c r="K2089" s="914"/>
      <c r="L2089" s="914"/>
      <c r="M2089" s="914"/>
      <c r="N2089" s="915"/>
      <c r="W2089" s="252"/>
    </row>
    <row r="2090" spans="1:23" s="248" customFormat="1" ht="50.1" customHeight="1" x14ac:dyDescent="0.2">
      <c r="A2090" s="253"/>
      <c r="B2090" s="11"/>
      <c r="C2090" s="317"/>
      <c r="D2090" s="324"/>
      <c r="E2090" s="324"/>
      <c r="F2090" s="872"/>
      <c r="G2090" s="873"/>
      <c r="H2090" s="873"/>
      <c r="I2090" s="873"/>
      <c r="J2090" s="873"/>
      <c r="K2090" s="873"/>
      <c r="L2090" s="873"/>
      <c r="M2090" s="873"/>
      <c r="N2090" s="874"/>
      <c r="O2090" s="35"/>
      <c r="P2090" s="253"/>
      <c r="Q2090" s="253"/>
      <c r="R2090" s="253"/>
      <c r="S2090" s="244"/>
      <c r="T2090" s="244"/>
      <c r="U2090" s="253"/>
      <c r="V2090" s="253"/>
      <c r="W2090" s="254" t="b">
        <f>W2084</f>
        <v>0</v>
      </c>
    </row>
    <row r="2091" spans="1:23" ht="5.0999999999999996" customHeight="1" x14ac:dyDescent="0.2">
      <c r="C2091" s="317"/>
      <c r="D2091" s="321"/>
      <c r="E2091" s="318"/>
      <c r="F2091" s="318"/>
      <c r="G2091" s="318"/>
      <c r="H2091" s="318"/>
      <c r="I2091" s="318"/>
      <c r="J2091" s="318"/>
      <c r="K2091" s="318"/>
      <c r="L2091" s="318"/>
      <c r="M2091" s="318"/>
      <c r="N2091" s="319"/>
      <c r="W2091" s="252"/>
    </row>
    <row r="2092" spans="1:23" ht="12.75" customHeight="1" x14ac:dyDescent="0.2">
      <c r="C2092" s="317"/>
      <c r="D2092" s="321"/>
      <c r="E2092" s="323"/>
      <c r="F2092" s="916" t="str">
        <f>Translations!$C$210</f>
        <v>Referencia a archivos externos (si procede)</v>
      </c>
      <c r="G2092" s="916"/>
      <c r="H2092" s="916"/>
      <c r="I2092" s="916"/>
      <c r="J2092" s="916"/>
      <c r="K2092" s="826"/>
      <c r="L2092" s="826"/>
      <c r="M2092" s="826"/>
      <c r="N2092" s="826"/>
      <c r="W2092" s="254" t="b">
        <f>W2090</f>
        <v>0</v>
      </c>
    </row>
    <row r="2093" spans="1:23" ht="5.0999999999999996" customHeight="1" x14ac:dyDescent="0.2">
      <c r="C2093" s="317"/>
      <c r="D2093" s="321"/>
      <c r="E2093" s="318"/>
      <c r="F2093" s="318"/>
      <c r="G2093" s="318"/>
      <c r="H2093" s="318"/>
      <c r="I2093" s="318"/>
      <c r="J2093" s="318"/>
      <c r="K2093" s="318"/>
      <c r="L2093" s="318"/>
      <c r="M2093" s="318"/>
      <c r="N2093" s="319"/>
      <c r="V2093" s="253"/>
      <c r="W2093" s="252"/>
    </row>
    <row r="2094" spans="1:23" ht="12.75" customHeight="1" x14ac:dyDescent="0.2">
      <c r="C2094" s="317"/>
      <c r="D2094" s="321" t="s">
        <v>34</v>
      </c>
      <c r="E2094" s="932" t="str">
        <f>Translations!$C$258</f>
        <v>¿Se ha seguido el orden jerárquico?</v>
      </c>
      <c r="F2094" s="932"/>
      <c r="G2094" s="932"/>
      <c r="H2094" s="933"/>
      <c r="I2094" s="259"/>
      <c r="J2094" s="329" t="str">
        <f>Translations!$C$259</f>
        <v xml:space="preserve"> De no ser así, ¿cuál ha sido el motivo?</v>
      </c>
      <c r="K2094" s="852"/>
      <c r="L2094" s="853"/>
      <c r="M2094" s="853"/>
      <c r="N2094" s="867"/>
      <c r="V2094" s="256" t="b">
        <f>W2092</f>
        <v>0</v>
      </c>
      <c r="W2094" s="257" t="b">
        <f>OR(W2090,AND(I2094&lt;&gt;"",I2094=TRUE))</f>
        <v>0</v>
      </c>
    </row>
    <row r="2095" spans="1:23" ht="5.0999999999999996" customHeight="1" x14ac:dyDescent="0.2">
      <c r="C2095" s="317"/>
      <c r="D2095" s="318"/>
      <c r="E2095" s="467"/>
      <c r="F2095" s="467"/>
      <c r="G2095" s="467"/>
      <c r="H2095" s="467"/>
      <c r="I2095" s="467"/>
      <c r="J2095" s="467"/>
      <c r="K2095" s="467"/>
      <c r="L2095" s="467"/>
      <c r="M2095" s="467"/>
      <c r="N2095" s="468"/>
      <c r="V2095" s="253"/>
      <c r="W2095" s="252"/>
    </row>
    <row r="2096" spans="1:23" ht="12.75" customHeight="1" x14ac:dyDescent="0.2">
      <c r="C2096" s="317"/>
      <c r="D2096" s="330"/>
      <c r="E2096" s="330"/>
      <c r="F2096" s="904" t="str">
        <f>Translations!$C$264</f>
        <v>Más detalles sobre cualquier posible divergencia con respecto a la jerarquía establecida</v>
      </c>
      <c r="G2096" s="904"/>
      <c r="H2096" s="904"/>
      <c r="I2096" s="904"/>
      <c r="J2096" s="904"/>
      <c r="K2096" s="904"/>
      <c r="L2096" s="904"/>
      <c r="M2096" s="904"/>
      <c r="N2096" s="905"/>
      <c r="V2096" s="253"/>
      <c r="W2096" s="252"/>
    </row>
    <row r="2097" spans="1:23" ht="25.5" customHeight="1" x14ac:dyDescent="0.2">
      <c r="C2097" s="317"/>
      <c r="D2097" s="330"/>
      <c r="E2097" s="330"/>
      <c r="F2097" s="872"/>
      <c r="G2097" s="873"/>
      <c r="H2097" s="873"/>
      <c r="I2097" s="873"/>
      <c r="J2097" s="873"/>
      <c r="K2097" s="873"/>
      <c r="L2097" s="873"/>
      <c r="M2097" s="873"/>
      <c r="N2097" s="874"/>
      <c r="V2097" s="253"/>
      <c r="W2097" s="254" t="b">
        <f>W2094</f>
        <v>0</v>
      </c>
    </row>
    <row r="2098" spans="1:23" ht="5.0999999999999996" customHeight="1" x14ac:dyDescent="0.2">
      <c r="C2098" s="317"/>
      <c r="D2098" s="318"/>
      <c r="E2098" s="467"/>
      <c r="F2098" s="467"/>
      <c r="G2098" s="467"/>
      <c r="H2098" s="467"/>
      <c r="I2098" s="467"/>
      <c r="J2098" s="467"/>
      <c r="K2098" s="467"/>
      <c r="L2098" s="467"/>
      <c r="M2098" s="467"/>
      <c r="N2098" s="468"/>
      <c r="V2098" s="253"/>
      <c r="W2098" s="252"/>
    </row>
    <row r="2099" spans="1:23" ht="12.75" customHeight="1" x14ac:dyDescent="0.2">
      <c r="C2099" s="317"/>
      <c r="D2099" s="321" t="s">
        <v>35</v>
      </c>
      <c r="E2099" s="906" t="str">
        <f>Translations!$C$363</f>
        <v>Descripción de la metodología empleada para determinar los factores de emisiones atribuibles pertinentes de conformidad con el anexo VII, secciones 10.1.2 y 10.1.3, de las FAR.</v>
      </c>
      <c r="F2099" s="906"/>
      <c r="G2099" s="906"/>
      <c r="H2099" s="906"/>
      <c r="I2099" s="906"/>
      <c r="J2099" s="906"/>
      <c r="K2099" s="906"/>
      <c r="L2099" s="906"/>
      <c r="M2099" s="906"/>
      <c r="N2099" s="907"/>
      <c r="V2099" s="253"/>
      <c r="W2099" s="252"/>
    </row>
    <row r="2100" spans="1:23" ht="5.0999999999999996" customHeight="1" x14ac:dyDescent="0.2">
      <c r="C2100" s="317"/>
      <c r="D2100" s="318"/>
      <c r="E2100" s="322"/>
      <c r="F2100" s="212"/>
      <c r="G2100" s="470"/>
      <c r="H2100" s="470"/>
      <c r="I2100" s="470"/>
      <c r="J2100" s="470"/>
      <c r="K2100" s="470"/>
      <c r="L2100" s="470"/>
      <c r="M2100" s="470"/>
      <c r="N2100" s="471"/>
      <c r="W2100" s="252"/>
    </row>
    <row r="2101" spans="1:23" ht="12.75" customHeight="1" x14ac:dyDescent="0.2">
      <c r="C2101" s="317"/>
      <c r="D2101" s="321"/>
      <c r="E2101" s="323"/>
      <c r="F2101" s="913" t="str">
        <f>IF(I1948&lt;&gt;"",HYPERLINK("#" &amp; Q2101,EUConst_MsgDescription),"")</f>
        <v/>
      </c>
      <c r="G2101" s="887"/>
      <c r="H2101" s="887"/>
      <c r="I2101" s="887"/>
      <c r="J2101" s="887"/>
      <c r="K2101" s="887"/>
      <c r="L2101" s="887"/>
      <c r="M2101" s="887"/>
      <c r="N2101" s="888"/>
      <c r="P2101" s="21" t="s">
        <v>170</v>
      </c>
      <c r="Q2101" s="370" t="str">
        <f>"#"&amp;ADDRESS(ROW($C$10),COLUMN($C$10))</f>
        <v>#$C$10</v>
      </c>
      <c r="W2101" s="252"/>
    </row>
    <row r="2102" spans="1:23" ht="5.0999999999999996" customHeight="1" x14ac:dyDescent="0.2">
      <c r="C2102" s="317"/>
      <c r="D2102" s="321"/>
      <c r="E2102" s="324"/>
      <c r="F2102" s="914"/>
      <c r="G2102" s="914"/>
      <c r="H2102" s="914"/>
      <c r="I2102" s="914"/>
      <c r="J2102" s="914"/>
      <c r="K2102" s="914"/>
      <c r="L2102" s="914"/>
      <c r="M2102" s="914"/>
      <c r="N2102" s="915"/>
      <c r="W2102" s="252"/>
    </row>
    <row r="2103" spans="1:23" s="248" customFormat="1" ht="50.1" customHeight="1" x14ac:dyDescent="0.2">
      <c r="A2103" s="253"/>
      <c r="B2103" s="11"/>
      <c r="C2103" s="317"/>
      <c r="D2103" s="330"/>
      <c r="E2103" s="331"/>
      <c r="F2103" s="872"/>
      <c r="G2103" s="873"/>
      <c r="H2103" s="873"/>
      <c r="I2103" s="873"/>
      <c r="J2103" s="873"/>
      <c r="K2103" s="873"/>
      <c r="L2103" s="873"/>
      <c r="M2103" s="873"/>
      <c r="N2103" s="874"/>
      <c r="O2103" s="35"/>
      <c r="P2103" s="268"/>
      <c r="Q2103" s="244"/>
      <c r="R2103" s="253"/>
      <c r="S2103" s="244"/>
      <c r="T2103" s="244"/>
      <c r="U2103" s="253"/>
      <c r="V2103" s="253"/>
      <c r="W2103" s="254" t="b">
        <f>W2092</f>
        <v>0</v>
      </c>
    </row>
    <row r="2104" spans="1:23" ht="5.0999999999999996" customHeight="1" x14ac:dyDescent="0.2">
      <c r="C2104" s="317"/>
      <c r="D2104" s="321"/>
      <c r="E2104" s="318"/>
      <c r="F2104" s="318"/>
      <c r="G2104" s="318"/>
      <c r="H2104" s="318"/>
      <c r="I2104" s="318"/>
      <c r="J2104" s="318"/>
      <c r="K2104" s="318"/>
      <c r="L2104" s="318"/>
      <c r="M2104" s="318"/>
      <c r="N2104" s="319"/>
      <c r="W2104" s="252"/>
    </row>
    <row r="2105" spans="1:23" ht="12.75" customHeight="1" x14ac:dyDescent="0.2">
      <c r="C2105" s="317"/>
      <c r="D2105" s="321"/>
      <c r="E2105" s="323"/>
      <c r="F2105" s="916" t="str">
        <f>Translations!$C$210</f>
        <v>Referencia a archivos externos (si procede)</v>
      </c>
      <c r="G2105" s="916"/>
      <c r="H2105" s="916"/>
      <c r="I2105" s="916"/>
      <c r="J2105" s="916"/>
      <c r="K2105" s="826"/>
      <c r="L2105" s="826"/>
      <c r="M2105" s="826"/>
      <c r="N2105" s="826"/>
      <c r="W2105" s="254" t="b">
        <f>W2103</f>
        <v>0</v>
      </c>
    </row>
    <row r="2106" spans="1:23" ht="5.0999999999999996" customHeight="1" x14ac:dyDescent="0.2">
      <c r="C2106" s="317"/>
      <c r="D2106" s="318"/>
      <c r="E2106" s="467"/>
      <c r="F2106" s="467"/>
      <c r="G2106" s="467"/>
      <c r="H2106" s="467"/>
      <c r="I2106" s="467"/>
      <c r="J2106" s="467"/>
      <c r="K2106" s="467"/>
      <c r="L2106" s="467"/>
      <c r="M2106" s="467"/>
      <c r="N2106" s="468"/>
      <c r="R2106" s="253"/>
      <c r="V2106" s="253"/>
      <c r="W2106" s="252"/>
    </row>
    <row r="2107" spans="1:23" ht="12.75" customHeight="1" x14ac:dyDescent="0.2">
      <c r="C2107" s="317"/>
      <c r="D2107" s="321" t="s">
        <v>36</v>
      </c>
      <c r="E2107" s="906" t="str">
        <f>Translations!$C$366</f>
        <v>¿Son pertinentes los flujos de calor medible importados desde subinstalaciones productoras de pasta de papel?</v>
      </c>
      <c r="F2107" s="906"/>
      <c r="G2107" s="906"/>
      <c r="H2107" s="906"/>
      <c r="I2107" s="906"/>
      <c r="J2107" s="906"/>
      <c r="K2107" s="906"/>
      <c r="L2107" s="906"/>
      <c r="M2107" s="912"/>
      <c r="N2107" s="912"/>
      <c r="R2107" s="253"/>
      <c r="V2107" s="253"/>
      <c r="W2107" s="254" t="b">
        <f>W2105</f>
        <v>0</v>
      </c>
    </row>
    <row r="2108" spans="1:23" ht="5.0999999999999996" customHeight="1" x14ac:dyDescent="0.2">
      <c r="C2108" s="317"/>
      <c r="D2108" s="318"/>
      <c r="E2108" s="467"/>
      <c r="F2108" s="467"/>
      <c r="G2108" s="467"/>
      <c r="H2108" s="467"/>
      <c r="I2108" s="467"/>
      <c r="J2108" s="467"/>
      <c r="K2108" s="467"/>
      <c r="L2108" s="467"/>
      <c r="M2108" s="467"/>
      <c r="N2108" s="468"/>
      <c r="R2108" s="253"/>
      <c r="V2108" s="253"/>
      <c r="W2108" s="252"/>
    </row>
    <row r="2109" spans="1:23" ht="12.75" customHeight="1" x14ac:dyDescent="0.2">
      <c r="C2109" s="317"/>
      <c r="D2109" s="318"/>
      <c r="E2109" s="318"/>
      <c r="F2109" s="904" t="str">
        <f>Translations!$C$257</f>
        <v>Descripción de la metodología aplicada</v>
      </c>
      <c r="G2109" s="904"/>
      <c r="H2109" s="904"/>
      <c r="I2109" s="904"/>
      <c r="J2109" s="904"/>
      <c r="K2109" s="904"/>
      <c r="L2109" s="904"/>
      <c r="M2109" s="904"/>
      <c r="N2109" s="905"/>
      <c r="R2109" s="253"/>
      <c r="V2109" s="253"/>
      <c r="W2109" s="252"/>
    </row>
    <row r="2110" spans="1:23" ht="5.0999999999999996" customHeight="1" x14ac:dyDescent="0.2">
      <c r="C2110" s="317"/>
      <c r="D2110" s="318"/>
      <c r="E2110" s="467"/>
      <c r="F2110" s="467"/>
      <c r="G2110" s="467"/>
      <c r="H2110" s="467"/>
      <c r="I2110" s="467"/>
      <c r="J2110" s="467"/>
      <c r="K2110" s="467"/>
      <c r="L2110" s="467"/>
      <c r="M2110" s="467"/>
      <c r="N2110" s="468"/>
      <c r="R2110" s="253"/>
      <c r="V2110" s="253"/>
      <c r="W2110" s="252"/>
    </row>
    <row r="2111" spans="1:23" ht="12.75" customHeight="1" x14ac:dyDescent="0.2">
      <c r="C2111" s="317"/>
      <c r="D2111" s="321"/>
      <c r="E2111" s="323"/>
      <c r="F2111" s="913" t="str">
        <f>IF(I1948&lt;&gt;"",HYPERLINK("#" &amp; Q2111,EUConst_MsgDescription),"")</f>
        <v/>
      </c>
      <c r="G2111" s="887"/>
      <c r="H2111" s="887"/>
      <c r="I2111" s="887"/>
      <c r="J2111" s="887"/>
      <c r="K2111" s="887"/>
      <c r="L2111" s="887"/>
      <c r="M2111" s="887"/>
      <c r="N2111" s="888"/>
      <c r="P2111" s="21" t="s">
        <v>170</v>
      </c>
      <c r="Q2111" s="370" t="str">
        <f>"#"&amp;ADDRESS(ROW($C$10),COLUMN($C$10))</f>
        <v>#$C$10</v>
      </c>
      <c r="W2111" s="252"/>
    </row>
    <row r="2112" spans="1:23" ht="5.0999999999999996" customHeight="1" x14ac:dyDescent="0.2">
      <c r="C2112" s="317"/>
      <c r="D2112" s="321"/>
      <c r="E2112" s="324"/>
      <c r="F2112" s="914"/>
      <c r="G2112" s="914"/>
      <c r="H2112" s="914"/>
      <c r="I2112" s="914"/>
      <c r="J2112" s="914"/>
      <c r="K2112" s="914"/>
      <c r="L2112" s="914"/>
      <c r="M2112" s="914"/>
      <c r="N2112" s="915"/>
      <c r="W2112" s="252"/>
    </row>
    <row r="2113" spans="2:23" ht="50.1" customHeight="1" thickBot="1" x14ac:dyDescent="0.25">
      <c r="C2113" s="317"/>
      <c r="D2113" s="318"/>
      <c r="E2113" s="318"/>
      <c r="F2113" s="872"/>
      <c r="G2113" s="873"/>
      <c r="H2113" s="873"/>
      <c r="I2113" s="873"/>
      <c r="J2113" s="873"/>
      <c r="K2113" s="873"/>
      <c r="L2113" s="873"/>
      <c r="M2113" s="873"/>
      <c r="N2113" s="874"/>
      <c r="R2113" s="253"/>
      <c r="V2113" s="253"/>
      <c r="W2113" s="269" t="b">
        <f>OR(W2107,AND(M2107&lt;&gt;"",M2107=FALSE))</f>
        <v>0</v>
      </c>
    </row>
    <row r="2114" spans="2:23" ht="5.0999999999999996" customHeight="1" x14ac:dyDescent="0.2">
      <c r="C2114" s="317"/>
      <c r="D2114" s="321"/>
      <c r="E2114" s="318"/>
      <c r="F2114" s="318"/>
      <c r="G2114" s="318"/>
      <c r="H2114" s="318"/>
      <c r="I2114" s="318"/>
      <c r="J2114" s="318"/>
      <c r="K2114" s="318"/>
      <c r="L2114" s="318"/>
      <c r="M2114" s="318"/>
      <c r="N2114" s="319"/>
    </row>
    <row r="2115" spans="2:23" ht="5.0999999999999996" customHeight="1" x14ac:dyDescent="0.2">
      <c r="B2115" s="243"/>
      <c r="C2115" s="314"/>
      <c r="D2115" s="327"/>
      <c r="E2115" s="315"/>
      <c r="F2115" s="315"/>
      <c r="G2115" s="315"/>
      <c r="H2115" s="315"/>
      <c r="I2115" s="315"/>
      <c r="J2115" s="315"/>
      <c r="K2115" s="315"/>
      <c r="L2115" s="315"/>
      <c r="M2115" s="315"/>
      <c r="N2115" s="316"/>
    </row>
    <row r="2116" spans="2:23" ht="12.75" customHeight="1" x14ac:dyDescent="0.2">
      <c r="B2116" s="243"/>
      <c r="C2116" s="317"/>
      <c r="D2116" s="320" t="s">
        <v>323</v>
      </c>
      <c r="E2116" s="943" t="str">
        <f>Translations!$C$367</f>
        <v>Balance de gases residuales para esta subinstalación</v>
      </c>
      <c r="F2116" s="943"/>
      <c r="G2116" s="943"/>
      <c r="H2116" s="943"/>
      <c r="I2116" s="943"/>
      <c r="J2116" s="943"/>
      <c r="K2116" s="943"/>
      <c r="L2116" s="943"/>
      <c r="M2116" s="943"/>
      <c r="N2116" s="944"/>
    </row>
    <row r="2117" spans="2:23" ht="12.75" customHeight="1" x14ac:dyDescent="0.2">
      <c r="B2117" s="243"/>
      <c r="C2117" s="317"/>
      <c r="D2117" s="321" t="s">
        <v>32</v>
      </c>
      <c r="E2117" s="906" t="str">
        <f>Translations!$C$370</f>
        <v>¿Son pertinentes los gases residuales para esta subinstalación?</v>
      </c>
      <c r="F2117" s="906"/>
      <c r="G2117" s="906"/>
      <c r="H2117" s="906"/>
      <c r="I2117" s="906"/>
      <c r="J2117" s="906"/>
      <c r="K2117" s="906"/>
      <c r="L2117" s="906"/>
      <c r="M2117" s="912"/>
      <c r="N2117" s="912"/>
    </row>
    <row r="2118" spans="2:23" ht="12.75" customHeight="1" x14ac:dyDescent="0.2">
      <c r="B2118" s="243"/>
      <c r="C2118" s="317"/>
      <c r="D2118" s="321"/>
      <c r="E2118" s="318"/>
      <c r="F2118" s="318"/>
      <c r="G2118" s="318"/>
      <c r="H2118" s="318"/>
      <c r="I2118" s="318"/>
      <c r="J2118" s="847" t="str">
        <f>IF(I1948="","",IF(AND(M2117&lt;&gt;"",M2117=FALSE),HYPERLINK(Q2118,EUconst_MsgGoOn),""))</f>
        <v/>
      </c>
      <c r="K2118" s="848"/>
      <c r="L2118" s="848"/>
      <c r="M2118" s="848"/>
      <c r="N2118" s="849"/>
      <c r="P2118" s="21" t="s">
        <v>170</v>
      </c>
      <c r="Q2118" s="370" t="str">
        <f>"#JUMP_F"&amp;P1948+1</f>
        <v>#JUMP_F2</v>
      </c>
    </row>
    <row r="2119" spans="2:23" ht="5.0999999999999996" customHeight="1" x14ac:dyDescent="0.2">
      <c r="B2119" s="243"/>
      <c r="C2119" s="317"/>
      <c r="D2119" s="321"/>
      <c r="E2119" s="318"/>
      <c r="F2119" s="318"/>
      <c r="G2119" s="318"/>
      <c r="H2119" s="318"/>
      <c r="I2119" s="318"/>
      <c r="J2119" s="318"/>
      <c r="K2119" s="318"/>
      <c r="L2119" s="318"/>
      <c r="M2119" s="318"/>
      <c r="N2119" s="319"/>
    </row>
    <row r="2120" spans="2:23" ht="12.75" customHeight="1" x14ac:dyDescent="0.2">
      <c r="B2120" s="243"/>
      <c r="C2120" s="317"/>
      <c r="D2120" s="321" t="s">
        <v>33</v>
      </c>
      <c r="E2120" s="906" t="str">
        <f>Translations!$C$249</f>
        <v>Información sobre la metodología empleada</v>
      </c>
      <c r="F2120" s="906"/>
      <c r="G2120" s="906"/>
      <c r="H2120" s="906"/>
      <c r="I2120" s="906"/>
      <c r="J2120" s="906"/>
      <c r="K2120" s="906"/>
      <c r="L2120" s="906"/>
      <c r="M2120" s="906"/>
      <c r="N2120" s="907"/>
    </row>
    <row r="2121" spans="2:23" ht="25.5" customHeight="1" thickBot="1" x14ac:dyDescent="0.25">
      <c r="B2121" s="243"/>
      <c r="C2121" s="317"/>
      <c r="D2121" s="318"/>
      <c r="E2121" s="318"/>
      <c r="F2121" s="335"/>
      <c r="G2121" s="318"/>
      <c r="H2121" s="318"/>
      <c r="I2121" s="908" t="str">
        <f>Translations!$C$254</f>
        <v>Fuente de datos</v>
      </c>
      <c r="J2121" s="908"/>
      <c r="K2121" s="908" t="str">
        <f>Translations!$C$255</f>
        <v>Otra fuente de datos (si procede)</v>
      </c>
      <c r="L2121" s="908"/>
      <c r="M2121" s="908" t="str">
        <f>Translations!$C$255</f>
        <v>Otra fuente de datos (si procede)</v>
      </c>
      <c r="N2121" s="908"/>
      <c r="W2121" s="244" t="s">
        <v>163</v>
      </c>
    </row>
    <row r="2122" spans="2:23" ht="12.75" customHeight="1" x14ac:dyDescent="0.2">
      <c r="B2122" s="243"/>
      <c r="C2122" s="317"/>
      <c r="D2122" s="321"/>
      <c r="E2122" s="323" t="s">
        <v>302</v>
      </c>
      <c r="F2122" s="893" t="str">
        <f>Translations!$C$374</f>
        <v>Gases residuales producidos</v>
      </c>
      <c r="G2122" s="893"/>
      <c r="H2122" s="894"/>
      <c r="I2122" s="884"/>
      <c r="J2122" s="885"/>
      <c r="K2122" s="879"/>
      <c r="L2122" s="883"/>
      <c r="M2122" s="879"/>
      <c r="N2122" s="880"/>
      <c r="W2122" s="250" t="b">
        <f>AND(M2117&lt;&gt;"",M2117=FALSE)</f>
        <v>0</v>
      </c>
    </row>
    <row r="2123" spans="2:23" ht="12.75" customHeight="1" x14ac:dyDescent="0.2">
      <c r="B2123" s="243"/>
      <c r="C2123" s="317"/>
      <c r="D2123" s="321"/>
      <c r="E2123" s="323" t="s">
        <v>303</v>
      </c>
      <c r="F2123" s="895" t="str">
        <f>Translations!$C$256</f>
        <v>Contenido energético</v>
      </c>
      <c r="G2123" s="895"/>
      <c r="H2123" s="896"/>
      <c r="I2123" s="897"/>
      <c r="J2123" s="898"/>
      <c r="K2123" s="899"/>
      <c r="L2123" s="900"/>
      <c r="M2123" s="899"/>
      <c r="N2123" s="901"/>
      <c r="W2123" s="251" t="b">
        <f>W2122</f>
        <v>0</v>
      </c>
    </row>
    <row r="2124" spans="2:23" ht="12.75" customHeight="1" x14ac:dyDescent="0.2">
      <c r="B2124" s="243"/>
      <c r="C2124" s="317"/>
      <c r="D2124" s="321"/>
      <c r="E2124" s="323" t="s">
        <v>304</v>
      </c>
      <c r="F2124" s="902" t="str">
        <f>Translations!$C$375</f>
        <v>Factor de emisión</v>
      </c>
      <c r="G2124" s="902"/>
      <c r="H2124" s="903"/>
      <c r="I2124" s="860"/>
      <c r="J2124" s="861"/>
      <c r="K2124" s="862"/>
      <c r="L2124" s="863"/>
      <c r="M2124" s="862"/>
      <c r="N2124" s="864"/>
      <c r="W2124" s="251" t="b">
        <f>W2123</f>
        <v>0</v>
      </c>
    </row>
    <row r="2125" spans="2:23" ht="12.75" customHeight="1" x14ac:dyDescent="0.2">
      <c r="B2125" s="243"/>
      <c r="C2125" s="317"/>
      <c r="D2125" s="321"/>
      <c r="E2125" s="323" t="s">
        <v>305</v>
      </c>
      <c r="F2125" s="893" t="str">
        <f>Translations!$C$376</f>
        <v>Gases residuales consumidos</v>
      </c>
      <c r="G2125" s="893"/>
      <c r="H2125" s="894"/>
      <c r="I2125" s="884"/>
      <c r="J2125" s="885"/>
      <c r="K2125" s="879"/>
      <c r="L2125" s="883"/>
      <c r="M2125" s="879"/>
      <c r="N2125" s="880"/>
      <c r="W2125" s="251" t="b">
        <f t="shared" ref="W2125:W2136" si="9">W2124</f>
        <v>0</v>
      </c>
    </row>
    <row r="2126" spans="2:23" ht="12.75" customHeight="1" x14ac:dyDescent="0.2">
      <c r="B2126" s="243"/>
      <c r="C2126" s="317"/>
      <c r="D2126" s="321"/>
      <c r="E2126" s="323" t="s">
        <v>306</v>
      </c>
      <c r="F2126" s="895" t="str">
        <f>Translations!$C$256</f>
        <v>Contenido energético</v>
      </c>
      <c r="G2126" s="895"/>
      <c r="H2126" s="896"/>
      <c r="I2126" s="897"/>
      <c r="J2126" s="898"/>
      <c r="K2126" s="899"/>
      <c r="L2126" s="900"/>
      <c r="M2126" s="899"/>
      <c r="N2126" s="901"/>
      <c r="W2126" s="251" t="b">
        <f t="shared" si="9"/>
        <v>0</v>
      </c>
    </row>
    <row r="2127" spans="2:23" ht="12.75" customHeight="1" x14ac:dyDescent="0.2">
      <c r="B2127" s="243"/>
      <c r="C2127" s="317"/>
      <c r="D2127" s="321"/>
      <c r="E2127" s="323" t="s">
        <v>307</v>
      </c>
      <c r="F2127" s="902" t="str">
        <f>Translations!$C$375</f>
        <v>Factor de emisión</v>
      </c>
      <c r="G2127" s="902"/>
      <c r="H2127" s="903"/>
      <c r="I2127" s="860"/>
      <c r="J2127" s="861"/>
      <c r="K2127" s="862"/>
      <c r="L2127" s="863"/>
      <c r="M2127" s="862"/>
      <c r="N2127" s="864"/>
      <c r="W2127" s="251" t="b">
        <f t="shared" si="9"/>
        <v>0</v>
      </c>
    </row>
    <row r="2128" spans="2:23" ht="12.75" customHeight="1" x14ac:dyDescent="0.2">
      <c r="B2128" s="243"/>
      <c r="C2128" s="317"/>
      <c r="D2128" s="321"/>
      <c r="E2128" s="323" t="s">
        <v>308</v>
      </c>
      <c r="F2128" s="893" t="str">
        <f>Translations!$C$377</f>
        <v>Gases residuales quemados (excluida la combustión en antorcha por motivos de seguridad)</v>
      </c>
      <c r="G2128" s="893"/>
      <c r="H2128" s="894"/>
      <c r="I2128" s="884"/>
      <c r="J2128" s="885"/>
      <c r="K2128" s="879"/>
      <c r="L2128" s="883"/>
      <c r="M2128" s="879"/>
      <c r="N2128" s="880"/>
      <c r="W2128" s="251" t="b">
        <f t="shared" si="9"/>
        <v>0</v>
      </c>
    </row>
    <row r="2129" spans="2:23" ht="12.75" customHeight="1" x14ac:dyDescent="0.2">
      <c r="B2129" s="243"/>
      <c r="C2129" s="317"/>
      <c r="D2129" s="321"/>
      <c r="E2129" s="323" t="s">
        <v>309</v>
      </c>
      <c r="F2129" s="895" t="str">
        <f>Translations!$C$256</f>
        <v>Contenido energético</v>
      </c>
      <c r="G2129" s="895"/>
      <c r="H2129" s="896"/>
      <c r="I2129" s="897"/>
      <c r="J2129" s="898"/>
      <c r="K2129" s="899"/>
      <c r="L2129" s="900"/>
      <c r="M2129" s="899"/>
      <c r="N2129" s="901"/>
      <c r="W2129" s="251" t="b">
        <f t="shared" si="9"/>
        <v>0</v>
      </c>
    </row>
    <row r="2130" spans="2:23" ht="12.75" customHeight="1" x14ac:dyDescent="0.2">
      <c r="B2130" s="243"/>
      <c r="C2130" s="317"/>
      <c r="D2130" s="321"/>
      <c r="E2130" s="323" t="s">
        <v>310</v>
      </c>
      <c r="F2130" s="902" t="str">
        <f>Translations!$C$375</f>
        <v>Factor de emisión</v>
      </c>
      <c r="G2130" s="902"/>
      <c r="H2130" s="903"/>
      <c r="I2130" s="860"/>
      <c r="J2130" s="861"/>
      <c r="K2130" s="862"/>
      <c r="L2130" s="863"/>
      <c r="M2130" s="862"/>
      <c r="N2130" s="864"/>
      <c r="W2130" s="251" t="b">
        <f t="shared" si="9"/>
        <v>0</v>
      </c>
    </row>
    <row r="2131" spans="2:23" ht="12.75" customHeight="1" x14ac:dyDescent="0.2">
      <c r="B2131" s="243"/>
      <c r="C2131" s="317"/>
      <c r="D2131" s="321"/>
      <c r="E2131" s="323" t="s">
        <v>311</v>
      </c>
      <c r="F2131" s="893" t="str">
        <f>Translations!$C$378</f>
        <v>Gases residuales importados</v>
      </c>
      <c r="G2131" s="893"/>
      <c r="H2131" s="894"/>
      <c r="I2131" s="884"/>
      <c r="J2131" s="885"/>
      <c r="K2131" s="879"/>
      <c r="L2131" s="883"/>
      <c r="M2131" s="879"/>
      <c r="N2131" s="880"/>
      <c r="W2131" s="251" t="b">
        <f t="shared" si="9"/>
        <v>0</v>
      </c>
    </row>
    <row r="2132" spans="2:23" ht="12.75" customHeight="1" x14ac:dyDescent="0.2">
      <c r="B2132" s="243"/>
      <c r="C2132" s="317"/>
      <c r="D2132" s="321"/>
      <c r="E2132" s="323" t="s">
        <v>312</v>
      </c>
      <c r="F2132" s="895" t="str">
        <f>Translations!$C$256</f>
        <v>Contenido energético</v>
      </c>
      <c r="G2132" s="895"/>
      <c r="H2132" s="896"/>
      <c r="I2132" s="897"/>
      <c r="J2132" s="898"/>
      <c r="K2132" s="899"/>
      <c r="L2132" s="900"/>
      <c r="M2132" s="899"/>
      <c r="N2132" s="901"/>
      <c r="W2132" s="251" t="b">
        <f t="shared" si="9"/>
        <v>0</v>
      </c>
    </row>
    <row r="2133" spans="2:23" ht="12.75" customHeight="1" x14ac:dyDescent="0.2">
      <c r="B2133" s="243"/>
      <c r="C2133" s="317"/>
      <c r="D2133" s="321"/>
      <c r="E2133" s="323" t="s">
        <v>313</v>
      </c>
      <c r="F2133" s="902" t="str">
        <f>Translations!$C$375</f>
        <v>Factor de emisión</v>
      </c>
      <c r="G2133" s="902"/>
      <c r="H2133" s="903"/>
      <c r="I2133" s="860"/>
      <c r="J2133" s="861"/>
      <c r="K2133" s="862"/>
      <c r="L2133" s="863"/>
      <c r="M2133" s="862"/>
      <c r="N2133" s="864"/>
      <c r="W2133" s="251" t="b">
        <f t="shared" si="9"/>
        <v>0</v>
      </c>
    </row>
    <row r="2134" spans="2:23" ht="12.75" customHeight="1" x14ac:dyDescent="0.2">
      <c r="B2134" s="243"/>
      <c r="C2134" s="317"/>
      <c r="D2134" s="321"/>
      <c r="E2134" s="323" t="s">
        <v>314</v>
      </c>
      <c r="F2134" s="893" t="str">
        <f>Translations!$C$379</f>
        <v>Gases residuales exportados</v>
      </c>
      <c r="G2134" s="893"/>
      <c r="H2134" s="894"/>
      <c r="I2134" s="884"/>
      <c r="J2134" s="885"/>
      <c r="K2134" s="879"/>
      <c r="L2134" s="883"/>
      <c r="M2134" s="879"/>
      <c r="N2134" s="880"/>
      <c r="W2134" s="251" t="b">
        <f t="shared" si="9"/>
        <v>0</v>
      </c>
    </row>
    <row r="2135" spans="2:23" ht="12.75" customHeight="1" x14ac:dyDescent="0.2">
      <c r="B2135" s="243"/>
      <c r="C2135" s="317"/>
      <c r="D2135" s="321"/>
      <c r="E2135" s="323" t="s">
        <v>315</v>
      </c>
      <c r="F2135" s="895" t="str">
        <f>Translations!$C$256</f>
        <v>Contenido energético</v>
      </c>
      <c r="G2135" s="895"/>
      <c r="H2135" s="896"/>
      <c r="I2135" s="897"/>
      <c r="J2135" s="898"/>
      <c r="K2135" s="899"/>
      <c r="L2135" s="900"/>
      <c r="M2135" s="899"/>
      <c r="N2135" s="901"/>
      <c r="W2135" s="251" t="b">
        <f t="shared" si="9"/>
        <v>0</v>
      </c>
    </row>
    <row r="2136" spans="2:23" ht="12.75" customHeight="1" x14ac:dyDescent="0.2">
      <c r="B2136" s="243"/>
      <c r="C2136" s="317"/>
      <c r="D2136" s="321"/>
      <c r="E2136" s="323" t="s">
        <v>316</v>
      </c>
      <c r="F2136" s="902" t="str">
        <f>Translations!$C$375</f>
        <v>Factor de emisión</v>
      </c>
      <c r="G2136" s="902"/>
      <c r="H2136" s="903"/>
      <c r="I2136" s="860"/>
      <c r="J2136" s="861"/>
      <c r="K2136" s="862"/>
      <c r="L2136" s="863"/>
      <c r="M2136" s="862"/>
      <c r="N2136" s="864"/>
      <c r="W2136" s="251" t="b">
        <f t="shared" si="9"/>
        <v>0</v>
      </c>
    </row>
    <row r="2137" spans="2:23" ht="5.0999999999999996" customHeight="1" x14ac:dyDescent="0.2">
      <c r="B2137" s="243"/>
      <c r="C2137" s="317"/>
      <c r="D2137" s="321"/>
      <c r="E2137" s="318"/>
      <c r="F2137" s="318"/>
      <c r="G2137" s="318"/>
      <c r="H2137" s="318"/>
      <c r="I2137" s="318"/>
      <c r="J2137" s="318"/>
      <c r="K2137" s="318"/>
      <c r="L2137" s="318"/>
      <c r="M2137" s="318"/>
      <c r="N2137" s="319"/>
      <c r="W2137" s="266"/>
    </row>
    <row r="2138" spans="2:23" ht="12.75" customHeight="1" x14ac:dyDescent="0.2">
      <c r="B2138" s="243"/>
      <c r="C2138" s="317"/>
      <c r="D2138" s="321"/>
      <c r="E2138" s="323" t="s">
        <v>317</v>
      </c>
      <c r="F2138" s="904" t="str">
        <f>Translations!$C$257</f>
        <v>Descripción de la metodología aplicada</v>
      </c>
      <c r="G2138" s="904"/>
      <c r="H2138" s="904"/>
      <c r="I2138" s="904"/>
      <c r="J2138" s="904"/>
      <c r="K2138" s="904"/>
      <c r="L2138" s="904"/>
      <c r="M2138" s="904"/>
      <c r="N2138" s="905"/>
      <c r="W2138" s="252"/>
    </row>
    <row r="2139" spans="2:23" ht="5.0999999999999996" customHeight="1" x14ac:dyDescent="0.2">
      <c r="C2139" s="317"/>
      <c r="D2139" s="318"/>
      <c r="E2139" s="322"/>
      <c r="F2139" s="332"/>
      <c r="G2139" s="333"/>
      <c r="H2139" s="333"/>
      <c r="I2139" s="333"/>
      <c r="J2139" s="333"/>
      <c r="K2139" s="333"/>
      <c r="L2139" s="333"/>
      <c r="M2139" s="333"/>
      <c r="N2139" s="334"/>
      <c r="W2139" s="252"/>
    </row>
    <row r="2140" spans="2:23" ht="12.75" customHeight="1" x14ac:dyDescent="0.2">
      <c r="C2140" s="317"/>
      <c r="D2140" s="321"/>
      <c r="E2140" s="323"/>
      <c r="F2140" s="913" t="str">
        <f>IF(I1948&lt;&gt;"",HYPERLINK("#" &amp; Q2140,EUConst_MsgDescription),"")</f>
        <v/>
      </c>
      <c r="G2140" s="887"/>
      <c r="H2140" s="887"/>
      <c r="I2140" s="887"/>
      <c r="J2140" s="887"/>
      <c r="K2140" s="887"/>
      <c r="L2140" s="887"/>
      <c r="M2140" s="887"/>
      <c r="N2140" s="888"/>
      <c r="P2140" s="21" t="s">
        <v>170</v>
      </c>
      <c r="Q2140" s="370" t="str">
        <f>"#"&amp;ADDRESS(ROW($C$10),COLUMN($C$10))</f>
        <v>#$C$10</v>
      </c>
      <c r="W2140" s="252"/>
    </row>
    <row r="2141" spans="2:23" ht="5.0999999999999996" customHeight="1" x14ac:dyDescent="0.2">
      <c r="C2141" s="317"/>
      <c r="D2141" s="321"/>
      <c r="E2141" s="324"/>
      <c r="F2141" s="914"/>
      <c r="G2141" s="914"/>
      <c r="H2141" s="914"/>
      <c r="I2141" s="914"/>
      <c r="J2141" s="914"/>
      <c r="K2141" s="914"/>
      <c r="L2141" s="914"/>
      <c r="M2141" s="914"/>
      <c r="N2141" s="915"/>
      <c r="W2141" s="252"/>
    </row>
    <row r="2142" spans="2:23" ht="50.1" customHeight="1" x14ac:dyDescent="0.2">
      <c r="C2142" s="317"/>
      <c r="D2142" s="324"/>
      <c r="E2142" s="324"/>
      <c r="F2142" s="872"/>
      <c r="G2142" s="873"/>
      <c r="H2142" s="873"/>
      <c r="I2142" s="873"/>
      <c r="J2142" s="873"/>
      <c r="K2142" s="873"/>
      <c r="L2142" s="873"/>
      <c r="M2142" s="873"/>
      <c r="N2142" s="874"/>
      <c r="W2142" s="251" t="b">
        <f>W2124</f>
        <v>0</v>
      </c>
    </row>
    <row r="2143" spans="2:23" ht="5.0999999999999996" customHeight="1" x14ac:dyDescent="0.2">
      <c r="C2143" s="317"/>
      <c r="D2143" s="321"/>
      <c r="E2143" s="318"/>
      <c r="F2143" s="318"/>
      <c r="G2143" s="318"/>
      <c r="H2143" s="318"/>
      <c r="I2143" s="318"/>
      <c r="J2143" s="318"/>
      <c r="K2143" s="318"/>
      <c r="L2143" s="318"/>
      <c r="M2143" s="318"/>
      <c r="N2143" s="319"/>
      <c r="W2143" s="251"/>
    </row>
    <row r="2144" spans="2:23" ht="12.75" customHeight="1" x14ac:dyDescent="0.2">
      <c r="C2144" s="317"/>
      <c r="D2144" s="321"/>
      <c r="E2144" s="323"/>
      <c r="F2144" s="916" t="str">
        <f>Translations!$C$210</f>
        <v>Referencia a archivos externos (si procede)</v>
      </c>
      <c r="G2144" s="916"/>
      <c r="H2144" s="916"/>
      <c r="I2144" s="916"/>
      <c r="J2144" s="916"/>
      <c r="K2144" s="826"/>
      <c r="L2144" s="826"/>
      <c r="M2144" s="826"/>
      <c r="N2144" s="826"/>
      <c r="W2144" s="251" t="b">
        <f>W2142</f>
        <v>0</v>
      </c>
    </row>
    <row r="2145" spans="1:26" ht="5.0999999999999996" customHeight="1" x14ac:dyDescent="0.2">
      <c r="C2145" s="317"/>
      <c r="D2145" s="321"/>
      <c r="E2145" s="318"/>
      <c r="F2145" s="318"/>
      <c r="G2145" s="318"/>
      <c r="H2145" s="318"/>
      <c r="I2145" s="318"/>
      <c r="J2145" s="318"/>
      <c r="K2145" s="318"/>
      <c r="L2145" s="318"/>
      <c r="M2145" s="318"/>
      <c r="N2145" s="319"/>
      <c r="W2145" s="270"/>
    </row>
    <row r="2146" spans="1:26" ht="12.75" customHeight="1" x14ac:dyDescent="0.2">
      <c r="C2146" s="317"/>
      <c r="D2146" s="321" t="s">
        <v>34</v>
      </c>
      <c r="E2146" s="932" t="str">
        <f>Translations!$C$258</f>
        <v>¿Se ha seguido el orden jerárquico?</v>
      </c>
      <c r="F2146" s="932"/>
      <c r="G2146" s="932"/>
      <c r="H2146" s="933"/>
      <c r="I2146" s="259"/>
      <c r="J2146" s="329" t="str">
        <f>Translations!$C$259</f>
        <v xml:space="preserve"> De no ser así, ¿cuál ha sido el motivo?</v>
      </c>
      <c r="K2146" s="852"/>
      <c r="L2146" s="853"/>
      <c r="M2146" s="853"/>
      <c r="N2146" s="867"/>
      <c r="V2146" s="271" t="b">
        <f>W2144</f>
        <v>0</v>
      </c>
      <c r="W2146" s="257" t="b">
        <f>OR(W2142,AND(I2146&lt;&gt;"",I2146=TRUE))</f>
        <v>0</v>
      </c>
    </row>
    <row r="2147" spans="1:26" ht="5.0999999999999996" customHeight="1" x14ac:dyDescent="0.2">
      <c r="C2147" s="317"/>
      <c r="D2147" s="318"/>
      <c r="E2147" s="467"/>
      <c r="F2147" s="467"/>
      <c r="G2147" s="467"/>
      <c r="H2147" s="467"/>
      <c r="I2147" s="467"/>
      <c r="J2147" s="467"/>
      <c r="K2147" s="467"/>
      <c r="L2147" s="467"/>
      <c r="M2147" s="467"/>
      <c r="N2147" s="468"/>
      <c r="W2147" s="266"/>
    </row>
    <row r="2148" spans="1:26" ht="12.75" customHeight="1" x14ac:dyDescent="0.2">
      <c r="C2148" s="317"/>
      <c r="D2148" s="330"/>
      <c r="E2148" s="330"/>
      <c r="F2148" s="904" t="str">
        <f>Translations!$C$264</f>
        <v>Más detalles sobre cualquier posible divergencia con respecto a la jerarquía establecida</v>
      </c>
      <c r="G2148" s="904"/>
      <c r="H2148" s="904"/>
      <c r="I2148" s="904"/>
      <c r="J2148" s="904"/>
      <c r="K2148" s="904"/>
      <c r="L2148" s="904"/>
      <c r="M2148" s="904"/>
      <c r="N2148" s="905"/>
      <c r="W2148" s="270"/>
    </row>
    <row r="2149" spans="1:26" ht="25.5" customHeight="1" thickBot="1" x14ac:dyDescent="0.25">
      <c r="C2149" s="317"/>
      <c r="D2149" s="330"/>
      <c r="E2149" s="330"/>
      <c r="F2149" s="872"/>
      <c r="G2149" s="873"/>
      <c r="H2149" s="873"/>
      <c r="I2149" s="873"/>
      <c r="J2149" s="873"/>
      <c r="K2149" s="873"/>
      <c r="L2149" s="873"/>
      <c r="M2149" s="873"/>
      <c r="N2149" s="874"/>
      <c r="W2149" s="272" t="b">
        <f>W2146</f>
        <v>0</v>
      </c>
    </row>
    <row r="2150" spans="1:26" s="19" customFormat="1" ht="12.75" x14ac:dyDescent="0.2">
      <c r="A2150" s="17"/>
      <c r="B2150" s="35"/>
      <c r="C2150" s="336"/>
      <c r="D2150" s="337"/>
      <c r="E2150" s="337"/>
      <c r="F2150" s="337"/>
      <c r="G2150" s="337"/>
      <c r="H2150" s="337"/>
      <c r="I2150" s="337"/>
      <c r="J2150" s="337"/>
      <c r="K2150" s="337"/>
      <c r="L2150" s="337"/>
      <c r="M2150" s="337"/>
      <c r="N2150" s="338"/>
      <c r="O2150" s="35"/>
      <c r="P2150" s="122" t="str">
        <f>IF(OR(P1948=1,AND(I1948&lt;&gt;"",COUNTIF(P$2153:$P3774,"PRINT")=0)),"PRINT","")</f>
        <v>PRINT</v>
      </c>
      <c r="Q2150" s="21" t="s">
        <v>251</v>
      </c>
      <c r="R2150" s="22"/>
      <c r="S2150" s="22"/>
      <c r="T2150" s="21"/>
      <c r="U2150" s="21"/>
      <c r="V2150" s="21"/>
      <c r="W2150" s="21"/>
    </row>
    <row r="2151" spans="1:26" s="19" customFormat="1" ht="15" thickBot="1" x14ac:dyDescent="0.25">
      <c r="A2151" s="17"/>
      <c r="B2151" s="35"/>
      <c r="C2151" s="35"/>
      <c r="D2151" s="35"/>
      <c r="E2151" s="35"/>
      <c r="F2151" s="35"/>
      <c r="G2151" s="35"/>
      <c r="H2151" s="35"/>
      <c r="I2151" s="35"/>
      <c r="J2151" s="35"/>
      <c r="K2151" s="35"/>
      <c r="L2151" s="35"/>
      <c r="M2151" s="35"/>
      <c r="N2151" s="35"/>
      <c r="O2151" s="35"/>
      <c r="P2151" s="21"/>
      <c r="Q2151" s="21"/>
      <c r="R2151" s="22"/>
      <c r="S2151" s="22"/>
      <c r="T2151" s="21"/>
      <c r="U2151" s="21"/>
      <c r="V2151" s="21"/>
      <c r="W2151" s="21"/>
      <c r="X2151" s="243"/>
      <c r="Y2151" s="243"/>
      <c r="Z2151" s="243"/>
    </row>
    <row r="2152" spans="1:26" s="19" customFormat="1" ht="12.75" customHeight="1" x14ac:dyDescent="0.25">
      <c r="A2152" s="17"/>
      <c r="B2152" s="35"/>
      <c r="C2152" s="280"/>
      <c r="D2152" s="280"/>
      <c r="E2152" s="280"/>
      <c r="F2152" s="280"/>
      <c r="G2152" s="280"/>
      <c r="H2152" s="280"/>
      <c r="I2152" s="280"/>
      <c r="J2152" s="280"/>
      <c r="K2152" s="280"/>
      <c r="L2152" s="280"/>
      <c r="M2152" s="280"/>
      <c r="N2152" s="280"/>
      <c r="O2152" s="35"/>
      <c r="P2152" s="21"/>
      <c r="Q2152" s="21"/>
      <c r="R2152" s="22"/>
      <c r="S2152" s="22"/>
      <c r="T2152" s="21"/>
      <c r="U2152" s="21"/>
      <c r="V2152" s="21"/>
      <c r="W2152" s="21"/>
      <c r="X2152" s="243"/>
      <c r="Y2152" s="243"/>
      <c r="Z2152" s="243"/>
    </row>
    <row r="2153" spans="1:26" s="19" customFormat="1" hidden="1" x14ac:dyDescent="0.2">
      <c r="A2153" s="17" t="s">
        <v>157</v>
      </c>
      <c r="B2153" s="21" t="s">
        <v>168</v>
      </c>
      <c r="C2153" s="21" t="s">
        <v>168</v>
      </c>
      <c r="D2153" s="21" t="s">
        <v>168</v>
      </c>
      <c r="E2153" s="21" t="s">
        <v>168</v>
      </c>
      <c r="F2153" s="21" t="s">
        <v>168</v>
      </c>
      <c r="G2153" s="21" t="s">
        <v>168</v>
      </c>
      <c r="H2153" s="21" t="s">
        <v>168</v>
      </c>
      <c r="I2153" s="21" t="s">
        <v>168</v>
      </c>
      <c r="J2153" s="21" t="s">
        <v>168</v>
      </c>
      <c r="K2153" s="21" t="s">
        <v>168</v>
      </c>
      <c r="L2153" s="21" t="s">
        <v>168</v>
      </c>
      <c r="M2153" s="21" t="s">
        <v>168</v>
      </c>
      <c r="N2153" s="21" t="s">
        <v>168</v>
      </c>
      <c r="O2153" s="21" t="s">
        <v>168</v>
      </c>
      <c r="P2153" s="21" t="s">
        <v>168</v>
      </c>
      <c r="Q2153" s="21" t="s">
        <v>168</v>
      </c>
      <c r="R2153" s="21" t="s">
        <v>168</v>
      </c>
      <c r="S2153" s="21" t="s">
        <v>168</v>
      </c>
      <c r="T2153" s="21" t="s">
        <v>168</v>
      </c>
      <c r="U2153" s="21" t="s">
        <v>168</v>
      </c>
      <c r="V2153" s="21" t="s">
        <v>168</v>
      </c>
      <c r="W2153" s="21" t="s">
        <v>168</v>
      </c>
      <c r="X2153" s="243"/>
      <c r="Y2153" s="243"/>
      <c r="Z2153" s="243"/>
    </row>
    <row r="2154" spans="1:26" s="19" customFormat="1" hidden="1" x14ac:dyDescent="0.2">
      <c r="A2154" s="17" t="s">
        <v>157</v>
      </c>
      <c r="B2154" s="35"/>
      <c r="C2154" s="35"/>
      <c r="D2154" s="35"/>
      <c r="E2154" s="35"/>
      <c r="F2154" s="35"/>
      <c r="G2154" s="35"/>
      <c r="H2154" s="35"/>
      <c r="I2154" s="35"/>
      <c r="J2154" s="35"/>
      <c r="K2154" s="35"/>
      <c r="L2154" s="35"/>
      <c r="M2154" s="35"/>
      <c r="N2154" s="35"/>
      <c r="O2154" s="35"/>
      <c r="P2154" s="21"/>
      <c r="Q2154" s="21"/>
      <c r="R2154" s="21"/>
      <c r="S2154" s="21"/>
      <c r="T2154" s="21"/>
      <c r="U2154" s="21"/>
      <c r="V2154" s="21"/>
      <c r="W2154" s="21"/>
      <c r="X2154" s="243"/>
      <c r="Y2154" s="243"/>
      <c r="Z2154" s="243"/>
    </row>
    <row r="2155" spans="1:26" ht="15" hidden="1" customHeight="1" x14ac:dyDescent="0.2">
      <c r="A2155" s="17" t="s">
        <v>157</v>
      </c>
    </row>
    <row r="2156" spans="1:26" hidden="1" x14ac:dyDescent="0.2">
      <c r="A2156" s="17" t="s">
        <v>157</v>
      </c>
    </row>
    <row r="2157" spans="1:26" hidden="1" x14ac:dyDescent="0.2">
      <c r="A2157" s="17" t="s">
        <v>157</v>
      </c>
      <c r="C2157" s="311">
        <v>11</v>
      </c>
      <c r="D2157" s="16" t="s">
        <v>320</v>
      </c>
    </row>
    <row r="2158" spans="1:26" hidden="1" x14ac:dyDescent="0.2">
      <c r="A2158" s="17" t="s">
        <v>157</v>
      </c>
    </row>
  </sheetData>
  <sheetProtection sheet="1" objects="1" scenarios="1" formatCells="0" formatColumns="0" formatRows="0"/>
  <mergeCells count="2750">
    <mergeCell ref="B2:D4"/>
    <mergeCell ref="G2:H2"/>
    <mergeCell ref="I2:J2"/>
    <mergeCell ref="K2:L2"/>
    <mergeCell ref="M2:N2"/>
    <mergeCell ref="D28:N28"/>
    <mergeCell ref="F568:N568"/>
    <mergeCell ref="K565:N565"/>
    <mergeCell ref="K729:N729"/>
    <mergeCell ref="K727:N727"/>
    <mergeCell ref="F580:N580"/>
    <mergeCell ref="F653:N653"/>
    <mergeCell ref="F654:N654"/>
    <mergeCell ref="M700:N700"/>
    <mergeCell ref="M690:N690"/>
    <mergeCell ref="E610:L610"/>
    <mergeCell ref="M610:N610"/>
    <mergeCell ref="E611:N611"/>
    <mergeCell ref="M184:N184"/>
    <mergeCell ref="F177:N177"/>
    <mergeCell ref="F180:N180"/>
    <mergeCell ref="C11:N11"/>
    <mergeCell ref="E9:M9"/>
    <mergeCell ref="E35:N35"/>
    <mergeCell ref="E36:N36"/>
    <mergeCell ref="F37:N37"/>
    <mergeCell ref="E15:N15"/>
    <mergeCell ref="E16:N16"/>
    <mergeCell ref="E17:N17"/>
    <mergeCell ref="E18:N18"/>
    <mergeCell ref="E19:N19"/>
    <mergeCell ref="E20:N20"/>
    <mergeCell ref="T3:U3"/>
    <mergeCell ref="V3:W3"/>
    <mergeCell ref="E4:F4"/>
    <mergeCell ref="G4:H4"/>
    <mergeCell ref="I4:J4"/>
    <mergeCell ref="K4:L4"/>
    <mergeCell ref="M4:N4"/>
    <mergeCell ref="P4:Q4"/>
    <mergeCell ref="R4:S4"/>
    <mergeCell ref="T4:U4"/>
    <mergeCell ref="V4:W4"/>
    <mergeCell ref="E3:F3"/>
    <mergeCell ref="G3:H3"/>
    <mergeCell ref="I3:J3"/>
    <mergeCell ref="K3:L3"/>
    <mergeCell ref="M3:N3"/>
    <mergeCell ref="P3:Q3"/>
    <mergeCell ref="R3:S3"/>
    <mergeCell ref="E21:N21"/>
    <mergeCell ref="V5:W5"/>
    <mergeCell ref="D24:N24"/>
    <mergeCell ref="D7:N7"/>
    <mergeCell ref="D10:N10"/>
    <mergeCell ref="D14:N14"/>
    <mergeCell ref="R5:S5"/>
    <mergeCell ref="G5:H5"/>
    <mergeCell ref="E22:N22"/>
    <mergeCell ref="D25:N25"/>
    <mergeCell ref="T5:U5"/>
    <mergeCell ref="I5:J5"/>
    <mergeCell ref="K5:L5"/>
    <mergeCell ref="M5:N5"/>
    <mergeCell ref="P5:Q5"/>
    <mergeCell ref="D30:H30"/>
    <mergeCell ref="I30:N30"/>
    <mergeCell ref="E76:N76"/>
    <mergeCell ref="F77:N77"/>
    <mergeCell ref="F78:N78"/>
    <mergeCell ref="F79:N79"/>
    <mergeCell ref="F81:N81"/>
    <mergeCell ref="F82:N82"/>
    <mergeCell ref="E84:N84"/>
    <mergeCell ref="E85:N85"/>
    <mergeCell ref="F86:N86"/>
    <mergeCell ref="F66:N66"/>
    <mergeCell ref="E31:N31"/>
    <mergeCell ref="E33:N33"/>
    <mergeCell ref="F38:N38"/>
    <mergeCell ref="F39:N39"/>
    <mergeCell ref="F40:N40"/>
    <mergeCell ref="E42:N42"/>
    <mergeCell ref="E43:N43"/>
    <mergeCell ref="E45:J45"/>
    <mergeCell ref="K45:N45"/>
    <mergeCell ref="E47:J47"/>
    <mergeCell ref="K47:N47"/>
    <mergeCell ref="F67:N67"/>
    <mergeCell ref="F68:N68"/>
    <mergeCell ref="F69:N69"/>
    <mergeCell ref="F70:N70"/>
    <mergeCell ref="F71:N71"/>
    <mergeCell ref="F73:J73"/>
    <mergeCell ref="K73:N73"/>
    <mergeCell ref="E75:H75"/>
    <mergeCell ref="K75:N75"/>
    <mergeCell ref="F60:H60"/>
    <mergeCell ref="I60:J60"/>
    <mergeCell ref="K60:L60"/>
    <mergeCell ref="M60:N60"/>
    <mergeCell ref="F62:H62"/>
    <mergeCell ref="I62:N62"/>
    <mergeCell ref="F64:H64"/>
    <mergeCell ref="I64:N64"/>
    <mergeCell ref="F65:N65"/>
    <mergeCell ref="E48:N48"/>
    <mergeCell ref="E51:N51"/>
    <mergeCell ref="E53:N53"/>
    <mergeCell ref="E54:N54"/>
    <mergeCell ref="E55:N55"/>
    <mergeCell ref="F56:N56"/>
    <mergeCell ref="F57:N57"/>
    <mergeCell ref="F58:N58"/>
    <mergeCell ref="I59:J59"/>
    <mergeCell ref="K59:L59"/>
    <mergeCell ref="M59:N59"/>
    <mergeCell ref="K97:L97"/>
    <mergeCell ref="M97:N97"/>
    <mergeCell ref="F99:N99"/>
    <mergeCell ref="F101:N101"/>
    <mergeCell ref="E90:N90"/>
    <mergeCell ref="E91:N91"/>
    <mergeCell ref="E92:N92"/>
    <mergeCell ref="E93:N93"/>
    <mergeCell ref="F94:N94"/>
    <mergeCell ref="F95:N95"/>
    <mergeCell ref="E89:N89"/>
    <mergeCell ref="F111:N111"/>
    <mergeCell ref="F113:N113"/>
    <mergeCell ref="F114:N114"/>
    <mergeCell ref="E117:L117"/>
    <mergeCell ref="M117:N117"/>
    <mergeCell ref="I96:J96"/>
    <mergeCell ref="K96:L96"/>
    <mergeCell ref="M96:N96"/>
    <mergeCell ref="F97:H97"/>
    <mergeCell ref="I97:J97"/>
    <mergeCell ref="E118:N118"/>
    <mergeCell ref="E119:N119"/>
    <mergeCell ref="E120:N120"/>
    <mergeCell ref="F122:N122"/>
    <mergeCell ref="F102:N102"/>
    <mergeCell ref="F103:N103"/>
    <mergeCell ref="F105:J105"/>
    <mergeCell ref="K105:N105"/>
    <mergeCell ref="E107:H107"/>
    <mergeCell ref="K107:N107"/>
    <mergeCell ref="E108:N108"/>
    <mergeCell ref="F109:N109"/>
    <mergeCell ref="F110:N110"/>
    <mergeCell ref="F136:N136"/>
    <mergeCell ref="E137:N137"/>
    <mergeCell ref="F138:N138"/>
    <mergeCell ref="F139:N139"/>
    <mergeCell ref="F140:N140"/>
    <mergeCell ref="F142:J142"/>
    <mergeCell ref="K142:N142"/>
    <mergeCell ref="E144:L144"/>
    <mergeCell ref="M144:N144"/>
    <mergeCell ref="F124:N124"/>
    <mergeCell ref="F125:N125"/>
    <mergeCell ref="F126:N126"/>
    <mergeCell ref="D129:N129"/>
    <mergeCell ref="E131:N131"/>
    <mergeCell ref="E132:N132"/>
    <mergeCell ref="E133:N133"/>
    <mergeCell ref="E134:N134"/>
    <mergeCell ref="F135:N135"/>
    <mergeCell ref="F152:H152"/>
    <mergeCell ref="I152:J152"/>
    <mergeCell ref="K152:L152"/>
    <mergeCell ref="M152:N152"/>
    <mergeCell ref="F153:H153"/>
    <mergeCell ref="I153:J153"/>
    <mergeCell ref="K153:L153"/>
    <mergeCell ref="M153:N153"/>
    <mergeCell ref="F154:H154"/>
    <mergeCell ref="I154:J154"/>
    <mergeCell ref="K154:L154"/>
    <mergeCell ref="M154:N154"/>
    <mergeCell ref="E145:N145"/>
    <mergeCell ref="E146:N146"/>
    <mergeCell ref="E147:N147"/>
    <mergeCell ref="F148:N148"/>
    <mergeCell ref="F149:N149"/>
    <mergeCell ref="I150:J150"/>
    <mergeCell ref="K150:L150"/>
    <mergeCell ref="M150:N150"/>
    <mergeCell ref="F151:H151"/>
    <mergeCell ref="I151:J151"/>
    <mergeCell ref="K151:L151"/>
    <mergeCell ref="M151:N151"/>
    <mergeCell ref="E166:N166"/>
    <mergeCell ref="F167:N167"/>
    <mergeCell ref="F169:J169"/>
    <mergeCell ref="K169:N169"/>
    <mergeCell ref="E172:N172"/>
    <mergeCell ref="E173:N173"/>
    <mergeCell ref="E174:N174"/>
    <mergeCell ref="E175:N175"/>
    <mergeCell ref="F176:N176"/>
    <mergeCell ref="F156:N156"/>
    <mergeCell ref="F158:N158"/>
    <mergeCell ref="F159:N159"/>
    <mergeCell ref="F160:N160"/>
    <mergeCell ref="F162:J162"/>
    <mergeCell ref="K162:N162"/>
    <mergeCell ref="E164:L164"/>
    <mergeCell ref="M164:N164"/>
    <mergeCell ref="E165:N165"/>
    <mergeCell ref="F185:H185"/>
    <mergeCell ref="I185:J185"/>
    <mergeCell ref="K185:L185"/>
    <mergeCell ref="M185:N185"/>
    <mergeCell ref="F187:N187"/>
    <mergeCell ref="F189:N189"/>
    <mergeCell ref="F190:N190"/>
    <mergeCell ref="F191:N191"/>
    <mergeCell ref="F193:J193"/>
    <mergeCell ref="K193:N193"/>
    <mergeCell ref="F179:N179"/>
    <mergeCell ref="F181:N181"/>
    <mergeCell ref="I182:J182"/>
    <mergeCell ref="K182:L182"/>
    <mergeCell ref="M182:N182"/>
    <mergeCell ref="F183:H183"/>
    <mergeCell ref="I183:J183"/>
    <mergeCell ref="K183:L183"/>
    <mergeCell ref="M183:N183"/>
    <mergeCell ref="F184:H184"/>
    <mergeCell ref="I184:J184"/>
    <mergeCell ref="K184:L184"/>
    <mergeCell ref="E206:N206"/>
    <mergeCell ref="E207:N207"/>
    <mergeCell ref="E208:L208"/>
    <mergeCell ref="M208:N208"/>
    <mergeCell ref="J209:N209"/>
    <mergeCell ref="E211:N211"/>
    <mergeCell ref="E212:N212"/>
    <mergeCell ref="F213:N213"/>
    <mergeCell ref="F214:N214"/>
    <mergeCell ref="E195:H195"/>
    <mergeCell ref="K195:N195"/>
    <mergeCell ref="E196:N196"/>
    <mergeCell ref="F197:N197"/>
    <mergeCell ref="F198:N198"/>
    <mergeCell ref="F199:N199"/>
    <mergeCell ref="F201:N201"/>
    <mergeCell ref="F202:N202"/>
    <mergeCell ref="E205:N205"/>
    <mergeCell ref="M220:N220"/>
    <mergeCell ref="F221:H221"/>
    <mergeCell ref="I221:J221"/>
    <mergeCell ref="K221:L221"/>
    <mergeCell ref="M221:N221"/>
    <mergeCell ref="F223:N223"/>
    <mergeCell ref="F225:N225"/>
    <mergeCell ref="F226:N226"/>
    <mergeCell ref="F227:N227"/>
    <mergeCell ref="F215:N215"/>
    <mergeCell ref="I216:J216"/>
    <mergeCell ref="K216:L216"/>
    <mergeCell ref="M216:N216"/>
    <mergeCell ref="F217:H217"/>
    <mergeCell ref="I217:J217"/>
    <mergeCell ref="K217:L217"/>
    <mergeCell ref="M217:N217"/>
    <mergeCell ref="F218:H218"/>
    <mergeCell ref="I218:J218"/>
    <mergeCell ref="K218:L218"/>
    <mergeCell ref="M218:N218"/>
    <mergeCell ref="F219:H219"/>
    <mergeCell ref="I219:J219"/>
    <mergeCell ref="K219:L219"/>
    <mergeCell ref="M219:N219"/>
    <mergeCell ref="F220:H220"/>
    <mergeCell ref="I220:J220"/>
    <mergeCell ref="K220:L220"/>
    <mergeCell ref="F238:N238"/>
    <mergeCell ref="E240:N240"/>
    <mergeCell ref="E241:N241"/>
    <mergeCell ref="F244:N244"/>
    <mergeCell ref="F245:N245"/>
    <mergeCell ref="F246:N246"/>
    <mergeCell ref="F248:J248"/>
    <mergeCell ref="K248:N248"/>
    <mergeCell ref="E250:L250"/>
    <mergeCell ref="M250:N250"/>
    <mergeCell ref="F229:J229"/>
    <mergeCell ref="K229:N229"/>
    <mergeCell ref="E231:H231"/>
    <mergeCell ref="K231:N231"/>
    <mergeCell ref="E232:N232"/>
    <mergeCell ref="F233:N233"/>
    <mergeCell ref="F234:N234"/>
    <mergeCell ref="F235:N235"/>
    <mergeCell ref="F237:N237"/>
    <mergeCell ref="J263:N263"/>
    <mergeCell ref="E265:N265"/>
    <mergeCell ref="E266:N266"/>
    <mergeCell ref="F267:N267"/>
    <mergeCell ref="F268:N268"/>
    <mergeCell ref="F269:N269"/>
    <mergeCell ref="I270:J270"/>
    <mergeCell ref="K270:L270"/>
    <mergeCell ref="M270:N270"/>
    <mergeCell ref="F252:N252"/>
    <mergeCell ref="F254:N254"/>
    <mergeCell ref="F255:N255"/>
    <mergeCell ref="F256:N256"/>
    <mergeCell ref="E259:N259"/>
    <mergeCell ref="E260:N260"/>
    <mergeCell ref="E261:N261"/>
    <mergeCell ref="E262:L262"/>
    <mergeCell ref="M262:N262"/>
    <mergeCell ref="F274:H274"/>
    <mergeCell ref="I274:J274"/>
    <mergeCell ref="K274:L274"/>
    <mergeCell ref="M274:N274"/>
    <mergeCell ref="F275:H275"/>
    <mergeCell ref="I275:J275"/>
    <mergeCell ref="K275:L275"/>
    <mergeCell ref="M275:N275"/>
    <mergeCell ref="F276:H276"/>
    <mergeCell ref="I276:J276"/>
    <mergeCell ref="K276:L276"/>
    <mergeCell ref="M276:N276"/>
    <mergeCell ref="F271:H271"/>
    <mergeCell ref="I271:J271"/>
    <mergeCell ref="K271:L271"/>
    <mergeCell ref="M271:N271"/>
    <mergeCell ref="F272:H272"/>
    <mergeCell ref="I272:J272"/>
    <mergeCell ref="K272:L272"/>
    <mergeCell ref="M272:N272"/>
    <mergeCell ref="F273:H273"/>
    <mergeCell ref="I273:J273"/>
    <mergeCell ref="K273:L273"/>
    <mergeCell ref="M273:N273"/>
    <mergeCell ref="F280:H280"/>
    <mergeCell ref="I280:J280"/>
    <mergeCell ref="K280:L280"/>
    <mergeCell ref="M280:N280"/>
    <mergeCell ref="F281:H281"/>
    <mergeCell ref="I281:J281"/>
    <mergeCell ref="K281:L281"/>
    <mergeCell ref="M281:N281"/>
    <mergeCell ref="F282:H282"/>
    <mergeCell ref="I282:J282"/>
    <mergeCell ref="K282:L282"/>
    <mergeCell ref="M282:N282"/>
    <mergeCell ref="F277:H277"/>
    <mergeCell ref="I277:J277"/>
    <mergeCell ref="K277:L277"/>
    <mergeCell ref="M277:N277"/>
    <mergeCell ref="F278:H278"/>
    <mergeCell ref="I278:J278"/>
    <mergeCell ref="K278:L278"/>
    <mergeCell ref="M278:N278"/>
    <mergeCell ref="F279:H279"/>
    <mergeCell ref="I279:J279"/>
    <mergeCell ref="K279:L279"/>
    <mergeCell ref="M279:N279"/>
    <mergeCell ref="F287:N287"/>
    <mergeCell ref="F288:N288"/>
    <mergeCell ref="F289:N289"/>
    <mergeCell ref="F291:N291"/>
    <mergeCell ref="F292:N292"/>
    <mergeCell ref="F293:N293"/>
    <mergeCell ref="F295:J295"/>
    <mergeCell ref="K295:N295"/>
    <mergeCell ref="E297:H297"/>
    <mergeCell ref="K297:N297"/>
    <mergeCell ref="F283:H283"/>
    <mergeCell ref="I283:J283"/>
    <mergeCell ref="K283:L283"/>
    <mergeCell ref="M283:N283"/>
    <mergeCell ref="F284:H284"/>
    <mergeCell ref="I284:J284"/>
    <mergeCell ref="K284:L284"/>
    <mergeCell ref="M284:N284"/>
    <mergeCell ref="F285:H285"/>
    <mergeCell ref="I285:J285"/>
    <mergeCell ref="K285:L285"/>
    <mergeCell ref="M285:N285"/>
    <mergeCell ref="F776:N776"/>
    <mergeCell ref="E772:H772"/>
    <mergeCell ref="K772:N772"/>
    <mergeCell ref="F773:N773"/>
    <mergeCell ref="F775:N775"/>
    <mergeCell ref="E779:L779"/>
    <mergeCell ref="M779:N779"/>
    <mergeCell ref="F781:N781"/>
    <mergeCell ref="K747:N747"/>
    <mergeCell ref="K749:N749"/>
    <mergeCell ref="E754:N754"/>
    <mergeCell ref="E298:N298"/>
    <mergeCell ref="F299:N299"/>
    <mergeCell ref="F300:N300"/>
    <mergeCell ref="F301:N301"/>
    <mergeCell ref="F303:N303"/>
    <mergeCell ref="F304:N304"/>
    <mergeCell ref="F625:N625"/>
    <mergeCell ref="M640:N640"/>
    <mergeCell ref="F330:H330"/>
    <mergeCell ref="I330:N330"/>
    <mergeCell ref="F331:N331"/>
    <mergeCell ref="F332:N332"/>
    <mergeCell ref="F333:N333"/>
    <mergeCell ref="F334:N334"/>
    <mergeCell ref="F335:N335"/>
    <mergeCell ref="F337:J337"/>
    <mergeCell ref="K337:N337"/>
    <mergeCell ref="E339:H339"/>
    <mergeCell ref="K339:N339"/>
    <mergeCell ref="E322:N322"/>
    <mergeCell ref="E324:N324"/>
    <mergeCell ref="F794:N794"/>
    <mergeCell ref="F795:N795"/>
    <mergeCell ref="F800:N800"/>
    <mergeCell ref="F784:N784"/>
    <mergeCell ref="F783:N783"/>
    <mergeCell ref="F785:N785"/>
    <mergeCell ref="D788:N788"/>
    <mergeCell ref="E790:N790"/>
    <mergeCell ref="E791:N791"/>
    <mergeCell ref="E792:N792"/>
    <mergeCell ref="F793:N793"/>
    <mergeCell ref="F797:J797"/>
    <mergeCell ref="K797:N797"/>
    <mergeCell ref="E799:L799"/>
    <mergeCell ref="M799:N799"/>
    <mergeCell ref="I801:J801"/>
    <mergeCell ref="K801:L801"/>
    <mergeCell ref="M801:N801"/>
    <mergeCell ref="F833:N833"/>
    <mergeCell ref="F834:N834"/>
    <mergeCell ref="F836:J836"/>
    <mergeCell ref="K836:N836"/>
    <mergeCell ref="E838:H838"/>
    <mergeCell ref="F807:N807"/>
    <mergeCell ref="F809:N809"/>
    <mergeCell ref="F810:N810"/>
    <mergeCell ref="F811:N811"/>
    <mergeCell ref="F813:J813"/>
    <mergeCell ref="K813:N813"/>
    <mergeCell ref="E815:L815"/>
    <mergeCell ref="M815:N815"/>
    <mergeCell ref="E816:N816"/>
    <mergeCell ref="F817:N817"/>
    <mergeCell ref="F819:J819"/>
    <mergeCell ref="K819:N819"/>
    <mergeCell ref="F830:N830"/>
    <mergeCell ref="E822:N822"/>
    <mergeCell ref="E823:N823"/>
    <mergeCell ref="E824:N824"/>
    <mergeCell ref="I825:J825"/>
    <mergeCell ref="K825:L825"/>
    <mergeCell ref="M825:N825"/>
    <mergeCell ref="F826:H826"/>
    <mergeCell ref="I826:J826"/>
    <mergeCell ref="K826:L826"/>
    <mergeCell ref="M826:N826"/>
    <mergeCell ref="F827:H827"/>
    <mergeCell ref="F828:H828"/>
    <mergeCell ref="I828:J828"/>
    <mergeCell ref="K828:L828"/>
    <mergeCell ref="M828:N828"/>
    <mergeCell ref="F832:N832"/>
    <mergeCell ref="F858:N858"/>
    <mergeCell ref="F860:N860"/>
    <mergeCell ref="F862:J862"/>
    <mergeCell ref="K862:N862"/>
    <mergeCell ref="E864:H864"/>
    <mergeCell ref="K864:N864"/>
    <mergeCell ref="F866:N866"/>
    <mergeCell ref="F867:N867"/>
    <mergeCell ref="J846:N846"/>
    <mergeCell ref="E848:N848"/>
    <mergeCell ref="I849:J849"/>
    <mergeCell ref="K849:L849"/>
    <mergeCell ref="M849:N849"/>
    <mergeCell ref="F850:H850"/>
    <mergeCell ref="I850:J850"/>
    <mergeCell ref="K850:L850"/>
    <mergeCell ref="M850:N850"/>
    <mergeCell ref="F851:H851"/>
    <mergeCell ref="F840:N840"/>
    <mergeCell ref="F841:N841"/>
    <mergeCell ref="E844:N844"/>
    <mergeCell ref="E845:L845"/>
    <mergeCell ref="M845:N845"/>
    <mergeCell ref="K838:N838"/>
    <mergeCell ref="I851:J851"/>
    <mergeCell ref="K851:L851"/>
    <mergeCell ref="M851:N851"/>
    <mergeCell ref="F852:H852"/>
    <mergeCell ref="I852:J852"/>
    <mergeCell ref="K852:L852"/>
    <mergeCell ref="I893:J893"/>
    <mergeCell ref="K893:L893"/>
    <mergeCell ref="F897:H897"/>
    <mergeCell ref="I897:J897"/>
    <mergeCell ref="K897:L897"/>
    <mergeCell ref="M897:N897"/>
    <mergeCell ref="F873:N873"/>
    <mergeCell ref="F883:N883"/>
    <mergeCell ref="E869:N869"/>
    <mergeCell ref="F871:N871"/>
    <mergeCell ref="F872:N872"/>
    <mergeCell ref="F875:J875"/>
    <mergeCell ref="K875:N875"/>
    <mergeCell ref="E877:L877"/>
    <mergeCell ref="M877:N877"/>
    <mergeCell ref="F879:N879"/>
    <mergeCell ref="F881:N881"/>
    <mergeCell ref="F882:N882"/>
    <mergeCell ref="F896:H896"/>
    <mergeCell ref="I896:J896"/>
    <mergeCell ref="K896:L896"/>
    <mergeCell ref="M896:N896"/>
    <mergeCell ref="F893:H893"/>
    <mergeCell ref="K1008:L1008"/>
    <mergeCell ref="M1008:N1008"/>
    <mergeCell ref="F1009:H1009"/>
    <mergeCell ref="I1009:J1009"/>
    <mergeCell ref="K1009:L1009"/>
    <mergeCell ref="M1009:N1009"/>
    <mergeCell ref="F1010:H1010"/>
    <mergeCell ref="F969:N969"/>
    <mergeCell ref="E959:N959"/>
    <mergeCell ref="E960:N960"/>
    <mergeCell ref="F961:N961"/>
    <mergeCell ref="E964:N964"/>
    <mergeCell ref="E965:N965"/>
    <mergeCell ref="I966:J966"/>
    <mergeCell ref="K966:L966"/>
    <mergeCell ref="M966:N966"/>
    <mergeCell ref="F967:H967"/>
    <mergeCell ref="I967:J967"/>
    <mergeCell ref="K967:L967"/>
    <mergeCell ref="M967:N967"/>
    <mergeCell ref="F971:N971"/>
    <mergeCell ref="I1010:J1010"/>
    <mergeCell ref="K1010:L1010"/>
    <mergeCell ref="M1010:N1010"/>
    <mergeCell ref="F1038:N1038"/>
    <mergeCell ref="F1039:N1039"/>
    <mergeCell ref="F1041:J1041"/>
    <mergeCell ref="K1041:N1041"/>
    <mergeCell ref="E1043:H1043"/>
    <mergeCell ref="K1043:N1043"/>
    <mergeCell ref="F1045:N1045"/>
    <mergeCell ref="E1021:N1021"/>
    <mergeCell ref="F1022:N1022"/>
    <mergeCell ref="F1024:J1024"/>
    <mergeCell ref="K1024:N1024"/>
    <mergeCell ref="F990:N990"/>
    <mergeCell ref="F998:N998"/>
    <mergeCell ref="F999:N999"/>
    <mergeCell ref="F1002:J1002"/>
    <mergeCell ref="K1002:N1002"/>
    <mergeCell ref="E1004:L1004"/>
    <mergeCell ref="M1004:N1004"/>
    <mergeCell ref="F1005:N1005"/>
    <mergeCell ref="I1006:J1006"/>
    <mergeCell ref="K1006:L1006"/>
    <mergeCell ref="M1006:N1006"/>
    <mergeCell ref="F1007:H1007"/>
    <mergeCell ref="I1007:J1007"/>
    <mergeCell ref="K1007:L1007"/>
    <mergeCell ref="M1007:N1007"/>
    <mergeCell ref="F1008:H1008"/>
    <mergeCell ref="I1008:J1008"/>
    <mergeCell ref="E995:N995"/>
    <mergeCell ref="E996:N996"/>
    <mergeCell ref="E997:N997"/>
    <mergeCell ref="F1000:N1000"/>
    <mergeCell ref="F1077:N1077"/>
    <mergeCell ref="F1087:N1087"/>
    <mergeCell ref="E1074:N1074"/>
    <mergeCell ref="F1076:N1076"/>
    <mergeCell ref="F1078:N1078"/>
    <mergeCell ref="F1080:J1080"/>
    <mergeCell ref="K1080:N1080"/>
    <mergeCell ref="E1082:L1082"/>
    <mergeCell ref="M1082:N1082"/>
    <mergeCell ref="F1084:N1084"/>
    <mergeCell ref="F1086:N1086"/>
    <mergeCell ref="F1061:N1061"/>
    <mergeCell ref="F1067:J1067"/>
    <mergeCell ref="K1067:N1067"/>
    <mergeCell ref="E1069:H1069"/>
    <mergeCell ref="K1069:N1069"/>
    <mergeCell ref="F1071:N1071"/>
    <mergeCell ref="F1072:N1072"/>
    <mergeCell ref="F1063:N1063"/>
    <mergeCell ref="F1064:N1064"/>
    <mergeCell ref="F1065:N1065"/>
    <mergeCell ref="F1124:N1124"/>
    <mergeCell ref="D1128:H1128"/>
    <mergeCell ref="I1128:N1128"/>
    <mergeCell ref="E1129:N1129"/>
    <mergeCell ref="E1131:N1131"/>
    <mergeCell ref="E1133:N1133"/>
    <mergeCell ref="E1134:N1134"/>
    <mergeCell ref="E1135:N1135"/>
    <mergeCell ref="F1119:J1119"/>
    <mergeCell ref="K1119:N1119"/>
    <mergeCell ref="E1121:H1121"/>
    <mergeCell ref="K1121:N1121"/>
    <mergeCell ref="F1123:N1123"/>
    <mergeCell ref="F1116:N1116"/>
    <mergeCell ref="F1117:N1117"/>
    <mergeCell ref="M1108:N1108"/>
    <mergeCell ref="F1088:N1088"/>
    <mergeCell ref="M1098:N1098"/>
    <mergeCell ref="E1091:N1091"/>
    <mergeCell ref="E1092:L1092"/>
    <mergeCell ref="M1092:N1092"/>
    <mergeCell ref="J1093:N1093"/>
    <mergeCell ref="E1095:N1095"/>
    <mergeCell ref="I1096:J1096"/>
    <mergeCell ref="K1096:L1096"/>
    <mergeCell ref="M1096:N1096"/>
    <mergeCell ref="F1097:H1097"/>
    <mergeCell ref="I1097:J1097"/>
    <mergeCell ref="K1097:L1097"/>
    <mergeCell ref="M1097:N1097"/>
    <mergeCell ref="F1098:H1098"/>
    <mergeCell ref="I1098:J1098"/>
    <mergeCell ref="F1217:N1217"/>
    <mergeCell ref="F1219:N1219"/>
    <mergeCell ref="F1223:J1223"/>
    <mergeCell ref="K1223:N1223"/>
    <mergeCell ref="E1225:L1225"/>
    <mergeCell ref="M1225:N1225"/>
    <mergeCell ref="K1157:N1157"/>
    <mergeCell ref="K1137:N1137"/>
    <mergeCell ref="E1137:J1137"/>
    <mergeCell ref="E1139:J1139"/>
    <mergeCell ref="K1139:N1139"/>
    <mergeCell ref="E1142:N1142"/>
    <mergeCell ref="E1144:N1144"/>
    <mergeCell ref="I1145:J1145"/>
    <mergeCell ref="K1145:L1145"/>
    <mergeCell ref="M1145:N1145"/>
    <mergeCell ref="F1146:H1146"/>
    <mergeCell ref="I1146:J1146"/>
    <mergeCell ref="K1146:L1146"/>
    <mergeCell ref="M1146:N1146"/>
    <mergeCell ref="F1148:H1148"/>
    <mergeCell ref="I1148:N1148"/>
    <mergeCell ref="F1150:H1150"/>
    <mergeCell ref="I1150:N1150"/>
    <mergeCell ref="F1151:N1151"/>
    <mergeCell ref="F1152:N1152"/>
    <mergeCell ref="F1153:N1153"/>
    <mergeCell ref="F1154:N1154"/>
    <mergeCell ref="F1155:N1155"/>
    <mergeCell ref="F1157:J1157"/>
    <mergeCell ref="F1195:N1195"/>
    <mergeCell ref="F1203:N1203"/>
    <mergeCell ref="F1204:N1204"/>
    <mergeCell ref="F1205:N1205"/>
    <mergeCell ref="F1207:J1207"/>
    <mergeCell ref="K1207:N1207"/>
    <mergeCell ref="E1209:L1209"/>
    <mergeCell ref="M1209:N1209"/>
    <mergeCell ref="I1211:J1211"/>
    <mergeCell ref="K1211:L1211"/>
    <mergeCell ref="M1211:N1211"/>
    <mergeCell ref="F1212:H1212"/>
    <mergeCell ref="I1212:J1212"/>
    <mergeCell ref="K1212:L1212"/>
    <mergeCell ref="M1212:N1212"/>
    <mergeCell ref="F1215:H1215"/>
    <mergeCell ref="I1215:J1215"/>
    <mergeCell ref="K1215:L1215"/>
    <mergeCell ref="M1215:N1215"/>
    <mergeCell ref="F1266:N1266"/>
    <mergeCell ref="E1274:H1274"/>
    <mergeCell ref="K1274:N1274"/>
    <mergeCell ref="F1276:N1276"/>
    <mergeCell ref="F1246:J1246"/>
    <mergeCell ref="K1246:N1246"/>
    <mergeCell ref="F1260:H1260"/>
    <mergeCell ref="I1260:J1260"/>
    <mergeCell ref="K1260:L1260"/>
    <mergeCell ref="M1260:N1260"/>
    <mergeCell ref="F1261:H1261"/>
    <mergeCell ref="I1261:J1261"/>
    <mergeCell ref="K1261:L1261"/>
    <mergeCell ref="M1261:N1261"/>
    <mergeCell ref="F1263:H1263"/>
    <mergeCell ref="I1263:J1263"/>
    <mergeCell ref="K1263:L1263"/>
    <mergeCell ref="M1263:N1263"/>
    <mergeCell ref="F1264:H1264"/>
    <mergeCell ref="I1264:J1264"/>
    <mergeCell ref="K1264:L1264"/>
    <mergeCell ref="M1264:N1264"/>
    <mergeCell ref="F1268:N1268"/>
    <mergeCell ref="F1269:N1269"/>
    <mergeCell ref="F1270:N1270"/>
    <mergeCell ref="F1272:J1272"/>
    <mergeCell ref="K1272:N1272"/>
    <mergeCell ref="F1307:H1307"/>
    <mergeCell ref="I1307:J1307"/>
    <mergeCell ref="K1307:L1307"/>
    <mergeCell ref="M1307:N1307"/>
    <mergeCell ref="F1308:H1308"/>
    <mergeCell ref="I1308:J1308"/>
    <mergeCell ref="K1308:L1308"/>
    <mergeCell ref="M1308:N1308"/>
    <mergeCell ref="F1281:N1281"/>
    <mergeCell ref="F1283:N1283"/>
    <mergeCell ref="F1291:N1291"/>
    <mergeCell ref="F1277:N1277"/>
    <mergeCell ref="E1279:N1279"/>
    <mergeCell ref="F1282:N1282"/>
    <mergeCell ref="F1285:J1285"/>
    <mergeCell ref="K1285:N1285"/>
    <mergeCell ref="E1287:L1287"/>
    <mergeCell ref="M1287:N1287"/>
    <mergeCell ref="F1289:N1289"/>
    <mergeCell ref="K1303:L1303"/>
    <mergeCell ref="M1303:N1303"/>
    <mergeCell ref="F1304:H1304"/>
    <mergeCell ref="I1304:J1304"/>
    <mergeCell ref="K1304:L1304"/>
    <mergeCell ref="M1304:N1304"/>
    <mergeCell ref="F1305:H1305"/>
    <mergeCell ref="I1305:J1305"/>
    <mergeCell ref="K1305:L1305"/>
    <mergeCell ref="M1305:N1305"/>
    <mergeCell ref="F1306:H1306"/>
    <mergeCell ref="I1306:J1306"/>
    <mergeCell ref="K1306:L1306"/>
    <mergeCell ref="F1356:N1356"/>
    <mergeCell ref="F1357:N1357"/>
    <mergeCell ref="F1358:N1358"/>
    <mergeCell ref="F1359:N1359"/>
    <mergeCell ref="F1360:N1360"/>
    <mergeCell ref="F1362:J1362"/>
    <mergeCell ref="K1362:N1362"/>
    <mergeCell ref="E1364:H1364"/>
    <mergeCell ref="K1364:N1364"/>
    <mergeCell ref="F1366:N1366"/>
    <mergeCell ref="F1328:N1328"/>
    <mergeCell ref="F1329:N1329"/>
    <mergeCell ref="D1333:H1333"/>
    <mergeCell ref="I1333:N1333"/>
    <mergeCell ref="E1334:N1334"/>
    <mergeCell ref="E1336:N1336"/>
    <mergeCell ref="E1338:N1338"/>
    <mergeCell ref="E1339:N1339"/>
    <mergeCell ref="E1347:N1347"/>
    <mergeCell ref="I1350:J1350"/>
    <mergeCell ref="K1350:L1350"/>
    <mergeCell ref="M1350:N1350"/>
    <mergeCell ref="F1351:H1351"/>
    <mergeCell ref="I1351:J1351"/>
    <mergeCell ref="K1351:L1351"/>
    <mergeCell ref="M1351:N1351"/>
    <mergeCell ref="F1353:H1353"/>
    <mergeCell ref="I1353:N1353"/>
    <mergeCell ref="F1355:H1355"/>
    <mergeCell ref="I1355:N1355"/>
    <mergeCell ref="E1349:N1349"/>
    <mergeCell ref="M1394:N1394"/>
    <mergeCell ref="F1396:N1396"/>
    <mergeCell ref="F1383:N1383"/>
    <mergeCell ref="F1388:N1388"/>
    <mergeCell ref="F1381:N1381"/>
    <mergeCell ref="F1382:N1382"/>
    <mergeCell ref="F1385:J1385"/>
    <mergeCell ref="K1385:N1385"/>
    <mergeCell ref="E1387:H1387"/>
    <mergeCell ref="K1387:N1387"/>
    <mergeCell ref="F1390:N1390"/>
    <mergeCell ref="F1391:N1391"/>
    <mergeCell ref="E1394:L1394"/>
    <mergeCell ref="F1367:N1367"/>
    <mergeCell ref="E1369:N1369"/>
    <mergeCell ref="E1370:N1370"/>
    <mergeCell ref="F1371:N1371"/>
    <mergeCell ref="E1374:N1374"/>
    <mergeCell ref="E1375:N1375"/>
    <mergeCell ref="I1376:J1376"/>
    <mergeCell ref="K1376:L1376"/>
    <mergeCell ref="M1376:N1376"/>
    <mergeCell ref="F1377:H1377"/>
    <mergeCell ref="I1377:J1377"/>
    <mergeCell ref="K1377:L1377"/>
    <mergeCell ref="M1377:N1377"/>
    <mergeCell ref="F1379:N1379"/>
    <mergeCell ref="F1415:N1415"/>
    <mergeCell ref="F1398:N1398"/>
    <mergeCell ref="F1399:N1399"/>
    <mergeCell ref="F1400:N1400"/>
    <mergeCell ref="D1403:N1403"/>
    <mergeCell ref="E1405:N1405"/>
    <mergeCell ref="E1406:N1406"/>
    <mergeCell ref="E1407:N1407"/>
    <mergeCell ref="F1408:N1408"/>
    <mergeCell ref="F1409:N1409"/>
    <mergeCell ref="F1410:N1410"/>
    <mergeCell ref="F1412:J1412"/>
    <mergeCell ref="K1412:N1412"/>
    <mergeCell ref="E1414:L1414"/>
    <mergeCell ref="M1414:N1414"/>
    <mergeCell ref="I1416:J1416"/>
    <mergeCell ref="K1416:L1416"/>
    <mergeCell ref="M1416:N1416"/>
    <mergeCell ref="I1442:J1442"/>
    <mergeCell ref="K1442:L1442"/>
    <mergeCell ref="M1442:N1442"/>
    <mergeCell ref="F1445:N1445"/>
    <mergeCell ref="F1447:N1447"/>
    <mergeCell ref="F1449:N1449"/>
    <mergeCell ref="F1451:J1451"/>
    <mergeCell ref="K1451:N1451"/>
    <mergeCell ref="E1453:H1453"/>
    <mergeCell ref="K1453:N1453"/>
    <mergeCell ref="F1455:N1455"/>
    <mergeCell ref="F1456:N1456"/>
    <mergeCell ref="F1424:N1424"/>
    <mergeCell ref="F1425:N1425"/>
    <mergeCell ref="F1426:N1426"/>
    <mergeCell ref="F1428:J1428"/>
    <mergeCell ref="K1428:N1428"/>
    <mergeCell ref="E1430:L1430"/>
    <mergeCell ref="M1430:N1430"/>
    <mergeCell ref="E1431:N1431"/>
    <mergeCell ref="F1432:N1432"/>
    <mergeCell ref="F1434:J1434"/>
    <mergeCell ref="K1434:N1434"/>
    <mergeCell ref="E1547:J1547"/>
    <mergeCell ref="K1547:N1547"/>
    <mergeCell ref="F1474:N1474"/>
    <mergeCell ref="F1475:N1475"/>
    <mergeCell ref="F1477:J1477"/>
    <mergeCell ref="K1477:N1477"/>
    <mergeCell ref="E1479:H1479"/>
    <mergeCell ref="K1479:N1479"/>
    <mergeCell ref="E1463:N1463"/>
    <mergeCell ref="I1464:J1464"/>
    <mergeCell ref="K1464:L1464"/>
    <mergeCell ref="M1464:N1464"/>
    <mergeCell ref="F1465:H1465"/>
    <mergeCell ref="I1465:J1465"/>
    <mergeCell ref="K1465:L1465"/>
    <mergeCell ref="M1465:N1465"/>
    <mergeCell ref="F1448:N1448"/>
    <mergeCell ref="E1459:N1459"/>
    <mergeCell ref="E1460:L1460"/>
    <mergeCell ref="M1460:N1460"/>
    <mergeCell ref="J1461:N1461"/>
    <mergeCell ref="F1466:H1466"/>
    <mergeCell ref="I1466:J1466"/>
    <mergeCell ref="K1466:L1466"/>
    <mergeCell ref="M1466:N1466"/>
    <mergeCell ref="F1467:H1467"/>
    <mergeCell ref="I1467:J1467"/>
    <mergeCell ref="K1467:L1467"/>
    <mergeCell ref="M1467:N1467"/>
    <mergeCell ref="F1468:H1468"/>
    <mergeCell ref="I1468:J1468"/>
    <mergeCell ref="K1468:L1468"/>
    <mergeCell ref="E1611:N1611"/>
    <mergeCell ref="E1612:N1612"/>
    <mergeCell ref="K1556:L1556"/>
    <mergeCell ref="F1496:N1496"/>
    <mergeCell ref="M1506:N1506"/>
    <mergeCell ref="F1497:N1497"/>
    <mergeCell ref="F1498:N1498"/>
    <mergeCell ref="E1501:N1501"/>
    <mergeCell ref="E1502:L1502"/>
    <mergeCell ref="M1502:N1502"/>
    <mergeCell ref="J1503:N1503"/>
    <mergeCell ref="E1505:N1505"/>
    <mergeCell ref="I1506:J1506"/>
    <mergeCell ref="K1506:L1506"/>
    <mergeCell ref="F1507:H1507"/>
    <mergeCell ref="I1507:J1507"/>
    <mergeCell ref="K1507:L1507"/>
    <mergeCell ref="M1507:N1507"/>
    <mergeCell ref="F1508:H1508"/>
    <mergeCell ref="F1513:H1513"/>
    <mergeCell ref="I1513:J1513"/>
    <mergeCell ref="K1513:L1513"/>
    <mergeCell ref="M1513:N1513"/>
    <mergeCell ref="F1533:N1533"/>
    <mergeCell ref="F1534:N1534"/>
    <mergeCell ref="D1538:H1538"/>
    <mergeCell ref="I1538:N1538"/>
    <mergeCell ref="E1539:N1539"/>
    <mergeCell ref="E1541:N1541"/>
    <mergeCell ref="E1543:N1543"/>
    <mergeCell ref="E1544:N1544"/>
    <mergeCell ref="E1545:N1545"/>
    <mergeCell ref="F1623:H1623"/>
    <mergeCell ref="I1623:J1623"/>
    <mergeCell ref="E1549:J1549"/>
    <mergeCell ref="K1549:N1549"/>
    <mergeCell ref="E1552:N1552"/>
    <mergeCell ref="E1554:N1554"/>
    <mergeCell ref="I1555:J1555"/>
    <mergeCell ref="K1555:L1555"/>
    <mergeCell ref="M1555:N1555"/>
    <mergeCell ref="M1623:N1623"/>
    <mergeCell ref="F1624:H1624"/>
    <mergeCell ref="I1624:J1624"/>
    <mergeCell ref="K1624:L1624"/>
    <mergeCell ref="M1624:N1624"/>
    <mergeCell ref="F1625:H1625"/>
    <mergeCell ref="I1625:J1625"/>
    <mergeCell ref="K1625:L1625"/>
    <mergeCell ref="F1571:N1571"/>
    <mergeCell ref="F1572:N1572"/>
    <mergeCell ref="E1574:N1574"/>
    <mergeCell ref="E1575:N1575"/>
    <mergeCell ref="F1576:N1576"/>
    <mergeCell ref="E1579:N1579"/>
    <mergeCell ref="E1580:N1580"/>
    <mergeCell ref="I1581:J1581"/>
    <mergeCell ref="K1581:L1581"/>
    <mergeCell ref="M1581:N1581"/>
    <mergeCell ref="F1582:H1582"/>
    <mergeCell ref="I1582:J1582"/>
    <mergeCell ref="K1582:L1582"/>
    <mergeCell ref="M1582:N1582"/>
    <mergeCell ref="E1610:N1610"/>
    <mergeCell ref="F1670:H1670"/>
    <mergeCell ref="I1670:J1670"/>
    <mergeCell ref="M1625:N1625"/>
    <mergeCell ref="M1670:N1670"/>
    <mergeCell ref="F1671:H1671"/>
    <mergeCell ref="I1671:J1671"/>
    <mergeCell ref="K1671:L1671"/>
    <mergeCell ref="M1671:N1671"/>
    <mergeCell ref="F1672:H1672"/>
    <mergeCell ref="I1672:J1672"/>
    <mergeCell ref="K1672:L1672"/>
    <mergeCell ref="E1636:N1636"/>
    <mergeCell ref="F1637:N1637"/>
    <mergeCell ref="K1647:L1647"/>
    <mergeCell ref="M1647:N1647"/>
    <mergeCell ref="F1620:N1620"/>
    <mergeCell ref="F1603:N1603"/>
    <mergeCell ref="F1604:N1604"/>
    <mergeCell ref="F1613:N1613"/>
    <mergeCell ref="F1614:N1614"/>
    <mergeCell ref="F1615:N1615"/>
    <mergeCell ref="F1617:J1617"/>
    <mergeCell ref="K1617:N1617"/>
    <mergeCell ref="E1619:L1619"/>
    <mergeCell ref="M1619:N1619"/>
    <mergeCell ref="I1621:J1621"/>
    <mergeCell ref="K1621:L1621"/>
    <mergeCell ref="M1621:N1621"/>
    <mergeCell ref="F1622:H1622"/>
    <mergeCell ref="I1622:J1622"/>
    <mergeCell ref="K1622:L1622"/>
    <mergeCell ref="M1622:N1622"/>
    <mergeCell ref="I1712:J1712"/>
    <mergeCell ref="K1712:L1712"/>
    <mergeCell ref="K1623:L1623"/>
    <mergeCell ref="F1680:N1680"/>
    <mergeCell ref="F1682:J1682"/>
    <mergeCell ref="K1682:N1682"/>
    <mergeCell ref="E1684:H1684"/>
    <mergeCell ref="K1684:N1684"/>
    <mergeCell ref="F1693:N1693"/>
    <mergeCell ref="F1695:J1695"/>
    <mergeCell ref="K1695:N1695"/>
    <mergeCell ref="F1674:H1674"/>
    <mergeCell ref="I1674:J1674"/>
    <mergeCell ref="K1674:L1674"/>
    <mergeCell ref="M1674:N1674"/>
    <mergeCell ref="F1676:N1676"/>
    <mergeCell ref="F1639:J1639"/>
    <mergeCell ref="K1639:N1639"/>
    <mergeCell ref="E1642:N1642"/>
    <mergeCell ref="E1643:N1643"/>
    <mergeCell ref="E1644:N1644"/>
    <mergeCell ref="I1645:J1645"/>
    <mergeCell ref="K1645:L1645"/>
    <mergeCell ref="M1645:N1645"/>
    <mergeCell ref="F1646:H1646"/>
    <mergeCell ref="I1646:J1646"/>
    <mergeCell ref="K1646:L1646"/>
    <mergeCell ref="M1646:N1646"/>
    <mergeCell ref="F1647:H1647"/>
    <mergeCell ref="I1647:J1647"/>
    <mergeCell ref="K1669:L1669"/>
    <mergeCell ref="M1669:N1669"/>
    <mergeCell ref="E1754:J1754"/>
    <mergeCell ref="K1754:N1754"/>
    <mergeCell ref="K1670:L1670"/>
    <mergeCell ref="I1760:J1760"/>
    <mergeCell ref="K1760:L1760"/>
    <mergeCell ref="M1760:N1760"/>
    <mergeCell ref="F1761:H1761"/>
    <mergeCell ref="I1761:J1761"/>
    <mergeCell ref="K1761:L1761"/>
    <mergeCell ref="M1761:N1761"/>
    <mergeCell ref="F1763:H1763"/>
    <mergeCell ref="F1720:H1720"/>
    <mergeCell ref="I1720:J1720"/>
    <mergeCell ref="K1720:L1720"/>
    <mergeCell ref="F1721:H1721"/>
    <mergeCell ref="M1672:N1672"/>
    <mergeCell ref="F1673:H1673"/>
    <mergeCell ref="I1673:J1673"/>
    <mergeCell ref="K1673:L1673"/>
    <mergeCell ref="M1673:N1673"/>
    <mergeCell ref="F1701:N1701"/>
    <mergeCell ref="F1702:N1702"/>
    <mergeCell ref="F1703:N1703"/>
    <mergeCell ref="E1706:N1706"/>
    <mergeCell ref="E1707:L1707"/>
    <mergeCell ref="M1707:N1707"/>
    <mergeCell ref="J1708:N1708"/>
    <mergeCell ref="E1710:N1710"/>
    <mergeCell ref="I1711:J1711"/>
    <mergeCell ref="K1711:L1711"/>
    <mergeCell ref="M1711:N1711"/>
    <mergeCell ref="F1712:H1712"/>
    <mergeCell ref="F1853:H1853"/>
    <mergeCell ref="I1853:J1853"/>
    <mergeCell ref="M1712:N1712"/>
    <mergeCell ref="F1777:N1777"/>
    <mergeCell ref="E1779:N1779"/>
    <mergeCell ref="E1780:N1780"/>
    <mergeCell ref="E1784:N1784"/>
    <mergeCell ref="E1785:N1785"/>
    <mergeCell ref="I1786:J1786"/>
    <mergeCell ref="K1786:L1786"/>
    <mergeCell ref="M1786:N1786"/>
    <mergeCell ref="F1787:H1787"/>
    <mergeCell ref="I1787:J1787"/>
    <mergeCell ref="K1787:L1787"/>
    <mergeCell ref="M1787:N1787"/>
    <mergeCell ref="F1713:H1713"/>
    <mergeCell ref="I1713:J1713"/>
    <mergeCell ref="F1765:H1765"/>
    <mergeCell ref="I1765:N1765"/>
    <mergeCell ref="F1766:N1766"/>
    <mergeCell ref="F1767:N1767"/>
    <mergeCell ref="F1768:N1768"/>
    <mergeCell ref="F1769:N1769"/>
    <mergeCell ref="F1770:N1770"/>
    <mergeCell ref="F1772:J1772"/>
    <mergeCell ref="K1772:N1772"/>
    <mergeCell ref="E1774:H1774"/>
    <mergeCell ref="K1774:N1774"/>
    <mergeCell ref="E1749:N1749"/>
    <mergeCell ref="E1750:N1750"/>
    <mergeCell ref="E1752:J1752"/>
    <mergeCell ref="K1752:N1752"/>
    <mergeCell ref="M1840:N1840"/>
    <mergeCell ref="F1832:N1832"/>
    <mergeCell ref="F1834:N1834"/>
    <mergeCell ref="F1835:N1835"/>
    <mergeCell ref="F1836:N1836"/>
    <mergeCell ref="F1838:J1838"/>
    <mergeCell ref="K1838:N1838"/>
    <mergeCell ref="E1840:L1840"/>
    <mergeCell ref="E1841:N1841"/>
    <mergeCell ref="F1842:N1842"/>
    <mergeCell ref="I1763:N1763"/>
    <mergeCell ref="F1829:H1829"/>
    <mergeCell ref="I1829:J1829"/>
    <mergeCell ref="K1829:L1829"/>
    <mergeCell ref="M1829:N1829"/>
    <mergeCell ref="F1830:H1830"/>
    <mergeCell ref="I1830:J1830"/>
    <mergeCell ref="K1830:L1830"/>
    <mergeCell ref="M1830:N1830"/>
    <mergeCell ref="F1806:N1806"/>
    <mergeCell ref="F1808:N1808"/>
    <mergeCell ref="E1759:N1759"/>
    <mergeCell ref="K1853:L1853"/>
    <mergeCell ref="M1853:N1853"/>
    <mergeCell ref="F1855:N1855"/>
    <mergeCell ref="F1857:N1857"/>
    <mergeCell ref="F1858:N1858"/>
    <mergeCell ref="F1859:N1859"/>
    <mergeCell ref="F1861:J1861"/>
    <mergeCell ref="K1861:N1861"/>
    <mergeCell ref="K1931:L1931"/>
    <mergeCell ref="M1931:N1931"/>
    <mergeCell ref="I1928:J1928"/>
    <mergeCell ref="K1928:L1928"/>
    <mergeCell ref="M1928:N1928"/>
    <mergeCell ref="F1929:H1929"/>
    <mergeCell ref="I1929:J1929"/>
    <mergeCell ref="K1929:L1929"/>
    <mergeCell ref="M1929:N1929"/>
    <mergeCell ref="F1930:H1930"/>
    <mergeCell ref="I1930:J1930"/>
    <mergeCell ref="K1930:L1930"/>
    <mergeCell ref="M1930:N1930"/>
    <mergeCell ref="F1928:H1928"/>
    <mergeCell ref="F1809:N1809"/>
    <mergeCell ref="F1810:N1810"/>
    <mergeCell ref="D1813:N1813"/>
    <mergeCell ref="E1815:N1815"/>
    <mergeCell ref="E1816:N1816"/>
    <mergeCell ref="E1817:N1817"/>
    <mergeCell ref="F1818:N1818"/>
    <mergeCell ref="F1819:N1819"/>
    <mergeCell ref="F1822:J1822"/>
    <mergeCell ref="F1933:N1933"/>
    <mergeCell ref="M1924:N1924"/>
    <mergeCell ref="F1904:N1904"/>
    <mergeCell ref="F1908:N1908"/>
    <mergeCell ref="F1906:N1906"/>
    <mergeCell ref="F1907:N1907"/>
    <mergeCell ref="E1911:N1911"/>
    <mergeCell ref="E1912:L1912"/>
    <mergeCell ref="M1912:N1912"/>
    <mergeCell ref="J1913:N1913"/>
    <mergeCell ref="E1915:N1915"/>
    <mergeCell ref="I1916:J1916"/>
    <mergeCell ref="K1916:L1916"/>
    <mergeCell ref="M1916:N1916"/>
    <mergeCell ref="F1917:H1917"/>
    <mergeCell ref="I1917:J1917"/>
    <mergeCell ref="K1917:L1917"/>
    <mergeCell ref="M1917:N1917"/>
    <mergeCell ref="F1920:H1920"/>
    <mergeCell ref="I1920:J1920"/>
    <mergeCell ref="K1920:L1920"/>
    <mergeCell ref="M1920:N1920"/>
    <mergeCell ref="F1921:H1921"/>
    <mergeCell ref="I1921:J1921"/>
    <mergeCell ref="K1921:L1921"/>
    <mergeCell ref="M1921:N1921"/>
    <mergeCell ref="F1925:H1925"/>
    <mergeCell ref="I1925:J1925"/>
    <mergeCell ref="K1925:L1925"/>
    <mergeCell ref="M1925:N1925"/>
    <mergeCell ref="F1926:H1926"/>
    <mergeCell ref="I1926:J1926"/>
    <mergeCell ref="F1986:N1986"/>
    <mergeCell ref="E1984:N1984"/>
    <mergeCell ref="E1985:N1985"/>
    <mergeCell ref="E1989:N1989"/>
    <mergeCell ref="E1990:N1990"/>
    <mergeCell ref="I1991:J1991"/>
    <mergeCell ref="K1991:L1991"/>
    <mergeCell ref="M1991:N1991"/>
    <mergeCell ref="E1953:N1953"/>
    <mergeCell ref="E1954:N1954"/>
    <mergeCell ref="E1955:N1955"/>
    <mergeCell ref="E1957:J1957"/>
    <mergeCell ref="K1957:N1957"/>
    <mergeCell ref="E1959:J1959"/>
    <mergeCell ref="K1959:N1959"/>
    <mergeCell ref="E1962:N1962"/>
    <mergeCell ref="E1964:N1964"/>
    <mergeCell ref="I1965:J1965"/>
    <mergeCell ref="K1965:L1965"/>
    <mergeCell ref="M1965:N1965"/>
    <mergeCell ref="F1966:H1966"/>
    <mergeCell ref="I1966:J1966"/>
    <mergeCell ref="E1979:H1979"/>
    <mergeCell ref="K1979:N1979"/>
    <mergeCell ref="F1981:N1981"/>
    <mergeCell ref="F1982:N1982"/>
    <mergeCell ref="F1974:N1974"/>
    <mergeCell ref="F1975:N1975"/>
    <mergeCell ref="F1977:J1977"/>
    <mergeCell ref="K1977:N1977"/>
    <mergeCell ref="F2014:N2014"/>
    <mergeCell ref="F2015:N2015"/>
    <mergeCell ref="D2018:N2018"/>
    <mergeCell ref="E2020:N2020"/>
    <mergeCell ref="E2021:N2021"/>
    <mergeCell ref="E2022:N2022"/>
    <mergeCell ref="F2023:N2023"/>
    <mergeCell ref="F2025:N2025"/>
    <mergeCell ref="F2027:J2027"/>
    <mergeCell ref="K2027:N2027"/>
    <mergeCell ref="E2029:L2029"/>
    <mergeCell ref="M2029:N2029"/>
    <mergeCell ref="F2030:N2030"/>
    <mergeCell ref="I2031:J2031"/>
    <mergeCell ref="K2031:L2031"/>
    <mergeCell ref="M2031:N2031"/>
    <mergeCell ref="F2032:H2032"/>
    <mergeCell ref="I2032:J2032"/>
    <mergeCell ref="K2032:L2032"/>
    <mergeCell ref="M2032:N2032"/>
    <mergeCell ref="F2024:N2024"/>
    <mergeCell ref="J2076:N2076"/>
    <mergeCell ref="M2058:N2058"/>
    <mergeCell ref="F2060:N2060"/>
    <mergeCell ref="F2047:N2047"/>
    <mergeCell ref="F2049:J2049"/>
    <mergeCell ref="K2049:N2049"/>
    <mergeCell ref="E2052:N2052"/>
    <mergeCell ref="E2053:N2053"/>
    <mergeCell ref="E2054:N2054"/>
    <mergeCell ref="I2055:J2055"/>
    <mergeCell ref="K2055:L2055"/>
    <mergeCell ref="M2055:N2055"/>
    <mergeCell ref="F2056:H2056"/>
    <mergeCell ref="I2056:J2056"/>
    <mergeCell ref="K2056:L2056"/>
    <mergeCell ref="M2056:N2056"/>
    <mergeCell ref="F2057:H2057"/>
    <mergeCell ref="F2062:N2062"/>
    <mergeCell ref="F2063:N2063"/>
    <mergeCell ref="F2064:N2064"/>
    <mergeCell ref="F2066:J2066"/>
    <mergeCell ref="K2066:N2066"/>
    <mergeCell ref="E2068:H2068"/>
    <mergeCell ref="K2068:N2068"/>
    <mergeCell ref="F2070:N2070"/>
    <mergeCell ref="E2074:N2074"/>
    <mergeCell ref="E2075:L2075"/>
    <mergeCell ref="M2075:N2075"/>
    <mergeCell ref="F2071:N2071"/>
    <mergeCell ref="E2094:H2094"/>
    <mergeCell ref="K2094:N2094"/>
    <mergeCell ref="F2096:N2096"/>
    <mergeCell ref="E2099:N2099"/>
    <mergeCell ref="F2102:N2102"/>
    <mergeCell ref="F2103:N2103"/>
    <mergeCell ref="F2105:J2105"/>
    <mergeCell ref="E2107:L2107"/>
    <mergeCell ref="M2107:N2107"/>
    <mergeCell ref="F2084:H2084"/>
    <mergeCell ref="I2084:J2084"/>
    <mergeCell ref="K2084:L2084"/>
    <mergeCell ref="M2084:N2084"/>
    <mergeCell ref="F2086:N2086"/>
    <mergeCell ref="F2088:N2088"/>
    <mergeCell ref="F2089:N2089"/>
    <mergeCell ref="F2090:N2090"/>
    <mergeCell ref="F2092:J2092"/>
    <mergeCell ref="K2092:N2092"/>
    <mergeCell ref="F2112:N2112"/>
    <mergeCell ref="F2113:N2113"/>
    <mergeCell ref="F2109:N2109"/>
    <mergeCell ref="F2111:N2111"/>
    <mergeCell ref="E2116:N2116"/>
    <mergeCell ref="E2117:L2117"/>
    <mergeCell ref="M2117:N2117"/>
    <mergeCell ref="J2118:N2118"/>
    <mergeCell ref="E2120:N2120"/>
    <mergeCell ref="I2121:J2121"/>
    <mergeCell ref="K2121:L2121"/>
    <mergeCell ref="M2121:N2121"/>
    <mergeCell ref="F2122:H2122"/>
    <mergeCell ref="I2122:J2122"/>
    <mergeCell ref="K2122:L2122"/>
    <mergeCell ref="M2122:N2122"/>
    <mergeCell ref="F2097:N2097"/>
    <mergeCell ref="F2101:N2101"/>
    <mergeCell ref="K2105:N2105"/>
    <mergeCell ref="F178:N178"/>
    <mergeCell ref="D308:H308"/>
    <mergeCell ref="I308:N308"/>
    <mergeCell ref="E309:N309"/>
    <mergeCell ref="E311:N311"/>
    <mergeCell ref="E313:N313"/>
    <mergeCell ref="E314:N314"/>
    <mergeCell ref="E315:N315"/>
    <mergeCell ref="E317:J317"/>
    <mergeCell ref="K317:N317"/>
    <mergeCell ref="E319:J319"/>
    <mergeCell ref="K319:N319"/>
    <mergeCell ref="E41:N41"/>
    <mergeCell ref="E242:N242"/>
    <mergeCell ref="F2149:N2149"/>
    <mergeCell ref="F2144:J2144"/>
    <mergeCell ref="K2144:N2144"/>
    <mergeCell ref="E2146:H2146"/>
    <mergeCell ref="K2146:N2146"/>
    <mergeCell ref="F2148:N2148"/>
    <mergeCell ref="F2140:N2140"/>
    <mergeCell ref="F2141:N2141"/>
    <mergeCell ref="F2142:N2142"/>
    <mergeCell ref="F2135:H2135"/>
    <mergeCell ref="I2135:J2135"/>
    <mergeCell ref="K2135:L2135"/>
    <mergeCell ref="M2135:N2135"/>
    <mergeCell ref="F2136:H2136"/>
    <mergeCell ref="I2136:J2136"/>
    <mergeCell ref="K2136:L2136"/>
    <mergeCell ref="M2136:N2136"/>
    <mergeCell ref="I2132:J2132"/>
    <mergeCell ref="I325:J325"/>
    <mergeCell ref="K325:L325"/>
    <mergeCell ref="M325:N325"/>
    <mergeCell ref="F326:H326"/>
    <mergeCell ref="I326:J326"/>
    <mergeCell ref="K326:L326"/>
    <mergeCell ref="M326:N326"/>
    <mergeCell ref="F328:H328"/>
    <mergeCell ref="I328:N328"/>
    <mergeCell ref="F354:N354"/>
    <mergeCell ref="F356:N356"/>
    <mergeCell ref="F357:N357"/>
    <mergeCell ref="F358:N358"/>
    <mergeCell ref="F360:J360"/>
    <mergeCell ref="K360:N360"/>
    <mergeCell ref="E362:H362"/>
    <mergeCell ref="K362:N362"/>
    <mergeCell ref="F363:N363"/>
    <mergeCell ref="F365:N365"/>
    <mergeCell ref="F366:N366"/>
    <mergeCell ref="E369:L369"/>
    <mergeCell ref="M369:N369"/>
    <mergeCell ref="F341:N341"/>
    <mergeCell ref="F342:N342"/>
    <mergeCell ref="E344:N344"/>
    <mergeCell ref="E345:N345"/>
    <mergeCell ref="F346:N346"/>
    <mergeCell ref="E349:N349"/>
    <mergeCell ref="E350:N350"/>
    <mergeCell ref="I351:J351"/>
    <mergeCell ref="K351:L351"/>
    <mergeCell ref="M351:N351"/>
    <mergeCell ref="F352:H352"/>
    <mergeCell ref="I352:J352"/>
    <mergeCell ref="K352:L352"/>
    <mergeCell ref="M352:N352"/>
    <mergeCell ref="F387:J387"/>
    <mergeCell ref="K387:N387"/>
    <mergeCell ref="E389:L389"/>
    <mergeCell ref="M389:N389"/>
    <mergeCell ref="F390:N390"/>
    <mergeCell ref="I391:J391"/>
    <mergeCell ref="K391:L391"/>
    <mergeCell ref="M391:N391"/>
    <mergeCell ref="F392:H392"/>
    <mergeCell ref="I392:J392"/>
    <mergeCell ref="K392:L392"/>
    <mergeCell ref="M392:N392"/>
    <mergeCell ref="F393:H393"/>
    <mergeCell ref="I393:J393"/>
    <mergeCell ref="K393:L393"/>
    <mergeCell ref="M393:N393"/>
    <mergeCell ref="F371:N371"/>
    <mergeCell ref="F373:N373"/>
    <mergeCell ref="F374:N374"/>
    <mergeCell ref="F375:N375"/>
    <mergeCell ref="D378:N378"/>
    <mergeCell ref="E380:N380"/>
    <mergeCell ref="E381:N381"/>
    <mergeCell ref="E382:N382"/>
    <mergeCell ref="F383:N383"/>
    <mergeCell ref="F384:N384"/>
    <mergeCell ref="F385:N385"/>
    <mergeCell ref="E406:N406"/>
    <mergeCell ref="F407:N407"/>
    <mergeCell ref="F409:J409"/>
    <mergeCell ref="K409:N409"/>
    <mergeCell ref="E412:N412"/>
    <mergeCell ref="E413:N413"/>
    <mergeCell ref="E414:N414"/>
    <mergeCell ref="I415:J415"/>
    <mergeCell ref="K415:L415"/>
    <mergeCell ref="M415:N415"/>
    <mergeCell ref="F394:H394"/>
    <mergeCell ref="I394:J394"/>
    <mergeCell ref="K394:L394"/>
    <mergeCell ref="M394:N394"/>
    <mergeCell ref="F395:H395"/>
    <mergeCell ref="I395:J395"/>
    <mergeCell ref="K395:L395"/>
    <mergeCell ref="M395:N395"/>
    <mergeCell ref="F397:N397"/>
    <mergeCell ref="F399:N399"/>
    <mergeCell ref="F400:N400"/>
    <mergeCell ref="F401:N401"/>
    <mergeCell ref="F403:J403"/>
    <mergeCell ref="K403:N403"/>
    <mergeCell ref="E405:L405"/>
    <mergeCell ref="M405:N405"/>
    <mergeCell ref="E428:H428"/>
    <mergeCell ref="K428:N428"/>
    <mergeCell ref="F430:N430"/>
    <mergeCell ref="F431:N431"/>
    <mergeCell ref="E434:N434"/>
    <mergeCell ref="E435:L435"/>
    <mergeCell ref="M435:N435"/>
    <mergeCell ref="J436:N436"/>
    <mergeCell ref="E438:N438"/>
    <mergeCell ref="F416:H416"/>
    <mergeCell ref="I416:J416"/>
    <mergeCell ref="K416:L416"/>
    <mergeCell ref="M416:N416"/>
    <mergeCell ref="F417:H417"/>
    <mergeCell ref="I417:J417"/>
    <mergeCell ref="K417:L417"/>
    <mergeCell ref="M417:N417"/>
    <mergeCell ref="F418:H418"/>
    <mergeCell ref="I418:J418"/>
    <mergeCell ref="K418:L418"/>
    <mergeCell ref="M418:N418"/>
    <mergeCell ref="F420:N420"/>
    <mergeCell ref="F422:N422"/>
    <mergeCell ref="F423:N423"/>
    <mergeCell ref="F424:N424"/>
    <mergeCell ref="F426:J426"/>
    <mergeCell ref="K426:N426"/>
    <mergeCell ref="F443:H443"/>
    <mergeCell ref="I443:J443"/>
    <mergeCell ref="K443:L443"/>
    <mergeCell ref="M443:N443"/>
    <mergeCell ref="F444:H444"/>
    <mergeCell ref="I444:J444"/>
    <mergeCell ref="K444:L444"/>
    <mergeCell ref="M444:N444"/>
    <mergeCell ref="F446:N446"/>
    <mergeCell ref="F448:N448"/>
    <mergeCell ref="F449:N449"/>
    <mergeCell ref="F450:N450"/>
    <mergeCell ref="F452:J452"/>
    <mergeCell ref="K452:N452"/>
    <mergeCell ref="E454:H454"/>
    <mergeCell ref="K454:N454"/>
    <mergeCell ref="I439:J439"/>
    <mergeCell ref="K439:L439"/>
    <mergeCell ref="M439:N439"/>
    <mergeCell ref="F440:H440"/>
    <mergeCell ref="I440:J440"/>
    <mergeCell ref="K440:L440"/>
    <mergeCell ref="M440:N440"/>
    <mergeCell ref="F441:H441"/>
    <mergeCell ref="I441:J441"/>
    <mergeCell ref="K441:L441"/>
    <mergeCell ref="M441:N441"/>
    <mergeCell ref="F442:H442"/>
    <mergeCell ref="I442:J442"/>
    <mergeCell ref="K442:L442"/>
    <mergeCell ref="M442:N442"/>
    <mergeCell ref="F472:N472"/>
    <mergeCell ref="F473:N473"/>
    <mergeCell ref="E476:N476"/>
    <mergeCell ref="E477:L477"/>
    <mergeCell ref="M477:N477"/>
    <mergeCell ref="J478:N478"/>
    <mergeCell ref="E480:N480"/>
    <mergeCell ref="I481:J481"/>
    <mergeCell ref="K481:L481"/>
    <mergeCell ref="M481:N481"/>
    <mergeCell ref="F482:H482"/>
    <mergeCell ref="I482:J482"/>
    <mergeCell ref="K482:L482"/>
    <mergeCell ref="M482:N482"/>
    <mergeCell ref="F456:N456"/>
    <mergeCell ref="F457:N457"/>
    <mergeCell ref="E459:N459"/>
    <mergeCell ref="F461:N461"/>
    <mergeCell ref="F462:N462"/>
    <mergeCell ref="F463:N463"/>
    <mergeCell ref="F465:J465"/>
    <mergeCell ref="K465:N465"/>
    <mergeCell ref="E467:L467"/>
    <mergeCell ref="M467:N467"/>
    <mergeCell ref="F469:N469"/>
    <mergeCell ref="F471:N471"/>
    <mergeCell ref="F483:H483"/>
    <mergeCell ref="I483:J483"/>
    <mergeCell ref="K483:L483"/>
    <mergeCell ref="M483:N483"/>
    <mergeCell ref="F484:H484"/>
    <mergeCell ref="I484:J484"/>
    <mergeCell ref="K484:L484"/>
    <mergeCell ref="M484:N484"/>
    <mergeCell ref="F485:H485"/>
    <mergeCell ref="I485:J485"/>
    <mergeCell ref="K485:L485"/>
    <mergeCell ref="M485:N485"/>
    <mergeCell ref="F486:H486"/>
    <mergeCell ref="I486:J486"/>
    <mergeCell ref="K486:L486"/>
    <mergeCell ref="M486:N486"/>
    <mergeCell ref="F487:H487"/>
    <mergeCell ref="I487:J487"/>
    <mergeCell ref="K487:L487"/>
    <mergeCell ref="M487:N487"/>
    <mergeCell ref="F488:H488"/>
    <mergeCell ref="I488:J488"/>
    <mergeCell ref="K488:L488"/>
    <mergeCell ref="M488:N488"/>
    <mergeCell ref="F489:H489"/>
    <mergeCell ref="I489:J489"/>
    <mergeCell ref="K489:L489"/>
    <mergeCell ref="M489:N489"/>
    <mergeCell ref="F490:H490"/>
    <mergeCell ref="I490:J490"/>
    <mergeCell ref="K490:L490"/>
    <mergeCell ref="M490:N490"/>
    <mergeCell ref="F491:H491"/>
    <mergeCell ref="I491:J491"/>
    <mergeCell ref="K491:L491"/>
    <mergeCell ref="M491:N491"/>
    <mergeCell ref="F492:H492"/>
    <mergeCell ref="I492:J492"/>
    <mergeCell ref="K492:L492"/>
    <mergeCell ref="M492:N492"/>
    <mergeCell ref="F493:H493"/>
    <mergeCell ref="I493:J493"/>
    <mergeCell ref="K493:L493"/>
    <mergeCell ref="M493:N493"/>
    <mergeCell ref="F494:H494"/>
    <mergeCell ref="I494:J494"/>
    <mergeCell ref="K494:L494"/>
    <mergeCell ref="M494:N494"/>
    <mergeCell ref="F495:H495"/>
    <mergeCell ref="I495:J495"/>
    <mergeCell ref="K495:L495"/>
    <mergeCell ref="M495:N495"/>
    <mergeCell ref="F496:H496"/>
    <mergeCell ref="I496:J496"/>
    <mergeCell ref="K496:L496"/>
    <mergeCell ref="M496:N496"/>
    <mergeCell ref="F498:N498"/>
    <mergeCell ref="F500:N500"/>
    <mergeCell ref="F501:N501"/>
    <mergeCell ref="F502:N502"/>
    <mergeCell ref="F504:J504"/>
    <mergeCell ref="K504:N504"/>
    <mergeCell ref="E506:H506"/>
    <mergeCell ref="K506:N506"/>
    <mergeCell ref="F508:N508"/>
    <mergeCell ref="F509:N509"/>
    <mergeCell ref="D513:H513"/>
    <mergeCell ref="I513:N513"/>
    <mergeCell ref="E514:N514"/>
    <mergeCell ref="E516:N516"/>
    <mergeCell ref="E518:N518"/>
    <mergeCell ref="E519:N519"/>
    <mergeCell ref="E520:N520"/>
    <mergeCell ref="E522:J522"/>
    <mergeCell ref="K522:N522"/>
    <mergeCell ref="E524:J524"/>
    <mergeCell ref="K524:N524"/>
    <mergeCell ref="E527:N527"/>
    <mergeCell ref="E529:N529"/>
    <mergeCell ref="I530:J530"/>
    <mergeCell ref="K530:L530"/>
    <mergeCell ref="M530:N530"/>
    <mergeCell ref="F531:H531"/>
    <mergeCell ref="I531:J531"/>
    <mergeCell ref="K531:L531"/>
    <mergeCell ref="M531:N531"/>
    <mergeCell ref="F533:H533"/>
    <mergeCell ref="I533:N533"/>
    <mergeCell ref="F535:H535"/>
    <mergeCell ref="I535:N535"/>
    <mergeCell ref="F536:N536"/>
    <mergeCell ref="F537:N537"/>
    <mergeCell ref="F538:N538"/>
    <mergeCell ref="F539:N539"/>
    <mergeCell ref="F540:N540"/>
    <mergeCell ref="F542:J542"/>
    <mergeCell ref="K542:N542"/>
    <mergeCell ref="E544:H544"/>
    <mergeCell ref="K544:N544"/>
    <mergeCell ref="F546:N546"/>
    <mergeCell ref="F547:N547"/>
    <mergeCell ref="E549:N549"/>
    <mergeCell ref="E550:N550"/>
    <mergeCell ref="F551:N551"/>
    <mergeCell ref="E554:N554"/>
    <mergeCell ref="E555:N555"/>
    <mergeCell ref="I556:J556"/>
    <mergeCell ref="K556:L556"/>
    <mergeCell ref="M556:N556"/>
    <mergeCell ref="F557:H557"/>
    <mergeCell ref="I557:J557"/>
    <mergeCell ref="K557:L557"/>
    <mergeCell ref="M557:N557"/>
    <mergeCell ref="F559:N559"/>
    <mergeCell ref="F561:N561"/>
    <mergeCell ref="F562:N562"/>
    <mergeCell ref="F563:N563"/>
    <mergeCell ref="F565:J565"/>
    <mergeCell ref="E567:H567"/>
    <mergeCell ref="K567:N567"/>
    <mergeCell ref="F570:N570"/>
    <mergeCell ref="F571:N571"/>
    <mergeCell ref="E574:L574"/>
    <mergeCell ref="M574:N574"/>
    <mergeCell ref="F576:N576"/>
    <mergeCell ref="F578:N578"/>
    <mergeCell ref="F579:N579"/>
    <mergeCell ref="D583:N583"/>
    <mergeCell ref="E585:N585"/>
    <mergeCell ref="E586:N586"/>
    <mergeCell ref="E587:N587"/>
    <mergeCell ref="F588:N588"/>
    <mergeCell ref="F589:N589"/>
    <mergeCell ref="F590:N590"/>
    <mergeCell ref="F592:J592"/>
    <mergeCell ref="K592:N592"/>
    <mergeCell ref="E594:L594"/>
    <mergeCell ref="M594:N594"/>
    <mergeCell ref="F595:N595"/>
    <mergeCell ref="I596:J596"/>
    <mergeCell ref="K596:L596"/>
    <mergeCell ref="M596:N596"/>
    <mergeCell ref="F597:H597"/>
    <mergeCell ref="I597:J597"/>
    <mergeCell ref="K597:L597"/>
    <mergeCell ref="M597:N597"/>
    <mergeCell ref="F598:H598"/>
    <mergeCell ref="I598:J598"/>
    <mergeCell ref="K598:L598"/>
    <mergeCell ref="M598:N598"/>
    <mergeCell ref="F599:H599"/>
    <mergeCell ref="I599:J599"/>
    <mergeCell ref="K599:L599"/>
    <mergeCell ref="M599:N599"/>
    <mergeCell ref="F600:H600"/>
    <mergeCell ref="I600:J600"/>
    <mergeCell ref="K600:L600"/>
    <mergeCell ref="M600:N600"/>
    <mergeCell ref="F602:N602"/>
    <mergeCell ref="F604:N604"/>
    <mergeCell ref="F605:N605"/>
    <mergeCell ref="F606:N606"/>
    <mergeCell ref="F608:J608"/>
    <mergeCell ref="K608:N608"/>
    <mergeCell ref="F612:N612"/>
    <mergeCell ref="F614:J614"/>
    <mergeCell ref="K614:N614"/>
    <mergeCell ref="E617:N617"/>
    <mergeCell ref="E618:N618"/>
    <mergeCell ref="E619:N619"/>
    <mergeCell ref="I620:J620"/>
    <mergeCell ref="F621:H621"/>
    <mergeCell ref="I621:J621"/>
    <mergeCell ref="K621:L621"/>
    <mergeCell ref="M621:N621"/>
    <mergeCell ref="F622:H622"/>
    <mergeCell ref="I622:J622"/>
    <mergeCell ref="K622:L622"/>
    <mergeCell ref="M622:N622"/>
    <mergeCell ref="F623:H623"/>
    <mergeCell ref="I623:J623"/>
    <mergeCell ref="K623:L623"/>
    <mergeCell ref="M623:N623"/>
    <mergeCell ref="K620:L620"/>
    <mergeCell ref="M620:N620"/>
    <mergeCell ref="F627:N627"/>
    <mergeCell ref="F628:N628"/>
    <mergeCell ref="F629:N629"/>
    <mergeCell ref="F631:J631"/>
    <mergeCell ref="K631:N631"/>
    <mergeCell ref="E633:H633"/>
    <mergeCell ref="K633:N633"/>
    <mergeCell ref="F635:N635"/>
    <mergeCell ref="F636:N636"/>
    <mergeCell ref="E639:N639"/>
    <mergeCell ref="E640:L640"/>
    <mergeCell ref="J641:N641"/>
    <mergeCell ref="E643:N643"/>
    <mergeCell ref="I644:J644"/>
    <mergeCell ref="K644:L644"/>
    <mergeCell ref="M644:N644"/>
    <mergeCell ref="F645:H645"/>
    <mergeCell ref="I645:J645"/>
    <mergeCell ref="K645:L645"/>
    <mergeCell ref="M645:N645"/>
    <mergeCell ref="F646:H646"/>
    <mergeCell ref="I646:J646"/>
    <mergeCell ref="K646:L646"/>
    <mergeCell ref="M646:N646"/>
    <mergeCell ref="F647:H647"/>
    <mergeCell ref="I647:J647"/>
    <mergeCell ref="K647:L647"/>
    <mergeCell ref="M647:N647"/>
    <mergeCell ref="F648:H648"/>
    <mergeCell ref="I648:J648"/>
    <mergeCell ref="K648:L648"/>
    <mergeCell ref="M648:N648"/>
    <mergeCell ref="F649:H649"/>
    <mergeCell ref="I649:J649"/>
    <mergeCell ref="K649:L649"/>
    <mergeCell ref="M649:N649"/>
    <mergeCell ref="F651:N651"/>
    <mergeCell ref="F655:N655"/>
    <mergeCell ref="F657:J657"/>
    <mergeCell ref="K657:N657"/>
    <mergeCell ref="E659:H659"/>
    <mergeCell ref="K659:N659"/>
    <mergeCell ref="F661:N661"/>
    <mergeCell ref="F662:N662"/>
    <mergeCell ref="E664:N664"/>
    <mergeCell ref="F666:N666"/>
    <mergeCell ref="F667:N667"/>
    <mergeCell ref="F668:N668"/>
    <mergeCell ref="F670:J670"/>
    <mergeCell ref="K670:N670"/>
    <mergeCell ref="E672:L672"/>
    <mergeCell ref="M672:N672"/>
    <mergeCell ref="F674:N674"/>
    <mergeCell ref="F676:N676"/>
    <mergeCell ref="F677:N677"/>
    <mergeCell ref="F678:N678"/>
    <mergeCell ref="E681:N681"/>
    <mergeCell ref="E682:L682"/>
    <mergeCell ref="M682:N682"/>
    <mergeCell ref="J683:N683"/>
    <mergeCell ref="E685:N685"/>
    <mergeCell ref="I686:J686"/>
    <mergeCell ref="K686:L686"/>
    <mergeCell ref="M686:N686"/>
    <mergeCell ref="F687:H687"/>
    <mergeCell ref="I687:J687"/>
    <mergeCell ref="K687:L687"/>
    <mergeCell ref="M687:N687"/>
    <mergeCell ref="F688:H688"/>
    <mergeCell ref="I688:J688"/>
    <mergeCell ref="K688:L688"/>
    <mergeCell ref="M688:N688"/>
    <mergeCell ref="F689:H689"/>
    <mergeCell ref="I689:J689"/>
    <mergeCell ref="K689:L689"/>
    <mergeCell ref="M689:N689"/>
    <mergeCell ref="F690:H690"/>
    <mergeCell ref="I690:J690"/>
    <mergeCell ref="K690:L690"/>
    <mergeCell ref="F691:H691"/>
    <mergeCell ref="I691:J691"/>
    <mergeCell ref="K691:L691"/>
    <mergeCell ref="M691:N691"/>
    <mergeCell ref="F692:H692"/>
    <mergeCell ref="I692:J692"/>
    <mergeCell ref="K692:L692"/>
    <mergeCell ref="M692:N692"/>
    <mergeCell ref="F693:H693"/>
    <mergeCell ref="I693:J693"/>
    <mergeCell ref="K693:L693"/>
    <mergeCell ref="M693:N693"/>
    <mergeCell ref="F694:H694"/>
    <mergeCell ref="I694:J694"/>
    <mergeCell ref="K694:L694"/>
    <mergeCell ref="M694:N694"/>
    <mergeCell ref="F695:H695"/>
    <mergeCell ref="I695:J695"/>
    <mergeCell ref="K695:L695"/>
    <mergeCell ref="M695:N695"/>
    <mergeCell ref="F696:H696"/>
    <mergeCell ref="I696:J696"/>
    <mergeCell ref="K696:L696"/>
    <mergeCell ref="M696:N696"/>
    <mergeCell ref="F697:H697"/>
    <mergeCell ref="I697:J697"/>
    <mergeCell ref="K697:L697"/>
    <mergeCell ref="M697:N697"/>
    <mergeCell ref="F698:H698"/>
    <mergeCell ref="I698:J698"/>
    <mergeCell ref="K698:L698"/>
    <mergeCell ref="M698:N698"/>
    <mergeCell ref="F699:H699"/>
    <mergeCell ref="I699:J699"/>
    <mergeCell ref="K699:L699"/>
    <mergeCell ref="M699:N699"/>
    <mergeCell ref="F700:H700"/>
    <mergeCell ref="I700:J700"/>
    <mergeCell ref="K700:L700"/>
    <mergeCell ref="F701:H701"/>
    <mergeCell ref="I701:J701"/>
    <mergeCell ref="K701:L701"/>
    <mergeCell ref="M701:N701"/>
    <mergeCell ref="F703:N703"/>
    <mergeCell ref="F705:N705"/>
    <mergeCell ref="F706:N706"/>
    <mergeCell ref="F707:N707"/>
    <mergeCell ref="F709:J709"/>
    <mergeCell ref="K709:N709"/>
    <mergeCell ref="E711:H711"/>
    <mergeCell ref="K711:N711"/>
    <mergeCell ref="F713:N713"/>
    <mergeCell ref="F714:N714"/>
    <mergeCell ref="D718:H718"/>
    <mergeCell ref="I718:N718"/>
    <mergeCell ref="E719:N719"/>
    <mergeCell ref="E721:N721"/>
    <mergeCell ref="E723:N723"/>
    <mergeCell ref="E724:N724"/>
    <mergeCell ref="E725:N725"/>
    <mergeCell ref="E727:J727"/>
    <mergeCell ref="E729:J729"/>
    <mergeCell ref="E732:N732"/>
    <mergeCell ref="E734:N734"/>
    <mergeCell ref="I735:J735"/>
    <mergeCell ref="K735:L735"/>
    <mergeCell ref="M735:N735"/>
    <mergeCell ref="F736:H736"/>
    <mergeCell ref="I736:J736"/>
    <mergeCell ref="K736:L736"/>
    <mergeCell ref="M736:N736"/>
    <mergeCell ref="F738:H738"/>
    <mergeCell ref="I738:N738"/>
    <mergeCell ref="F740:H740"/>
    <mergeCell ref="I740:N740"/>
    <mergeCell ref="F741:N741"/>
    <mergeCell ref="F742:N742"/>
    <mergeCell ref="F743:N743"/>
    <mergeCell ref="F744:N744"/>
    <mergeCell ref="F745:N745"/>
    <mergeCell ref="F747:J747"/>
    <mergeCell ref="E749:H749"/>
    <mergeCell ref="F751:N751"/>
    <mergeCell ref="F752:N752"/>
    <mergeCell ref="E755:N755"/>
    <mergeCell ref="F756:N756"/>
    <mergeCell ref="E759:N759"/>
    <mergeCell ref="E760:N760"/>
    <mergeCell ref="I761:J761"/>
    <mergeCell ref="K761:L761"/>
    <mergeCell ref="M761:N761"/>
    <mergeCell ref="F762:H762"/>
    <mergeCell ref="I762:J762"/>
    <mergeCell ref="K762:L762"/>
    <mergeCell ref="M762:N762"/>
    <mergeCell ref="F764:N764"/>
    <mergeCell ref="F766:N766"/>
    <mergeCell ref="F767:N767"/>
    <mergeCell ref="F768:N768"/>
    <mergeCell ref="F770:J770"/>
    <mergeCell ref="K770:N770"/>
    <mergeCell ref="K802:L802"/>
    <mergeCell ref="M802:N802"/>
    <mergeCell ref="F803:H803"/>
    <mergeCell ref="I803:J803"/>
    <mergeCell ref="K803:L803"/>
    <mergeCell ref="M803:N803"/>
    <mergeCell ref="F804:H804"/>
    <mergeCell ref="I804:J804"/>
    <mergeCell ref="K804:L804"/>
    <mergeCell ref="M804:N804"/>
    <mergeCell ref="F805:H805"/>
    <mergeCell ref="I805:J805"/>
    <mergeCell ref="K805:L805"/>
    <mergeCell ref="M805:N805"/>
    <mergeCell ref="I827:J827"/>
    <mergeCell ref="K827:L827"/>
    <mergeCell ref="M827:N827"/>
    <mergeCell ref="F802:H802"/>
    <mergeCell ref="I802:J802"/>
    <mergeCell ref="M852:N852"/>
    <mergeCell ref="F853:H853"/>
    <mergeCell ref="I853:J853"/>
    <mergeCell ref="K853:L853"/>
    <mergeCell ref="M853:N853"/>
    <mergeCell ref="F854:H854"/>
    <mergeCell ref="I854:J854"/>
    <mergeCell ref="K854:L854"/>
    <mergeCell ref="M854:N854"/>
    <mergeCell ref="F856:N856"/>
    <mergeCell ref="F859:N859"/>
    <mergeCell ref="M893:N893"/>
    <mergeCell ref="F894:H894"/>
    <mergeCell ref="I894:J894"/>
    <mergeCell ref="K894:L894"/>
    <mergeCell ref="F895:H895"/>
    <mergeCell ref="I895:J895"/>
    <mergeCell ref="K895:L895"/>
    <mergeCell ref="M895:N895"/>
    <mergeCell ref="E886:N886"/>
    <mergeCell ref="M894:N894"/>
    <mergeCell ref="E887:L887"/>
    <mergeCell ref="M887:N887"/>
    <mergeCell ref="J888:N888"/>
    <mergeCell ref="E890:N890"/>
    <mergeCell ref="I891:J891"/>
    <mergeCell ref="K891:L891"/>
    <mergeCell ref="M891:N891"/>
    <mergeCell ref="F892:H892"/>
    <mergeCell ref="I892:J892"/>
    <mergeCell ref="K892:L892"/>
    <mergeCell ref="M892:N892"/>
    <mergeCell ref="F898:H898"/>
    <mergeCell ref="I898:J898"/>
    <mergeCell ref="K898:L898"/>
    <mergeCell ref="M898:N898"/>
    <mergeCell ref="F899:H899"/>
    <mergeCell ref="I899:J899"/>
    <mergeCell ref="K899:L899"/>
    <mergeCell ref="M899:N899"/>
    <mergeCell ref="F900:H900"/>
    <mergeCell ref="I900:J900"/>
    <mergeCell ref="K900:L900"/>
    <mergeCell ref="M900:N900"/>
    <mergeCell ref="F901:H901"/>
    <mergeCell ref="I901:J901"/>
    <mergeCell ref="K901:L901"/>
    <mergeCell ref="M901:N901"/>
    <mergeCell ref="F902:H902"/>
    <mergeCell ref="I902:J902"/>
    <mergeCell ref="K902:L902"/>
    <mergeCell ref="M902:N902"/>
    <mergeCell ref="F903:H903"/>
    <mergeCell ref="I903:J903"/>
    <mergeCell ref="K903:L903"/>
    <mergeCell ref="M903:N903"/>
    <mergeCell ref="F904:H904"/>
    <mergeCell ref="I904:J904"/>
    <mergeCell ref="K904:L904"/>
    <mergeCell ref="F905:H905"/>
    <mergeCell ref="I905:J905"/>
    <mergeCell ref="K905:L905"/>
    <mergeCell ref="M905:N905"/>
    <mergeCell ref="F906:H906"/>
    <mergeCell ref="I906:J906"/>
    <mergeCell ref="K906:L906"/>
    <mergeCell ref="M906:N906"/>
    <mergeCell ref="F908:N908"/>
    <mergeCell ref="F910:N910"/>
    <mergeCell ref="M904:N904"/>
    <mergeCell ref="F911:N911"/>
    <mergeCell ref="F912:N912"/>
    <mergeCell ref="F914:J914"/>
    <mergeCell ref="K914:N914"/>
    <mergeCell ref="E932:J932"/>
    <mergeCell ref="K932:N932"/>
    <mergeCell ref="E934:J934"/>
    <mergeCell ref="K934:N934"/>
    <mergeCell ref="E937:N937"/>
    <mergeCell ref="E939:N939"/>
    <mergeCell ref="I940:J940"/>
    <mergeCell ref="K940:L940"/>
    <mergeCell ref="M940:N940"/>
    <mergeCell ref="F941:H941"/>
    <mergeCell ref="I941:J941"/>
    <mergeCell ref="K941:L941"/>
    <mergeCell ref="M941:N941"/>
    <mergeCell ref="D923:H923"/>
    <mergeCell ref="I923:N923"/>
    <mergeCell ref="E924:N924"/>
    <mergeCell ref="E926:N926"/>
    <mergeCell ref="E928:N928"/>
    <mergeCell ref="E929:N929"/>
    <mergeCell ref="E930:N930"/>
    <mergeCell ref="E916:H916"/>
    <mergeCell ref="K916:N916"/>
    <mergeCell ref="F918:N918"/>
    <mergeCell ref="F919:N919"/>
    <mergeCell ref="F943:H943"/>
    <mergeCell ref="I943:N943"/>
    <mergeCell ref="F945:H945"/>
    <mergeCell ref="I945:N945"/>
    <mergeCell ref="F972:N972"/>
    <mergeCell ref="F973:N973"/>
    <mergeCell ref="F975:J975"/>
    <mergeCell ref="K975:N975"/>
    <mergeCell ref="E977:H977"/>
    <mergeCell ref="K977:N977"/>
    <mergeCell ref="F978:N978"/>
    <mergeCell ref="F981:N981"/>
    <mergeCell ref="E984:L984"/>
    <mergeCell ref="M984:N984"/>
    <mergeCell ref="F986:N986"/>
    <mergeCell ref="F989:N989"/>
    <mergeCell ref="D993:N993"/>
    <mergeCell ref="F988:N988"/>
    <mergeCell ref="F980:N980"/>
    <mergeCell ref="F946:N946"/>
    <mergeCell ref="F947:N947"/>
    <mergeCell ref="F948:N948"/>
    <mergeCell ref="F949:N949"/>
    <mergeCell ref="F950:N950"/>
    <mergeCell ref="F952:J952"/>
    <mergeCell ref="K952:N952"/>
    <mergeCell ref="E954:H954"/>
    <mergeCell ref="K954:N954"/>
    <mergeCell ref="F956:N956"/>
    <mergeCell ref="F957:N957"/>
    <mergeCell ref="F1012:N1012"/>
    <mergeCell ref="F1014:N1014"/>
    <mergeCell ref="F1015:N1015"/>
    <mergeCell ref="F1018:J1018"/>
    <mergeCell ref="K1018:N1018"/>
    <mergeCell ref="E1020:L1020"/>
    <mergeCell ref="M1020:N1020"/>
    <mergeCell ref="F1016:N1016"/>
    <mergeCell ref="F1033:H1033"/>
    <mergeCell ref="I1033:J1033"/>
    <mergeCell ref="K1033:L1033"/>
    <mergeCell ref="M1033:N1033"/>
    <mergeCell ref="F1035:N1035"/>
    <mergeCell ref="F1037:N1037"/>
    <mergeCell ref="E1027:N1027"/>
    <mergeCell ref="E1028:N1028"/>
    <mergeCell ref="E1029:N1029"/>
    <mergeCell ref="I1030:J1030"/>
    <mergeCell ref="K1030:L1030"/>
    <mergeCell ref="M1030:N1030"/>
    <mergeCell ref="F1031:H1031"/>
    <mergeCell ref="I1031:J1031"/>
    <mergeCell ref="K1031:L1031"/>
    <mergeCell ref="M1031:N1031"/>
    <mergeCell ref="F1032:H1032"/>
    <mergeCell ref="I1032:J1032"/>
    <mergeCell ref="K1032:L1032"/>
    <mergeCell ref="M1032:N1032"/>
    <mergeCell ref="F1046:N1046"/>
    <mergeCell ref="E1049:N1049"/>
    <mergeCell ref="E1050:L1050"/>
    <mergeCell ref="M1050:N1050"/>
    <mergeCell ref="K1056:L1056"/>
    <mergeCell ref="M1056:N1056"/>
    <mergeCell ref="F1057:H1057"/>
    <mergeCell ref="I1057:J1057"/>
    <mergeCell ref="K1057:L1057"/>
    <mergeCell ref="M1057:N1057"/>
    <mergeCell ref="F1058:H1058"/>
    <mergeCell ref="I1058:J1058"/>
    <mergeCell ref="K1058:L1058"/>
    <mergeCell ref="M1058:N1058"/>
    <mergeCell ref="F1059:H1059"/>
    <mergeCell ref="I1059:J1059"/>
    <mergeCell ref="K1059:L1059"/>
    <mergeCell ref="M1059:N1059"/>
    <mergeCell ref="J1051:N1051"/>
    <mergeCell ref="E1053:N1053"/>
    <mergeCell ref="I1054:J1054"/>
    <mergeCell ref="K1054:L1054"/>
    <mergeCell ref="M1054:N1054"/>
    <mergeCell ref="F1055:H1055"/>
    <mergeCell ref="I1055:J1055"/>
    <mergeCell ref="K1055:L1055"/>
    <mergeCell ref="M1055:N1055"/>
    <mergeCell ref="F1056:H1056"/>
    <mergeCell ref="I1056:J1056"/>
    <mergeCell ref="K1098:L1098"/>
    <mergeCell ref="F1099:H1099"/>
    <mergeCell ref="I1099:J1099"/>
    <mergeCell ref="K1099:L1099"/>
    <mergeCell ref="M1099:N1099"/>
    <mergeCell ref="F1100:H1100"/>
    <mergeCell ref="I1100:J1100"/>
    <mergeCell ref="K1100:L1100"/>
    <mergeCell ref="M1100:N1100"/>
    <mergeCell ref="F1101:H1101"/>
    <mergeCell ref="I1101:J1101"/>
    <mergeCell ref="K1101:L1101"/>
    <mergeCell ref="M1101:N1101"/>
    <mergeCell ref="F1102:H1102"/>
    <mergeCell ref="I1102:J1102"/>
    <mergeCell ref="K1102:L1102"/>
    <mergeCell ref="M1102:N1102"/>
    <mergeCell ref="F1103:H1103"/>
    <mergeCell ref="I1103:J1103"/>
    <mergeCell ref="K1103:L1103"/>
    <mergeCell ref="M1103:N1103"/>
    <mergeCell ref="F1104:H1104"/>
    <mergeCell ref="I1104:J1104"/>
    <mergeCell ref="K1104:L1104"/>
    <mergeCell ref="M1104:N1104"/>
    <mergeCell ref="F1105:H1105"/>
    <mergeCell ref="I1105:J1105"/>
    <mergeCell ref="K1105:L1105"/>
    <mergeCell ref="M1105:N1105"/>
    <mergeCell ref="F1106:H1106"/>
    <mergeCell ref="I1106:J1106"/>
    <mergeCell ref="K1106:L1106"/>
    <mergeCell ref="M1106:N1106"/>
    <mergeCell ref="F1107:H1107"/>
    <mergeCell ref="I1107:J1107"/>
    <mergeCell ref="K1107:L1107"/>
    <mergeCell ref="M1107:N1107"/>
    <mergeCell ref="F1108:H1108"/>
    <mergeCell ref="I1108:J1108"/>
    <mergeCell ref="K1108:L1108"/>
    <mergeCell ref="F1109:H1109"/>
    <mergeCell ref="I1109:J1109"/>
    <mergeCell ref="K1109:L1109"/>
    <mergeCell ref="M1109:N1109"/>
    <mergeCell ref="F1110:H1110"/>
    <mergeCell ref="I1110:J1110"/>
    <mergeCell ref="K1110:L1110"/>
    <mergeCell ref="M1110:N1110"/>
    <mergeCell ref="F1111:H1111"/>
    <mergeCell ref="I1111:J1111"/>
    <mergeCell ref="K1111:L1111"/>
    <mergeCell ref="M1111:N1111"/>
    <mergeCell ref="F1113:N1113"/>
    <mergeCell ref="F1115:N1115"/>
    <mergeCell ref="E1159:H1159"/>
    <mergeCell ref="K1159:N1159"/>
    <mergeCell ref="F1161:N1161"/>
    <mergeCell ref="F1162:N1162"/>
    <mergeCell ref="E1164:N1164"/>
    <mergeCell ref="E1165:N1165"/>
    <mergeCell ref="F1166:N1166"/>
    <mergeCell ref="E1169:N1169"/>
    <mergeCell ref="E1170:N1170"/>
    <mergeCell ref="F1176:N1176"/>
    <mergeCell ref="F1177:N1177"/>
    <mergeCell ref="F1178:N1178"/>
    <mergeCell ref="F1180:J1180"/>
    <mergeCell ref="K1180:N1180"/>
    <mergeCell ref="E1182:H1182"/>
    <mergeCell ref="K1182:N1182"/>
    <mergeCell ref="F1183:N1183"/>
    <mergeCell ref="I1171:J1171"/>
    <mergeCell ref="K1171:L1171"/>
    <mergeCell ref="M1171:N1171"/>
    <mergeCell ref="F1172:H1172"/>
    <mergeCell ref="I1172:J1172"/>
    <mergeCell ref="K1172:L1172"/>
    <mergeCell ref="M1172:N1172"/>
    <mergeCell ref="F1174:N1174"/>
    <mergeCell ref="I1236:J1236"/>
    <mergeCell ref="K1236:L1236"/>
    <mergeCell ref="M1236:N1236"/>
    <mergeCell ref="F1237:H1237"/>
    <mergeCell ref="I1237:J1237"/>
    <mergeCell ref="K1237:L1237"/>
    <mergeCell ref="M1237:N1237"/>
    <mergeCell ref="F1185:N1185"/>
    <mergeCell ref="F1186:N1186"/>
    <mergeCell ref="E1189:L1189"/>
    <mergeCell ref="F1191:N1191"/>
    <mergeCell ref="F1193:N1193"/>
    <mergeCell ref="D1198:N1198"/>
    <mergeCell ref="E1200:N1200"/>
    <mergeCell ref="E1201:N1201"/>
    <mergeCell ref="E1202:N1202"/>
    <mergeCell ref="M1189:N1189"/>
    <mergeCell ref="I1213:J1213"/>
    <mergeCell ref="K1213:L1213"/>
    <mergeCell ref="M1213:N1213"/>
    <mergeCell ref="F1214:H1214"/>
    <mergeCell ref="I1214:J1214"/>
    <mergeCell ref="K1214:L1214"/>
    <mergeCell ref="M1214:N1214"/>
    <mergeCell ref="F1213:H1213"/>
    <mergeCell ref="F1221:N1221"/>
    <mergeCell ref="E1226:N1226"/>
    <mergeCell ref="F1227:N1227"/>
    <mergeCell ref="F1229:J1229"/>
    <mergeCell ref="K1229:N1229"/>
    <mergeCell ref="F1210:N1210"/>
    <mergeCell ref="F1194:N1194"/>
    <mergeCell ref="F1220:N1220"/>
    <mergeCell ref="F1243:N1243"/>
    <mergeCell ref="E1248:H1248"/>
    <mergeCell ref="K1248:N1248"/>
    <mergeCell ref="F1250:N1250"/>
    <mergeCell ref="F1251:N1251"/>
    <mergeCell ref="E1254:N1254"/>
    <mergeCell ref="E1255:L1255"/>
    <mergeCell ref="M1255:N1255"/>
    <mergeCell ref="J1256:N1256"/>
    <mergeCell ref="E1258:N1258"/>
    <mergeCell ref="I1259:J1259"/>
    <mergeCell ref="K1259:L1259"/>
    <mergeCell ref="M1259:N1259"/>
    <mergeCell ref="F1244:N1244"/>
    <mergeCell ref="F1262:H1262"/>
    <mergeCell ref="I1262:J1262"/>
    <mergeCell ref="K1262:L1262"/>
    <mergeCell ref="M1262:N1262"/>
    <mergeCell ref="F1238:H1238"/>
    <mergeCell ref="I1238:J1238"/>
    <mergeCell ref="K1238:L1238"/>
    <mergeCell ref="M1238:N1238"/>
    <mergeCell ref="F1240:N1240"/>
    <mergeCell ref="F1242:N1242"/>
    <mergeCell ref="E1232:N1232"/>
    <mergeCell ref="E1233:N1233"/>
    <mergeCell ref="E1234:N1234"/>
    <mergeCell ref="I1235:J1235"/>
    <mergeCell ref="K1235:L1235"/>
    <mergeCell ref="M1235:N1235"/>
    <mergeCell ref="F1236:H1236"/>
    <mergeCell ref="M1306:N1306"/>
    <mergeCell ref="F1292:N1292"/>
    <mergeCell ref="M1302:N1302"/>
    <mergeCell ref="F1293:N1293"/>
    <mergeCell ref="E1296:N1296"/>
    <mergeCell ref="E1297:L1297"/>
    <mergeCell ref="M1297:N1297"/>
    <mergeCell ref="J1298:N1298"/>
    <mergeCell ref="E1300:N1300"/>
    <mergeCell ref="I1301:J1301"/>
    <mergeCell ref="K1301:L1301"/>
    <mergeCell ref="M1301:N1301"/>
    <mergeCell ref="F1302:H1302"/>
    <mergeCell ref="I1302:J1302"/>
    <mergeCell ref="K1302:L1302"/>
    <mergeCell ref="F1303:H1303"/>
    <mergeCell ref="I1303:J1303"/>
    <mergeCell ref="F1309:H1309"/>
    <mergeCell ref="I1309:J1309"/>
    <mergeCell ref="K1309:L1309"/>
    <mergeCell ref="M1309:N1309"/>
    <mergeCell ref="F1310:H1310"/>
    <mergeCell ref="I1310:J1310"/>
    <mergeCell ref="K1310:L1310"/>
    <mergeCell ref="M1310:N1310"/>
    <mergeCell ref="F1311:H1311"/>
    <mergeCell ref="I1311:J1311"/>
    <mergeCell ref="K1311:L1311"/>
    <mergeCell ref="M1311:N1311"/>
    <mergeCell ref="F1312:H1312"/>
    <mergeCell ref="I1312:J1312"/>
    <mergeCell ref="K1312:L1312"/>
    <mergeCell ref="F1313:H1313"/>
    <mergeCell ref="I1313:J1313"/>
    <mergeCell ref="K1313:L1313"/>
    <mergeCell ref="M1313:N1313"/>
    <mergeCell ref="M1312:N1312"/>
    <mergeCell ref="F1314:H1314"/>
    <mergeCell ref="I1314:J1314"/>
    <mergeCell ref="K1314:L1314"/>
    <mergeCell ref="M1314:N1314"/>
    <mergeCell ref="F1315:H1315"/>
    <mergeCell ref="I1315:J1315"/>
    <mergeCell ref="K1315:L1315"/>
    <mergeCell ref="M1315:N1315"/>
    <mergeCell ref="F1316:H1316"/>
    <mergeCell ref="F1318:N1318"/>
    <mergeCell ref="F1320:N1320"/>
    <mergeCell ref="F1321:N1321"/>
    <mergeCell ref="F1322:N1322"/>
    <mergeCell ref="E1340:N1340"/>
    <mergeCell ref="E1342:J1342"/>
    <mergeCell ref="K1342:N1342"/>
    <mergeCell ref="E1344:J1344"/>
    <mergeCell ref="K1344:N1344"/>
    <mergeCell ref="F1324:J1324"/>
    <mergeCell ref="K1324:N1324"/>
    <mergeCell ref="E1326:H1326"/>
    <mergeCell ref="K1326:N1326"/>
    <mergeCell ref="I1316:J1316"/>
    <mergeCell ref="K1316:L1316"/>
    <mergeCell ref="M1316:N1316"/>
    <mergeCell ref="M1417:N1417"/>
    <mergeCell ref="F1418:H1418"/>
    <mergeCell ref="I1418:J1418"/>
    <mergeCell ref="K1418:L1418"/>
    <mergeCell ref="M1418:N1418"/>
    <mergeCell ref="F1419:H1419"/>
    <mergeCell ref="I1419:J1419"/>
    <mergeCell ref="K1419:L1419"/>
    <mergeCell ref="M1419:N1419"/>
    <mergeCell ref="F1420:H1420"/>
    <mergeCell ref="I1420:J1420"/>
    <mergeCell ref="K1420:L1420"/>
    <mergeCell ref="M1420:N1420"/>
    <mergeCell ref="F1422:N1422"/>
    <mergeCell ref="F1443:H1443"/>
    <mergeCell ref="I1443:J1443"/>
    <mergeCell ref="K1443:L1443"/>
    <mergeCell ref="M1443:N1443"/>
    <mergeCell ref="F1417:H1417"/>
    <mergeCell ref="I1417:J1417"/>
    <mergeCell ref="K1417:L1417"/>
    <mergeCell ref="E1437:N1437"/>
    <mergeCell ref="E1438:N1438"/>
    <mergeCell ref="E1439:N1439"/>
    <mergeCell ref="I1440:J1440"/>
    <mergeCell ref="K1440:L1440"/>
    <mergeCell ref="M1440:N1440"/>
    <mergeCell ref="F1441:H1441"/>
    <mergeCell ref="I1441:J1441"/>
    <mergeCell ref="K1441:L1441"/>
    <mergeCell ref="M1441:N1441"/>
    <mergeCell ref="F1442:H1442"/>
    <mergeCell ref="M1468:N1468"/>
    <mergeCell ref="F1469:H1469"/>
    <mergeCell ref="I1469:J1469"/>
    <mergeCell ref="K1469:L1469"/>
    <mergeCell ref="M1469:N1469"/>
    <mergeCell ref="F1471:N1471"/>
    <mergeCell ref="I1508:J1508"/>
    <mergeCell ref="K1508:L1508"/>
    <mergeCell ref="M1508:N1508"/>
    <mergeCell ref="F1509:H1509"/>
    <mergeCell ref="I1509:J1509"/>
    <mergeCell ref="K1509:L1509"/>
    <mergeCell ref="M1509:N1509"/>
    <mergeCell ref="F1510:H1510"/>
    <mergeCell ref="I1510:J1510"/>
    <mergeCell ref="K1510:L1510"/>
    <mergeCell ref="M1510:N1510"/>
    <mergeCell ref="F1473:N1473"/>
    <mergeCell ref="F1511:H1511"/>
    <mergeCell ref="I1511:J1511"/>
    <mergeCell ref="K1511:L1511"/>
    <mergeCell ref="M1511:N1511"/>
    <mergeCell ref="F1512:H1512"/>
    <mergeCell ref="I1512:J1512"/>
    <mergeCell ref="K1512:L1512"/>
    <mergeCell ref="M1512:N1512"/>
    <mergeCell ref="F1487:N1487"/>
    <mergeCell ref="F1488:N1488"/>
    <mergeCell ref="F1481:N1481"/>
    <mergeCell ref="F1482:N1482"/>
    <mergeCell ref="E1484:N1484"/>
    <mergeCell ref="F1486:N1486"/>
    <mergeCell ref="F1490:J1490"/>
    <mergeCell ref="K1490:N1490"/>
    <mergeCell ref="E1492:L1492"/>
    <mergeCell ref="M1492:N1492"/>
    <mergeCell ref="F1494:N1494"/>
    <mergeCell ref="F1514:H1514"/>
    <mergeCell ref="I1514:J1514"/>
    <mergeCell ref="K1514:L1514"/>
    <mergeCell ref="M1514:N1514"/>
    <mergeCell ref="F1515:H1515"/>
    <mergeCell ref="I1515:J1515"/>
    <mergeCell ref="K1515:L1515"/>
    <mergeCell ref="M1515:N1515"/>
    <mergeCell ref="F1516:H1516"/>
    <mergeCell ref="I1516:J1516"/>
    <mergeCell ref="K1516:L1516"/>
    <mergeCell ref="F1517:H1517"/>
    <mergeCell ref="I1517:J1517"/>
    <mergeCell ref="K1517:L1517"/>
    <mergeCell ref="M1517:N1517"/>
    <mergeCell ref="M1516:N1516"/>
    <mergeCell ref="F1518:H1518"/>
    <mergeCell ref="I1518:J1518"/>
    <mergeCell ref="K1518:L1518"/>
    <mergeCell ref="M1518:N1518"/>
    <mergeCell ref="F1519:H1519"/>
    <mergeCell ref="I1519:J1519"/>
    <mergeCell ref="K1519:L1519"/>
    <mergeCell ref="M1519:N1519"/>
    <mergeCell ref="F1520:H1520"/>
    <mergeCell ref="F1523:N1523"/>
    <mergeCell ref="F1525:N1525"/>
    <mergeCell ref="F1526:N1526"/>
    <mergeCell ref="F1527:N1527"/>
    <mergeCell ref="F1529:J1529"/>
    <mergeCell ref="K1529:N1529"/>
    <mergeCell ref="E1531:H1531"/>
    <mergeCell ref="K1531:N1531"/>
    <mergeCell ref="I1520:J1520"/>
    <mergeCell ref="K1520:L1520"/>
    <mergeCell ref="M1520:N1520"/>
    <mergeCell ref="F1521:H1521"/>
    <mergeCell ref="I1521:J1521"/>
    <mergeCell ref="K1521:L1521"/>
    <mergeCell ref="M1521:N1521"/>
    <mergeCell ref="M1556:N1556"/>
    <mergeCell ref="F1558:H1558"/>
    <mergeCell ref="I1558:N1558"/>
    <mergeCell ref="F1584:N1584"/>
    <mergeCell ref="F1586:N1586"/>
    <mergeCell ref="F1590:J1590"/>
    <mergeCell ref="K1590:N1590"/>
    <mergeCell ref="E1592:H1592"/>
    <mergeCell ref="K1592:N1592"/>
    <mergeCell ref="F1593:N1593"/>
    <mergeCell ref="F1595:N1595"/>
    <mergeCell ref="F1596:N1596"/>
    <mergeCell ref="E1599:L1599"/>
    <mergeCell ref="M1599:N1599"/>
    <mergeCell ref="F1601:N1601"/>
    <mergeCell ref="F1605:N1605"/>
    <mergeCell ref="D1608:N1608"/>
    <mergeCell ref="F1587:N1587"/>
    <mergeCell ref="F1588:N1588"/>
    <mergeCell ref="F1560:H1560"/>
    <mergeCell ref="I1560:N1560"/>
    <mergeCell ref="F1561:N1561"/>
    <mergeCell ref="F1562:N1562"/>
    <mergeCell ref="F1563:N1563"/>
    <mergeCell ref="F1564:N1564"/>
    <mergeCell ref="F1565:N1565"/>
    <mergeCell ref="F1567:J1567"/>
    <mergeCell ref="K1567:N1567"/>
    <mergeCell ref="E1569:H1569"/>
    <mergeCell ref="K1569:N1569"/>
    <mergeCell ref="F1556:H1556"/>
    <mergeCell ref="I1556:J1556"/>
    <mergeCell ref="F1627:N1627"/>
    <mergeCell ref="F1631:N1631"/>
    <mergeCell ref="F1633:J1633"/>
    <mergeCell ref="K1633:N1633"/>
    <mergeCell ref="E1635:L1635"/>
    <mergeCell ref="M1635:N1635"/>
    <mergeCell ref="F1629:N1629"/>
    <mergeCell ref="F1630:N1630"/>
    <mergeCell ref="F1699:N1699"/>
    <mergeCell ref="F1686:N1686"/>
    <mergeCell ref="F1687:N1687"/>
    <mergeCell ref="E1689:N1689"/>
    <mergeCell ref="E1697:L1697"/>
    <mergeCell ref="M1697:N1697"/>
    <mergeCell ref="F1648:H1648"/>
    <mergeCell ref="I1648:J1648"/>
    <mergeCell ref="K1648:L1648"/>
    <mergeCell ref="M1648:N1648"/>
    <mergeCell ref="F1650:N1650"/>
    <mergeCell ref="F1653:N1653"/>
    <mergeCell ref="F1654:N1654"/>
    <mergeCell ref="F1656:J1656"/>
    <mergeCell ref="K1656:N1656"/>
    <mergeCell ref="E1658:H1658"/>
    <mergeCell ref="K1658:N1658"/>
    <mergeCell ref="F1660:N1660"/>
    <mergeCell ref="F1661:N1661"/>
    <mergeCell ref="E1664:N1664"/>
    <mergeCell ref="E1665:L1665"/>
    <mergeCell ref="M1665:N1665"/>
    <mergeCell ref="F1652:N1652"/>
    <mergeCell ref="J1666:N1666"/>
    <mergeCell ref="E1668:N1668"/>
    <mergeCell ref="I1669:J1669"/>
    <mergeCell ref="F1678:N1678"/>
    <mergeCell ref="F1716:H1716"/>
    <mergeCell ref="I1716:J1716"/>
    <mergeCell ref="K1716:L1716"/>
    <mergeCell ref="M1716:N1716"/>
    <mergeCell ref="F1717:H1717"/>
    <mergeCell ref="I1717:J1717"/>
    <mergeCell ref="K1717:L1717"/>
    <mergeCell ref="M1717:N1717"/>
    <mergeCell ref="F1718:H1718"/>
    <mergeCell ref="I1718:J1718"/>
    <mergeCell ref="K1718:L1718"/>
    <mergeCell ref="M1718:N1718"/>
    <mergeCell ref="F1719:H1719"/>
    <mergeCell ref="I1719:J1719"/>
    <mergeCell ref="K1719:L1719"/>
    <mergeCell ref="M1719:N1719"/>
    <mergeCell ref="K1713:L1713"/>
    <mergeCell ref="M1713:N1713"/>
    <mergeCell ref="F1714:H1714"/>
    <mergeCell ref="I1714:J1714"/>
    <mergeCell ref="K1714:L1714"/>
    <mergeCell ref="M1714:N1714"/>
    <mergeCell ref="F1715:H1715"/>
    <mergeCell ref="I1715:J1715"/>
    <mergeCell ref="K1715:L1715"/>
    <mergeCell ref="M1715:N1715"/>
    <mergeCell ref="F1691:N1691"/>
    <mergeCell ref="F1692:N1692"/>
    <mergeCell ref="F1679:N1679"/>
    <mergeCell ref="I1721:J1721"/>
    <mergeCell ref="K1721:L1721"/>
    <mergeCell ref="M1721:N1721"/>
    <mergeCell ref="M1720:N1720"/>
    <mergeCell ref="F1722:H1722"/>
    <mergeCell ref="I1722:J1722"/>
    <mergeCell ref="K1722:L1722"/>
    <mergeCell ref="M1722:N1722"/>
    <mergeCell ref="F1723:H1723"/>
    <mergeCell ref="I1723:J1723"/>
    <mergeCell ref="K1723:L1723"/>
    <mergeCell ref="M1723:N1723"/>
    <mergeCell ref="F1724:H1724"/>
    <mergeCell ref="F1728:N1728"/>
    <mergeCell ref="F1730:N1730"/>
    <mergeCell ref="F1731:N1731"/>
    <mergeCell ref="F1732:N1732"/>
    <mergeCell ref="F1734:J1734"/>
    <mergeCell ref="K1734:N1734"/>
    <mergeCell ref="E1736:H1736"/>
    <mergeCell ref="K1736:N1736"/>
    <mergeCell ref="I1724:J1724"/>
    <mergeCell ref="K1724:L1724"/>
    <mergeCell ref="M1724:N1724"/>
    <mergeCell ref="F1725:H1725"/>
    <mergeCell ref="I1725:J1725"/>
    <mergeCell ref="K1725:L1725"/>
    <mergeCell ref="M1725:N1725"/>
    <mergeCell ref="F1726:H1726"/>
    <mergeCell ref="I1726:J1726"/>
    <mergeCell ref="K1726:L1726"/>
    <mergeCell ref="M1726:N1726"/>
    <mergeCell ref="E1748:N1748"/>
    <mergeCell ref="F1738:N1738"/>
    <mergeCell ref="F1739:N1739"/>
    <mergeCell ref="D1743:H1743"/>
    <mergeCell ref="I1743:N1743"/>
    <mergeCell ref="E1744:N1744"/>
    <mergeCell ref="E1746:N1746"/>
    <mergeCell ref="E1757:N1757"/>
    <mergeCell ref="K1826:L1826"/>
    <mergeCell ref="M1826:N1826"/>
    <mergeCell ref="F1827:H1827"/>
    <mergeCell ref="I1827:J1827"/>
    <mergeCell ref="K1827:L1827"/>
    <mergeCell ref="M1827:N1827"/>
    <mergeCell ref="F1828:H1828"/>
    <mergeCell ref="I1828:J1828"/>
    <mergeCell ref="K1828:L1828"/>
    <mergeCell ref="M1828:N1828"/>
    <mergeCell ref="K1822:N1822"/>
    <mergeCell ref="E1824:L1824"/>
    <mergeCell ref="M1824:N1824"/>
    <mergeCell ref="F1825:N1825"/>
    <mergeCell ref="I1826:J1826"/>
    <mergeCell ref="F1791:N1791"/>
    <mergeCell ref="F1792:N1792"/>
    <mergeCell ref="F1789:N1789"/>
    <mergeCell ref="F1793:N1793"/>
    <mergeCell ref="F1795:J1795"/>
    <mergeCell ref="K1795:N1795"/>
    <mergeCell ref="E1797:H1797"/>
    <mergeCell ref="K1797:N1797"/>
    <mergeCell ref="F1798:N1798"/>
    <mergeCell ref="F1800:N1800"/>
    <mergeCell ref="F1801:N1801"/>
    <mergeCell ref="E1804:L1804"/>
    <mergeCell ref="M1804:N1804"/>
    <mergeCell ref="F1781:N1781"/>
    <mergeCell ref="F1776:N1776"/>
    <mergeCell ref="F1820:N1820"/>
    <mergeCell ref="F1865:N1865"/>
    <mergeCell ref="F1866:N1866"/>
    <mergeCell ref="E1869:N1869"/>
    <mergeCell ref="I1874:J1874"/>
    <mergeCell ref="K1874:L1874"/>
    <mergeCell ref="M1874:N1874"/>
    <mergeCell ref="F1875:H1875"/>
    <mergeCell ref="I1875:J1875"/>
    <mergeCell ref="K1875:L1875"/>
    <mergeCell ref="M1875:N1875"/>
    <mergeCell ref="E1870:L1870"/>
    <mergeCell ref="M1870:N1870"/>
    <mergeCell ref="J1871:N1871"/>
    <mergeCell ref="E1873:N1873"/>
    <mergeCell ref="F1844:J1844"/>
    <mergeCell ref="K1844:N1844"/>
    <mergeCell ref="E1847:N1847"/>
    <mergeCell ref="E1848:N1848"/>
    <mergeCell ref="E1849:N1849"/>
    <mergeCell ref="I1850:J1850"/>
    <mergeCell ref="K1850:L1850"/>
    <mergeCell ref="M1850:N1850"/>
    <mergeCell ref="F1851:H1851"/>
    <mergeCell ref="E1863:H1863"/>
    <mergeCell ref="K1863:N1863"/>
    <mergeCell ref="I1851:J1851"/>
    <mergeCell ref="K1851:L1851"/>
    <mergeCell ref="M1851:N1851"/>
    <mergeCell ref="F1852:H1852"/>
    <mergeCell ref="I1852:J1852"/>
    <mergeCell ref="K1852:L1852"/>
    <mergeCell ref="M1852:N1852"/>
    <mergeCell ref="F1876:H1876"/>
    <mergeCell ref="I1876:J1876"/>
    <mergeCell ref="K1876:L1876"/>
    <mergeCell ref="M1876:N1876"/>
    <mergeCell ref="F1877:H1877"/>
    <mergeCell ref="I1877:J1877"/>
    <mergeCell ref="K1877:L1877"/>
    <mergeCell ref="M1877:N1877"/>
    <mergeCell ref="F1878:H1878"/>
    <mergeCell ref="I1878:J1878"/>
    <mergeCell ref="K1878:L1878"/>
    <mergeCell ref="M1878:N1878"/>
    <mergeCell ref="F1918:H1918"/>
    <mergeCell ref="I1918:J1918"/>
    <mergeCell ref="K1918:L1918"/>
    <mergeCell ref="M1918:N1918"/>
    <mergeCell ref="F1919:H1919"/>
    <mergeCell ref="I1919:J1919"/>
    <mergeCell ref="K1919:L1919"/>
    <mergeCell ref="M1919:N1919"/>
    <mergeCell ref="F1879:H1879"/>
    <mergeCell ref="I1879:J1879"/>
    <mergeCell ref="K1879:L1879"/>
    <mergeCell ref="M1879:N1879"/>
    <mergeCell ref="F1881:N1881"/>
    <mergeCell ref="F1883:N1883"/>
    <mergeCell ref="F1884:N1884"/>
    <mergeCell ref="F1885:N1885"/>
    <mergeCell ref="F1887:J1887"/>
    <mergeCell ref="K1887:N1887"/>
    <mergeCell ref="F1896:N1896"/>
    <mergeCell ref="F1897:N1897"/>
    <mergeCell ref="E1889:H1889"/>
    <mergeCell ref="K1889:N1889"/>
    <mergeCell ref="F1891:N1891"/>
    <mergeCell ref="F1892:N1892"/>
    <mergeCell ref="E1894:N1894"/>
    <mergeCell ref="F1898:N1898"/>
    <mergeCell ref="F1900:J1900"/>
    <mergeCell ref="K1900:N1900"/>
    <mergeCell ref="E1902:L1902"/>
    <mergeCell ref="M1902:N1902"/>
    <mergeCell ref="K1922:L1922"/>
    <mergeCell ref="M1922:N1922"/>
    <mergeCell ref="F1923:H1923"/>
    <mergeCell ref="I1923:J1923"/>
    <mergeCell ref="K1923:L1923"/>
    <mergeCell ref="M1923:N1923"/>
    <mergeCell ref="F1924:H1924"/>
    <mergeCell ref="I1924:J1924"/>
    <mergeCell ref="K1924:L1924"/>
    <mergeCell ref="K1926:L1926"/>
    <mergeCell ref="M1926:N1926"/>
    <mergeCell ref="F1922:H1922"/>
    <mergeCell ref="I1922:J1922"/>
    <mergeCell ref="F1927:H1927"/>
    <mergeCell ref="I1927:J1927"/>
    <mergeCell ref="K1927:L1927"/>
    <mergeCell ref="M1927:N1927"/>
    <mergeCell ref="K1966:L1966"/>
    <mergeCell ref="M1966:N1966"/>
    <mergeCell ref="F1968:H1968"/>
    <mergeCell ref="I1968:N1968"/>
    <mergeCell ref="F1970:H1970"/>
    <mergeCell ref="I1970:N1970"/>
    <mergeCell ref="F1971:N1971"/>
    <mergeCell ref="F1972:N1972"/>
    <mergeCell ref="F1973:N1973"/>
    <mergeCell ref="E1941:H1941"/>
    <mergeCell ref="K1941:N1941"/>
    <mergeCell ref="F1943:N1943"/>
    <mergeCell ref="F1944:N1944"/>
    <mergeCell ref="D1948:H1948"/>
    <mergeCell ref="I1948:N1948"/>
    <mergeCell ref="E1949:N1949"/>
    <mergeCell ref="E1951:N1951"/>
    <mergeCell ref="F1935:N1935"/>
    <mergeCell ref="F1936:N1936"/>
    <mergeCell ref="F1937:N1937"/>
    <mergeCell ref="F1939:J1939"/>
    <mergeCell ref="K1939:N1939"/>
    <mergeCell ref="F1931:H1931"/>
    <mergeCell ref="I1931:J1931"/>
    <mergeCell ref="F1992:H1992"/>
    <mergeCell ref="I1992:J1992"/>
    <mergeCell ref="K1992:L1992"/>
    <mergeCell ref="M1992:N1992"/>
    <mergeCell ref="F1994:N1994"/>
    <mergeCell ref="F1997:N1997"/>
    <mergeCell ref="F1998:N1998"/>
    <mergeCell ref="F2000:J2000"/>
    <mergeCell ref="K2000:N2000"/>
    <mergeCell ref="E2002:H2002"/>
    <mergeCell ref="K2002:N2002"/>
    <mergeCell ref="F2003:N2003"/>
    <mergeCell ref="F2005:N2005"/>
    <mergeCell ref="F2006:N2006"/>
    <mergeCell ref="E2009:L2009"/>
    <mergeCell ref="M2009:N2009"/>
    <mergeCell ref="F2013:N2013"/>
    <mergeCell ref="F1996:N1996"/>
    <mergeCell ref="F2011:N2011"/>
    <mergeCell ref="I2033:J2033"/>
    <mergeCell ref="K2033:L2033"/>
    <mergeCell ref="M2033:N2033"/>
    <mergeCell ref="F2034:H2034"/>
    <mergeCell ref="I2034:J2034"/>
    <mergeCell ref="K2034:L2034"/>
    <mergeCell ref="M2034:N2034"/>
    <mergeCell ref="F2035:H2035"/>
    <mergeCell ref="I2035:J2035"/>
    <mergeCell ref="K2035:L2035"/>
    <mergeCell ref="M2035:N2035"/>
    <mergeCell ref="I2057:J2057"/>
    <mergeCell ref="K2057:L2057"/>
    <mergeCell ref="M2057:N2057"/>
    <mergeCell ref="F2058:H2058"/>
    <mergeCell ref="I2058:J2058"/>
    <mergeCell ref="K2058:L2058"/>
    <mergeCell ref="M2045:N2045"/>
    <mergeCell ref="F2037:N2037"/>
    <mergeCell ref="F2039:N2039"/>
    <mergeCell ref="F2040:N2040"/>
    <mergeCell ref="F2041:N2041"/>
    <mergeCell ref="F2043:J2043"/>
    <mergeCell ref="K2043:N2043"/>
    <mergeCell ref="E2045:L2045"/>
    <mergeCell ref="E2046:N2046"/>
    <mergeCell ref="F2033:H2033"/>
    <mergeCell ref="E2078:N2078"/>
    <mergeCell ref="I2079:J2079"/>
    <mergeCell ref="K2079:L2079"/>
    <mergeCell ref="M2079:N2079"/>
    <mergeCell ref="F2080:H2080"/>
    <mergeCell ref="I2080:J2080"/>
    <mergeCell ref="K2080:L2080"/>
    <mergeCell ref="M2080:N2080"/>
    <mergeCell ref="F2081:H2081"/>
    <mergeCell ref="I2081:J2081"/>
    <mergeCell ref="K2081:L2081"/>
    <mergeCell ref="M2081:N2081"/>
    <mergeCell ref="F2082:H2082"/>
    <mergeCell ref="I2082:J2082"/>
    <mergeCell ref="K2082:L2082"/>
    <mergeCell ref="M2082:N2082"/>
    <mergeCell ref="F2083:H2083"/>
    <mergeCell ref="I2083:J2083"/>
    <mergeCell ref="K2083:L2083"/>
    <mergeCell ref="M2083:N2083"/>
    <mergeCell ref="F2123:H2123"/>
    <mergeCell ref="I2123:J2123"/>
    <mergeCell ref="K2123:L2123"/>
    <mergeCell ref="M2123:N2123"/>
    <mergeCell ref="F2124:H2124"/>
    <mergeCell ref="I2124:J2124"/>
    <mergeCell ref="K2124:L2124"/>
    <mergeCell ref="M2124:N2124"/>
    <mergeCell ref="F2125:H2125"/>
    <mergeCell ref="I2125:J2125"/>
    <mergeCell ref="K2125:L2125"/>
    <mergeCell ref="M2125:N2125"/>
    <mergeCell ref="F2126:H2126"/>
    <mergeCell ref="I2126:J2126"/>
    <mergeCell ref="K2126:L2126"/>
    <mergeCell ref="M2126:N2126"/>
    <mergeCell ref="F2127:H2127"/>
    <mergeCell ref="I2127:J2127"/>
    <mergeCell ref="K2127:L2127"/>
    <mergeCell ref="M2127:N2127"/>
    <mergeCell ref="F2128:H2128"/>
    <mergeCell ref="I2128:J2128"/>
    <mergeCell ref="K2128:L2128"/>
    <mergeCell ref="F2129:H2129"/>
    <mergeCell ref="I2129:J2129"/>
    <mergeCell ref="K2129:L2129"/>
    <mergeCell ref="M2129:N2129"/>
    <mergeCell ref="F2130:H2130"/>
    <mergeCell ref="I2130:J2130"/>
    <mergeCell ref="K2130:L2130"/>
    <mergeCell ref="M2130:N2130"/>
    <mergeCell ref="F2131:H2131"/>
    <mergeCell ref="I2131:J2131"/>
    <mergeCell ref="K2131:L2131"/>
    <mergeCell ref="M2131:N2131"/>
    <mergeCell ref="F2132:H2132"/>
    <mergeCell ref="F2138:N2138"/>
    <mergeCell ref="K2132:L2132"/>
    <mergeCell ref="M2132:N2132"/>
    <mergeCell ref="F2133:H2133"/>
    <mergeCell ref="I2133:J2133"/>
    <mergeCell ref="K2133:L2133"/>
    <mergeCell ref="M2133:N2133"/>
    <mergeCell ref="F2134:H2134"/>
    <mergeCell ref="I2134:J2134"/>
    <mergeCell ref="K2134:L2134"/>
    <mergeCell ref="M2134:N2134"/>
    <mergeCell ref="M2128:N2128"/>
  </mergeCells>
  <conditionalFormatting sqref="B2:D4">
    <cfRule type="expression" dxfId="218" priority="660" stopIfTrue="1">
      <formula>$G$2333</formula>
    </cfRule>
  </conditionalFormatting>
  <conditionalFormatting sqref="C90:N183 C350:N416 C555:N621 C760:N826 C965:N1031 C1170:N1236 C1375:N1441 C1580:N1646 C1785:N1851 C1990:N2056 C32:N88 C89:E89 C184:F184 I184 K184 M184 C185:N305 C310:N348 C349:E349 C417:F417 I417 K417 M417 C418:N510 C515:N553 C554:E554 C622:F622 I622 K622 M622 C623:N715 C720:N758 C759:E759 C827:F827 I827 K827 M827 C828:N920 C925:N963 C964:E964 C1032:F1032 I1032 K1032 M1032 C1033:N1125 C1130:N1168 C1169:E1169 C1237:F1237 I1237 K1237 M1237 C1238:N1330 C1335:N1373 C1374:E1374 C1442:F1442 I1442 K1442 M1442 C1443:N1535 C1540:N1578 C1579:E1579 C1647:F1647 I1647 K1647 M1647 C1648:N1740 C1745:N1783 C1784:E1784 C1852:F1852 I1852 K1852 M1852 C1853:N1945 C1950:N1988 C1989:E1989 C2057:F2057 I2057 K2057 M2057 C2058:N2150">
    <cfRule type="expression" dxfId="217" priority="8489">
      <formula>INDEX($W:$W,MATCH(MAX(INDIRECT(ADDRESS(1,3)&amp;":"&amp;ADDRESS(ROW(D32),3))),$C:$C,0))</formula>
    </cfRule>
  </conditionalFormatting>
  <conditionalFormatting sqref="F167 K169">
    <cfRule type="expression" dxfId="216" priority="431">
      <formula>$W167</formula>
    </cfRule>
  </conditionalFormatting>
  <conditionalFormatting sqref="F407 K409">
    <cfRule type="expression" dxfId="215" priority="205">
      <formula>$W407</formula>
    </cfRule>
  </conditionalFormatting>
  <conditionalFormatting sqref="F612 K614">
    <cfRule type="expression" dxfId="214" priority="180">
      <formula>$W612</formula>
    </cfRule>
  </conditionalFormatting>
  <conditionalFormatting sqref="F817 K819">
    <cfRule type="expression" dxfId="213" priority="157">
      <formula>$W817</formula>
    </cfRule>
  </conditionalFormatting>
  <conditionalFormatting sqref="F1022 K1024">
    <cfRule type="expression" dxfId="212" priority="134">
      <formula>$W1022</formula>
    </cfRule>
  </conditionalFormatting>
  <conditionalFormatting sqref="F1227 K1229">
    <cfRule type="expression" dxfId="211" priority="111">
      <formula>$W1227</formula>
    </cfRule>
  </conditionalFormatting>
  <conditionalFormatting sqref="F1432 K1434">
    <cfRule type="expression" dxfId="210" priority="88">
      <formula>$W1432</formula>
    </cfRule>
  </conditionalFormatting>
  <conditionalFormatting sqref="F1637 K1639">
    <cfRule type="expression" dxfId="209" priority="65">
      <formula>$W1637</formula>
    </cfRule>
  </conditionalFormatting>
  <conditionalFormatting sqref="F1842 K1844">
    <cfRule type="expression" dxfId="208" priority="42">
      <formula>$W1842</formula>
    </cfRule>
  </conditionalFormatting>
  <conditionalFormatting sqref="F2047 K2049">
    <cfRule type="expression" dxfId="207" priority="19">
      <formula>$W2047</formula>
    </cfRule>
  </conditionalFormatting>
  <conditionalFormatting sqref="F160:N160 K195:N195 F401:N401 K428:N428">
    <cfRule type="expression" dxfId="206" priority="10484">
      <formula>#REF!</formula>
    </cfRule>
  </conditionalFormatting>
  <conditionalFormatting sqref="F191:N191 K193:N193">
    <cfRule type="expression" dxfId="205" priority="410">
      <formula>$W191</formula>
    </cfRule>
  </conditionalFormatting>
  <conditionalFormatting sqref="F424:N424 K426:N426">
    <cfRule type="expression" dxfId="204" priority="189">
      <formula>$W424</formula>
    </cfRule>
  </conditionalFormatting>
  <conditionalFormatting sqref="F606:N606 K633:N633">
    <cfRule type="expression" dxfId="203" priority="184">
      <formula>#REF!</formula>
    </cfRule>
  </conditionalFormatting>
  <conditionalFormatting sqref="F629:N629 K631:N631">
    <cfRule type="expression" dxfId="202" priority="165">
      <formula>$W629</formula>
    </cfRule>
  </conditionalFormatting>
  <conditionalFormatting sqref="F811:N811 K838:N838">
    <cfRule type="expression" dxfId="201" priority="160">
      <formula>#REF!</formula>
    </cfRule>
  </conditionalFormatting>
  <conditionalFormatting sqref="F834:N834 K836:N836">
    <cfRule type="expression" dxfId="200" priority="142">
      <formula>$W834</formula>
    </cfRule>
  </conditionalFormatting>
  <conditionalFormatting sqref="F1016:N1016 K1043:N1043">
    <cfRule type="expression" dxfId="199" priority="137">
      <formula>#REF!</formula>
    </cfRule>
  </conditionalFormatting>
  <conditionalFormatting sqref="F1039:N1039 K1041:N1041">
    <cfRule type="expression" dxfId="198" priority="119">
      <formula>$W1039</formula>
    </cfRule>
  </conditionalFormatting>
  <conditionalFormatting sqref="F1221:N1221 K1248:N1248">
    <cfRule type="expression" dxfId="197" priority="114">
      <formula>#REF!</formula>
    </cfRule>
  </conditionalFormatting>
  <conditionalFormatting sqref="F1244:N1244 K1246:N1246">
    <cfRule type="expression" dxfId="196" priority="96">
      <formula>$W1244</formula>
    </cfRule>
  </conditionalFormatting>
  <conditionalFormatting sqref="F1426:N1426 K1453:N1453">
    <cfRule type="expression" dxfId="195" priority="91">
      <formula>#REF!</formula>
    </cfRule>
  </conditionalFormatting>
  <conditionalFormatting sqref="F1449:N1449 K1451:N1451">
    <cfRule type="expression" dxfId="194" priority="73">
      <formula>$W1449</formula>
    </cfRule>
  </conditionalFormatting>
  <conditionalFormatting sqref="F1631:N1631 K1658:N1658">
    <cfRule type="expression" dxfId="193" priority="68">
      <formula>#REF!</formula>
    </cfRule>
  </conditionalFormatting>
  <conditionalFormatting sqref="F1654:N1654 K1656:N1656">
    <cfRule type="expression" dxfId="192" priority="50">
      <formula>$W1654</formula>
    </cfRule>
  </conditionalFormatting>
  <conditionalFormatting sqref="F1836:N1836 K1863:N1863">
    <cfRule type="expression" dxfId="191" priority="45">
      <formula>#REF!</formula>
    </cfRule>
  </conditionalFormatting>
  <conditionalFormatting sqref="F1859:N1859 K1861:N1861">
    <cfRule type="expression" dxfId="190" priority="27">
      <formula>$W1859</formula>
    </cfRule>
  </conditionalFormatting>
  <conditionalFormatting sqref="F2041:N2041 K2068:N2068">
    <cfRule type="expression" dxfId="189" priority="22">
      <formula>#REF!</formula>
    </cfRule>
  </conditionalFormatting>
  <conditionalFormatting sqref="F2064:N2064 K2066:N2066">
    <cfRule type="expression" dxfId="188" priority="4">
      <formula>$W2064</formula>
    </cfRule>
  </conditionalFormatting>
  <conditionalFormatting sqref="G3:H3">
    <cfRule type="expression" dxfId="187" priority="521" stopIfTrue="1">
      <formula>INDEX($G$2157:$G$2166,MATCH("BM"&amp;P3,$F$2157:$F$2166,0))</formula>
    </cfRule>
  </conditionalFormatting>
  <conditionalFormatting sqref="I184">
    <cfRule type="expression" dxfId="186" priority="563">
      <formula>$W184</formula>
    </cfRule>
  </conditionalFormatting>
  <conditionalFormatting sqref="I195">
    <cfRule type="expression" dxfId="185" priority="408">
      <formula>$V195</formula>
    </cfRule>
  </conditionalFormatting>
  <conditionalFormatting sqref="I231">
    <cfRule type="expression" dxfId="184" priority="423">
      <formula>$V231</formula>
    </cfRule>
  </conditionalFormatting>
  <conditionalFormatting sqref="I297">
    <cfRule type="expression" dxfId="183" priority="421">
      <formula>$V297</formula>
    </cfRule>
  </conditionalFormatting>
  <conditionalFormatting sqref="I417">
    <cfRule type="expression" dxfId="182" priority="206">
      <formula>$W417</formula>
    </cfRule>
  </conditionalFormatting>
  <conditionalFormatting sqref="I428">
    <cfRule type="expression" dxfId="181" priority="187">
      <formula>$V428</formula>
    </cfRule>
  </conditionalFormatting>
  <conditionalFormatting sqref="I454">
    <cfRule type="expression" dxfId="180" priority="201">
      <formula>$V454</formula>
    </cfRule>
  </conditionalFormatting>
  <conditionalFormatting sqref="I506">
    <cfRule type="expression" dxfId="179" priority="199">
      <formula>$V506</formula>
    </cfRule>
  </conditionalFormatting>
  <conditionalFormatting sqref="I622">
    <cfRule type="expression" dxfId="178" priority="181">
      <formula>$W622</formula>
    </cfRule>
  </conditionalFormatting>
  <conditionalFormatting sqref="I633">
    <cfRule type="expression" dxfId="177" priority="163">
      <formula>$V633</formula>
    </cfRule>
  </conditionalFormatting>
  <conditionalFormatting sqref="I659">
    <cfRule type="expression" dxfId="176" priority="176">
      <formula>$V659</formula>
    </cfRule>
  </conditionalFormatting>
  <conditionalFormatting sqref="I711">
    <cfRule type="expression" dxfId="175" priority="174">
      <formula>$V711</formula>
    </cfRule>
  </conditionalFormatting>
  <conditionalFormatting sqref="I827">
    <cfRule type="expression" dxfId="174" priority="158">
      <formula>$W827</formula>
    </cfRule>
  </conditionalFormatting>
  <conditionalFormatting sqref="I838">
    <cfRule type="expression" dxfId="173" priority="140">
      <formula>$V838</formula>
    </cfRule>
  </conditionalFormatting>
  <conditionalFormatting sqref="I864">
    <cfRule type="expression" dxfId="172" priority="153">
      <formula>$V864</formula>
    </cfRule>
  </conditionalFormatting>
  <conditionalFormatting sqref="I916">
    <cfRule type="expression" dxfId="171" priority="151">
      <formula>$V916</formula>
    </cfRule>
  </conditionalFormatting>
  <conditionalFormatting sqref="I1032">
    <cfRule type="expression" dxfId="170" priority="135">
      <formula>$W1032</formula>
    </cfRule>
  </conditionalFormatting>
  <conditionalFormatting sqref="I1043">
    <cfRule type="expression" dxfId="169" priority="117">
      <formula>$V1043</formula>
    </cfRule>
  </conditionalFormatting>
  <conditionalFormatting sqref="I1069">
    <cfRule type="expression" dxfId="168" priority="130">
      <formula>$V1069</formula>
    </cfRule>
  </conditionalFormatting>
  <conditionalFormatting sqref="I1121">
    <cfRule type="expression" dxfId="167" priority="128">
      <formula>$V1121</formula>
    </cfRule>
  </conditionalFormatting>
  <conditionalFormatting sqref="I1237">
    <cfRule type="expression" dxfId="166" priority="112">
      <formula>$W1237</formula>
    </cfRule>
  </conditionalFormatting>
  <conditionalFormatting sqref="I1248">
    <cfRule type="expression" dxfId="165" priority="94">
      <formula>$V1248</formula>
    </cfRule>
  </conditionalFormatting>
  <conditionalFormatting sqref="I1274">
    <cfRule type="expression" dxfId="164" priority="107">
      <formula>$V1274</formula>
    </cfRule>
  </conditionalFormatting>
  <conditionalFormatting sqref="I1326">
    <cfRule type="expression" dxfId="163" priority="105">
      <formula>$V1326</formula>
    </cfRule>
  </conditionalFormatting>
  <conditionalFormatting sqref="I1442">
    <cfRule type="expression" dxfId="162" priority="89">
      <formula>$W1442</formula>
    </cfRule>
  </conditionalFormatting>
  <conditionalFormatting sqref="I1453">
    <cfRule type="expression" dxfId="161" priority="71">
      <formula>$V1453</formula>
    </cfRule>
  </conditionalFormatting>
  <conditionalFormatting sqref="I1479">
    <cfRule type="expression" dxfId="160" priority="84">
      <formula>$V1479</formula>
    </cfRule>
  </conditionalFormatting>
  <conditionalFormatting sqref="I1531">
    <cfRule type="expression" dxfId="159" priority="82">
      <formula>$V1531</formula>
    </cfRule>
  </conditionalFormatting>
  <conditionalFormatting sqref="I1647">
    <cfRule type="expression" dxfId="158" priority="66">
      <formula>$W1647</formula>
    </cfRule>
  </conditionalFormatting>
  <conditionalFormatting sqref="I1658">
    <cfRule type="expression" dxfId="157" priority="48">
      <formula>$V1658</formula>
    </cfRule>
  </conditionalFormatting>
  <conditionalFormatting sqref="I1684">
    <cfRule type="expression" dxfId="156" priority="61">
      <formula>$V1684</formula>
    </cfRule>
  </conditionalFormatting>
  <conditionalFormatting sqref="I1736">
    <cfRule type="expression" dxfId="155" priority="59">
      <formula>$V1736</formula>
    </cfRule>
  </conditionalFormatting>
  <conditionalFormatting sqref="I1852">
    <cfRule type="expression" dxfId="154" priority="43">
      <formula>$W1852</formula>
    </cfRule>
  </conditionalFormatting>
  <conditionalFormatting sqref="I1863">
    <cfRule type="expression" dxfId="153" priority="25">
      <formula>$V1863</formula>
    </cfRule>
  </conditionalFormatting>
  <conditionalFormatting sqref="I1889">
    <cfRule type="expression" dxfId="152" priority="38">
      <formula>$V1889</formula>
    </cfRule>
  </conditionalFormatting>
  <conditionalFormatting sqref="I1941">
    <cfRule type="expression" dxfId="151" priority="36">
      <formula>$V1941</formula>
    </cfRule>
  </conditionalFormatting>
  <conditionalFormatting sqref="I2057">
    <cfRule type="expression" dxfId="150" priority="20">
      <formula>$W2057</formula>
    </cfRule>
  </conditionalFormatting>
  <conditionalFormatting sqref="I2068">
    <cfRule type="expression" dxfId="149" priority="2">
      <formula>$V2068</formula>
    </cfRule>
  </conditionalFormatting>
  <conditionalFormatting sqref="I2094">
    <cfRule type="expression" dxfId="148" priority="15">
      <formula>$V2094</formula>
    </cfRule>
  </conditionalFormatting>
  <conditionalFormatting sqref="I2146">
    <cfRule type="expression" dxfId="147" priority="13">
      <formula>$V2146</formula>
    </cfRule>
  </conditionalFormatting>
  <conditionalFormatting sqref="I3:N3 G4:N5">
    <cfRule type="expression" dxfId="146" priority="657" stopIfTrue="1">
      <formula>INDEX($G$2323:$G$2332,MATCH("BM"&amp;P3,$F$2323:$F$2332,0))</formula>
    </cfRule>
  </conditionalFormatting>
  <conditionalFormatting sqref="I60:N61">
    <cfRule type="expression" dxfId="145" priority="426">
      <formula>$T60</formula>
    </cfRule>
  </conditionalFormatting>
  <conditionalFormatting sqref="I326:N327">
    <cfRule type="expression" dxfId="144" priority="204">
      <formula>$T326</formula>
    </cfRule>
  </conditionalFormatting>
  <conditionalFormatting sqref="I531:N532">
    <cfRule type="expression" dxfId="143" priority="179">
      <formula>$T531</formula>
    </cfRule>
  </conditionalFormatting>
  <conditionalFormatting sqref="I736:N737">
    <cfRule type="expression" dxfId="142" priority="156">
      <formula>$T736</formula>
    </cfRule>
  </conditionalFormatting>
  <conditionalFormatting sqref="I941:N942">
    <cfRule type="expression" dxfId="141" priority="133">
      <formula>$T941</formula>
    </cfRule>
  </conditionalFormatting>
  <conditionalFormatting sqref="I1146:N1147">
    <cfRule type="expression" dxfId="140" priority="110">
      <formula>$T1146</formula>
    </cfRule>
  </conditionalFormatting>
  <conditionalFormatting sqref="I1351:N1352">
    <cfRule type="expression" dxfId="139" priority="87">
      <formula>$T1351</formula>
    </cfRule>
  </conditionalFormatting>
  <conditionalFormatting sqref="I1556:N1557">
    <cfRule type="expression" dxfId="138" priority="64">
      <formula>$T1556</formula>
    </cfRule>
  </conditionalFormatting>
  <conditionalFormatting sqref="I1761:N1762">
    <cfRule type="expression" dxfId="137" priority="41">
      <formula>$T1761</formula>
    </cfRule>
  </conditionalFormatting>
  <conditionalFormatting sqref="I1966:N1967">
    <cfRule type="expression" dxfId="136" priority="18">
      <formula>$T1966</formula>
    </cfRule>
  </conditionalFormatting>
  <conditionalFormatting sqref="K75 F82 K107 F114 F126 I151:N154 F160:N160 F167 K195:N195 F202:N202 I217:N221 F227:N227 I231 K231:N231 F238:N238 F246:N246 K248:N248 M250:N250 F256:N256 I271:N285 F293:N293 I297 K297:N297 F304:N304">
    <cfRule type="expression" dxfId="135" priority="209">
      <formula>$W75</formula>
    </cfRule>
  </conditionalFormatting>
  <conditionalFormatting sqref="K107 F114 I97:N97 F103 I107">
    <cfRule type="expression" dxfId="134" priority="425">
      <formula>$S97</formula>
    </cfRule>
  </conditionalFormatting>
  <conditionalFormatting sqref="K339 F342 K362 F366 F375 I392:N395 F401:N401 F407 K428:N428 F431:N431 I440:N444 F450:N450 I454 K454:N454 F457:N457 F463:N463 K465:N465 M467:N467 F473:N473 I482:N496 F502:N502 I506 K506:N506 F509:N509">
    <cfRule type="expression" dxfId="133" priority="185">
      <formula>$W339</formula>
    </cfRule>
  </conditionalFormatting>
  <conditionalFormatting sqref="K362 F366 I352:N352 F358 I362">
    <cfRule type="expression" dxfId="132" priority="203">
      <formula>$S352</formula>
    </cfRule>
  </conditionalFormatting>
  <conditionalFormatting sqref="K544 F547 K567 F571 F580 I597:N600 F606:N606 F612 K633:N633 F636:N636 I645:N649 F655:N655 I659 K659:N659 F662:N662 F668:N668 K670:N670 M672:N672 F678:N678 I687:N701 F707:N707 I711 K711:N711 F714:N714">
    <cfRule type="expression" dxfId="131" priority="162">
      <formula>$W544</formula>
    </cfRule>
  </conditionalFormatting>
  <conditionalFormatting sqref="K567 F571 I557:N557 F563 I567">
    <cfRule type="expression" dxfId="130" priority="178">
      <formula>$S557</formula>
    </cfRule>
  </conditionalFormatting>
  <conditionalFormatting sqref="K749 F752 K772 F776 F785 I802:N805 F811:N811 F817 K838:N838 F841:N841 I850:N854 F860:N860 I864 K864:N864 F867:N867 F873:N873 K875:N875 M877:N877 F883:N883 I892:N906 F912:N912 I916 K916:N916 F919:N919">
    <cfRule type="expression" dxfId="129" priority="139">
      <formula>$W749</formula>
    </cfRule>
  </conditionalFormatting>
  <conditionalFormatting sqref="K772 F776 I762:N762 F768 I772">
    <cfRule type="expression" dxfId="128" priority="155">
      <formula>$S762</formula>
    </cfRule>
  </conditionalFormatting>
  <conditionalFormatting sqref="K954 F957 K977 F981 F990 I1007:N1010 F1016:N1016 F1022 K1043:N1043 F1046:N1046 I1055:N1059 F1065:N1065 I1069 K1069:N1069 F1072:N1072 F1078:N1078 K1080:N1080 M1082:N1082 F1088:N1088 I1097:N1111 F1117:N1117 I1121 K1121:N1121 F1124:N1124">
    <cfRule type="expression" dxfId="127" priority="116">
      <formula>$W954</formula>
    </cfRule>
  </conditionalFormatting>
  <conditionalFormatting sqref="K977 F981 I967:N967 F973 I977">
    <cfRule type="expression" dxfId="126" priority="132">
      <formula>$S967</formula>
    </cfRule>
  </conditionalFormatting>
  <conditionalFormatting sqref="K1159 F1162 K1182 F1186 F1195 I1212:N1215 F1221:N1221 F1227 K1248:N1248 F1251:N1251 I1260:N1264 F1270:N1270 I1274 K1274:N1274 F1277:N1277 F1283:N1283 K1285:N1285 M1287:N1287 F1293:N1293 I1302:N1316 F1322:N1322 I1326 K1326:N1326 F1329:N1329">
    <cfRule type="expression" dxfId="125" priority="93">
      <formula>$W1159</formula>
    </cfRule>
  </conditionalFormatting>
  <conditionalFormatting sqref="K1182 F1186 I1172:N1172 F1178 I1182">
    <cfRule type="expression" dxfId="124" priority="109">
      <formula>$S1172</formula>
    </cfRule>
  </conditionalFormatting>
  <conditionalFormatting sqref="K1364 F1367 K1387 F1391 F1400 I1417:N1420 F1426:N1426 F1432 K1453:N1453 F1456:N1456 I1465:N1469 F1475:N1475 I1479 K1479:N1479 F1482:N1482 F1488:N1488 K1490:N1490 M1492:N1492 F1498:N1498 I1507:N1521 F1527:N1527 I1531 K1531:N1531 F1534:N1534">
    <cfRule type="expression" dxfId="123" priority="70">
      <formula>$W1364</formula>
    </cfRule>
  </conditionalFormatting>
  <conditionalFormatting sqref="K1387 F1391 I1377:N1377 F1383 I1387">
    <cfRule type="expression" dxfId="122" priority="86">
      <formula>$S1377</formula>
    </cfRule>
  </conditionalFormatting>
  <conditionalFormatting sqref="K1569 F1572 K1592 F1596 F1605 I1622:N1625 F1631:N1631 F1637 K1658:N1658 F1661:N1661 I1670:N1674 F1680:N1680 I1684 K1684:N1684 F1687:N1687 F1693:N1693 K1695:N1695 M1697:N1697 F1703:N1703 I1712:N1726 F1732:N1732 I1736 K1736:N1736 F1739:N1739">
    <cfRule type="expression" dxfId="121" priority="47">
      <formula>$W1569</formula>
    </cfRule>
  </conditionalFormatting>
  <conditionalFormatting sqref="K1592 F1596 I1582:N1582 F1588 I1592">
    <cfRule type="expression" dxfId="120" priority="63">
      <formula>$S1582</formula>
    </cfRule>
  </conditionalFormatting>
  <conditionalFormatting sqref="K1774 F1777 K1797 F1801 F1810 I1827:N1830 F1836:N1836 F1842 K1863:N1863 F1866:N1866 I1875:N1879 F1885:N1885 I1889 K1889:N1889 F1892:N1892 F1898:N1898 K1900:N1900 M1902:N1902 F1908:N1908 I1917:N1931 F1937:N1937 I1941 K1941:N1941 F1944:N1944">
    <cfRule type="expression" dxfId="119" priority="24">
      <formula>$W1774</formula>
    </cfRule>
  </conditionalFormatting>
  <conditionalFormatting sqref="K1797 F1801 I1787:N1787 F1793 I1797">
    <cfRule type="expression" dxfId="118" priority="40">
      <formula>$S1787</formula>
    </cfRule>
  </conditionalFormatting>
  <conditionalFormatting sqref="K1979 F1982 K2002 F2006 F2015 I2032:N2035 F2041:N2041 F2047 K2068:N2068 F2071:N2071 I2080:N2084 F2090:N2090 I2094 K2094:N2094 F2097:N2097 F2103:N2103 K2105:N2105 M2107:N2107 F2113:N2113 I2122:N2136 F2142:N2142 I2146 K2146:N2146 F2149:N2149">
    <cfRule type="expression" dxfId="117" priority="1">
      <formula>$W1979</formula>
    </cfRule>
  </conditionalFormatting>
  <conditionalFormatting sqref="K2002 F2006 I1992:N1992 F1998 I2002">
    <cfRule type="expression" dxfId="116" priority="17">
      <formula>$S1992</formula>
    </cfRule>
  </conditionalFormatting>
  <conditionalFormatting sqref="K162:N162">
    <cfRule type="expression" dxfId="115" priority="415">
      <formula>$W162</formula>
    </cfRule>
  </conditionalFormatting>
  <conditionalFormatting sqref="K169:N169 K409:N409">
    <cfRule type="expression" dxfId="114" priority="10483">
      <formula>#REF!</formula>
    </cfRule>
  </conditionalFormatting>
  <conditionalFormatting sqref="K229:N229">
    <cfRule type="expression" dxfId="113" priority="424">
      <formula>$W229</formula>
    </cfRule>
  </conditionalFormatting>
  <conditionalFormatting sqref="K295:N295">
    <cfRule type="expression" dxfId="112" priority="422">
      <formula>$W295</formula>
    </cfRule>
  </conditionalFormatting>
  <conditionalFormatting sqref="K403:N403">
    <cfRule type="expression" dxfId="111" priority="193">
      <formula>$W403</formula>
    </cfRule>
  </conditionalFormatting>
  <conditionalFormatting sqref="K452:N452">
    <cfRule type="expression" dxfId="110" priority="202">
      <formula>$W452</formula>
    </cfRule>
  </conditionalFormatting>
  <conditionalFormatting sqref="K504:N504">
    <cfRule type="expression" dxfId="109" priority="200">
      <formula>$W504</formula>
    </cfRule>
  </conditionalFormatting>
  <conditionalFormatting sqref="K608:N608">
    <cfRule type="expression" dxfId="108" priority="168">
      <formula>$W608</formula>
    </cfRule>
  </conditionalFormatting>
  <conditionalFormatting sqref="K614:N614">
    <cfRule type="expression" dxfId="107" priority="183">
      <formula>#REF!</formula>
    </cfRule>
  </conditionalFormatting>
  <conditionalFormatting sqref="K657:N657">
    <cfRule type="expression" dxfId="106" priority="177">
      <formula>$W657</formula>
    </cfRule>
  </conditionalFormatting>
  <conditionalFormatting sqref="K709:N709">
    <cfRule type="expression" dxfId="105" priority="175">
      <formula>$W709</formula>
    </cfRule>
  </conditionalFormatting>
  <conditionalFormatting sqref="K813:N813">
    <cfRule type="expression" dxfId="104" priority="145">
      <formula>$W813</formula>
    </cfRule>
  </conditionalFormatting>
  <conditionalFormatting sqref="K819:N819">
    <cfRule type="expression" dxfId="103" priority="159">
      <formula>#REF!</formula>
    </cfRule>
  </conditionalFormatting>
  <conditionalFormatting sqref="K862:N862">
    <cfRule type="expression" dxfId="102" priority="154">
      <formula>$W862</formula>
    </cfRule>
  </conditionalFormatting>
  <conditionalFormatting sqref="K914:N914">
    <cfRule type="expression" dxfId="101" priority="152">
      <formula>$W914</formula>
    </cfRule>
  </conditionalFormatting>
  <conditionalFormatting sqref="K1018:N1018">
    <cfRule type="expression" dxfId="100" priority="122">
      <formula>$W1018</formula>
    </cfRule>
  </conditionalFormatting>
  <conditionalFormatting sqref="K1024:N1024">
    <cfRule type="expression" dxfId="99" priority="136">
      <formula>#REF!</formula>
    </cfRule>
  </conditionalFormatting>
  <conditionalFormatting sqref="K1067:N1067">
    <cfRule type="expression" dxfId="98" priority="131">
      <formula>$W1067</formula>
    </cfRule>
  </conditionalFormatting>
  <conditionalFormatting sqref="K1119:N1119">
    <cfRule type="expression" dxfId="97" priority="129">
      <formula>$W1119</formula>
    </cfRule>
  </conditionalFormatting>
  <conditionalFormatting sqref="K1223:N1223">
    <cfRule type="expression" dxfId="96" priority="99">
      <formula>$W1223</formula>
    </cfRule>
  </conditionalFormatting>
  <conditionalFormatting sqref="K1229:N1229">
    <cfRule type="expression" dxfId="95" priority="113">
      <formula>#REF!</formula>
    </cfRule>
  </conditionalFormatting>
  <conditionalFormatting sqref="K1272:N1272">
    <cfRule type="expression" dxfId="94" priority="108">
      <formula>$W1272</formula>
    </cfRule>
  </conditionalFormatting>
  <conditionalFormatting sqref="K1324:N1324">
    <cfRule type="expression" dxfId="93" priority="106">
      <formula>$W1324</formula>
    </cfRule>
  </conditionalFormatting>
  <conditionalFormatting sqref="K1428:N1428">
    <cfRule type="expression" dxfId="92" priority="76">
      <formula>$W1428</formula>
    </cfRule>
  </conditionalFormatting>
  <conditionalFormatting sqref="K1434:N1434">
    <cfRule type="expression" dxfId="91" priority="90">
      <formula>#REF!</formula>
    </cfRule>
  </conditionalFormatting>
  <conditionalFormatting sqref="K1477:N1477">
    <cfRule type="expression" dxfId="90" priority="85">
      <formula>$W1477</formula>
    </cfRule>
  </conditionalFormatting>
  <conditionalFormatting sqref="K1529:N1529">
    <cfRule type="expression" dxfId="89" priority="83">
      <formula>$W1529</formula>
    </cfRule>
  </conditionalFormatting>
  <conditionalFormatting sqref="K1633:N1633">
    <cfRule type="expression" dxfId="88" priority="53">
      <formula>$W1633</formula>
    </cfRule>
  </conditionalFormatting>
  <conditionalFormatting sqref="K1639:N1639">
    <cfRule type="expression" dxfId="87" priority="67">
      <formula>#REF!</formula>
    </cfRule>
  </conditionalFormatting>
  <conditionalFormatting sqref="K1682:N1682">
    <cfRule type="expression" dxfId="86" priority="62">
      <formula>$W1682</formula>
    </cfRule>
  </conditionalFormatting>
  <conditionalFormatting sqref="K1734:N1734">
    <cfRule type="expression" dxfId="85" priority="60">
      <formula>$W1734</formula>
    </cfRule>
  </conditionalFormatting>
  <conditionalFormatting sqref="K1838:N1838">
    <cfRule type="expression" dxfId="84" priority="30">
      <formula>$W1838</formula>
    </cfRule>
  </conditionalFormatting>
  <conditionalFormatting sqref="K1844:N1844">
    <cfRule type="expression" dxfId="83" priority="44">
      <formula>#REF!</formula>
    </cfRule>
  </conditionalFormatting>
  <conditionalFormatting sqref="K1887:N1887">
    <cfRule type="expression" dxfId="82" priority="39">
      <formula>$W1887</formula>
    </cfRule>
  </conditionalFormatting>
  <conditionalFormatting sqref="K1939:N1939">
    <cfRule type="expression" dxfId="81" priority="37">
      <formula>$W1939</formula>
    </cfRule>
  </conditionalFormatting>
  <conditionalFormatting sqref="K2043:N2043">
    <cfRule type="expression" dxfId="80" priority="7">
      <formula>$W2043</formula>
    </cfRule>
  </conditionalFormatting>
  <conditionalFormatting sqref="K2049:N2049">
    <cfRule type="expression" dxfId="79" priority="21">
      <formula>#REF!</formula>
    </cfRule>
  </conditionalFormatting>
  <conditionalFormatting sqref="K2092:N2092">
    <cfRule type="expression" dxfId="78" priority="16">
      <formula>$W2092</formula>
    </cfRule>
  </conditionalFormatting>
  <conditionalFormatting sqref="K2144:N2144">
    <cfRule type="expression" dxfId="77" priority="14">
      <formula>$W2144</formula>
    </cfRule>
  </conditionalFormatting>
  <conditionalFormatting sqref="R3:S3">
    <cfRule type="expression" dxfId="76" priority="658" stopIfTrue="1">
      <formula>$G$2325</formula>
    </cfRule>
  </conditionalFormatting>
  <conditionalFormatting sqref="R4:S4">
    <cfRule type="expression" dxfId="75" priority="659" stopIfTrue="1">
      <formula>$G$2329</formula>
    </cfRule>
  </conditionalFormatting>
  <dataValidations count="7">
    <dataValidation type="list" allowBlank="1" showInputMessage="1" showErrorMessage="1" sqref="I271:N271 I60:N60 I274:N274 I277:N277 I280:N280 I283:N283 I151:N151 I183:N183 I482:N482 I326:N326 I485:N485 I488:N488 I491:N491 I494:N494 I392:N392 I416:N416 I687:N687 I531:N531 I690:N690 I693:N693 I696:N696 I699:N699 I597:N597 I621:N621 I892:N892 I736:N736 I895:N895 I898:N898 I901:N901 I904:N904 I802:N802 I826:N826 I1097:N1097 I941:N941 I1100:N1100 I1103:N1103 I1106:N1106 I1109:N1109 I1007:N1007 I1031:N1031 I1302:N1302 I1146:N1146 I1305:N1305 I1308:N1308 I1311:N1311 I1314:N1314 I1212:N1212 I1236:N1236 I1507:N1507 I1351:N1351 I1510:N1510 I1513:N1513 I1516:N1516 I1519:N1519 I1417:N1417 I1441:N1441 I1712:N1712 I1556:N1556 I1715:N1715 I1718:N1718 I1721:N1721 I1724:N1724 I1622:N1622 I1646:N1646 I1917:N1917 I1761:N1761 I1920:N1920 I1923:N1923 I1926:N1926 I1929:N1929 I1827:N1827 I1851:N1851 I2122:N2122 I1966:N1966 I2125:N2125 I2128:N2128 I2131:N2131 I2134:N2134 I2032:N2032 I2056:N2056" xr:uid="{00000000-0002-0000-0700-000000000000}">
      <formula1>Euconst_quantification_fuels</formula1>
    </dataValidation>
    <dataValidation type="list" allowBlank="1" showInputMessage="1" showErrorMessage="1" sqref="K221 M221 I221 K444 M444 I444 K649 M649 I649 K854 M854 I854 K1059 M1059 I1059 K1264 M1264 I1264 K1469 M1469 I1469 K1674 M1674 I1674 K1879 M1879 I1879 K2084 M2084 I2084" xr:uid="{00000000-0002-0000-0700-000001000000}">
      <formula1>Euconst_quantification_heat</formula1>
    </dataValidation>
    <dataValidation type="list" allowBlank="1" showInputMessage="1" showErrorMessage="1" sqref="I97:N97 I217:N220 I184:N184 I352:N352 I440:N443 I417:N417 I557:N557 I645:N648 I622:N622 I762:N762 I850:N853 I827:N827 I967:N967 I1055:N1058 I1032:N1032 I1172:N1172 I1260:N1263 I1237:N1237 I1377:N1377 I1465:N1468 I1442:N1442 I1582:N1582 I1670:N1673 I1647:N1647 I1787:N1787 I1875:N1878 I1852:N1852 I1992:N1992 I2080:N2083 I2057:N2057" xr:uid="{00000000-0002-0000-0700-000002000000}">
      <formula1>Euconst_quantification_energy</formula1>
    </dataValidation>
    <dataValidation type="list" allowBlank="1" showInputMessage="1" showErrorMessage="1" sqref="I272:N273 I275:N276 I278:N279 I281:N282 I284:N285 I152:N154 I185:N185 I483:N484 I486:N487 I489:N490 I492:N493 I495:N496 I393:N395 I418:N418 I688:N689 I691:N692 I694:N695 I697:N698 I700:N701 I598:N600 I623:N623 I893:N894 I896:N897 I899:N900 I902:N903 I905:N906 I803:N805 I828:N828 I1098:N1099 I1101:N1102 I1104:N1105 I1107:N1108 I1110:N1111 I1008:N1010 I1033:N1033 I1303:N1304 I1306:N1307 I1309:N1310 I1312:N1313 I1315:N1316 I1213:N1215 I1238:N1238 I1508:N1509 I1511:N1512 I1514:N1515 I1517:N1518 I1520:N1521 I1418:N1420 I1443:N1443 I1713:N1714 I1716:N1717 I1719:N1720 I1722:N1723 I1725:N1726 I1623:N1625 I1648:N1648 I1918:N1919 I1921:N1922 I1924:N1925 I1927:N1928 I1930:N1931 I1828:N1830 I1853:N1853 I2123:N2124 I2126:N2127 I2129:N2130 I2132:N2133 I2135:N2136 I2033:N2035 I2058:N2058" xr:uid="{00000000-0002-0000-0700-000003000000}">
      <formula1>Euconst_properties</formula1>
    </dataValidation>
    <dataValidation type="list" allowBlank="1" showInputMessage="1" showErrorMessage="1" sqref="K231 K107 K75 K297 K195 K454 K362 K339 K506 K428 K659 K567 K544 K711 K633 K864 K772 K749 K916 K838 K1069 K977 K954 K1121 K1043 K1274 K1182 K1159 K1326 K1248 K1479 K1387 K1364 K1531 K1453 K1684 K1592 K1569 K1736 K1658 K1889 K1797 K1774 K1941 K1863 K2094 K2002 K1979 K2146 K2068" xr:uid="{00000000-0002-0000-0700-000004000000}">
      <formula1>Euconst_UncertaintyOrInfeasibleOrUnreasonable</formula1>
    </dataValidation>
    <dataValidation type="list" allowBlank="1" showInputMessage="1" showErrorMessage="1" sqref="M208 M117 I107 M262 M144 I75 I231 M250 I297 M164 I195 M435 M369 I362 M477 M389 I339 I454 M467 I506 M405 I428 M640 M574 I567 M682 M594 I544 I659 M672 I711 M610 I633 M845 M779 I772 M887 M799 I749 I864 M877 I916 M815 I838 M1050 M984 I977 M1092 M1004 I954 I1069 M1082 I1121 M1020 I1043 M1255 M1189 I1182 M1297 M1209 I1159 I1274 M1287 I1326 M1225 I1248 M1460 M1394 I1387 M1502 M1414 I1364 I1479 M1492 I1531 M1430 I1453 M1665 M1599 I1592 M1707 M1619 I1569 I1684 M1697 I1736 M1635 I1658 M1870 M1804 I1797 M1912 M1824 I1774 I1889 M1902 I1941 M1840 I1863 M2075 M2009 I2002 M2117 M2029 I1979 I2094 M2107 I2146 M2045 I2068" xr:uid="{00000000-0002-0000-0700-000005000000}">
      <formula1>Euconst_TrueFalse</formula1>
    </dataValidation>
    <dataValidation type="list" allowBlank="1" showInputMessage="1" showErrorMessage="1" sqref="I62 I328 I533 I738 I943 I1148 I1353 I1558 I1763 I1968" xr:uid="{00000000-0002-0000-0700-000006000000}">
      <formula1>Euconst_quantification_annual</formula1>
    </dataValidation>
  </dataValidations>
  <hyperlinks>
    <hyperlink ref="G2:H2" location="JUMP_TOC_Home" display="Table of contents" xr:uid="{00000000-0004-0000-0700-000000000000}"/>
    <hyperlink ref="E3:F3" location="JUMP_F_Top" display="Top of sheet" xr:uid="{00000000-0004-0000-0700-000001000000}"/>
    <hyperlink ref="I2:J2" location="JUMP_E_Top" display="Previous sheet" xr:uid="{00000000-0004-0000-0700-000002000000}"/>
    <hyperlink ref="E4:F4" location="JUMP_F_Bottom" display="End of sheet" xr:uid="{00000000-0004-0000-0700-000003000000}"/>
    <hyperlink ref="K2:L2" location="JUMP_G_Top" display="Next sheet" xr:uid="{00000000-0004-0000-0700-000004000000}"/>
  </hyperlinks>
  <pageMargins left="0.7" right="0.7" top="0.78740157499999996" bottom="0.78740157499999996" header="0.3" footer="0.3"/>
  <pageSetup paperSize="9" scale="56"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tabColor rgb="FF92D050"/>
  </sheetPr>
  <dimension ref="A1:Y1105"/>
  <sheetViews>
    <sheetView topLeftCell="B1" zoomScaleNormal="100" workbookViewId="0">
      <pane ySplit="5" topLeftCell="A7" activePane="bottomLeft" state="frozen"/>
      <selection activeCell="B2" sqref="B2"/>
      <selection pane="bottomLeft" activeCell="C7" sqref="C7"/>
    </sheetView>
  </sheetViews>
  <sheetFormatPr baseColWidth="10" defaultRowHeight="14.25" x14ac:dyDescent="0.2"/>
  <cols>
    <col min="1" max="1" width="5.7109375" style="244" hidden="1" customWidth="1"/>
    <col min="2" max="4" width="5.7109375" style="35" customWidth="1"/>
    <col min="5" max="14" width="12.7109375" style="35" customWidth="1"/>
    <col min="15" max="15" width="5.7109375" style="35" customWidth="1"/>
    <col min="16" max="22" width="11.42578125" style="244" hidden="1" customWidth="1"/>
    <col min="23" max="23" width="11.42578125" style="261" hidden="1" customWidth="1"/>
    <col min="24" max="16384" width="11.42578125" style="243"/>
  </cols>
  <sheetData>
    <row r="1" spans="1:25" s="163" customFormat="1" ht="15" hidden="1" thickBot="1" x14ac:dyDescent="0.25">
      <c r="A1" s="244" t="s">
        <v>157</v>
      </c>
      <c r="B1" s="17"/>
      <c r="C1" s="17"/>
      <c r="D1" s="17"/>
      <c r="E1" s="17"/>
      <c r="F1" s="17"/>
      <c r="G1" s="17"/>
      <c r="H1" s="17"/>
      <c r="I1" s="17"/>
      <c r="J1" s="17"/>
      <c r="K1" s="17"/>
      <c r="L1" s="17"/>
      <c r="M1" s="17"/>
      <c r="N1" s="17"/>
      <c r="O1" s="17"/>
      <c r="P1" s="244" t="s">
        <v>157</v>
      </c>
      <c r="Q1" s="244" t="s">
        <v>157</v>
      </c>
      <c r="R1" s="244" t="s">
        <v>157</v>
      </c>
      <c r="S1" s="244" t="s">
        <v>157</v>
      </c>
      <c r="T1" s="244" t="s">
        <v>157</v>
      </c>
      <c r="U1" s="244" t="s">
        <v>157</v>
      </c>
      <c r="V1" s="244" t="s">
        <v>157</v>
      </c>
      <c r="W1" s="261" t="s">
        <v>157</v>
      </c>
    </row>
    <row r="2" spans="1:25" s="19" customFormat="1" ht="15" thickBot="1" x14ac:dyDescent="0.25">
      <c r="A2" s="17"/>
      <c r="B2" s="649" t="str">
        <f>Translations!$C$382</f>
        <v>G. 
Fall-back</v>
      </c>
      <c r="C2" s="650"/>
      <c r="D2" s="651"/>
      <c r="E2" s="296" t="str">
        <f>Translations!$C$2</f>
        <v>Navigation area:</v>
      </c>
      <c r="F2" s="297"/>
      <c r="G2" s="658" t="str">
        <f>Translations!$C$18</f>
        <v>Índice</v>
      </c>
      <c r="H2" s="572"/>
      <c r="I2" s="572" t="str">
        <f>Translations!$C$19</f>
        <v>Hoja anterior</v>
      </c>
      <c r="J2" s="572"/>
      <c r="K2" s="572" t="str">
        <f>Translations!$C$3</f>
        <v>Hoja siguiente</v>
      </c>
      <c r="L2" s="572"/>
      <c r="M2" s="572"/>
      <c r="N2" s="572"/>
      <c r="O2" s="18"/>
      <c r="P2" s="22"/>
      <c r="Q2" s="22"/>
      <c r="R2" s="22"/>
      <c r="S2" s="22"/>
      <c r="T2" s="22"/>
      <c r="U2" s="22"/>
      <c r="V2" s="22"/>
      <c r="W2" s="237"/>
      <c r="X2" s="217"/>
      <c r="Y2" s="218"/>
    </row>
    <row r="3" spans="1:25" s="19" customFormat="1" ht="15.75" customHeight="1" thickBot="1" x14ac:dyDescent="0.25">
      <c r="A3" s="17"/>
      <c r="B3" s="652"/>
      <c r="C3" s="653"/>
      <c r="D3" s="654"/>
      <c r="E3" s="572" t="str">
        <f>Translations!$C$4</f>
        <v>Principio de hoja</v>
      </c>
      <c r="F3" s="641"/>
      <c r="G3" s="994" t="str">
        <f>IF(AND(CNTR_ExistSubInstEntries,INDEX(CNTR_FallBackSubInstRelevant,P3)=FALSE),"",HYPERLINK("#JUMP_G"&amp;P3,INDEX(EUconst_FallBackListNames,P3)))</f>
        <v>Subinstalación con referencia de calor, CL, no-CBAM</v>
      </c>
      <c r="H3" s="995"/>
      <c r="I3" s="994" t="str">
        <f>IF(AND(CNTR_ExistSubInstEntries,INDEX(CNTR_FallBackSubInstRelevant,R3)=FALSE),"",HYPERLINK("#JUMP_G"&amp;R3,INDEX(EUconst_FallBackListNames,R3)))</f>
        <v>Subinstalación con referencia de calor, no-CL, no-CBAM</v>
      </c>
      <c r="J3" s="995"/>
      <c r="K3" s="994" t="str">
        <f>IF(AND(CNTR_ExistSubInstEntries,INDEX(CNTR_FallBackSubInstRelevant,T3)=FALSE),"",HYPERLINK("#JUMP_G"&amp;T3,INDEX(EUconst_FallBackListNames,T3)))</f>
        <v>Subinstalación con referencia de calor, CBAM</v>
      </c>
      <c r="L3" s="995"/>
      <c r="M3" s="994" t="str">
        <f>IF(AND(CNTR_ExistSubInstEntries,INDEX(CNTR_FallBackSubInstRelevant,V3)=FALSE),"",HYPERLINK("#JUMP_G"&amp;V3,INDEX(EUconst_FallBackListNames,V3)))</f>
        <v>Subinstalación de calefacción urbana</v>
      </c>
      <c r="N3" s="995"/>
      <c r="O3" s="18"/>
      <c r="P3" s="993">
        <v>1</v>
      </c>
      <c r="Q3" s="993"/>
      <c r="R3" s="993">
        <v>2</v>
      </c>
      <c r="S3" s="993"/>
      <c r="T3" s="993">
        <v>3</v>
      </c>
      <c r="U3" s="993" t="s">
        <v>319</v>
      </c>
      <c r="V3" s="993">
        <v>4</v>
      </c>
      <c r="W3" s="993"/>
      <c r="X3" s="217"/>
      <c r="Y3" s="217"/>
    </row>
    <row r="4" spans="1:25" s="19" customFormat="1" ht="15.75" customHeight="1" thickBot="1" x14ac:dyDescent="0.25">
      <c r="A4" s="17"/>
      <c r="B4" s="655"/>
      <c r="C4" s="656"/>
      <c r="D4" s="657"/>
      <c r="E4" s="572" t="str">
        <f>Translations!$C$5</f>
        <v>Final de hoja</v>
      </c>
      <c r="F4" s="572"/>
      <c r="G4" s="994" t="str">
        <f>IF(AND(CNTR_ExistSubInstEntries,INDEX(CNTR_FallBackSubInstRelevant,P4)=FALSE),"",HYPERLINK("#JUMP_G"&amp;P4,INDEX(EUconst_FallBackListNames,P4)))</f>
        <v>Subinstalación con referencia de combustible, CL, no-CBAM</v>
      </c>
      <c r="H4" s="995"/>
      <c r="I4" s="994" t="str">
        <f>IF(AND(CNTR_ExistSubInstEntries,INDEX(CNTR_FallBackSubInstRelevant,R4)=FALSE),"",HYPERLINK("#JUMP_G"&amp;R4,INDEX(EUconst_FallBackListNames,R4)))</f>
        <v>Subinstalación con referencia de combustible, no-CL, no-CBAM</v>
      </c>
      <c r="J4" s="995"/>
      <c r="K4" s="994" t="str">
        <f>IF(AND(CNTR_ExistSubInstEntries,INDEX(CNTR_FallBackSubInstRelevant,T4)=FALSE),"",HYPERLINK("#JUMP_G"&amp;T4,INDEX(EUconst_FallBackListNames,T4)))</f>
        <v>Subinstalación con referencia de combustible, CBAM</v>
      </c>
      <c r="L4" s="995"/>
      <c r="M4" s="994" t="str">
        <f>IF(AND(CNTR_ExistSubInstEntries,INDEX(CNTR_FallBackSubInstRelevant,V4)=FALSE),"",HYPERLINK("#JUMP_G"&amp;V4,INDEX(EUconst_FallBackListNames,V4)))</f>
        <v>Subinstalación con emisiones de proceso, CL, no-CBAM</v>
      </c>
      <c r="N4" s="995"/>
      <c r="O4" s="18"/>
      <c r="P4" s="993">
        <v>5</v>
      </c>
      <c r="Q4" s="993"/>
      <c r="R4" s="993">
        <v>6</v>
      </c>
      <c r="S4" s="993"/>
      <c r="T4" s="993">
        <v>7</v>
      </c>
      <c r="U4" s="993"/>
      <c r="V4" s="993">
        <v>8</v>
      </c>
      <c r="W4" s="993"/>
      <c r="X4" s="217"/>
      <c r="Y4" s="217"/>
    </row>
    <row r="5" spans="1:25" s="19" customFormat="1" ht="15.75" customHeight="1" x14ac:dyDescent="0.2">
      <c r="A5" s="17"/>
      <c r="B5" s="298"/>
      <c r="C5" s="298"/>
      <c r="D5" s="298"/>
      <c r="E5" s="439"/>
      <c r="F5" s="439"/>
      <c r="G5" s="994" t="str">
        <f>IF(AND(CNTR_ExistSubInstEntries,INDEX(CNTR_FallBackSubInstRelevant,P5)=FALSE),"",HYPERLINK("#JUMP_G"&amp;P5,INDEX(EUconst_FallBackListNames,P5)))</f>
        <v>Subinstalación con emisiones de proceso, no-CL, no-CBAM</v>
      </c>
      <c r="H5" s="995"/>
      <c r="I5" s="994" t="str">
        <f>IF(AND(CNTR_ExistSubInstEntries,INDEX(CNTR_FallBackSubInstRelevant,R5)=FALSE),"",HYPERLINK("#JUMP_G"&amp;R5,INDEX(EUconst_FallBackListNames,R5)))</f>
        <v>Subinstalación con emisiones de proceso, CBAM</v>
      </c>
      <c r="J5" s="995"/>
      <c r="K5" s="433"/>
      <c r="L5" s="433"/>
      <c r="M5" s="433"/>
      <c r="N5" s="433"/>
      <c r="O5" s="18"/>
      <c r="P5" s="993">
        <v>9</v>
      </c>
      <c r="Q5" s="993"/>
      <c r="R5" s="993">
        <v>10</v>
      </c>
      <c r="S5" s="993"/>
      <c r="T5" s="474"/>
      <c r="U5" s="474"/>
      <c r="V5" s="474"/>
      <c r="W5" s="474"/>
      <c r="X5" s="217"/>
      <c r="Y5" s="217"/>
    </row>
    <row r="6" spans="1:25" x14ac:dyDescent="0.2">
      <c r="O6" s="18"/>
      <c r="U6" s="22"/>
      <c r="V6" s="22"/>
      <c r="W6" s="237"/>
    </row>
    <row r="7" spans="1:25" ht="18" x14ac:dyDescent="0.2">
      <c r="C7" s="2" t="s">
        <v>301</v>
      </c>
      <c r="D7" s="646" t="str">
        <f>Translations!$C$383</f>
        <v>Hoja «Fall-back» - DATOS DE LAS SUBINSTALACIONES CON ENFOQUES ALTERNATIVOS</v>
      </c>
      <c r="E7" s="646"/>
      <c r="F7" s="646"/>
      <c r="G7" s="646"/>
      <c r="H7" s="646"/>
      <c r="I7" s="646"/>
      <c r="J7" s="646"/>
      <c r="K7" s="646"/>
      <c r="L7" s="646"/>
      <c r="M7" s="646"/>
      <c r="N7" s="646"/>
      <c r="O7" s="18"/>
      <c r="U7" s="22"/>
      <c r="V7" s="22"/>
      <c r="W7" s="237"/>
    </row>
    <row r="8" spans="1:25" s="19" customFormat="1" ht="5.0999999999999996" customHeight="1" x14ac:dyDescent="0.25">
      <c r="A8" s="17"/>
      <c r="B8" s="193"/>
      <c r="C8" s="193"/>
      <c r="D8" s="193"/>
      <c r="E8" s="193"/>
      <c r="F8" s="193"/>
      <c r="G8" s="193"/>
      <c r="H8" s="193"/>
      <c r="I8" s="193"/>
      <c r="J8" s="193"/>
      <c r="K8" s="193"/>
      <c r="L8" s="193"/>
      <c r="M8" s="18"/>
      <c r="N8" s="18"/>
      <c r="O8" s="18"/>
      <c r="P8" s="309"/>
      <c r="Q8" s="309"/>
      <c r="R8" s="309"/>
      <c r="S8" s="309"/>
      <c r="T8" s="309"/>
      <c r="U8" s="309"/>
      <c r="V8" s="309"/>
      <c r="W8" s="358"/>
      <c r="X8" s="243"/>
      <c r="Y8" s="243"/>
    </row>
    <row r="9" spans="1:25" s="19" customFormat="1" ht="15" customHeight="1" x14ac:dyDescent="0.25">
      <c r="A9" s="17"/>
      <c r="B9" s="193"/>
      <c r="C9" s="193"/>
      <c r="D9" s="193"/>
      <c r="E9" s="991" t="str">
        <f>Translations!$C$384</f>
        <v>El cuadro superior de navegación solo contiene enlaces a las subinstalaciones marcadas como «pertinentes» en la sección C.I.</v>
      </c>
      <c r="F9" s="991"/>
      <c r="G9" s="991"/>
      <c r="H9" s="991"/>
      <c r="I9" s="991"/>
      <c r="J9" s="991"/>
      <c r="K9" s="991"/>
      <c r="L9" s="991"/>
      <c r="M9" s="991"/>
      <c r="N9" s="18"/>
      <c r="O9" s="18"/>
      <c r="P9" s="309"/>
      <c r="Q9" s="309"/>
      <c r="R9" s="309"/>
      <c r="S9" s="309"/>
      <c r="T9" s="309"/>
      <c r="U9" s="309"/>
      <c r="V9" s="309"/>
      <c r="W9" s="358"/>
      <c r="X9" s="243"/>
      <c r="Y9" s="243"/>
    </row>
    <row r="10" spans="1:25" x14ac:dyDescent="0.2">
      <c r="D10" s="982"/>
      <c r="E10" s="982"/>
      <c r="F10" s="982"/>
      <c r="G10" s="982"/>
      <c r="H10" s="982"/>
      <c r="I10" s="982"/>
      <c r="J10" s="982"/>
      <c r="K10" s="982"/>
      <c r="L10" s="982"/>
      <c r="M10" s="982"/>
      <c r="N10" s="982"/>
      <c r="O10" s="18"/>
      <c r="U10" s="22"/>
      <c r="V10" s="22"/>
      <c r="W10" s="237"/>
    </row>
    <row r="11" spans="1:25" ht="16.5" customHeight="1" x14ac:dyDescent="0.2">
      <c r="C11" s="647" t="str">
        <f>Translations!$C$235</f>
        <v>Introducción a la presente hoja</v>
      </c>
      <c r="D11" s="647"/>
      <c r="E11" s="647"/>
      <c r="F11" s="647"/>
      <c r="G11" s="647"/>
      <c r="H11" s="647"/>
      <c r="I11" s="647"/>
      <c r="J11" s="647"/>
      <c r="K11" s="647"/>
      <c r="L11" s="647"/>
      <c r="M11" s="647"/>
      <c r="N11" s="647"/>
      <c r="O11" s="18"/>
      <c r="U11" s="22"/>
      <c r="V11" s="22"/>
      <c r="W11" s="237"/>
    </row>
    <row r="12" spans="1:25" ht="5.0999999999999996" customHeight="1" thickBot="1" x14ac:dyDescent="0.25">
      <c r="O12" s="18"/>
    </row>
    <row r="13" spans="1:25" ht="5.0999999999999996" customHeight="1" x14ac:dyDescent="0.2">
      <c r="C13" s="207"/>
      <c r="D13" s="208"/>
      <c r="E13" s="208"/>
      <c r="F13" s="208"/>
      <c r="G13" s="208"/>
      <c r="H13" s="208"/>
      <c r="I13" s="208"/>
      <c r="J13" s="208"/>
      <c r="K13" s="208"/>
      <c r="L13" s="208"/>
      <c r="M13" s="208"/>
      <c r="N13" s="209"/>
      <c r="O13" s="18"/>
    </row>
    <row r="14" spans="1:25" ht="12.75" customHeight="1" x14ac:dyDescent="0.2">
      <c r="C14" s="210"/>
      <c r="D14" s="856" t="str">
        <f>Translations!$C$236</f>
        <v>Todas las descripciones que se incluyan en las secciones a continuación acerca de los métodos empleados para cuantificar los parámetros objeto de seguimiento y notificación deberán comprender, según corresponda, los aspectos siguientes:</v>
      </c>
      <c r="E14" s="856"/>
      <c r="F14" s="856"/>
      <c r="G14" s="856"/>
      <c r="H14" s="856"/>
      <c r="I14" s="856"/>
      <c r="J14" s="856"/>
      <c r="K14" s="856"/>
      <c r="L14" s="856"/>
      <c r="M14" s="856"/>
      <c r="N14" s="857"/>
      <c r="O14" s="18"/>
    </row>
    <row r="15" spans="1:25" ht="12.75" customHeight="1" x14ac:dyDescent="0.2">
      <c r="C15" s="210"/>
      <c r="D15" s="211" t="s">
        <v>139</v>
      </c>
      <c r="E15" s="858" t="str">
        <f>Translations!$C$237</f>
        <v>Fases de cálculo</v>
      </c>
      <c r="F15" s="858"/>
      <c r="G15" s="858"/>
      <c r="H15" s="858"/>
      <c r="I15" s="858"/>
      <c r="J15" s="858"/>
      <c r="K15" s="858"/>
      <c r="L15" s="858"/>
      <c r="M15" s="858"/>
      <c r="N15" s="859"/>
      <c r="O15" s="18"/>
    </row>
    <row r="16" spans="1:25" ht="12.75" customHeight="1" x14ac:dyDescent="0.2">
      <c r="C16" s="210"/>
      <c r="D16" s="211" t="s">
        <v>139</v>
      </c>
      <c r="E16" s="858" t="str">
        <f>Translations!$C$238</f>
        <v xml:space="preserve">Fuentes de datos </v>
      </c>
      <c r="F16" s="858"/>
      <c r="G16" s="858"/>
      <c r="H16" s="858"/>
      <c r="I16" s="858"/>
      <c r="J16" s="858"/>
      <c r="K16" s="858"/>
      <c r="L16" s="858"/>
      <c r="M16" s="858"/>
      <c r="N16" s="859"/>
      <c r="O16" s="18"/>
    </row>
    <row r="17" spans="1:25" ht="12.75" customHeight="1" x14ac:dyDescent="0.2">
      <c r="C17" s="210"/>
      <c r="D17" s="211" t="s">
        <v>139</v>
      </c>
      <c r="E17" s="858" t="str">
        <f>Translations!$C$239</f>
        <v xml:space="preserve">Fórmulas de cálculo </v>
      </c>
      <c r="F17" s="858"/>
      <c r="G17" s="858"/>
      <c r="H17" s="858"/>
      <c r="I17" s="858"/>
      <c r="J17" s="858"/>
      <c r="K17" s="858"/>
      <c r="L17" s="858"/>
      <c r="M17" s="858"/>
      <c r="N17" s="859"/>
      <c r="O17" s="18"/>
    </row>
    <row r="18" spans="1:25" ht="12.75" customHeight="1" x14ac:dyDescent="0.2">
      <c r="C18" s="210"/>
      <c r="D18" s="211" t="s">
        <v>139</v>
      </c>
      <c r="E18" s="858" t="str">
        <f>Translations!$C$240</f>
        <v xml:space="preserve">Factores de cálculo pertinentes, incluida la unidad de medida </v>
      </c>
      <c r="F18" s="858"/>
      <c r="G18" s="858"/>
      <c r="H18" s="858"/>
      <c r="I18" s="858"/>
      <c r="J18" s="858"/>
      <c r="K18" s="858"/>
      <c r="L18" s="858"/>
      <c r="M18" s="858"/>
      <c r="N18" s="859"/>
      <c r="O18" s="18"/>
    </row>
    <row r="19" spans="1:25" ht="12.75" customHeight="1" x14ac:dyDescent="0.2">
      <c r="C19" s="210"/>
      <c r="D19" s="211" t="s">
        <v>139</v>
      </c>
      <c r="E19" s="858" t="str">
        <f>Translations!$C$241</f>
        <v xml:space="preserve">Controles horizontales y verticales para confirmar los datos </v>
      </c>
      <c r="F19" s="858"/>
      <c r="G19" s="858"/>
      <c r="H19" s="858"/>
      <c r="I19" s="858"/>
      <c r="J19" s="858"/>
      <c r="K19" s="858"/>
      <c r="L19" s="858"/>
      <c r="M19" s="858"/>
      <c r="N19" s="859"/>
      <c r="O19" s="18"/>
    </row>
    <row r="20" spans="1:25" ht="12.75" customHeight="1" x14ac:dyDescent="0.2">
      <c r="C20" s="210"/>
      <c r="D20" s="211" t="s">
        <v>139</v>
      </c>
      <c r="E20" s="858" t="str">
        <f>Translations!$C$242</f>
        <v>Procedimientos que respalden los planes de muestreo</v>
      </c>
      <c r="F20" s="858"/>
      <c r="G20" s="858"/>
      <c r="H20" s="858"/>
      <c r="I20" s="858"/>
      <c r="J20" s="858"/>
      <c r="K20" s="858"/>
      <c r="L20" s="858"/>
      <c r="M20" s="858"/>
      <c r="N20" s="859"/>
      <c r="O20" s="18"/>
    </row>
    <row r="21" spans="1:25" ht="12.75" customHeight="1" x14ac:dyDescent="0.2">
      <c r="C21" s="210"/>
      <c r="D21" s="211" t="s">
        <v>139</v>
      </c>
      <c r="E21" s="858" t="str">
        <f>Translations!$C$243</f>
        <v>Equipo de medición utilizado con referencia al diagrama correspondiente y una descripción de su instalación y mantenimiento</v>
      </c>
      <c r="F21" s="858"/>
      <c r="G21" s="858"/>
      <c r="H21" s="858"/>
      <c r="I21" s="858"/>
      <c r="J21" s="858"/>
      <c r="K21" s="858"/>
      <c r="L21" s="858"/>
      <c r="M21" s="858"/>
      <c r="N21" s="859"/>
      <c r="O21" s="18"/>
    </row>
    <row r="22" spans="1:25" ht="12.75" customHeight="1" x14ac:dyDescent="0.2">
      <c r="C22" s="210"/>
      <c r="D22" s="211" t="s">
        <v>139</v>
      </c>
      <c r="E22" s="858" t="str">
        <f>Translations!$C$244</f>
        <v>Lista de laboratorios responsables de efectuar los procedimientos analíticos</v>
      </c>
      <c r="F22" s="858"/>
      <c r="G22" s="858"/>
      <c r="H22" s="858"/>
      <c r="I22" s="858"/>
      <c r="J22" s="858"/>
      <c r="K22" s="858"/>
      <c r="L22" s="858"/>
      <c r="M22" s="858"/>
      <c r="N22" s="859"/>
      <c r="O22" s="18"/>
    </row>
    <row r="23" spans="1:25" ht="5.0999999999999996" customHeight="1" x14ac:dyDescent="0.2">
      <c r="C23" s="210"/>
      <c r="D23" s="249"/>
      <c r="E23" s="212"/>
      <c r="F23" s="212"/>
      <c r="G23" s="212"/>
      <c r="H23" s="212"/>
      <c r="I23" s="212"/>
      <c r="J23" s="212"/>
      <c r="K23" s="212"/>
      <c r="L23" s="212"/>
      <c r="M23" s="212"/>
      <c r="N23" s="213"/>
      <c r="O23" s="18"/>
    </row>
    <row r="24" spans="1:25" ht="12.75" customHeight="1" x14ac:dyDescent="0.2">
      <c r="C24" s="210"/>
      <c r="D24" s="856" t="str">
        <f>Translations!$C$245</f>
        <v>La descripción deberá incluir el resultado de una evaluación simplificada de la incertidumbre de conformidad con el artículo 7, apartado 2 (cuando sea necesaria dicha evaluación)</v>
      </c>
      <c r="E24" s="856"/>
      <c r="F24" s="856"/>
      <c r="G24" s="856"/>
      <c r="H24" s="856"/>
      <c r="I24" s="856"/>
      <c r="J24" s="856"/>
      <c r="K24" s="856"/>
      <c r="L24" s="856"/>
      <c r="M24" s="856"/>
      <c r="N24" s="857"/>
      <c r="O24" s="18"/>
    </row>
    <row r="25" spans="1:25" ht="12.75" customHeight="1" x14ac:dyDescent="0.2">
      <c r="C25" s="210"/>
      <c r="D25" s="856" t="str">
        <f>Translations!$C$246</f>
        <v>Para cada fórmula de cálculo, el plan deberá incluir un ejemplo con datos reales.</v>
      </c>
      <c r="E25" s="856"/>
      <c r="F25" s="856"/>
      <c r="G25" s="856"/>
      <c r="H25" s="856"/>
      <c r="I25" s="856"/>
      <c r="J25" s="856"/>
      <c r="K25" s="856"/>
      <c r="L25" s="856"/>
      <c r="M25" s="856"/>
      <c r="N25" s="857"/>
      <c r="O25" s="18"/>
    </row>
    <row r="26" spans="1:25" ht="5.0999999999999996" customHeight="1" thickBot="1" x14ac:dyDescent="0.25">
      <c r="C26" s="214"/>
      <c r="D26" s="215"/>
      <c r="E26" s="215"/>
      <c r="F26" s="215"/>
      <c r="G26" s="215"/>
      <c r="H26" s="215"/>
      <c r="I26" s="215"/>
      <c r="J26" s="215"/>
      <c r="K26" s="215"/>
      <c r="L26" s="215"/>
      <c r="M26" s="215"/>
      <c r="N26" s="216"/>
      <c r="O26" s="18"/>
    </row>
    <row r="27" spans="1:25" s="19" customFormat="1" ht="12.75" x14ac:dyDescent="0.2">
      <c r="A27" s="244"/>
      <c r="B27" s="35"/>
      <c r="C27" s="35"/>
      <c r="D27" s="35"/>
      <c r="E27" s="35"/>
      <c r="F27" s="35"/>
      <c r="G27" s="35"/>
      <c r="H27" s="35"/>
      <c r="I27" s="35"/>
      <c r="J27" s="35"/>
      <c r="K27" s="35"/>
      <c r="L27" s="35"/>
      <c r="M27" s="35"/>
      <c r="N27" s="35"/>
      <c r="O27" s="18"/>
      <c r="P27" s="21"/>
      <c r="Q27" s="21"/>
      <c r="R27" s="22"/>
      <c r="S27" s="22"/>
      <c r="T27" s="21"/>
      <c r="U27" s="21"/>
      <c r="V27" s="21"/>
      <c r="W27" s="237"/>
    </row>
    <row r="28" spans="1:25" ht="16.5" customHeight="1" x14ac:dyDescent="0.2">
      <c r="C28" s="241" t="s">
        <v>25</v>
      </c>
      <c r="D28" s="768" t="str">
        <f>Translations!$C$385</f>
        <v>Subinstalaciones con enfoques alternativos</v>
      </c>
      <c r="E28" s="768"/>
      <c r="F28" s="768"/>
      <c r="G28" s="768"/>
      <c r="H28" s="768"/>
      <c r="I28" s="768"/>
      <c r="J28" s="768"/>
      <c r="K28" s="768"/>
      <c r="L28" s="768"/>
      <c r="M28" s="768"/>
      <c r="N28" s="768"/>
      <c r="O28" s="18"/>
      <c r="U28" s="22"/>
      <c r="V28" s="22"/>
      <c r="W28" s="237"/>
    </row>
    <row r="29" spans="1:25" s="19" customFormat="1" ht="15" thickBot="1" x14ac:dyDescent="0.25">
      <c r="A29" s="244"/>
      <c r="B29" s="35"/>
      <c r="C29" s="162"/>
      <c r="D29" s="162"/>
      <c r="E29" s="162"/>
      <c r="F29" s="162"/>
      <c r="G29" s="162"/>
      <c r="H29" s="162"/>
      <c r="I29" s="162"/>
      <c r="J29" s="162"/>
      <c r="K29" s="162"/>
      <c r="L29" s="162"/>
      <c r="M29" s="162"/>
      <c r="N29" s="162"/>
      <c r="O29" s="18"/>
      <c r="P29" s="21"/>
      <c r="Q29" s="21"/>
      <c r="R29" s="22"/>
      <c r="S29" s="22"/>
      <c r="T29" s="21"/>
      <c r="U29" s="22"/>
      <c r="V29" s="22"/>
      <c r="W29" s="237"/>
    </row>
    <row r="30" spans="1:25" s="19" customFormat="1" ht="15" customHeight="1" thickBot="1" x14ac:dyDescent="0.3">
      <c r="A30" s="244"/>
      <c r="B30" s="162"/>
      <c r="C30" s="373">
        <v>1</v>
      </c>
      <c r="D30" s="1001" t="str">
        <f>Translations!$C$386</f>
        <v>Subinstalación con enfoque alternativo:</v>
      </c>
      <c r="E30" s="1002"/>
      <c r="F30" s="1002"/>
      <c r="G30" s="1002"/>
      <c r="H30" s="1003"/>
      <c r="I30" s="1004" t="str">
        <f>INDEX(EUconst_FallBackListNames,$C30)</f>
        <v>Subinstalación con referencia de calor, CL, no-CBAM</v>
      </c>
      <c r="J30" s="1005"/>
      <c r="K30" s="1005"/>
      <c r="L30" s="1006"/>
      <c r="M30" s="1007" t="str">
        <f>IF(ISBLANK(INDEX(CNTR_FallBackSubInstRelevant,C30)),"",IF(INDEX(CNTR_FallBackSubInstRelevant,C30),EUConst_Relevant,EUConst_NotRelevant))</f>
        <v/>
      </c>
      <c r="N30" s="1008"/>
      <c r="O30" s="18"/>
      <c r="P30" s="372">
        <f>C30</f>
        <v>1</v>
      </c>
      <c r="Q30" s="244"/>
      <c r="R30" s="244"/>
      <c r="S30" s="244"/>
      <c r="T30" s="244"/>
      <c r="U30" s="22"/>
      <c r="V30" s="310" t="s">
        <v>318</v>
      </c>
      <c r="W30" s="355" t="b">
        <f>AND(CNTR_ExistSubInstEntries,M30=EUConst_NotRelevant)</f>
        <v>0</v>
      </c>
    </row>
    <row r="31" spans="1:25" s="19" customFormat="1" ht="12.75" customHeight="1" thickBot="1" x14ac:dyDescent="0.25">
      <c r="A31" s="244"/>
      <c r="B31" s="35"/>
      <c r="C31" s="277"/>
      <c r="D31" s="278"/>
      <c r="E31" s="278"/>
      <c r="F31" s="278"/>
      <c r="G31" s="278"/>
      <c r="H31" s="279"/>
      <c r="I31" s="1009" t="str">
        <f>IF(M30=EUConst_NotRelevant,HYPERLINK(Q31,EUconst_MsgGoToNextSubInst),IF(M30=EUConst_Relevant,HYPERLINK("",EUconst_MsgEnterThisSection),""))</f>
        <v/>
      </c>
      <c r="J31" s="1010"/>
      <c r="K31" s="1010"/>
      <c r="L31" s="1010"/>
      <c r="M31" s="1011"/>
      <c r="N31" s="1012"/>
      <c r="O31" s="18"/>
      <c r="P31" s="21" t="s">
        <v>170</v>
      </c>
      <c r="Q31" s="370" t="str">
        <f>"#JUMP_G"&amp;P30+1</f>
        <v>#JUMP_G2</v>
      </c>
      <c r="R31" s="21"/>
      <c r="S31" s="21"/>
      <c r="T31" s="21"/>
      <c r="U31" s="22"/>
      <c r="V31" s="22"/>
      <c r="W31" s="237"/>
      <c r="X31" s="243"/>
      <c r="Y31" s="243"/>
    </row>
    <row r="32" spans="1:25" ht="5.0999999999999996" customHeight="1" x14ac:dyDescent="0.2">
      <c r="C32" s="281"/>
      <c r="D32" s="282"/>
      <c r="E32" s="282"/>
      <c r="F32" s="282"/>
      <c r="G32" s="282"/>
      <c r="H32" s="282"/>
      <c r="I32" s="282"/>
      <c r="J32" s="282"/>
      <c r="K32" s="282"/>
      <c r="L32" s="282"/>
      <c r="M32" s="282"/>
      <c r="N32" s="283"/>
      <c r="O32" s="18"/>
      <c r="U32" s="22"/>
      <c r="V32" s="22"/>
      <c r="W32" s="237"/>
    </row>
    <row r="33" spans="2:23" ht="12.75" customHeight="1" x14ac:dyDescent="0.2">
      <c r="C33" s="223"/>
      <c r="D33" s="15" t="s">
        <v>26</v>
      </c>
      <c r="E33" s="727" t="str">
        <f>Translations!$C$297</f>
        <v>Límites del sistema de la subinstalación</v>
      </c>
      <c r="F33" s="727"/>
      <c r="G33" s="727"/>
      <c r="H33" s="727"/>
      <c r="I33" s="727"/>
      <c r="J33" s="727"/>
      <c r="K33" s="727"/>
      <c r="L33" s="727"/>
      <c r="M33" s="727"/>
      <c r="N33" s="942"/>
      <c r="O33" s="18"/>
      <c r="U33" s="22"/>
      <c r="V33" s="22"/>
      <c r="W33" s="237"/>
    </row>
    <row r="34" spans="2:23" ht="5.0999999999999996" customHeight="1" x14ac:dyDescent="0.2">
      <c r="B34" s="243"/>
      <c r="C34" s="223"/>
      <c r="N34" s="224"/>
      <c r="O34" s="18"/>
      <c r="U34" s="22"/>
      <c r="V34" s="22"/>
      <c r="W34" s="237"/>
    </row>
    <row r="35" spans="2:23" ht="12.75" customHeight="1" x14ac:dyDescent="0.2">
      <c r="B35" s="243"/>
      <c r="C35" s="223"/>
      <c r="D35" s="24" t="s">
        <v>32</v>
      </c>
      <c r="E35" s="843" t="str">
        <f>Translations!$C$249</f>
        <v>Información sobre la metodología empleada</v>
      </c>
      <c r="F35" s="843"/>
      <c r="G35" s="843"/>
      <c r="H35" s="843"/>
      <c r="I35" s="843"/>
      <c r="J35" s="843"/>
      <c r="K35" s="843"/>
      <c r="L35" s="843"/>
      <c r="M35" s="843"/>
      <c r="N35" s="949"/>
      <c r="O35" s="18"/>
      <c r="U35" s="22"/>
      <c r="V35" s="22"/>
      <c r="W35" s="237"/>
    </row>
    <row r="36" spans="2:23" ht="12.75" customHeight="1" x14ac:dyDescent="0.2">
      <c r="B36" s="243"/>
      <c r="C36" s="223"/>
      <c r="D36" s="24"/>
      <c r="E36" s="694" t="str">
        <f>Translations!$C$298</f>
        <v>Tal y como se exige en el anexo VI, sección 2, letra b), describa los límites del sistema de esta subinstalación mencionando los aspectos siguientes:</v>
      </c>
      <c r="F36" s="694"/>
      <c r="G36" s="694"/>
      <c r="H36" s="694"/>
      <c r="I36" s="694"/>
      <c r="J36" s="694"/>
      <c r="K36" s="694"/>
      <c r="L36" s="694"/>
      <c r="M36" s="694"/>
      <c r="N36" s="973"/>
      <c r="O36" s="18"/>
      <c r="U36" s="22"/>
      <c r="V36" s="22"/>
      <c r="W36" s="237"/>
    </row>
    <row r="37" spans="2:23" ht="12.75" customHeight="1" x14ac:dyDescent="0.2">
      <c r="B37" s="243"/>
      <c r="C37" s="223"/>
      <c r="D37" s="24"/>
      <c r="E37" s="36" t="s">
        <v>139</v>
      </c>
      <c r="F37" s="839" t="str">
        <f>Translations!$C$299</f>
        <v xml:space="preserve">unidades técnicas incluidas, </v>
      </c>
      <c r="G37" s="842"/>
      <c r="H37" s="842"/>
      <c r="I37" s="842"/>
      <c r="J37" s="842"/>
      <c r="K37" s="842"/>
      <c r="L37" s="842"/>
      <c r="M37" s="842"/>
      <c r="N37" s="927"/>
      <c r="O37" s="18"/>
      <c r="U37" s="22"/>
      <c r="V37" s="22"/>
      <c r="W37" s="237"/>
    </row>
    <row r="38" spans="2:23" ht="12.75" customHeight="1" x14ac:dyDescent="0.2">
      <c r="B38" s="243"/>
      <c r="C38" s="223"/>
      <c r="D38" s="24"/>
      <c r="E38" s="36" t="s">
        <v>139</v>
      </c>
      <c r="F38" s="839" t="str">
        <f>Translations!$C$300</f>
        <v xml:space="preserve">procesos realizados, </v>
      </c>
      <c r="G38" s="842"/>
      <c r="H38" s="842"/>
      <c r="I38" s="842"/>
      <c r="J38" s="842"/>
      <c r="K38" s="842"/>
      <c r="L38" s="842"/>
      <c r="M38" s="842"/>
      <c r="N38" s="927"/>
      <c r="O38" s="18"/>
      <c r="U38" s="22"/>
      <c r="V38" s="22"/>
      <c r="W38" s="237"/>
    </row>
    <row r="39" spans="2:23" ht="12.75" customHeight="1" x14ac:dyDescent="0.2">
      <c r="B39" s="243"/>
      <c r="C39" s="223"/>
      <c r="D39" s="24"/>
      <c r="E39" s="36" t="s">
        <v>139</v>
      </c>
      <c r="F39" s="839" t="str">
        <f>Translations!$C$301</f>
        <v>materiales y combustibles de base,</v>
      </c>
      <c r="G39" s="842"/>
      <c r="H39" s="842"/>
      <c r="I39" s="842"/>
      <c r="J39" s="842"/>
      <c r="K39" s="842"/>
      <c r="L39" s="842"/>
      <c r="M39" s="842"/>
      <c r="N39" s="927"/>
      <c r="O39" s="18"/>
      <c r="U39" s="22"/>
      <c r="V39" s="22"/>
      <c r="W39" s="237"/>
    </row>
    <row r="40" spans="2:23" ht="12.75" customHeight="1" x14ac:dyDescent="0.2">
      <c r="B40" s="243"/>
      <c r="C40" s="223"/>
      <c r="D40" s="24"/>
      <c r="E40" s="36" t="s">
        <v>139</v>
      </c>
      <c r="F40" s="839" t="str">
        <f>Translations!$C$302</f>
        <v>productos y producciones atribuidos.</v>
      </c>
      <c r="G40" s="842"/>
      <c r="H40" s="842"/>
      <c r="I40" s="842"/>
      <c r="J40" s="842"/>
      <c r="K40" s="842"/>
      <c r="L40" s="842"/>
      <c r="M40" s="842"/>
      <c r="N40" s="927"/>
      <c r="O40" s="18"/>
    </row>
    <row r="41" spans="2:23" ht="12.75" customHeight="1" x14ac:dyDescent="0.2">
      <c r="B41" s="243"/>
      <c r="C41" s="223"/>
      <c r="D41" s="24"/>
      <c r="E41" s="766" t="str">
        <f>Translations!$C$304</f>
        <v>Si esta información ya se describe con suficiente detalle en la sección C.II, limítese a hacer referencia a dicha sección y pase a los puntos siguientes.</v>
      </c>
      <c r="F41" s="766"/>
      <c r="G41" s="766"/>
      <c r="H41" s="766"/>
      <c r="I41" s="766"/>
      <c r="J41" s="766"/>
      <c r="K41" s="766"/>
      <c r="L41" s="766"/>
      <c r="M41" s="766"/>
      <c r="N41" s="970"/>
      <c r="O41" s="18"/>
    </row>
    <row r="42" spans="2:23" ht="50.1" customHeight="1" x14ac:dyDescent="0.2">
      <c r="B42" s="243"/>
      <c r="C42" s="223"/>
      <c r="D42" s="24"/>
      <c r="E42" s="953"/>
      <c r="F42" s="954"/>
      <c r="G42" s="954"/>
      <c r="H42" s="954"/>
      <c r="I42" s="954"/>
      <c r="J42" s="954"/>
      <c r="K42" s="954"/>
      <c r="L42" s="954"/>
      <c r="M42" s="954"/>
      <c r="N42" s="955"/>
      <c r="O42" s="18"/>
    </row>
    <row r="43" spans="2:23" ht="5.0999999999999996" customHeight="1" x14ac:dyDescent="0.2">
      <c r="B43" s="243"/>
      <c r="C43" s="223"/>
      <c r="D43" s="24"/>
      <c r="N43" s="224"/>
      <c r="O43" s="18"/>
    </row>
    <row r="44" spans="2:23" ht="12.75" customHeight="1" x14ac:dyDescent="0.2">
      <c r="B44" s="243"/>
      <c r="C44" s="223"/>
      <c r="D44" s="24" t="s">
        <v>33</v>
      </c>
      <c r="E44" s="956" t="str">
        <f>Translations!$C$210</f>
        <v>Referencia a archivos externos (si procede)</v>
      </c>
      <c r="F44" s="956"/>
      <c r="G44" s="956"/>
      <c r="H44" s="956"/>
      <c r="I44" s="956"/>
      <c r="J44" s="957"/>
      <c r="K44" s="826"/>
      <c r="L44" s="826"/>
      <c r="M44" s="826"/>
      <c r="N44" s="826"/>
      <c r="O44" s="18"/>
    </row>
    <row r="45" spans="2:23" ht="5.0999999999999996" customHeight="1" x14ac:dyDescent="0.2">
      <c r="B45" s="243"/>
      <c r="C45" s="223"/>
      <c r="D45" s="24"/>
      <c r="N45" s="224"/>
      <c r="O45" s="18"/>
    </row>
    <row r="46" spans="2:23" ht="12.75" customHeight="1" x14ac:dyDescent="0.2">
      <c r="B46" s="243"/>
      <c r="C46" s="223"/>
      <c r="D46" s="24" t="s">
        <v>34</v>
      </c>
      <c r="E46" s="956" t="str">
        <f>Translations!$C$305</f>
        <v>Referencia a un diagrama de flujo detallado aparte (si procede)</v>
      </c>
      <c r="F46" s="956"/>
      <c r="G46" s="956"/>
      <c r="H46" s="956"/>
      <c r="I46" s="956"/>
      <c r="J46" s="957"/>
      <c r="K46" s="826"/>
      <c r="L46" s="826"/>
      <c r="M46" s="826"/>
      <c r="N46" s="826"/>
      <c r="O46" s="18"/>
    </row>
    <row r="47" spans="2:23" ht="12.75" customHeight="1" x14ac:dyDescent="0.2">
      <c r="B47" s="243"/>
      <c r="C47" s="223"/>
      <c r="D47" s="24"/>
      <c r="E47" s="694" t="str">
        <f>Translations!$C$387</f>
        <v>Si se trata de una subinstalación más compleja, proporcione un diagrama de flujo detallado [en caso de no haberlo incluido en el .i) supra].</v>
      </c>
      <c r="F47" s="694"/>
      <c r="G47" s="694"/>
      <c r="H47" s="694"/>
      <c r="I47" s="694"/>
      <c r="J47" s="694"/>
      <c r="K47" s="694"/>
      <c r="L47" s="694"/>
      <c r="M47" s="694"/>
      <c r="N47" s="973"/>
      <c r="O47" s="18"/>
    </row>
    <row r="48" spans="2:23" ht="5.0999999999999996" customHeight="1" x14ac:dyDescent="0.2">
      <c r="B48" s="243"/>
      <c r="C48" s="223"/>
      <c r="D48" s="24"/>
      <c r="N48" s="224"/>
      <c r="O48" s="18"/>
    </row>
    <row r="49" spans="2:20" ht="5.0999999999999996" customHeight="1" x14ac:dyDescent="0.2">
      <c r="B49" s="243"/>
      <c r="C49" s="231"/>
      <c r="D49" s="234"/>
      <c r="E49" s="232"/>
      <c r="F49" s="232"/>
      <c r="G49" s="232"/>
      <c r="H49" s="232"/>
      <c r="I49" s="232"/>
      <c r="J49" s="232"/>
      <c r="K49" s="232"/>
      <c r="L49" s="232"/>
      <c r="M49" s="232"/>
      <c r="N49" s="233"/>
      <c r="O49" s="18"/>
    </row>
    <row r="50" spans="2:20" ht="12.75" customHeight="1" x14ac:dyDescent="0.2">
      <c r="B50" s="243"/>
      <c r="C50" s="223"/>
      <c r="D50" s="15" t="s">
        <v>27</v>
      </c>
      <c r="E50" s="727" t="str">
        <f>Translations!$C$388</f>
        <v>Método para determinar los niveles anuales de actividad</v>
      </c>
      <c r="F50" s="727"/>
      <c r="G50" s="727"/>
      <c r="H50" s="727"/>
      <c r="I50" s="727"/>
      <c r="J50" s="727"/>
      <c r="K50" s="727"/>
      <c r="L50" s="727"/>
      <c r="M50" s="727"/>
      <c r="N50" s="942"/>
      <c r="O50" s="18"/>
      <c r="S50" s="253"/>
      <c r="T50" s="253"/>
    </row>
    <row r="51" spans="2:20" ht="12.75" customHeight="1" x14ac:dyDescent="0.2">
      <c r="B51" s="243"/>
      <c r="C51" s="223"/>
      <c r="E51" s="766" t="str">
        <f>Translations!$C$389</f>
        <v>A efectos concretos de la recogida de datos de las NIMs, la presente sección debe comprender todos los datos proporcionados en la sección G, letra a), en el formulario del «informe sobre los datos de referencia».</v>
      </c>
      <c r="F51" s="845"/>
      <c r="G51" s="845"/>
      <c r="H51" s="845"/>
      <c r="I51" s="845"/>
      <c r="J51" s="845"/>
      <c r="K51" s="845"/>
      <c r="L51" s="845"/>
      <c r="M51" s="845"/>
      <c r="N51" s="979"/>
      <c r="O51" s="18"/>
    </row>
    <row r="52" spans="2:20" ht="5.0999999999999996" customHeight="1" x14ac:dyDescent="0.2">
      <c r="B52" s="243"/>
      <c r="C52" s="223"/>
      <c r="D52" s="24"/>
      <c r="E52" s="24"/>
      <c r="F52" s="24"/>
      <c r="G52" s="24"/>
      <c r="H52" s="24"/>
      <c r="I52" s="24"/>
      <c r="J52" s="24"/>
      <c r="K52" s="24"/>
      <c r="L52" s="24"/>
      <c r="M52" s="24"/>
      <c r="N52" s="452"/>
      <c r="O52" s="18"/>
      <c r="P52" s="21"/>
    </row>
    <row r="53" spans="2:20" ht="12.75" customHeight="1" x14ac:dyDescent="0.2">
      <c r="B53" s="243"/>
      <c r="C53" s="223"/>
      <c r="D53" s="24" t="s">
        <v>33</v>
      </c>
      <c r="E53" s="843" t="str">
        <f>Translations!$C$249</f>
        <v>Información sobre la metodología empleada</v>
      </c>
      <c r="F53" s="843"/>
      <c r="G53" s="843"/>
      <c r="H53" s="843"/>
      <c r="I53" s="843"/>
      <c r="J53" s="843"/>
      <c r="K53" s="843"/>
      <c r="L53" s="843"/>
      <c r="M53" s="843"/>
      <c r="N53" s="949"/>
      <c r="O53" s="18"/>
    </row>
    <row r="54" spans="2:20" ht="12.75" customHeight="1" x14ac:dyDescent="0.2">
      <c r="B54" s="243"/>
      <c r="C54" s="223"/>
      <c r="D54" s="24"/>
      <c r="E54" s="694" t="str">
        <f>Translations!$C$250</f>
        <v>Seleccione a continuación:</v>
      </c>
      <c r="F54" s="695"/>
      <c r="G54" s="695"/>
      <c r="H54" s="695"/>
      <c r="I54" s="695"/>
      <c r="J54" s="695"/>
      <c r="K54" s="695"/>
      <c r="L54" s="695"/>
      <c r="M54" s="695"/>
      <c r="N54" s="968"/>
      <c r="O54" s="18"/>
    </row>
    <row r="55" spans="2:20" ht="12.75" customHeight="1" x14ac:dyDescent="0.2">
      <c r="B55" s="243"/>
      <c r="C55" s="223"/>
      <c r="D55" s="24"/>
      <c r="E55" s="36" t="s">
        <v>139</v>
      </c>
      <c r="F55" s="839" t="str">
        <f>Translations!$C$270</f>
        <v>La fuente de datos utilizada para los flujos de energía con arreglo al anexo VII, sección 4.5, de las FAR.</v>
      </c>
      <c r="G55" s="842"/>
      <c r="H55" s="842"/>
      <c r="I55" s="842"/>
      <c r="J55" s="842"/>
      <c r="K55" s="842"/>
      <c r="L55" s="842"/>
      <c r="M55" s="842"/>
      <c r="N55" s="927"/>
      <c r="O55" s="18"/>
    </row>
    <row r="56" spans="2:20" ht="12.75" customHeight="1" x14ac:dyDescent="0.2">
      <c r="B56" s="243"/>
      <c r="C56" s="223"/>
      <c r="D56" s="24"/>
      <c r="E56" s="36" t="s">
        <v>139</v>
      </c>
      <c r="F56" s="839" t="str">
        <f>Translations!$C$358</f>
        <v>El método utilizado para determinar las cantidades anuales con arreglo al anexo VII, sección 7,2, de las FAR.</v>
      </c>
      <c r="G56" s="842"/>
      <c r="H56" s="842"/>
      <c r="I56" s="842"/>
      <c r="J56" s="842"/>
      <c r="K56" s="842"/>
      <c r="L56" s="842"/>
      <c r="M56" s="842"/>
      <c r="N56" s="927"/>
      <c r="O56" s="18"/>
    </row>
    <row r="57" spans="2:20" ht="25.5" customHeight="1" x14ac:dyDescent="0.2">
      <c r="B57" s="243"/>
      <c r="C57" s="223"/>
      <c r="D57" s="24"/>
      <c r="E57" s="36"/>
      <c r="F57" s="839" t="str">
        <f>Translations!$C$253</f>
        <v>Dado que puede haber más de una fuente de datos, el formulario permite indicar hasta tres. Si hubiera aún más fuentes de datos, seleccione las tres principales y explique el resto en la descripción de la metodología.</v>
      </c>
      <c r="G57" s="842"/>
      <c r="H57" s="842"/>
      <c r="I57" s="842"/>
      <c r="J57" s="842"/>
      <c r="K57" s="842"/>
      <c r="L57" s="842"/>
      <c r="M57" s="842"/>
      <c r="N57" s="927"/>
      <c r="O57" s="18"/>
    </row>
    <row r="58" spans="2:20" ht="25.5" customHeight="1" x14ac:dyDescent="0.2">
      <c r="B58" s="243"/>
      <c r="C58" s="223"/>
      <c r="I58" s="844" t="str">
        <f>Translations!$C$254</f>
        <v>Fuente de datos</v>
      </c>
      <c r="J58" s="844"/>
      <c r="K58" s="844" t="str">
        <f>Translations!$C$255</f>
        <v>Otra fuente de datos (si procede)</v>
      </c>
      <c r="L58" s="844"/>
      <c r="M58" s="844" t="str">
        <f>Translations!$C$255</f>
        <v>Otra fuente de datos (si procede)</v>
      </c>
      <c r="N58" s="844"/>
      <c r="O58" s="18"/>
    </row>
    <row r="59" spans="2:20" ht="12.75" customHeight="1" x14ac:dyDescent="0.2">
      <c r="B59" s="243"/>
      <c r="C59" s="223"/>
      <c r="D59" s="24"/>
      <c r="E59" s="117" t="s">
        <v>302</v>
      </c>
      <c r="F59" s="850" t="str">
        <f>Translations!$C$273</f>
        <v>Cuantificación de los flujos de calor medible</v>
      </c>
      <c r="G59" s="850"/>
      <c r="H59" s="851"/>
      <c r="I59" s="852"/>
      <c r="J59" s="853"/>
      <c r="K59" s="854"/>
      <c r="L59" s="855"/>
      <c r="M59" s="854"/>
      <c r="N59" s="871"/>
      <c r="O59" s="18"/>
    </row>
    <row r="60" spans="2:20" ht="12.75" customHeight="1" x14ac:dyDescent="0.2">
      <c r="B60" s="243"/>
      <c r="C60" s="223"/>
      <c r="D60" s="24"/>
      <c r="E60" s="117" t="s">
        <v>303</v>
      </c>
      <c r="F60" s="850" t="str">
        <f>Translations!$C$274</f>
        <v>Flujos de calor medible neto</v>
      </c>
      <c r="G60" s="850"/>
      <c r="H60" s="851"/>
      <c r="I60" s="852"/>
      <c r="J60" s="853"/>
      <c r="K60" s="854"/>
      <c r="L60" s="855"/>
      <c r="M60" s="854"/>
      <c r="N60" s="871"/>
      <c r="O60" s="18"/>
    </row>
    <row r="61" spans="2:20" ht="5.0999999999999996" customHeight="1" x14ac:dyDescent="0.2">
      <c r="B61" s="243"/>
      <c r="C61" s="223"/>
      <c r="D61" s="24"/>
      <c r="N61" s="224"/>
      <c r="O61" s="18"/>
    </row>
    <row r="62" spans="2:20" ht="12.75" customHeight="1" x14ac:dyDescent="0.2">
      <c r="B62" s="243"/>
      <c r="C62" s="223"/>
      <c r="D62" s="24"/>
      <c r="E62" s="117" t="s">
        <v>304</v>
      </c>
      <c r="F62" s="640" t="str">
        <f>Translations!$C$257</f>
        <v>Descripción de la metodología aplicada</v>
      </c>
      <c r="G62" s="640"/>
      <c r="H62" s="640"/>
      <c r="I62" s="640"/>
      <c r="J62" s="640"/>
      <c r="K62" s="640"/>
      <c r="L62" s="640"/>
      <c r="M62" s="640"/>
      <c r="N62" s="921"/>
      <c r="O62" s="18"/>
    </row>
    <row r="63" spans="2:20" ht="5.0999999999999996" customHeight="1" x14ac:dyDescent="0.2">
      <c r="B63" s="243"/>
      <c r="C63" s="223"/>
      <c r="E63" s="36"/>
      <c r="F63" s="453"/>
      <c r="G63" s="454"/>
      <c r="H63" s="454"/>
      <c r="I63" s="454"/>
      <c r="J63" s="454"/>
      <c r="K63" s="454"/>
      <c r="L63" s="454"/>
      <c r="M63" s="454"/>
      <c r="N63" s="464"/>
      <c r="O63" s="18"/>
    </row>
    <row r="64" spans="2:20" ht="12.75" customHeight="1" x14ac:dyDescent="0.2">
      <c r="C64" s="223"/>
      <c r="D64" s="24"/>
      <c r="E64" s="117"/>
      <c r="F64" s="913" t="str">
        <f>IF(M30=EUConst_Relevant,HYPERLINK("#" &amp; Q64,EUConst_MsgDescription),"")</f>
        <v/>
      </c>
      <c r="G64" s="887"/>
      <c r="H64" s="887"/>
      <c r="I64" s="887"/>
      <c r="J64" s="887"/>
      <c r="K64" s="887"/>
      <c r="L64" s="887"/>
      <c r="M64" s="887"/>
      <c r="N64" s="888"/>
      <c r="O64" s="18"/>
      <c r="P64" s="21" t="s">
        <v>170</v>
      </c>
      <c r="Q64" s="370" t="str">
        <f>"#"&amp;ADDRESS(ROW($C$11),COLUMN($C$11))</f>
        <v>#$C$11</v>
      </c>
    </row>
    <row r="65" spans="1:23" ht="5.0999999999999996" customHeight="1" x14ac:dyDescent="0.2">
      <c r="C65" s="223"/>
      <c r="D65" s="24"/>
      <c r="E65" s="23"/>
      <c r="F65" s="922"/>
      <c r="G65" s="922"/>
      <c r="H65" s="922"/>
      <c r="I65" s="922"/>
      <c r="J65" s="922"/>
      <c r="K65" s="922"/>
      <c r="L65" s="922"/>
      <c r="M65" s="922"/>
      <c r="N65" s="923"/>
      <c r="O65" s="18"/>
    </row>
    <row r="66" spans="1:23" s="248" customFormat="1" ht="50.1" customHeight="1" x14ac:dyDescent="0.2">
      <c r="A66" s="244"/>
      <c r="B66" s="11"/>
      <c r="C66" s="223"/>
      <c r="D66" s="23"/>
      <c r="E66" s="23"/>
      <c r="F66" s="872"/>
      <c r="G66" s="873"/>
      <c r="H66" s="873"/>
      <c r="I66" s="873"/>
      <c r="J66" s="873"/>
      <c r="K66" s="873"/>
      <c r="L66" s="873"/>
      <c r="M66" s="873"/>
      <c r="N66" s="874"/>
      <c r="O66" s="18"/>
      <c r="P66" s="253"/>
      <c r="Q66" s="253"/>
      <c r="R66" s="253"/>
      <c r="S66" s="244"/>
      <c r="T66" s="244"/>
      <c r="U66" s="244"/>
      <c r="V66" s="244"/>
      <c r="W66" s="261"/>
    </row>
    <row r="67" spans="1:23" ht="5.0999999999999996" customHeight="1" x14ac:dyDescent="0.2">
      <c r="C67" s="223"/>
      <c r="D67" s="24"/>
      <c r="N67" s="224"/>
      <c r="O67" s="18"/>
    </row>
    <row r="68" spans="1:23" ht="12.75" customHeight="1" x14ac:dyDescent="0.2">
      <c r="C68" s="223"/>
      <c r="D68" s="24"/>
      <c r="E68" s="117" t="s">
        <v>305</v>
      </c>
      <c r="F68" s="875" t="str">
        <f>Translations!$C$210</f>
        <v>Referencia a archivos externos (si procede)</v>
      </c>
      <c r="G68" s="875"/>
      <c r="H68" s="875"/>
      <c r="I68" s="875"/>
      <c r="J68" s="875"/>
      <c r="K68" s="826"/>
      <c r="L68" s="826"/>
      <c r="M68" s="826"/>
      <c r="N68" s="826"/>
      <c r="O68" s="18"/>
      <c r="W68" s="261" t="s">
        <v>163</v>
      </c>
    </row>
    <row r="69" spans="1:23" ht="5.0999999999999996" customHeight="1" thickBot="1" x14ac:dyDescent="0.25">
      <c r="C69" s="223"/>
      <c r="D69" s="24"/>
      <c r="N69" s="224"/>
      <c r="O69" s="18"/>
      <c r="W69" s="244"/>
    </row>
    <row r="70" spans="1:23" ht="52.5" customHeight="1" x14ac:dyDescent="0.2">
      <c r="C70" s="223"/>
      <c r="D70" s="24" t="s">
        <v>33</v>
      </c>
      <c r="E70" s="865" t="str">
        <f>Translations!$C$258</f>
        <v>¿Se ha seguido el orden jerárquico?</v>
      </c>
      <c r="F70" s="865"/>
      <c r="G70" s="865"/>
      <c r="H70" s="866"/>
      <c r="I70" s="259"/>
      <c r="J70" s="558" t="str">
        <f>Translations!$C$259</f>
        <v xml:space="preserve"> De no ser así, ¿cuál ha sido el motivo?</v>
      </c>
      <c r="K70" s="852"/>
      <c r="L70" s="853"/>
      <c r="M70" s="853"/>
      <c r="N70" s="867"/>
      <c r="O70" s="18"/>
      <c r="W70" s="363" t="b">
        <f>AND(I70&lt;&gt;"",I70=TRUE)</f>
        <v>0</v>
      </c>
    </row>
    <row r="71" spans="1:23" ht="25.5" customHeight="1" x14ac:dyDescent="0.2">
      <c r="C71" s="223"/>
      <c r="E71" s="694" t="str">
        <f>Translations!$C$260</f>
        <v>Si selecciona «VERDADERO», significa que sí ha usado la fuente de datos de mayor rango en la jerarquía establecida en el anexo VII, sección 4, de las FAR. De no ser así, seleccione «FALSO», escoja el motivo en la lista desplegable y explíquelo con más detalle a continuación. Posibles motivos para no respetar la jerarquía:</v>
      </c>
      <c r="F71" s="695"/>
      <c r="G71" s="695"/>
      <c r="H71" s="695"/>
      <c r="I71" s="695"/>
      <c r="J71" s="695"/>
      <c r="K71" s="695"/>
      <c r="L71" s="695"/>
      <c r="M71" s="695"/>
      <c r="N71" s="968"/>
      <c r="O71" s="18"/>
      <c r="W71" s="361"/>
    </row>
    <row r="72" spans="1:23" ht="21.75" customHeight="1" x14ac:dyDescent="0.2">
      <c r="C72" s="223"/>
      <c r="D72" s="24"/>
      <c r="E72" s="36" t="s">
        <v>139</v>
      </c>
      <c r="F72" s="839" t="str">
        <f>Translations!$C$261</f>
        <v>Evaluación de la incertidumbre: hay otras fuentes de datos que, de acuerdo con la evaluación simplificada de la incertidumbre con arreglo al artículo 7, apartado 2, de las FAR, conllevan una incertidumbre menor.</v>
      </c>
      <c r="G72" s="839"/>
      <c r="H72" s="839"/>
      <c r="I72" s="839"/>
      <c r="J72" s="839"/>
      <c r="K72" s="839"/>
      <c r="L72" s="839"/>
      <c r="M72" s="839"/>
      <c r="N72" s="980"/>
      <c r="O72" s="18"/>
      <c r="W72" s="359"/>
    </row>
    <row r="73" spans="1:23" ht="12.75" customHeight="1" x14ac:dyDescent="0.2">
      <c r="C73" s="223"/>
      <c r="D73" s="24"/>
      <c r="E73" s="36" t="s">
        <v>139</v>
      </c>
      <c r="F73" s="839" t="str">
        <f>Translations!$C$262</f>
        <v>Inviabilidad técnica: es técnicamente inviable usar fuentes de datos mejores.</v>
      </c>
      <c r="G73" s="842"/>
      <c r="H73" s="842"/>
      <c r="I73" s="842"/>
      <c r="J73" s="842"/>
      <c r="K73" s="842"/>
      <c r="L73" s="842"/>
      <c r="M73" s="842"/>
      <c r="N73" s="927"/>
      <c r="O73" s="18"/>
      <c r="W73" s="359"/>
    </row>
    <row r="74" spans="1:23" ht="12.75" customHeight="1" x14ac:dyDescent="0.2">
      <c r="C74" s="223"/>
      <c r="D74" s="24"/>
      <c r="E74" s="36" t="s">
        <v>139</v>
      </c>
      <c r="F74" s="839" t="str">
        <f>Translations!$C$263</f>
        <v>Costes excesivos: usar mejores fuentes de datos supondría unos costes excesivos.</v>
      </c>
      <c r="G74" s="842"/>
      <c r="H74" s="842"/>
      <c r="I74" s="842"/>
      <c r="J74" s="842"/>
      <c r="K74" s="842"/>
      <c r="L74" s="842"/>
      <c r="M74" s="842"/>
      <c r="N74" s="927"/>
      <c r="O74" s="18"/>
      <c r="W74" s="359"/>
    </row>
    <row r="75" spans="1:23" ht="5.0999999999999996" customHeight="1" x14ac:dyDescent="0.2">
      <c r="C75" s="223"/>
      <c r="E75" s="408"/>
      <c r="F75" s="408"/>
      <c r="G75" s="408"/>
      <c r="H75" s="408"/>
      <c r="I75" s="408"/>
      <c r="J75" s="408"/>
      <c r="K75" s="408"/>
      <c r="L75" s="408"/>
      <c r="M75" s="408"/>
      <c r="N75" s="469"/>
      <c r="O75" s="18"/>
      <c r="W75" s="359"/>
    </row>
    <row r="76" spans="1:23" ht="12.75" customHeight="1" x14ac:dyDescent="0.2">
      <c r="C76" s="223"/>
      <c r="D76" s="11"/>
      <c r="E76" s="11"/>
      <c r="F76" s="640" t="str">
        <f>Translations!$C$264</f>
        <v>Más detalles sobre cualquier posible divergencia con respecto a la jerarquía establecida</v>
      </c>
      <c r="G76" s="640"/>
      <c r="H76" s="640"/>
      <c r="I76" s="640"/>
      <c r="J76" s="640"/>
      <c r="K76" s="640"/>
      <c r="L76" s="640"/>
      <c r="M76" s="640"/>
      <c r="N76" s="921"/>
      <c r="O76" s="18"/>
      <c r="W76" s="359"/>
    </row>
    <row r="77" spans="1:23" ht="25.5" customHeight="1" thickBot="1" x14ac:dyDescent="0.25">
      <c r="C77" s="223"/>
      <c r="D77" s="11"/>
      <c r="E77" s="11"/>
      <c r="F77" s="963"/>
      <c r="G77" s="964"/>
      <c r="H77" s="964"/>
      <c r="I77" s="964"/>
      <c r="J77" s="964"/>
      <c r="K77" s="964"/>
      <c r="L77" s="964"/>
      <c r="M77" s="964"/>
      <c r="N77" s="965"/>
      <c r="O77" s="18"/>
      <c r="W77" s="267" t="b">
        <f>W70</f>
        <v>0</v>
      </c>
    </row>
    <row r="78" spans="1:23" ht="5.0999999999999996" customHeight="1" x14ac:dyDescent="0.2">
      <c r="C78" s="223"/>
      <c r="D78" s="24"/>
      <c r="N78" s="224"/>
      <c r="O78" s="18"/>
    </row>
    <row r="79" spans="1:23" ht="12.75" customHeight="1" x14ac:dyDescent="0.2">
      <c r="C79" s="223"/>
      <c r="D79" s="24" t="s">
        <v>34</v>
      </c>
      <c r="E79" s="966" t="str">
        <f>Translations!$C$828</f>
        <v>Descripción de la metodología para el seguimiento de los productos y mercancías producidos</v>
      </c>
      <c r="F79" s="966"/>
      <c r="G79" s="966"/>
      <c r="H79" s="966"/>
      <c r="I79" s="966"/>
      <c r="J79" s="966"/>
      <c r="K79" s="966"/>
      <c r="L79" s="966"/>
      <c r="M79" s="966"/>
      <c r="N79" s="967"/>
      <c r="O79" s="18"/>
    </row>
    <row r="80" spans="1:23" ht="12.75" customHeight="1" x14ac:dyDescent="0.2">
      <c r="B80" s="243"/>
      <c r="C80" s="223"/>
      <c r="E80" s="694" t="str">
        <f>Translations!$C$834</f>
        <v>Debe incluir la metodología aplicada para el seguimiento de los códigos PRODCOM y NC pertinentes de conformidad con la sección 9 del anexo VII (FAR).</v>
      </c>
      <c r="F80" s="695"/>
      <c r="G80" s="695"/>
      <c r="H80" s="695"/>
      <c r="I80" s="695"/>
      <c r="J80" s="695"/>
      <c r="K80" s="695"/>
      <c r="L80" s="695"/>
      <c r="M80" s="695"/>
      <c r="N80" s="968"/>
      <c r="O80" s="18"/>
    </row>
    <row r="81" spans="2:20" ht="36" customHeight="1" x14ac:dyDescent="0.2">
      <c r="B81" s="243"/>
      <c r="C81" s="223"/>
      <c r="E81" s="694" t="str">
        <f>Translations!$C$835</f>
        <v xml:space="preserve">Si ha exportado calor medible a instalaciones o entidades no incluidas en el comercio de derechos de emisión de la UE, describa cómo ha determinado el estado de fuga de carbono de los procesos en los que se consumió ese calor medible. Relacione, en la medida de lo posible, las entidades e instalaciones, también las subinstalaciones de esas instalaciones, cuando sea factible, y enumere los códigos NC, NACE y PRODCOM correspondientes.   </v>
      </c>
      <c r="F81" s="695"/>
      <c r="G81" s="695"/>
      <c r="H81" s="695"/>
      <c r="I81" s="695"/>
      <c r="J81" s="695"/>
      <c r="K81" s="695"/>
      <c r="L81" s="695"/>
      <c r="M81" s="695"/>
      <c r="N81" s="968"/>
      <c r="O81" s="18"/>
    </row>
    <row r="82" spans="2:20" ht="12.75" customHeight="1" x14ac:dyDescent="0.2">
      <c r="B82" s="243"/>
      <c r="C82" s="223"/>
      <c r="E82" s="694" t="str">
        <f>Translations!$C$393</f>
        <v>Si ha exportado calor medible con fines de calefacción urbana, describa el método para determinar las cantidades correspondientes.</v>
      </c>
      <c r="F82" s="695"/>
      <c r="G82" s="695"/>
      <c r="H82" s="695"/>
      <c r="I82" s="695"/>
      <c r="J82" s="695"/>
      <c r="K82" s="695"/>
      <c r="L82" s="695"/>
      <c r="M82" s="695"/>
      <c r="N82" s="968"/>
      <c r="O82" s="18"/>
    </row>
    <row r="83" spans="2:20" ht="5.0999999999999996" customHeight="1" x14ac:dyDescent="0.2">
      <c r="B83" s="243"/>
      <c r="C83" s="223"/>
      <c r="E83" s="36"/>
      <c r="F83" s="453"/>
      <c r="G83" s="454"/>
      <c r="H83" s="454"/>
      <c r="I83" s="454"/>
      <c r="J83" s="454"/>
      <c r="K83" s="454"/>
      <c r="L83" s="454"/>
      <c r="M83" s="454"/>
      <c r="N83" s="464"/>
      <c r="O83" s="18"/>
    </row>
    <row r="84" spans="2:20" ht="12.75" customHeight="1" x14ac:dyDescent="0.2">
      <c r="B84" s="243"/>
      <c r="C84" s="223"/>
      <c r="D84" s="24"/>
      <c r="E84" s="117"/>
      <c r="F84" s="913" t="str">
        <f>IF(M30=EUConst_Relevant,HYPERLINK("#" &amp; Q84,EUConst_MsgDescription),"")</f>
        <v/>
      </c>
      <c r="G84" s="887"/>
      <c r="H84" s="887"/>
      <c r="I84" s="887"/>
      <c r="J84" s="887"/>
      <c r="K84" s="887"/>
      <c r="L84" s="887"/>
      <c r="M84" s="887"/>
      <c r="N84" s="888"/>
      <c r="O84" s="18"/>
      <c r="P84" s="21" t="s">
        <v>170</v>
      </c>
      <c r="Q84" s="370" t="str">
        <f>"#"&amp;ADDRESS(ROW($C$11),COLUMN($C$11))</f>
        <v>#$C$11</v>
      </c>
    </row>
    <row r="85" spans="2:20" ht="5.0999999999999996" customHeight="1" x14ac:dyDescent="0.2">
      <c r="B85" s="243"/>
      <c r="C85" s="223"/>
      <c r="D85" s="24"/>
      <c r="E85" s="23"/>
      <c r="F85" s="922"/>
      <c r="G85" s="922"/>
      <c r="H85" s="922"/>
      <c r="I85" s="922"/>
      <c r="J85" s="922"/>
      <c r="K85" s="922"/>
      <c r="L85" s="922"/>
      <c r="M85" s="922"/>
      <c r="N85" s="923"/>
      <c r="O85" s="18"/>
    </row>
    <row r="86" spans="2:20" ht="50.1" customHeight="1" x14ac:dyDescent="0.2">
      <c r="B86" s="243"/>
      <c r="C86" s="223"/>
      <c r="D86" s="24"/>
      <c r="E86" s="264"/>
      <c r="F86" s="852"/>
      <c r="G86" s="853"/>
      <c r="H86" s="853"/>
      <c r="I86" s="853"/>
      <c r="J86" s="853"/>
      <c r="K86" s="853"/>
      <c r="L86" s="853"/>
      <c r="M86" s="853"/>
      <c r="N86" s="867"/>
      <c r="O86" s="18"/>
    </row>
    <row r="87" spans="2:20" ht="5.0999999999999996" customHeight="1" x14ac:dyDescent="0.2">
      <c r="B87" s="243"/>
      <c r="C87" s="343"/>
      <c r="D87" s="344"/>
      <c r="E87" s="349"/>
      <c r="F87" s="466"/>
      <c r="G87" s="466"/>
      <c r="H87" s="466"/>
      <c r="I87" s="466"/>
      <c r="J87" s="466"/>
      <c r="K87" s="466"/>
      <c r="L87" s="466"/>
      <c r="M87" s="466"/>
      <c r="N87" s="350"/>
      <c r="O87" s="18"/>
      <c r="R87" s="253"/>
    </row>
    <row r="88" spans="2:20" ht="12.75" customHeight="1" x14ac:dyDescent="0.2">
      <c r="B88" s="243"/>
      <c r="C88" s="351"/>
      <c r="D88" s="352"/>
      <c r="E88" s="352"/>
      <c r="F88" s="352"/>
      <c r="G88" s="352"/>
      <c r="H88" s="352"/>
      <c r="I88" s="352"/>
      <c r="J88" s="352"/>
      <c r="K88" s="352"/>
      <c r="L88" s="352"/>
      <c r="M88" s="352"/>
      <c r="N88" s="353"/>
      <c r="O88" s="18"/>
    </row>
    <row r="89" spans="2:20" ht="27.75" customHeight="1" x14ac:dyDescent="0.2">
      <c r="B89" s="243"/>
      <c r="C89" s="317"/>
      <c r="D89" s="950" t="str">
        <f>Translations!$C$329</f>
        <v>Datos necesarios para determinar la actualización de los parámetros de referencia con arreglo al artículo 10 bis, apartado 2, de la Directiva</v>
      </c>
      <c r="E89" s="951"/>
      <c r="F89" s="951"/>
      <c r="G89" s="951"/>
      <c r="H89" s="951"/>
      <c r="I89" s="951"/>
      <c r="J89" s="951"/>
      <c r="K89" s="951"/>
      <c r="L89" s="951"/>
      <c r="M89" s="951"/>
      <c r="N89" s="952"/>
      <c r="O89" s="18"/>
    </row>
    <row r="90" spans="2:20" ht="5.0999999999999996" customHeight="1" x14ac:dyDescent="0.2">
      <c r="B90" s="243"/>
      <c r="C90" s="317"/>
      <c r="D90" s="318"/>
      <c r="E90" s="318"/>
      <c r="F90" s="318"/>
      <c r="G90" s="318"/>
      <c r="H90" s="318"/>
      <c r="I90" s="318"/>
      <c r="J90" s="318"/>
      <c r="K90" s="318"/>
      <c r="L90" s="318"/>
      <c r="M90" s="318"/>
      <c r="N90" s="319"/>
      <c r="O90" s="18"/>
    </row>
    <row r="91" spans="2:20" ht="12.75" customHeight="1" x14ac:dyDescent="0.2">
      <c r="B91" s="243"/>
      <c r="C91" s="317"/>
      <c r="D91" s="320" t="s">
        <v>28</v>
      </c>
      <c r="E91" s="958" t="str">
        <f>Translations!$C$330</f>
        <v>Emisiones directamente atribuibles</v>
      </c>
      <c r="F91" s="958"/>
      <c r="G91" s="958"/>
      <c r="H91" s="958"/>
      <c r="I91" s="958"/>
      <c r="J91" s="958"/>
      <c r="K91" s="958"/>
      <c r="L91" s="958"/>
      <c r="M91" s="958"/>
      <c r="N91" s="959"/>
      <c r="O91" s="18"/>
    </row>
    <row r="92" spans="2:20" ht="26.25" customHeight="1" x14ac:dyDescent="0.2">
      <c r="B92" s="243"/>
      <c r="C92" s="317"/>
      <c r="D92" s="321"/>
      <c r="E92" s="945" t="str">
        <f>Translations!$C$394</f>
        <v>A efectos concretos de la recogida de datos de las NIMs, la presente sección debe comprender todos los datos proporcionados en la sección G, letra c), en el formulario del «informe sobre los datos de referencia».</v>
      </c>
      <c r="F92" s="946"/>
      <c r="G92" s="946"/>
      <c r="H92" s="946"/>
      <c r="I92" s="946"/>
      <c r="J92" s="946"/>
      <c r="K92" s="946"/>
      <c r="L92" s="946"/>
      <c r="M92" s="946"/>
      <c r="N92" s="947"/>
      <c r="O92" s="18"/>
      <c r="T92" s="17"/>
    </row>
    <row r="93" spans="2:20" ht="25.5" customHeight="1" x14ac:dyDescent="0.2">
      <c r="B93" s="243"/>
      <c r="C93" s="317"/>
      <c r="D93" s="318"/>
      <c r="E93" s="917" t="str">
        <f>Translations!$C$395</f>
        <v>Describa aquí el método empleado para atribuir las emisiones de los flujos fuente y las fuentes de emisión a esta subinstalación de conformidad con las disposiciones del anexo VII, sección 10.1.1, de las FAR, tomando en consideración las excepciones siguientes:</v>
      </c>
      <c r="F93" s="917"/>
      <c r="G93" s="917"/>
      <c r="H93" s="917"/>
      <c r="I93" s="917"/>
      <c r="J93" s="917"/>
      <c r="K93" s="917"/>
      <c r="L93" s="917"/>
      <c r="M93" s="917"/>
      <c r="N93" s="948"/>
      <c r="O93" s="18"/>
    </row>
    <row r="94" spans="2:20" ht="24.75" customHeight="1" x14ac:dyDescent="0.2">
      <c r="B94" s="243"/>
      <c r="C94" s="317"/>
      <c r="D94" s="318"/>
      <c r="E94" s="322" t="s">
        <v>139</v>
      </c>
      <c r="F94" s="917" t="str">
        <f>Translations!$C$396</f>
        <v xml:space="preserve">Calor medible: cuando el calor se produzca exclusivamente para esta subinstalación, las emisiones pueden atribuirse aquí directamente a través de las emisiones de combustible. </v>
      </c>
      <c r="G94" s="917"/>
      <c r="H94" s="917"/>
      <c r="I94" s="917"/>
      <c r="J94" s="917"/>
      <c r="K94" s="917"/>
      <c r="L94" s="917"/>
      <c r="M94" s="917"/>
      <c r="N94" s="948"/>
      <c r="O94" s="18"/>
    </row>
    <row r="95" spans="2:20" ht="38.85" customHeight="1" x14ac:dyDescent="0.2">
      <c r="B95" s="243"/>
      <c r="C95" s="317"/>
      <c r="D95" s="318"/>
      <c r="E95" s="322"/>
      <c r="F95" s="917" t="str">
        <f>Translations!$C$397</f>
        <v>Cuando se usen combustibles para producir calor medible que se consuma en más de una subinstalación (por ejemplo, a través de un generador central de la instalación o una red de vapor más compleja con varias unidades de producción de calor), los combustibles no deben incluirse en las emisiones directamente atribuibles de la subinstalación, sino en la letra d) infra.</v>
      </c>
      <c r="G95" s="917"/>
      <c r="H95" s="917"/>
      <c r="I95" s="917"/>
      <c r="J95" s="917"/>
      <c r="K95" s="917"/>
      <c r="L95" s="917"/>
      <c r="M95" s="917"/>
      <c r="N95" s="948"/>
      <c r="O95" s="18"/>
    </row>
    <row r="96" spans="2:20" ht="12.75" customHeight="1" x14ac:dyDescent="0.2">
      <c r="B96" s="243"/>
      <c r="C96" s="317"/>
      <c r="D96" s="318"/>
      <c r="E96" s="322"/>
      <c r="F96" s="917" t="str">
        <f>Translations!$C$365</f>
        <v>Si el calor procede de la Cogeneración, describa el método para determinar todos los parámetros del anexo VII, capítulo 8, de las FAR.</v>
      </c>
      <c r="G96" s="917"/>
      <c r="H96" s="917"/>
      <c r="I96" s="917"/>
      <c r="J96" s="917"/>
      <c r="K96" s="917"/>
      <c r="L96" s="917"/>
      <c r="M96" s="917"/>
      <c r="N96" s="948"/>
      <c r="O96" s="18"/>
    </row>
    <row r="97" spans="2:17" ht="25.5" customHeight="1" x14ac:dyDescent="0.2">
      <c r="B97" s="243"/>
      <c r="C97" s="317"/>
      <c r="D97" s="318"/>
      <c r="E97" s="322" t="s">
        <v>139</v>
      </c>
      <c r="F97" s="917" t="str">
        <f>Translations!$C$398</f>
        <v>Las emisiones asociadas al calor medible producido a partir de gases residuales importados desde otras instalaciones o subinstalaciones y usados en esta subinstalación no deben recogerse aquí, sino en la letra d) infra.</v>
      </c>
      <c r="G97" s="917"/>
      <c r="H97" s="917"/>
      <c r="I97" s="917"/>
      <c r="J97" s="917"/>
      <c r="K97" s="917"/>
      <c r="L97" s="917"/>
      <c r="M97" s="917"/>
      <c r="N97" s="948"/>
      <c r="O97" s="18"/>
    </row>
    <row r="98" spans="2:17" ht="5.0999999999999996" customHeight="1" x14ac:dyDescent="0.2">
      <c r="B98" s="243"/>
      <c r="C98" s="317"/>
      <c r="D98" s="318"/>
      <c r="E98" s="322"/>
      <c r="F98" s="212"/>
      <c r="G98" s="470"/>
      <c r="H98" s="470"/>
      <c r="I98" s="470"/>
      <c r="J98" s="470"/>
      <c r="K98" s="470"/>
      <c r="L98" s="470"/>
      <c r="M98" s="470"/>
      <c r="N98" s="471"/>
      <c r="O98" s="18"/>
    </row>
    <row r="99" spans="2:17" ht="12.75" customHeight="1" x14ac:dyDescent="0.2">
      <c r="B99" s="243"/>
      <c r="C99" s="317"/>
      <c r="D99" s="321"/>
      <c r="E99" s="323"/>
      <c r="F99" s="913" t="str">
        <f>IF(M30=EUConst_Relevant,HYPERLINK("#" &amp; Q99,EUConst_MsgDescription),"")</f>
        <v/>
      </c>
      <c r="G99" s="887"/>
      <c r="H99" s="887"/>
      <c r="I99" s="887"/>
      <c r="J99" s="887"/>
      <c r="K99" s="887"/>
      <c r="L99" s="887"/>
      <c r="M99" s="887"/>
      <c r="N99" s="888"/>
      <c r="O99" s="18"/>
      <c r="P99" s="21" t="s">
        <v>170</v>
      </c>
      <c r="Q99" s="370" t="str">
        <f>"#"&amp;ADDRESS(ROW($C$11),COLUMN($C$11))</f>
        <v>#$C$11</v>
      </c>
    </row>
    <row r="100" spans="2:17" ht="5.0999999999999996" customHeight="1" x14ac:dyDescent="0.2">
      <c r="B100" s="243"/>
      <c r="C100" s="317"/>
      <c r="D100" s="321"/>
      <c r="E100" s="324"/>
      <c r="F100" s="914"/>
      <c r="G100" s="914"/>
      <c r="H100" s="914"/>
      <c r="I100" s="914"/>
      <c r="J100" s="914"/>
      <c r="K100" s="914"/>
      <c r="L100" s="914"/>
      <c r="M100" s="914"/>
      <c r="N100" s="915"/>
      <c r="O100" s="18"/>
    </row>
    <row r="101" spans="2:17" ht="50.1" customHeight="1" x14ac:dyDescent="0.2">
      <c r="B101" s="243"/>
      <c r="C101" s="317"/>
      <c r="D101" s="318"/>
      <c r="E101" s="318"/>
      <c r="F101" s="852"/>
      <c r="G101" s="853"/>
      <c r="H101" s="853"/>
      <c r="I101" s="853"/>
      <c r="J101" s="853"/>
      <c r="K101" s="853"/>
      <c r="L101" s="853"/>
      <c r="M101" s="853"/>
      <c r="N101" s="867"/>
      <c r="O101" s="18"/>
    </row>
    <row r="102" spans="2:17" ht="5.0999999999999996" customHeight="1" x14ac:dyDescent="0.2">
      <c r="B102" s="243"/>
      <c r="C102" s="317"/>
      <c r="D102" s="318"/>
      <c r="E102" s="318"/>
      <c r="F102" s="318"/>
      <c r="G102" s="318"/>
      <c r="H102" s="318"/>
      <c r="I102" s="318"/>
      <c r="J102" s="318"/>
      <c r="K102" s="318"/>
      <c r="L102" s="318"/>
      <c r="M102" s="318"/>
      <c r="N102" s="319"/>
      <c r="O102" s="18"/>
    </row>
    <row r="103" spans="2:17" ht="12.75" customHeight="1" x14ac:dyDescent="0.2">
      <c r="B103" s="243"/>
      <c r="C103" s="317"/>
      <c r="D103" s="318"/>
      <c r="E103" s="318"/>
      <c r="F103" s="916" t="str">
        <f>Translations!$C$210</f>
        <v>Referencia a archivos externos (si procede)</v>
      </c>
      <c r="G103" s="916"/>
      <c r="H103" s="916"/>
      <c r="I103" s="916"/>
      <c r="J103" s="916"/>
      <c r="K103" s="826"/>
      <c r="L103" s="826"/>
      <c r="M103" s="826"/>
      <c r="N103" s="826"/>
      <c r="O103" s="18"/>
    </row>
    <row r="104" spans="2:17" ht="5.0999999999999996" customHeight="1" x14ac:dyDescent="0.2">
      <c r="B104" s="243"/>
      <c r="C104" s="317"/>
      <c r="D104" s="321"/>
      <c r="E104" s="318"/>
      <c r="F104" s="318"/>
      <c r="G104" s="318"/>
      <c r="H104" s="318"/>
      <c r="I104" s="318"/>
      <c r="J104" s="318"/>
      <c r="K104" s="318"/>
      <c r="L104" s="318"/>
      <c r="M104" s="318"/>
      <c r="N104" s="319"/>
      <c r="O104" s="18"/>
    </row>
    <row r="105" spans="2:17" ht="5.0999999999999996" customHeight="1" x14ac:dyDescent="0.2">
      <c r="B105" s="243"/>
      <c r="C105" s="314"/>
      <c r="D105" s="327"/>
      <c r="E105" s="315"/>
      <c r="F105" s="315"/>
      <c r="G105" s="315"/>
      <c r="H105" s="315"/>
      <c r="I105" s="315"/>
      <c r="J105" s="315"/>
      <c r="K105" s="315"/>
      <c r="L105" s="315"/>
      <c r="M105" s="315"/>
      <c r="N105" s="316"/>
      <c r="O105" s="18"/>
    </row>
    <row r="106" spans="2:17" ht="12.75" customHeight="1" x14ac:dyDescent="0.2">
      <c r="B106" s="243"/>
      <c r="C106" s="317"/>
      <c r="D106" s="320" t="s">
        <v>29</v>
      </c>
      <c r="E106" s="943" t="str">
        <f>Translations!$C$831</f>
        <v>Entrada de energía a esta subinstalación y factor de emisión pertinente</v>
      </c>
      <c r="F106" s="943"/>
      <c r="G106" s="943"/>
      <c r="H106" s="943"/>
      <c r="I106" s="943"/>
      <c r="J106" s="943"/>
      <c r="K106" s="943"/>
      <c r="L106" s="943"/>
      <c r="M106" s="943"/>
      <c r="N106" s="944"/>
      <c r="O106" s="18"/>
    </row>
    <row r="107" spans="2:17" ht="24" customHeight="1" x14ac:dyDescent="0.2">
      <c r="B107" s="243"/>
      <c r="C107" s="317"/>
      <c r="D107" s="318"/>
      <c r="E107" s="945" t="str">
        <f>Translations!$C$399</f>
        <v>A efectos concretos de la recogida de datos de las NIMs, la presente sección debe comprender todos los datos proporcionados en la sección G, letra d), en el formulario del «informe sobre los datos de referencia».</v>
      </c>
      <c r="F107" s="946"/>
      <c r="G107" s="946"/>
      <c r="H107" s="946"/>
      <c r="I107" s="946"/>
      <c r="J107" s="946"/>
      <c r="K107" s="946"/>
      <c r="L107" s="946"/>
      <c r="M107" s="946"/>
      <c r="N107" s="947"/>
      <c r="O107" s="18"/>
    </row>
    <row r="108" spans="2:17" ht="12.75" customHeight="1" x14ac:dyDescent="0.2">
      <c r="B108" s="243"/>
      <c r="C108" s="317"/>
      <c r="D108" s="321" t="s">
        <v>32</v>
      </c>
      <c r="E108" s="906" t="str">
        <f>Translations!$C$249</f>
        <v>Información sobre la metodología empleada</v>
      </c>
      <c r="F108" s="906"/>
      <c r="G108" s="906"/>
      <c r="H108" s="906"/>
      <c r="I108" s="906"/>
      <c r="J108" s="906"/>
      <c r="K108" s="906"/>
      <c r="L108" s="906"/>
      <c r="M108" s="906"/>
      <c r="N108" s="907"/>
      <c r="O108" s="18"/>
    </row>
    <row r="109" spans="2:17" ht="12.75" customHeight="1" x14ac:dyDescent="0.2">
      <c r="B109" s="243"/>
      <c r="C109" s="317"/>
      <c r="D109" s="321"/>
      <c r="E109" s="917" t="str">
        <f>Translations!$C$250</f>
        <v>Seleccione a continuación:</v>
      </c>
      <c r="F109" s="918"/>
      <c r="G109" s="918"/>
      <c r="H109" s="918"/>
      <c r="I109" s="918"/>
      <c r="J109" s="918"/>
      <c r="K109" s="918"/>
      <c r="L109" s="918"/>
      <c r="M109" s="918"/>
      <c r="N109" s="919"/>
      <c r="O109" s="18"/>
    </row>
    <row r="110" spans="2:17" ht="25.5" customHeight="1" x14ac:dyDescent="0.2">
      <c r="B110" s="243"/>
      <c r="C110" s="317"/>
      <c r="D110" s="321"/>
      <c r="E110" s="322" t="s">
        <v>139</v>
      </c>
      <c r="F110" s="917" t="str">
        <f>Translations!$C$836</f>
        <v>la fuente de datos utilizada para la cuantificación la entrada de combustible y la entrada de materiales (calor exotérmico) de acuerdo con la sección 4.4 del anexo VII de las FAR y la entrada de electricidad para la producción de calor con arreglo a la sección 4.5 del anexo VII de las FAR.</v>
      </c>
      <c r="G110" s="971"/>
      <c r="H110" s="971"/>
      <c r="I110" s="971"/>
      <c r="J110" s="971"/>
      <c r="K110" s="971"/>
      <c r="L110" s="971"/>
      <c r="M110" s="971"/>
      <c r="N110" s="972"/>
      <c r="O110" s="18"/>
    </row>
    <row r="111" spans="2:17" ht="24.75" customHeight="1" x14ac:dyDescent="0.2">
      <c r="B111" s="243"/>
      <c r="C111" s="317"/>
      <c r="D111" s="321"/>
      <c r="E111" s="322"/>
      <c r="F111" s="917" t="str">
        <f>Translations!$C$350</f>
        <v>Por «combustible» se entiende cualquier flujo fuente de conformidad con el Reglamento sobre seguimiento y notificación que sea combustible y para el cual se pueda determinar un valor calorífico neto.</v>
      </c>
      <c r="G111" s="971"/>
      <c r="H111" s="971"/>
      <c r="I111" s="971"/>
      <c r="J111" s="971"/>
      <c r="K111" s="971"/>
      <c r="L111" s="971"/>
      <c r="M111" s="971"/>
      <c r="N111" s="972"/>
      <c r="O111" s="18"/>
    </row>
    <row r="112" spans="2:17" ht="12.75" customHeight="1" x14ac:dyDescent="0.2">
      <c r="B112" s="243"/>
      <c r="C112" s="317"/>
      <c r="D112" s="321"/>
      <c r="E112" s="322" t="s">
        <v>139</v>
      </c>
      <c r="F112" s="917" t="str">
        <f>Translations!$C$400</f>
        <v>El método utilizado para determinar los valores caloríficos netos y los factores de emisión con arreglo al anexo VII, sección 4.6, de las FAR.</v>
      </c>
      <c r="G112" s="971"/>
      <c r="H112" s="971"/>
      <c r="I112" s="971"/>
      <c r="J112" s="971"/>
      <c r="K112" s="971"/>
      <c r="L112" s="971"/>
      <c r="M112" s="971"/>
      <c r="N112" s="972"/>
      <c r="O112" s="18"/>
    </row>
    <row r="113" spans="2:23" ht="39" customHeight="1" x14ac:dyDescent="0.2">
      <c r="B113" s="243"/>
      <c r="C113" s="317"/>
      <c r="D113" s="321"/>
      <c r="E113" s="322"/>
      <c r="F113" s="917" t="str">
        <f>Translations!$C$352</f>
        <v>El factor de emisión ponderado corresponde a las emisiones acumuladas procedentes de los combustibles, incluidos los utilizados para producir calor medible, divididas entre el contenido energético total. El factor de emisión ponderado debe incluir, además, las emisiones de la correspondiente limpieza de gases de combustión, si procede.</v>
      </c>
      <c r="G113" s="971"/>
      <c r="H113" s="971"/>
      <c r="I113" s="971"/>
      <c r="J113" s="971"/>
      <c r="K113" s="971"/>
      <c r="L113" s="971"/>
      <c r="M113" s="971"/>
      <c r="N113" s="972"/>
      <c r="O113" s="18"/>
    </row>
    <row r="114" spans="2:23" ht="25.5" customHeight="1" x14ac:dyDescent="0.2">
      <c r="B114" s="243"/>
      <c r="C114" s="317"/>
      <c r="D114" s="321"/>
      <c r="E114" s="322"/>
      <c r="F114" s="917" t="str">
        <f>Translations!$C$253</f>
        <v>Dado que puede haber más de una fuente de datos, el formulario permite indicar hasta tres. Si hubiera aún más fuentes de datos, seleccione las tres principales y explique el resto en la descripción de la metodología.</v>
      </c>
      <c r="G114" s="971"/>
      <c r="H114" s="971"/>
      <c r="I114" s="971"/>
      <c r="J114" s="971"/>
      <c r="K114" s="971"/>
      <c r="L114" s="971"/>
      <c r="M114" s="971"/>
      <c r="N114" s="972"/>
      <c r="O114" s="18"/>
    </row>
    <row r="115" spans="2:23" ht="25.5" customHeight="1" x14ac:dyDescent="0.2">
      <c r="B115" s="243"/>
      <c r="C115" s="317"/>
      <c r="D115" s="318"/>
      <c r="E115" s="318"/>
      <c r="F115" s="335"/>
      <c r="G115" s="318"/>
      <c r="H115" s="356" t="str">
        <f>Translations!$C$401</f>
        <v>¿Es pertinente?</v>
      </c>
      <c r="I115" s="908" t="str">
        <f>Translations!$C$254</f>
        <v>Fuente de datos</v>
      </c>
      <c r="J115" s="908"/>
      <c r="K115" s="908" t="str">
        <f>Translations!$C$255</f>
        <v>Otra fuente de datos (si procede)</v>
      </c>
      <c r="L115" s="908"/>
      <c r="M115" s="908" t="str">
        <f>Translations!$C$255</f>
        <v>Otra fuente de datos (si procede)</v>
      </c>
      <c r="N115" s="908"/>
      <c r="O115" s="18"/>
    </row>
    <row r="116" spans="2:23" ht="12.75" customHeight="1" x14ac:dyDescent="0.2">
      <c r="B116" s="243"/>
      <c r="C116" s="317"/>
      <c r="D116" s="321"/>
      <c r="E116" s="323" t="s">
        <v>302</v>
      </c>
      <c r="F116" s="893" t="str">
        <f>Translations!$C$833</f>
        <v>Entrada de combustible y materiales</v>
      </c>
      <c r="G116" s="893"/>
      <c r="H116" s="894"/>
      <c r="I116" s="884"/>
      <c r="J116" s="885"/>
      <c r="K116" s="879"/>
      <c r="L116" s="883"/>
      <c r="M116" s="879"/>
      <c r="N116" s="880"/>
      <c r="O116" s="18"/>
    </row>
    <row r="117" spans="2:23" ht="12.75" customHeight="1" x14ac:dyDescent="0.2">
      <c r="B117" s="243"/>
      <c r="C117" s="317"/>
      <c r="D117" s="321"/>
      <c r="E117" s="323" t="s">
        <v>303</v>
      </c>
      <c r="F117" s="895" t="str">
        <f>Translations!$C$402</f>
        <v>Valor calorífico neto</v>
      </c>
      <c r="G117" s="895"/>
      <c r="H117" s="896"/>
      <c r="I117" s="897"/>
      <c r="J117" s="1021"/>
      <c r="K117" s="899"/>
      <c r="L117" s="901"/>
      <c r="M117" s="899"/>
      <c r="N117" s="901"/>
      <c r="O117" s="18"/>
    </row>
    <row r="118" spans="2:23" ht="12.75" customHeight="1" thickBot="1" x14ac:dyDescent="0.25">
      <c r="B118" s="243"/>
      <c r="C118" s="317"/>
      <c r="D118" s="321"/>
      <c r="E118" s="323" t="s">
        <v>304</v>
      </c>
      <c r="F118" s="932" t="str">
        <f>Translations!$C$353</f>
        <v>Factor de emisión ponderado</v>
      </c>
      <c r="G118" s="932"/>
      <c r="H118" s="933"/>
      <c r="I118" s="749"/>
      <c r="J118" s="751"/>
      <c r="K118" s="1022"/>
      <c r="L118" s="1023"/>
      <c r="M118" s="1022"/>
      <c r="N118" s="1023"/>
      <c r="O118" s="18"/>
    </row>
    <row r="119" spans="2:23" ht="40.5" customHeight="1" x14ac:dyDescent="0.2">
      <c r="B119" s="243"/>
      <c r="C119" s="317"/>
      <c r="D119" s="321"/>
      <c r="E119" s="323" t="s">
        <v>305</v>
      </c>
      <c r="F119" s="893" t="str">
        <f>Translations!$C$403</f>
        <v>Entrada de combustible procedente de gases residuales</v>
      </c>
      <c r="G119" s="894"/>
      <c r="H119" s="1017"/>
      <c r="I119" s="884"/>
      <c r="J119" s="1020"/>
      <c r="K119" s="879"/>
      <c r="L119" s="880"/>
      <c r="M119" s="879"/>
      <c r="N119" s="880"/>
      <c r="O119" s="18"/>
      <c r="W119" s="371" t="b">
        <f>AND(H119&lt;&gt;"",H119=FALSE)</f>
        <v>0</v>
      </c>
    </row>
    <row r="120" spans="2:23" ht="12.75" customHeight="1" x14ac:dyDescent="0.2">
      <c r="B120" s="243"/>
      <c r="C120" s="317"/>
      <c r="D120" s="321"/>
      <c r="E120" s="323" t="s">
        <v>306</v>
      </c>
      <c r="F120" s="895" t="str">
        <f>Translations!$C$402</f>
        <v>Valor calorífico neto</v>
      </c>
      <c r="G120" s="896"/>
      <c r="H120" s="1018"/>
      <c r="I120" s="897"/>
      <c r="J120" s="1021"/>
      <c r="K120" s="899"/>
      <c r="L120" s="901"/>
      <c r="M120" s="899"/>
      <c r="N120" s="901"/>
      <c r="O120" s="18"/>
      <c r="W120" s="359" t="b">
        <f>W119</f>
        <v>0</v>
      </c>
    </row>
    <row r="121" spans="2:23" ht="12.75" customHeight="1" thickBot="1" x14ac:dyDescent="0.25">
      <c r="B121" s="243"/>
      <c r="C121" s="317"/>
      <c r="D121" s="321"/>
      <c r="E121" s="323" t="s">
        <v>307</v>
      </c>
      <c r="F121" s="902" t="str">
        <f>Translations!$C$375</f>
        <v>Factor de emisión</v>
      </c>
      <c r="G121" s="903"/>
      <c r="H121" s="1019"/>
      <c r="I121" s="860"/>
      <c r="J121" s="892"/>
      <c r="K121" s="862"/>
      <c r="L121" s="864"/>
      <c r="M121" s="862"/>
      <c r="N121" s="864"/>
      <c r="O121" s="18"/>
      <c r="W121" s="368" t="b">
        <f>W120</f>
        <v>0</v>
      </c>
    </row>
    <row r="122" spans="2:23" ht="26.25" customHeight="1" thickBot="1" x14ac:dyDescent="0.25">
      <c r="B122" s="243"/>
      <c r="C122" s="317"/>
      <c r="D122" s="321"/>
      <c r="E122" s="323" t="s">
        <v>308</v>
      </c>
      <c r="F122" s="903" t="str">
        <f>Translations!$C$837</f>
        <v>Entrada de electricidad para producción de calor</v>
      </c>
      <c r="G122" s="1016"/>
      <c r="H122" s="432"/>
      <c r="I122" s="860"/>
      <c r="J122" s="892"/>
      <c r="K122" s="862"/>
      <c r="L122" s="864"/>
      <c r="M122" s="862"/>
      <c r="N122" s="864"/>
      <c r="O122" s="18"/>
      <c r="W122" s="435" t="b">
        <f>AND(H122&lt;&gt;"",H122=FALSE)</f>
        <v>0</v>
      </c>
    </row>
    <row r="123" spans="2:23" ht="5.0999999999999996" customHeight="1" x14ac:dyDescent="0.2">
      <c r="B123" s="243"/>
      <c r="C123" s="317"/>
      <c r="D123" s="321"/>
      <c r="E123" s="318"/>
      <c r="F123" s="318"/>
      <c r="G123" s="318"/>
      <c r="H123" s="318"/>
      <c r="I123" s="318"/>
      <c r="J123" s="318"/>
      <c r="K123" s="318"/>
      <c r="L123" s="318"/>
      <c r="M123" s="318"/>
      <c r="N123" s="319"/>
      <c r="O123" s="18"/>
    </row>
    <row r="124" spans="2:23" ht="12.75" customHeight="1" x14ac:dyDescent="0.2">
      <c r="B124" s="243"/>
      <c r="C124" s="317"/>
      <c r="D124" s="321"/>
      <c r="E124" s="323" t="s">
        <v>309</v>
      </c>
      <c r="F124" s="904" t="str">
        <f>Translations!$C$257</f>
        <v>Descripción de la metodología aplicada</v>
      </c>
      <c r="G124" s="904"/>
      <c r="H124" s="904"/>
      <c r="I124" s="904"/>
      <c r="J124" s="904"/>
      <c r="K124" s="904"/>
      <c r="L124" s="904"/>
      <c r="M124" s="904"/>
      <c r="N124" s="905"/>
      <c r="O124" s="18"/>
    </row>
    <row r="125" spans="2:23" ht="5.0999999999999996" customHeight="1" x14ac:dyDescent="0.2">
      <c r="B125" s="243"/>
      <c r="C125" s="317"/>
      <c r="D125" s="318"/>
      <c r="E125" s="322"/>
      <c r="F125" s="332"/>
      <c r="G125" s="333"/>
      <c r="H125" s="333"/>
      <c r="I125" s="333"/>
      <c r="J125" s="333"/>
      <c r="K125" s="333"/>
      <c r="L125" s="333"/>
      <c r="M125" s="333"/>
      <c r="N125" s="334"/>
      <c r="O125" s="18"/>
    </row>
    <row r="126" spans="2:23" ht="12.75" customHeight="1" x14ac:dyDescent="0.2">
      <c r="B126" s="243"/>
      <c r="C126" s="317"/>
      <c r="D126" s="321"/>
      <c r="E126" s="323"/>
      <c r="F126" s="913" t="str">
        <f>IF(M30=EUConst_Relevant,HYPERLINK("#" &amp; Q126,EUConst_MsgDescription),"")</f>
        <v/>
      </c>
      <c r="G126" s="887"/>
      <c r="H126" s="887"/>
      <c r="I126" s="887"/>
      <c r="J126" s="887"/>
      <c r="K126" s="887"/>
      <c r="L126" s="887"/>
      <c r="M126" s="887"/>
      <c r="N126" s="888"/>
      <c r="O126" s="18"/>
      <c r="P126" s="21" t="s">
        <v>170</v>
      </c>
      <c r="Q126" s="370" t="str">
        <f>"#"&amp;ADDRESS(ROW($C$11),COLUMN($C$11))</f>
        <v>#$C$11</v>
      </c>
    </row>
    <row r="127" spans="2:23" ht="5.0999999999999996" customHeight="1" x14ac:dyDescent="0.2">
      <c r="B127" s="243"/>
      <c r="C127" s="317"/>
      <c r="D127" s="321"/>
      <c r="E127" s="324"/>
      <c r="F127" s="914"/>
      <c r="G127" s="914"/>
      <c r="H127" s="914"/>
      <c r="I127" s="914"/>
      <c r="J127" s="914"/>
      <c r="K127" s="914"/>
      <c r="L127" s="914"/>
      <c r="M127" s="914"/>
      <c r="N127" s="915"/>
      <c r="O127" s="18"/>
    </row>
    <row r="128" spans="2:23" ht="50.1" customHeight="1" x14ac:dyDescent="0.2">
      <c r="B128" s="243"/>
      <c r="C128" s="317"/>
      <c r="D128" s="324"/>
      <c r="E128" s="324"/>
      <c r="F128" s="872"/>
      <c r="G128" s="873"/>
      <c r="H128" s="873"/>
      <c r="I128" s="873"/>
      <c r="J128" s="873"/>
      <c r="K128" s="873"/>
      <c r="L128" s="873"/>
      <c r="M128" s="873"/>
      <c r="N128" s="874"/>
      <c r="O128" s="18"/>
    </row>
    <row r="129" spans="2:23" ht="5.0999999999999996" customHeight="1" x14ac:dyDescent="0.2">
      <c r="B129" s="243"/>
      <c r="C129" s="317"/>
      <c r="D129" s="321"/>
      <c r="E129" s="318"/>
      <c r="F129" s="318"/>
      <c r="G129" s="318"/>
      <c r="H129" s="318"/>
      <c r="I129" s="318"/>
      <c r="J129" s="318"/>
      <c r="K129" s="318"/>
      <c r="L129" s="318"/>
      <c r="M129" s="318"/>
      <c r="N129" s="319"/>
      <c r="O129" s="18"/>
    </row>
    <row r="130" spans="2:23" ht="12.75" customHeight="1" x14ac:dyDescent="0.2">
      <c r="B130" s="243"/>
      <c r="C130" s="317"/>
      <c r="D130" s="321"/>
      <c r="E130" s="323"/>
      <c r="F130" s="916" t="str">
        <f>Translations!$C$210</f>
        <v>Referencia a archivos externos (si procede)</v>
      </c>
      <c r="G130" s="916"/>
      <c r="H130" s="916"/>
      <c r="I130" s="916"/>
      <c r="J130" s="916"/>
      <c r="K130" s="826"/>
      <c r="L130" s="826"/>
      <c r="M130" s="826"/>
      <c r="N130" s="826"/>
      <c r="O130" s="18"/>
      <c r="W130" s="261" t="s">
        <v>163</v>
      </c>
    </row>
    <row r="131" spans="2:23" ht="5.0999999999999996" customHeight="1" thickBot="1" x14ac:dyDescent="0.25">
      <c r="B131" s="243"/>
      <c r="C131" s="317"/>
      <c r="D131" s="321"/>
      <c r="E131" s="318"/>
      <c r="F131" s="318"/>
      <c r="G131" s="318"/>
      <c r="H131" s="318"/>
      <c r="I131" s="318"/>
      <c r="J131" s="318"/>
      <c r="K131" s="318"/>
      <c r="L131" s="318"/>
      <c r="M131" s="318"/>
      <c r="N131" s="319"/>
      <c r="O131" s="18"/>
      <c r="W131" s="244"/>
    </row>
    <row r="132" spans="2:23" ht="53.25" customHeight="1" x14ac:dyDescent="0.2">
      <c r="B132" s="243"/>
      <c r="C132" s="317"/>
      <c r="D132" s="321" t="s">
        <v>33</v>
      </c>
      <c r="E132" s="932" t="str">
        <f>Translations!$C$258</f>
        <v>¿Se ha seguido el orden jerárquico?</v>
      </c>
      <c r="F132" s="932"/>
      <c r="G132" s="932"/>
      <c r="H132" s="933"/>
      <c r="I132" s="259"/>
      <c r="J132" s="559" t="str">
        <f>Translations!$C$259</f>
        <v xml:space="preserve"> De no ser así, ¿cuál ha sido el motivo?</v>
      </c>
      <c r="K132" s="852"/>
      <c r="L132" s="853"/>
      <c r="M132" s="853"/>
      <c r="N132" s="867"/>
      <c r="O132" s="18"/>
      <c r="W132" s="363" t="b">
        <f>AND(I132&lt;&gt;"",I132=TRUE)</f>
        <v>0</v>
      </c>
    </row>
    <row r="133" spans="2:23" ht="5.0999999999999996" customHeight="1" x14ac:dyDescent="0.2">
      <c r="B133" s="243"/>
      <c r="C133" s="317"/>
      <c r="D133" s="318"/>
      <c r="E133" s="467"/>
      <c r="F133" s="467"/>
      <c r="G133" s="467"/>
      <c r="H133" s="467"/>
      <c r="I133" s="467"/>
      <c r="J133" s="467"/>
      <c r="K133" s="467"/>
      <c r="L133" s="467"/>
      <c r="M133" s="467"/>
      <c r="N133" s="468"/>
      <c r="O133" s="18"/>
      <c r="V133" s="253"/>
      <c r="W133" s="359"/>
    </row>
    <row r="134" spans="2:23" ht="12.75" customHeight="1" x14ac:dyDescent="0.2">
      <c r="B134" s="243"/>
      <c r="C134" s="317"/>
      <c r="D134" s="330"/>
      <c r="E134" s="330"/>
      <c r="F134" s="904" t="str">
        <f>Translations!$C$264</f>
        <v>Más detalles sobre cualquier posible divergencia con respecto a la jerarquía establecida</v>
      </c>
      <c r="G134" s="904"/>
      <c r="H134" s="904"/>
      <c r="I134" s="904"/>
      <c r="J134" s="904"/>
      <c r="K134" s="904"/>
      <c r="L134" s="904"/>
      <c r="M134" s="904"/>
      <c r="N134" s="905"/>
      <c r="O134" s="18"/>
      <c r="V134" s="253"/>
      <c r="W134" s="359"/>
    </row>
    <row r="135" spans="2:23" ht="25.5" customHeight="1" thickBot="1" x14ac:dyDescent="0.25">
      <c r="B135" s="243"/>
      <c r="C135" s="317"/>
      <c r="D135" s="330"/>
      <c r="E135" s="330"/>
      <c r="F135" s="872"/>
      <c r="G135" s="873"/>
      <c r="H135" s="873"/>
      <c r="I135" s="873"/>
      <c r="J135" s="873"/>
      <c r="K135" s="873"/>
      <c r="L135" s="873"/>
      <c r="M135" s="873"/>
      <c r="N135" s="874"/>
      <c r="O135" s="18"/>
      <c r="V135" s="253"/>
      <c r="W135" s="267" t="b">
        <f>W132</f>
        <v>0</v>
      </c>
    </row>
    <row r="136" spans="2:23" ht="5.0999999999999996" customHeight="1" x14ac:dyDescent="0.2">
      <c r="B136" s="243"/>
      <c r="C136" s="317"/>
      <c r="D136" s="321"/>
      <c r="E136" s="318"/>
      <c r="F136" s="318"/>
      <c r="G136" s="318"/>
      <c r="H136" s="318"/>
      <c r="I136" s="318"/>
      <c r="J136" s="318"/>
      <c r="K136" s="318"/>
      <c r="L136" s="318"/>
      <c r="M136" s="318"/>
      <c r="N136" s="319"/>
      <c r="O136" s="18"/>
      <c r="W136" s="362"/>
    </row>
    <row r="137" spans="2:23" ht="5.0999999999999996" customHeight="1" x14ac:dyDescent="0.2">
      <c r="B137" s="243"/>
      <c r="C137" s="314"/>
      <c r="D137" s="327"/>
      <c r="E137" s="315"/>
      <c r="F137" s="315"/>
      <c r="G137" s="315"/>
      <c r="H137" s="315"/>
      <c r="I137" s="315"/>
      <c r="J137" s="315"/>
      <c r="K137" s="315"/>
      <c r="L137" s="315"/>
      <c r="M137" s="315"/>
      <c r="N137" s="316"/>
      <c r="O137" s="18"/>
    </row>
    <row r="138" spans="2:23" ht="12.75" customHeight="1" x14ac:dyDescent="0.2">
      <c r="B138" s="243"/>
      <c r="C138" s="317"/>
      <c r="D138" s="320" t="s">
        <v>30</v>
      </c>
      <c r="E138" s="943" t="str">
        <f>Translations!$C$404</f>
        <v>Calor medible producido</v>
      </c>
      <c r="F138" s="943"/>
      <c r="G138" s="943"/>
      <c r="H138" s="943"/>
      <c r="I138" s="943"/>
      <c r="J138" s="943"/>
      <c r="K138" s="943"/>
      <c r="L138" s="943"/>
      <c r="M138" s="943"/>
      <c r="N138" s="944"/>
      <c r="O138" s="18"/>
      <c r="S138" s="253"/>
      <c r="T138" s="253"/>
    </row>
    <row r="139" spans="2:23" ht="24" customHeight="1" x14ac:dyDescent="0.2">
      <c r="B139" s="243"/>
      <c r="C139" s="317"/>
      <c r="D139" s="318"/>
      <c r="E139" s="945" t="str">
        <f>Translations!$C$405</f>
        <v>A efectos concretos de la recogida de datos de las NIMs, la presente sección debe comprender todos los datos proporcionados en la sección G, letra e), en el formulario del «informe sobre los datos de referencia».</v>
      </c>
      <c r="F139" s="946"/>
      <c r="G139" s="946"/>
      <c r="H139" s="946"/>
      <c r="I139" s="946"/>
      <c r="J139" s="946"/>
      <c r="K139" s="946"/>
      <c r="L139" s="946"/>
      <c r="M139" s="946"/>
      <c r="N139" s="947"/>
      <c r="O139" s="18"/>
    </row>
    <row r="140" spans="2:23" ht="12.75" customHeight="1" x14ac:dyDescent="0.2">
      <c r="B140" s="243"/>
      <c r="C140" s="317"/>
      <c r="D140" s="321" t="s">
        <v>32</v>
      </c>
      <c r="E140" s="906" t="str">
        <f>Translations!$C$249</f>
        <v>Información sobre la metodología empleada</v>
      </c>
      <c r="F140" s="906"/>
      <c r="G140" s="906"/>
      <c r="H140" s="906"/>
      <c r="I140" s="906"/>
      <c r="J140" s="906"/>
      <c r="K140" s="906"/>
      <c r="L140" s="906"/>
      <c r="M140" s="906"/>
      <c r="N140" s="907"/>
      <c r="O140" s="18"/>
    </row>
    <row r="141" spans="2:23" ht="12.75" customHeight="1" x14ac:dyDescent="0.2">
      <c r="B141" s="243"/>
      <c r="C141" s="317"/>
      <c r="D141" s="321"/>
      <c r="E141" s="917" t="str">
        <f>Translations!$C$406</f>
        <v>Indique a continuación la fuente de datos con arreglo al anexo VII, sección 4.5, de las FAR empleada para determinar la cantidad de calor medible producido.</v>
      </c>
      <c r="F141" s="918"/>
      <c r="G141" s="918"/>
      <c r="H141" s="918"/>
      <c r="I141" s="918"/>
      <c r="J141" s="918"/>
      <c r="K141" s="918"/>
      <c r="L141" s="918"/>
      <c r="M141" s="918"/>
      <c r="N141" s="919"/>
      <c r="O141" s="18"/>
    </row>
    <row r="142" spans="2:23" ht="25.5" customHeight="1" x14ac:dyDescent="0.2">
      <c r="B142" s="243"/>
      <c r="C142" s="317"/>
      <c r="D142" s="321"/>
      <c r="E142" s="917" t="str">
        <f>Translations!$C$253</f>
        <v>Dado que puede haber más de una fuente de datos, el formulario permite indicar hasta tres. Si hubiera aún más fuentes de datos, seleccione las tres principales y explique el resto en la descripción de la metodología.</v>
      </c>
      <c r="F142" s="918"/>
      <c r="G142" s="918"/>
      <c r="H142" s="918"/>
      <c r="I142" s="918"/>
      <c r="J142" s="918"/>
      <c r="K142" s="918"/>
      <c r="L142" s="918"/>
      <c r="M142" s="918"/>
      <c r="N142" s="919"/>
      <c r="O142" s="18"/>
    </row>
    <row r="143" spans="2:23" ht="25.5" customHeight="1" x14ac:dyDescent="0.2">
      <c r="B143" s="243"/>
      <c r="C143" s="317"/>
      <c r="D143" s="318"/>
      <c r="E143" s="318"/>
      <c r="F143" s="318"/>
      <c r="G143" s="318"/>
      <c r="H143" s="318"/>
      <c r="I143" s="908" t="str">
        <f>Translations!$C$254</f>
        <v>Fuente de datos</v>
      </c>
      <c r="J143" s="908"/>
      <c r="K143" s="908" t="str">
        <f>Translations!$C$255</f>
        <v>Otra fuente de datos (si procede)</v>
      </c>
      <c r="L143" s="908"/>
      <c r="M143" s="908" t="str">
        <f>Translations!$C$255</f>
        <v>Otra fuente de datos (si procede)</v>
      </c>
      <c r="N143" s="908"/>
      <c r="O143" s="18"/>
    </row>
    <row r="144" spans="2:23" ht="12.75" customHeight="1" x14ac:dyDescent="0.2">
      <c r="B144" s="243"/>
      <c r="C144" s="317"/>
      <c r="D144" s="321"/>
      <c r="E144" s="323" t="s">
        <v>302</v>
      </c>
      <c r="F144" s="910" t="str">
        <f>Translations!$C$407</f>
        <v>Calor producido</v>
      </c>
      <c r="G144" s="910"/>
      <c r="H144" s="911"/>
      <c r="I144" s="852"/>
      <c r="J144" s="853"/>
      <c r="K144" s="854"/>
      <c r="L144" s="855"/>
      <c r="M144" s="854"/>
      <c r="N144" s="871"/>
      <c r="O144" s="18"/>
    </row>
    <row r="145" spans="1:23" ht="12.75" customHeight="1" x14ac:dyDescent="0.2">
      <c r="B145" s="243"/>
      <c r="C145" s="317"/>
      <c r="D145" s="321"/>
      <c r="E145" s="323" t="s">
        <v>303</v>
      </c>
      <c r="F145" s="910" t="str">
        <f>Translations!$C$838</f>
        <v>Calor producido a partir de electricidad</v>
      </c>
      <c r="G145" s="910"/>
      <c r="H145" s="911"/>
      <c r="I145" s="852"/>
      <c r="J145" s="853"/>
      <c r="K145" s="854"/>
      <c r="L145" s="855"/>
      <c r="M145" s="854"/>
      <c r="N145" s="871"/>
      <c r="O145" s="18"/>
    </row>
    <row r="146" spans="1:23" ht="5.0999999999999996" customHeight="1" x14ac:dyDescent="0.2">
      <c r="C146" s="317"/>
      <c r="D146" s="321"/>
      <c r="E146" s="318"/>
      <c r="F146" s="318"/>
      <c r="G146" s="318"/>
      <c r="H146" s="318"/>
      <c r="I146" s="318"/>
      <c r="J146" s="318"/>
      <c r="K146" s="318"/>
      <c r="L146" s="318"/>
      <c r="M146" s="318"/>
      <c r="N146" s="319"/>
      <c r="O146" s="18"/>
    </row>
    <row r="147" spans="1:23" ht="12.75" customHeight="1" x14ac:dyDescent="0.2">
      <c r="C147" s="317"/>
      <c r="D147" s="321"/>
      <c r="E147" s="323" t="s">
        <v>304</v>
      </c>
      <c r="F147" s="904" t="str">
        <f>Translations!$C$257</f>
        <v>Descripción de la metodología aplicada</v>
      </c>
      <c r="G147" s="904"/>
      <c r="H147" s="904"/>
      <c r="I147" s="904"/>
      <c r="J147" s="904"/>
      <c r="K147" s="904"/>
      <c r="L147" s="904"/>
      <c r="M147" s="904"/>
      <c r="N147" s="905"/>
      <c r="O147" s="18"/>
    </row>
    <row r="148" spans="1:23" ht="5.0999999999999996" customHeight="1" x14ac:dyDescent="0.2">
      <c r="C148" s="317"/>
      <c r="D148" s="318"/>
      <c r="E148" s="322"/>
      <c r="F148" s="212"/>
      <c r="G148" s="470"/>
      <c r="H148" s="470"/>
      <c r="I148" s="470"/>
      <c r="J148" s="470"/>
      <c r="K148" s="470"/>
      <c r="L148" s="470"/>
      <c r="M148" s="470"/>
      <c r="N148" s="471"/>
      <c r="O148" s="18"/>
    </row>
    <row r="149" spans="1:23" ht="12.75" customHeight="1" x14ac:dyDescent="0.2">
      <c r="C149" s="317"/>
      <c r="D149" s="321"/>
      <c r="E149" s="323"/>
      <c r="F149" s="913" t="str">
        <f>IF(M30=EUConst_Relevant,HYPERLINK("#" &amp; Q149,EUConst_MsgDescription),"")</f>
        <v/>
      </c>
      <c r="G149" s="887"/>
      <c r="H149" s="887"/>
      <c r="I149" s="887"/>
      <c r="J149" s="887"/>
      <c r="K149" s="887"/>
      <c r="L149" s="887"/>
      <c r="M149" s="887"/>
      <c r="N149" s="888"/>
      <c r="O149" s="18"/>
      <c r="P149" s="21" t="s">
        <v>170</v>
      </c>
      <c r="Q149" s="370" t="str">
        <f>"#"&amp;ADDRESS(ROW($C$11),COLUMN($C$11))</f>
        <v>#$C$11</v>
      </c>
    </row>
    <row r="150" spans="1:23" ht="5.0999999999999996" customHeight="1" x14ac:dyDescent="0.2">
      <c r="C150" s="317"/>
      <c r="D150" s="321"/>
      <c r="E150" s="324"/>
      <c r="F150" s="914"/>
      <c r="G150" s="914"/>
      <c r="H150" s="914"/>
      <c r="I150" s="914"/>
      <c r="J150" s="914"/>
      <c r="K150" s="914"/>
      <c r="L150" s="914"/>
      <c r="M150" s="914"/>
      <c r="N150" s="915"/>
      <c r="O150" s="18"/>
    </row>
    <row r="151" spans="1:23" s="248" customFormat="1" ht="50.1" customHeight="1" x14ac:dyDescent="0.2">
      <c r="A151" s="244"/>
      <c r="B151" s="11"/>
      <c r="C151" s="317"/>
      <c r="D151" s="324"/>
      <c r="E151" s="324"/>
      <c r="F151" s="872"/>
      <c r="G151" s="873"/>
      <c r="H151" s="873"/>
      <c r="I151" s="873"/>
      <c r="J151" s="873"/>
      <c r="K151" s="873"/>
      <c r="L151" s="873"/>
      <c r="M151" s="873"/>
      <c r="N151" s="874"/>
      <c r="O151" s="18"/>
      <c r="P151" s="253"/>
      <c r="Q151" s="253"/>
      <c r="R151" s="253"/>
      <c r="S151" s="244"/>
      <c r="T151" s="244"/>
      <c r="U151" s="253"/>
      <c r="V151" s="244"/>
      <c r="W151" s="261"/>
    </row>
    <row r="152" spans="1:23" ht="5.0999999999999996" customHeight="1" x14ac:dyDescent="0.2">
      <c r="C152" s="317"/>
      <c r="D152" s="321"/>
      <c r="E152" s="318"/>
      <c r="F152" s="318"/>
      <c r="G152" s="318"/>
      <c r="H152" s="318"/>
      <c r="I152" s="318"/>
      <c r="J152" s="318"/>
      <c r="K152" s="318"/>
      <c r="L152" s="318"/>
      <c r="M152" s="318"/>
      <c r="N152" s="319"/>
      <c r="O152" s="18"/>
    </row>
    <row r="153" spans="1:23" ht="12.75" customHeight="1" x14ac:dyDescent="0.2">
      <c r="C153" s="317"/>
      <c r="D153" s="321"/>
      <c r="E153" s="323"/>
      <c r="F153" s="916" t="str">
        <f>Translations!$C$210</f>
        <v>Referencia a archivos externos (si procede)</v>
      </c>
      <c r="G153" s="916"/>
      <c r="H153" s="916"/>
      <c r="I153" s="916"/>
      <c r="J153" s="916"/>
      <c r="K153" s="826"/>
      <c r="L153" s="826"/>
      <c r="M153" s="826"/>
      <c r="N153" s="826"/>
      <c r="O153" s="18"/>
      <c r="W153" s="261" t="s">
        <v>163</v>
      </c>
    </row>
    <row r="154" spans="1:23" ht="5.0999999999999996" customHeight="1" thickBot="1" x14ac:dyDescent="0.25">
      <c r="C154" s="317"/>
      <c r="D154" s="321"/>
      <c r="E154" s="318"/>
      <c r="F154" s="318"/>
      <c r="G154" s="318"/>
      <c r="H154" s="318"/>
      <c r="I154" s="318"/>
      <c r="J154" s="318"/>
      <c r="K154" s="318"/>
      <c r="L154" s="318"/>
      <c r="M154" s="318"/>
      <c r="N154" s="319"/>
      <c r="O154" s="18"/>
    </row>
    <row r="155" spans="1:23" ht="53.25" customHeight="1" x14ac:dyDescent="0.2">
      <c r="C155" s="317"/>
      <c r="D155" s="321" t="s">
        <v>33</v>
      </c>
      <c r="E155" s="932" t="str">
        <f>Translations!$C$258</f>
        <v>¿Se ha seguido el orden jerárquico?</v>
      </c>
      <c r="F155" s="932"/>
      <c r="G155" s="932"/>
      <c r="H155" s="933"/>
      <c r="I155" s="259"/>
      <c r="J155" s="559" t="str">
        <f>Translations!$C$259</f>
        <v xml:space="preserve"> De no ser así, ¿cuál ha sido el motivo?</v>
      </c>
      <c r="K155" s="852"/>
      <c r="L155" s="853"/>
      <c r="M155" s="853"/>
      <c r="N155" s="867"/>
      <c r="O155" s="18"/>
      <c r="W155" s="363" t="b">
        <f>AND(I155&lt;&gt;"",I155=TRUE)</f>
        <v>0</v>
      </c>
    </row>
    <row r="156" spans="1:23" ht="5.0999999999999996" customHeight="1" x14ac:dyDescent="0.2">
      <c r="C156" s="317"/>
      <c r="D156" s="318"/>
      <c r="E156" s="467"/>
      <c r="F156" s="467"/>
      <c r="G156" s="467"/>
      <c r="H156" s="467"/>
      <c r="I156" s="467"/>
      <c r="J156" s="467"/>
      <c r="K156" s="467"/>
      <c r="L156" s="467"/>
      <c r="M156" s="467"/>
      <c r="N156" s="468"/>
      <c r="O156" s="18"/>
      <c r="W156" s="359"/>
    </row>
    <row r="157" spans="1:23" ht="12.75" customHeight="1" x14ac:dyDescent="0.2">
      <c r="C157" s="317"/>
      <c r="D157" s="330"/>
      <c r="E157" s="330"/>
      <c r="F157" s="904" t="str">
        <f>Translations!$C$264</f>
        <v>Más detalles sobre cualquier posible divergencia con respecto a la jerarquía establecida</v>
      </c>
      <c r="G157" s="904"/>
      <c r="H157" s="904"/>
      <c r="I157" s="904"/>
      <c r="J157" s="904"/>
      <c r="K157" s="904"/>
      <c r="L157" s="904"/>
      <c r="M157" s="904"/>
      <c r="N157" s="905"/>
      <c r="O157" s="18"/>
      <c r="W157" s="359"/>
    </row>
    <row r="158" spans="1:23" ht="25.5" customHeight="1" thickBot="1" x14ac:dyDescent="0.25">
      <c r="C158" s="317"/>
      <c r="D158" s="330"/>
      <c r="E158" s="330"/>
      <c r="F158" s="872"/>
      <c r="G158" s="873"/>
      <c r="H158" s="873"/>
      <c r="I158" s="873"/>
      <c r="J158" s="873"/>
      <c r="K158" s="873"/>
      <c r="L158" s="873"/>
      <c r="M158" s="873"/>
      <c r="N158" s="874"/>
      <c r="O158" s="18"/>
      <c r="W158" s="368" t="b">
        <f>W155</f>
        <v>0</v>
      </c>
    </row>
    <row r="159" spans="1:23" ht="5.0999999999999996" customHeight="1" x14ac:dyDescent="0.2">
      <c r="C159" s="317"/>
      <c r="D159" s="321"/>
      <c r="E159" s="318"/>
      <c r="F159" s="318"/>
      <c r="G159" s="318"/>
      <c r="H159" s="318"/>
      <c r="I159" s="318"/>
      <c r="J159" s="318"/>
      <c r="K159" s="318"/>
      <c r="L159" s="318"/>
      <c r="M159" s="318"/>
      <c r="N159" s="319"/>
      <c r="O159" s="18"/>
    </row>
    <row r="160" spans="1:23" ht="5.0999999999999996" customHeight="1" x14ac:dyDescent="0.2">
      <c r="C160" s="314"/>
      <c r="D160" s="327"/>
      <c r="E160" s="315"/>
      <c r="F160" s="315"/>
      <c r="G160" s="315"/>
      <c r="H160" s="315"/>
      <c r="I160" s="315"/>
      <c r="J160" s="315"/>
      <c r="K160" s="315"/>
      <c r="L160" s="315"/>
      <c r="M160" s="315"/>
      <c r="N160" s="316"/>
      <c r="O160" s="18"/>
    </row>
    <row r="161" spans="1:25" ht="12.75" customHeight="1" x14ac:dyDescent="0.2">
      <c r="C161" s="317"/>
      <c r="D161" s="320" t="s">
        <v>31</v>
      </c>
      <c r="E161" s="943" t="str">
        <f>Translations!$C$359</f>
        <v>Calor medible importado</v>
      </c>
      <c r="F161" s="943"/>
      <c r="G161" s="943"/>
      <c r="H161" s="943"/>
      <c r="I161" s="943"/>
      <c r="J161" s="943"/>
      <c r="K161" s="943"/>
      <c r="L161" s="943"/>
      <c r="M161" s="943"/>
      <c r="N161" s="944"/>
      <c r="O161" s="18"/>
      <c r="S161" s="253"/>
      <c r="T161" s="253"/>
    </row>
    <row r="162" spans="1:25" ht="25.5" customHeight="1" x14ac:dyDescent="0.2">
      <c r="C162" s="317"/>
      <c r="D162" s="318"/>
      <c r="E162" s="945" t="str">
        <f>Translations!$C$408</f>
        <v>A efectos concretos de la recogida de datos de las NIMs, la presente sección debe comprender todos los datos proporcionados en la sección G, letra f), en el formulario del «informe sobre los datos de referencia».</v>
      </c>
      <c r="F162" s="946"/>
      <c r="G162" s="946"/>
      <c r="H162" s="946"/>
      <c r="I162" s="946"/>
      <c r="J162" s="946"/>
      <c r="K162" s="946"/>
      <c r="L162" s="946"/>
      <c r="M162" s="946"/>
      <c r="N162" s="947"/>
      <c r="O162" s="18"/>
    </row>
    <row r="163" spans="1:25" ht="12.75" customHeight="1" x14ac:dyDescent="0.2">
      <c r="C163" s="317"/>
      <c r="D163" s="321" t="s">
        <v>32</v>
      </c>
      <c r="E163" s="906" t="str">
        <f>Translations!$C$409</f>
        <v>¿Hay otros flujos de calor medible pertinentes para esta subinstalación?</v>
      </c>
      <c r="F163" s="906"/>
      <c r="G163" s="906"/>
      <c r="H163" s="906"/>
      <c r="I163" s="906"/>
      <c r="J163" s="906"/>
      <c r="K163" s="906"/>
      <c r="L163" s="906"/>
      <c r="M163" s="912"/>
      <c r="N163" s="912"/>
      <c r="O163" s="18"/>
    </row>
    <row r="164" spans="1:25" ht="12.75" customHeight="1" x14ac:dyDescent="0.2">
      <c r="C164" s="317"/>
      <c r="D164" s="321"/>
      <c r="E164" s="318"/>
      <c r="F164" s="318"/>
      <c r="G164" s="318"/>
      <c r="H164" s="318"/>
      <c r="I164" s="318"/>
      <c r="J164" s="847" t="str">
        <f>IF(M30=EUConst_NotRelevant,"",IF(AND(M163&lt;&gt;"",M163=FALSE),HYPERLINK("#" &amp; Q164,EUconst_MsgGoOn),""))</f>
        <v/>
      </c>
      <c r="K164" s="848"/>
      <c r="L164" s="848"/>
      <c r="M164" s="848"/>
      <c r="N164" s="849"/>
      <c r="O164" s="18"/>
      <c r="P164" s="21" t="s">
        <v>170</v>
      </c>
      <c r="Q164" s="370" t="str">
        <f>Q31</f>
        <v>#JUMP_G2</v>
      </c>
    </row>
    <row r="165" spans="1:25" ht="5.0999999999999996" customHeight="1" x14ac:dyDescent="0.2">
      <c r="C165" s="317"/>
      <c r="D165" s="321"/>
      <c r="E165" s="321"/>
      <c r="F165" s="321"/>
      <c r="G165" s="321"/>
      <c r="H165" s="321"/>
      <c r="I165" s="321"/>
      <c r="J165" s="321"/>
      <c r="K165" s="321"/>
      <c r="L165" s="321"/>
      <c r="M165" s="321"/>
      <c r="N165" s="328"/>
      <c r="O165" s="18"/>
      <c r="P165" s="21"/>
    </row>
    <row r="166" spans="1:25" ht="12.75" customHeight="1" x14ac:dyDescent="0.2">
      <c r="C166" s="317"/>
      <c r="D166" s="321" t="s">
        <v>33</v>
      </c>
      <c r="E166" s="906" t="str">
        <f>Translations!$C$249</f>
        <v>Información sobre la metodología empleada</v>
      </c>
      <c r="F166" s="906"/>
      <c r="G166" s="906"/>
      <c r="H166" s="906"/>
      <c r="I166" s="906"/>
      <c r="J166" s="906"/>
      <c r="K166" s="906"/>
      <c r="L166" s="906"/>
      <c r="M166" s="906"/>
      <c r="N166" s="907"/>
      <c r="O166" s="18"/>
    </row>
    <row r="167" spans="1:25" ht="25.5" customHeight="1" x14ac:dyDescent="0.2">
      <c r="C167" s="317"/>
      <c r="D167" s="321"/>
      <c r="E167" s="917" t="str">
        <f>Translations!$C$410</f>
        <v>Indique a continuación la fuente de datos con arreglo al anexo VII, sección 4.5, de las FAR empleada para determinar la cantidad de calor medible importado y el método utilizado para determinar las cantidades netas con arreglo al anexo VII, sección 7.2, de las FAR a partir de cada una de las fuentes que se señalan a continuación (según proceda):</v>
      </c>
      <c r="F167" s="918"/>
      <c r="G167" s="918"/>
      <c r="H167" s="918"/>
      <c r="I167" s="918"/>
      <c r="J167" s="918"/>
      <c r="K167" s="918"/>
      <c r="L167" s="918"/>
      <c r="M167" s="918"/>
      <c r="N167" s="919"/>
      <c r="O167" s="18"/>
    </row>
    <row r="168" spans="1:25" s="19" customFormat="1" ht="49.5" customHeight="1" x14ac:dyDescent="0.25">
      <c r="A168" s="244"/>
      <c r="B168" s="193"/>
      <c r="C168" s="317"/>
      <c r="D168" s="321"/>
      <c r="E168" s="322" t="s">
        <v>139</v>
      </c>
      <c r="F168" s="917" t="str">
        <f>Translations!$C$411</f>
        <v>Calor neto importado (otras fuentes): incluye el calor importado desde otras instalaciones o, cuando el calor medible sea consumido por más de una subinstalación, el calor producido in situ y consumido dentro de esta subinstalación. No deben incluirse el calor medible importado desde subinstalaciones con referencia de producto, la producción de pasta de papel o el calor medible recuperado a partir de subinstalaciones con referencia de combustible o a partir de gases residuales.</v>
      </c>
      <c r="G168" s="971"/>
      <c r="H168" s="971"/>
      <c r="I168" s="971"/>
      <c r="J168" s="971"/>
      <c r="K168" s="971"/>
      <c r="L168" s="971"/>
      <c r="M168" s="971"/>
      <c r="N168" s="972"/>
      <c r="O168" s="18"/>
      <c r="P168" s="22"/>
      <c r="Q168" s="21"/>
      <c r="R168" s="22"/>
      <c r="S168" s="21"/>
      <c r="T168" s="21"/>
      <c r="U168" s="21"/>
      <c r="V168" s="21"/>
      <c r="W168" s="237"/>
      <c r="X168" s="243"/>
      <c r="Y168" s="243"/>
    </row>
    <row r="169" spans="1:25" s="19" customFormat="1" ht="25.5" customHeight="1" x14ac:dyDescent="0.25">
      <c r="A169" s="244"/>
      <c r="B169" s="193"/>
      <c r="C169" s="317"/>
      <c r="D169" s="321"/>
      <c r="E169" s="322" t="s">
        <v>139</v>
      </c>
      <c r="F169" s="917" t="str">
        <f>Translations!$C$412</f>
        <v>Calor procedente de una referencia de producto: incluye el calor medible exportado desde una subinstalación con referencia de producto, a excepción del calor medible procedente de subinstalaciones productoras de pasta de papel.</v>
      </c>
      <c r="G169" s="971"/>
      <c r="H169" s="971"/>
      <c r="I169" s="971"/>
      <c r="J169" s="971"/>
      <c r="K169" s="971"/>
      <c r="L169" s="971"/>
      <c r="M169" s="971"/>
      <c r="N169" s="972"/>
      <c r="O169" s="18"/>
      <c r="P169" s="22"/>
      <c r="Q169" s="21"/>
      <c r="R169" s="22"/>
      <c r="S169" s="21"/>
      <c r="T169" s="21"/>
      <c r="U169" s="21"/>
      <c r="V169" s="21"/>
      <c r="W169" s="237"/>
      <c r="X169" s="243"/>
      <c r="Y169" s="243"/>
    </row>
    <row r="170" spans="1:25" s="19" customFormat="1" ht="12.75" customHeight="1" x14ac:dyDescent="0.25">
      <c r="A170" s="17"/>
      <c r="B170" s="193"/>
      <c r="C170" s="317"/>
      <c r="D170" s="321"/>
      <c r="E170" s="322" t="s">
        <v>139</v>
      </c>
      <c r="F170" s="917" t="str">
        <f>Translations!$C$413</f>
        <v>Calor procedente de la pasta de papel: incluye el calor importado desde subinstalaciones productoras de pasta de papel.</v>
      </c>
      <c r="G170" s="971"/>
      <c r="H170" s="971"/>
      <c r="I170" s="971"/>
      <c r="J170" s="971"/>
      <c r="K170" s="971"/>
      <c r="L170" s="971"/>
      <c r="M170" s="971"/>
      <c r="N170" s="972"/>
      <c r="O170" s="18"/>
      <c r="P170" s="22"/>
      <c r="Q170" s="21"/>
      <c r="R170" s="22"/>
      <c r="S170" s="21"/>
      <c r="T170" s="21"/>
      <c r="U170" s="21"/>
      <c r="V170" s="21"/>
      <c r="W170" s="237"/>
      <c r="X170" s="243"/>
      <c r="Y170" s="243"/>
    </row>
    <row r="171" spans="1:25" s="19" customFormat="1" ht="21.75" customHeight="1" x14ac:dyDescent="0.25">
      <c r="A171" s="17"/>
      <c r="B171" s="193"/>
      <c r="C171" s="317"/>
      <c r="D171" s="321"/>
      <c r="E171" s="322" t="s">
        <v>139</v>
      </c>
      <c r="F171" s="917" t="str">
        <f>Translations!$C$414</f>
        <v>Calor procedente de una referencia de combustible: incluye el calor medible recuperado a partir del calor residual de subinstalaciones con referencia de combustible.</v>
      </c>
      <c r="G171" s="971"/>
      <c r="H171" s="971"/>
      <c r="I171" s="971"/>
      <c r="J171" s="971"/>
      <c r="K171" s="971"/>
      <c r="L171" s="971"/>
      <c r="M171" s="971"/>
      <c r="N171" s="972"/>
      <c r="O171" s="18"/>
      <c r="P171" s="22"/>
      <c r="Q171" s="21"/>
      <c r="R171" s="22"/>
      <c r="S171" s="21"/>
      <c r="T171" s="21"/>
      <c r="U171" s="21"/>
      <c r="V171" s="21"/>
      <c r="W171" s="237"/>
      <c r="X171" s="243"/>
      <c r="Y171" s="243"/>
    </row>
    <row r="172" spans="1:25" s="19" customFormat="1" ht="12.75" customHeight="1" x14ac:dyDescent="0.25">
      <c r="A172" s="17"/>
      <c r="B172" s="193"/>
      <c r="C172" s="317"/>
      <c r="D172" s="321"/>
      <c r="E172" s="322" t="s">
        <v>139</v>
      </c>
      <c r="F172" s="917" t="str">
        <f>Translations!$C$415</f>
        <v>Calor procedente de gases residuales: incluye el calor medible producido a partir de gases residuales.</v>
      </c>
      <c r="G172" s="971"/>
      <c r="H172" s="971"/>
      <c r="I172" s="971"/>
      <c r="J172" s="971"/>
      <c r="K172" s="971"/>
      <c r="L172" s="971"/>
      <c r="M172" s="971"/>
      <c r="N172" s="972"/>
      <c r="O172" s="18"/>
      <c r="P172" s="22"/>
      <c r="Q172" s="21"/>
      <c r="R172" s="22"/>
      <c r="S172" s="21"/>
      <c r="T172" s="21"/>
      <c r="U172" s="21"/>
      <c r="V172" s="21"/>
      <c r="W172" s="237"/>
      <c r="X172" s="243"/>
      <c r="Y172" s="243"/>
    </row>
    <row r="173" spans="1:25" ht="25.5" customHeight="1" x14ac:dyDescent="0.2">
      <c r="C173" s="317"/>
      <c r="D173" s="321"/>
      <c r="E173" s="322"/>
      <c r="F173" s="917" t="str">
        <f>Translations!$C$253</f>
        <v>Dado que puede haber más de una fuente de datos, el formulario permite indicar hasta tres. Si hubiera aún más fuentes de datos, seleccione las tres principales y explique el resto en la descripción de la metodología.</v>
      </c>
      <c r="G173" s="971"/>
      <c r="H173" s="971"/>
      <c r="I173" s="971"/>
      <c r="J173" s="971"/>
      <c r="K173" s="971"/>
      <c r="L173" s="971"/>
      <c r="M173" s="971"/>
      <c r="N173" s="972"/>
      <c r="O173" s="18"/>
    </row>
    <row r="174" spans="1:25" ht="25.5" customHeight="1" thickBot="1" x14ac:dyDescent="0.25">
      <c r="C174" s="317"/>
      <c r="D174" s="318"/>
      <c r="E174" s="318"/>
      <c r="F174" s="318"/>
      <c r="G174" s="318"/>
      <c r="H174" s="356" t="str">
        <f>Translations!$C$401</f>
        <v>¿Es pertinente?</v>
      </c>
      <c r="I174" s="908" t="str">
        <f>Translations!$C$254</f>
        <v>Fuente de datos</v>
      </c>
      <c r="J174" s="908"/>
      <c r="K174" s="908" t="str">
        <f>Translations!$C$255</f>
        <v>Otra fuente de datos (si procede)</v>
      </c>
      <c r="L174" s="908"/>
      <c r="M174" s="908" t="str">
        <f>Translations!$C$255</f>
        <v>Otra fuente de datos (si procede)</v>
      </c>
      <c r="N174" s="908"/>
      <c r="O174" s="18"/>
      <c r="W174" s="261" t="s">
        <v>163</v>
      </c>
    </row>
    <row r="175" spans="1:25" ht="12.75" customHeight="1" thickBot="1" x14ac:dyDescent="0.25">
      <c r="C175" s="317"/>
      <c r="D175" s="321"/>
      <c r="E175" s="323" t="s">
        <v>302</v>
      </c>
      <c r="F175" s="893" t="str">
        <f>Translations!$C$416</f>
        <v>Importación (otras fuentes)</v>
      </c>
      <c r="G175" s="894"/>
      <c r="H175" s="912"/>
      <c r="I175" s="884"/>
      <c r="J175" s="885"/>
      <c r="K175" s="879"/>
      <c r="L175" s="883"/>
      <c r="M175" s="879"/>
      <c r="N175" s="880"/>
      <c r="O175" s="18"/>
      <c r="V175" s="369" t="b">
        <f>OR(AND(M163&lt;&gt;"",M163=FALSE))</f>
        <v>0</v>
      </c>
      <c r="W175" s="363" t="b">
        <f>OR(AND(M163&lt;&gt;"",M163=FALSE),AND(H175&lt;&gt;"",H175=FALSE))</f>
        <v>0</v>
      </c>
    </row>
    <row r="176" spans="1:25" ht="12.75" customHeight="1" thickBot="1" x14ac:dyDescent="0.25">
      <c r="C176" s="317"/>
      <c r="D176" s="321"/>
      <c r="E176" s="323" t="s">
        <v>303</v>
      </c>
      <c r="F176" s="902" t="str">
        <f>Translations!$C$417</f>
        <v>Flujos medibles netos</v>
      </c>
      <c r="G176" s="903"/>
      <c r="H176" s="912"/>
      <c r="I176" s="860"/>
      <c r="J176" s="861"/>
      <c r="K176" s="862"/>
      <c r="L176" s="863"/>
      <c r="M176" s="862"/>
      <c r="N176" s="864"/>
      <c r="O176" s="18"/>
      <c r="W176" s="364" t="b">
        <f>W175</f>
        <v>0</v>
      </c>
    </row>
    <row r="177" spans="1:23" ht="27.75" customHeight="1" thickBot="1" x14ac:dyDescent="0.25">
      <c r="C177" s="317"/>
      <c r="D177" s="321"/>
      <c r="E177" s="323" t="s">
        <v>304</v>
      </c>
      <c r="F177" s="893" t="str">
        <f>Translations!$C$418</f>
        <v>Importación (procedente de una referencia de producto)</v>
      </c>
      <c r="G177" s="894"/>
      <c r="H177" s="912"/>
      <c r="I177" s="884"/>
      <c r="J177" s="885"/>
      <c r="K177" s="879"/>
      <c r="L177" s="883"/>
      <c r="M177" s="879"/>
      <c r="N177" s="880"/>
      <c r="O177" s="18"/>
      <c r="V177" s="357" t="b">
        <f>V175</f>
        <v>0</v>
      </c>
      <c r="W177" s="363" t="b">
        <f>OR(AND(M163&lt;&gt;"",M163=FALSE),AND(H177&lt;&gt;"",H177=FALSE))</f>
        <v>0</v>
      </c>
    </row>
    <row r="178" spans="1:23" ht="12.75" customHeight="1" thickBot="1" x14ac:dyDescent="0.25">
      <c r="C178" s="317"/>
      <c r="D178" s="321"/>
      <c r="E178" s="323" t="s">
        <v>305</v>
      </c>
      <c r="F178" s="902" t="str">
        <f>Translations!$C$417</f>
        <v>Flujos medibles netos</v>
      </c>
      <c r="G178" s="903"/>
      <c r="H178" s="912"/>
      <c r="I178" s="860"/>
      <c r="J178" s="861"/>
      <c r="K178" s="862"/>
      <c r="L178" s="863"/>
      <c r="M178" s="862"/>
      <c r="N178" s="864"/>
      <c r="O178" s="18"/>
      <c r="W178" s="364" t="b">
        <f>W177</f>
        <v>0</v>
      </c>
    </row>
    <row r="179" spans="1:23" ht="27.75" customHeight="1" thickBot="1" x14ac:dyDescent="0.25">
      <c r="C179" s="317"/>
      <c r="D179" s="321"/>
      <c r="E179" s="323" t="s">
        <v>306</v>
      </c>
      <c r="F179" s="893" t="str">
        <f>Translations!$C$419</f>
        <v>Importación (procedente de pasta de papel)</v>
      </c>
      <c r="G179" s="894"/>
      <c r="H179" s="912"/>
      <c r="I179" s="884"/>
      <c r="J179" s="885"/>
      <c r="K179" s="879"/>
      <c r="L179" s="883"/>
      <c r="M179" s="879"/>
      <c r="N179" s="880"/>
      <c r="O179" s="18"/>
      <c r="V179" s="357" t="b">
        <f>V177</f>
        <v>0</v>
      </c>
      <c r="W179" s="363" t="b">
        <f>OR(AND(M163&lt;&gt;"",M163=FALSE),AND(H179&lt;&gt;"",H179=FALSE))</f>
        <v>0</v>
      </c>
    </row>
    <row r="180" spans="1:23" ht="12.75" customHeight="1" thickBot="1" x14ac:dyDescent="0.25">
      <c r="C180" s="317"/>
      <c r="D180" s="321"/>
      <c r="E180" s="323" t="s">
        <v>307</v>
      </c>
      <c r="F180" s="902" t="str">
        <f>Translations!$C$417</f>
        <v>Flujos medibles netos</v>
      </c>
      <c r="G180" s="903"/>
      <c r="H180" s="912"/>
      <c r="I180" s="860"/>
      <c r="J180" s="861"/>
      <c r="K180" s="862"/>
      <c r="L180" s="863"/>
      <c r="M180" s="862"/>
      <c r="N180" s="864"/>
      <c r="O180" s="18"/>
      <c r="W180" s="364" t="b">
        <f>W179</f>
        <v>0</v>
      </c>
    </row>
    <row r="181" spans="1:23" ht="27.75" customHeight="1" thickBot="1" x14ac:dyDescent="0.25">
      <c r="C181" s="317"/>
      <c r="D181" s="321"/>
      <c r="E181" s="323" t="s">
        <v>308</v>
      </c>
      <c r="F181" s="893" t="str">
        <f>Translations!$C$420</f>
        <v>Importación (procedente de una referencia de combustible)</v>
      </c>
      <c r="G181" s="894"/>
      <c r="H181" s="912"/>
      <c r="I181" s="884"/>
      <c r="J181" s="885"/>
      <c r="K181" s="879"/>
      <c r="L181" s="883"/>
      <c r="M181" s="879"/>
      <c r="N181" s="880"/>
      <c r="O181" s="18"/>
      <c r="V181" s="357" t="b">
        <f>V179</f>
        <v>0</v>
      </c>
      <c r="W181" s="363" t="b">
        <f>OR(AND(M163&lt;&gt;"",M163=FALSE),AND(H181&lt;&gt;"",H181=FALSE))</f>
        <v>0</v>
      </c>
    </row>
    <row r="182" spans="1:23" ht="12.75" customHeight="1" thickBot="1" x14ac:dyDescent="0.25">
      <c r="C182" s="317"/>
      <c r="D182" s="321"/>
      <c r="E182" s="323" t="s">
        <v>309</v>
      </c>
      <c r="F182" s="902" t="str">
        <f>Translations!$C$417</f>
        <v>Flujos medibles netos</v>
      </c>
      <c r="G182" s="903"/>
      <c r="H182" s="912"/>
      <c r="I182" s="860"/>
      <c r="J182" s="861"/>
      <c r="K182" s="862"/>
      <c r="L182" s="863"/>
      <c r="M182" s="862"/>
      <c r="N182" s="864"/>
      <c r="O182" s="18"/>
      <c r="W182" s="364" t="b">
        <f>W181</f>
        <v>0</v>
      </c>
    </row>
    <row r="183" spans="1:23" ht="27.75" customHeight="1" thickBot="1" x14ac:dyDescent="0.25">
      <c r="C183" s="317"/>
      <c r="D183" s="321"/>
      <c r="E183" s="323" t="s">
        <v>310</v>
      </c>
      <c r="F183" s="893" t="str">
        <f>Translations!$C$421</f>
        <v>Importación (procedente de gases residuales)</v>
      </c>
      <c r="G183" s="894"/>
      <c r="H183" s="912"/>
      <c r="I183" s="884"/>
      <c r="J183" s="885"/>
      <c r="K183" s="879"/>
      <c r="L183" s="883"/>
      <c r="M183" s="879"/>
      <c r="N183" s="880"/>
      <c r="O183" s="18"/>
      <c r="V183" s="357" t="b">
        <f>V181</f>
        <v>0</v>
      </c>
      <c r="W183" s="363" t="b">
        <f>OR(AND(M163&lt;&gt;"",M163=FALSE),AND(H183&lt;&gt;"",H183=FALSE))</f>
        <v>0</v>
      </c>
    </row>
    <row r="184" spans="1:23" ht="12.75" customHeight="1" thickBot="1" x14ac:dyDescent="0.25">
      <c r="C184" s="317"/>
      <c r="D184" s="321"/>
      <c r="E184" s="323" t="s">
        <v>311</v>
      </c>
      <c r="F184" s="902" t="str">
        <f>Translations!$C$417</f>
        <v>Flujos medibles netos</v>
      </c>
      <c r="G184" s="903"/>
      <c r="H184" s="912"/>
      <c r="I184" s="860"/>
      <c r="J184" s="861"/>
      <c r="K184" s="862"/>
      <c r="L184" s="863"/>
      <c r="M184" s="862"/>
      <c r="N184" s="864"/>
      <c r="O184" s="18"/>
      <c r="W184" s="267" t="b">
        <f>W183</f>
        <v>0</v>
      </c>
    </row>
    <row r="185" spans="1:23" ht="5.0999999999999996" customHeight="1" x14ac:dyDescent="0.2">
      <c r="C185" s="317"/>
      <c r="D185" s="321"/>
      <c r="E185" s="318"/>
      <c r="F185" s="318"/>
      <c r="G185" s="318"/>
      <c r="H185" s="318"/>
      <c r="I185" s="318"/>
      <c r="J185" s="318"/>
      <c r="K185" s="318"/>
      <c r="L185" s="318"/>
      <c r="M185" s="318"/>
      <c r="N185" s="319"/>
      <c r="O185" s="18"/>
      <c r="W185" s="359"/>
    </row>
    <row r="186" spans="1:23" ht="12.75" customHeight="1" x14ac:dyDescent="0.2">
      <c r="C186" s="317"/>
      <c r="D186" s="321"/>
      <c r="E186" s="323" t="s">
        <v>312</v>
      </c>
      <c r="F186" s="904" t="str">
        <f>Translations!$C$257</f>
        <v>Descripción de la metodología aplicada</v>
      </c>
      <c r="G186" s="904"/>
      <c r="H186" s="904"/>
      <c r="I186" s="904"/>
      <c r="J186" s="904"/>
      <c r="K186" s="904"/>
      <c r="L186" s="904"/>
      <c r="M186" s="904"/>
      <c r="N186" s="905"/>
      <c r="O186" s="18"/>
      <c r="W186" s="359"/>
    </row>
    <row r="187" spans="1:23" ht="5.0999999999999996" customHeight="1" x14ac:dyDescent="0.2">
      <c r="C187" s="317"/>
      <c r="D187" s="318"/>
      <c r="E187" s="322"/>
      <c r="F187" s="212"/>
      <c r="G187" s="470"/>
      <c r="H187" s="470"/>
      <c r="I187" s="470"/>
      <c r="J187" s="470"/>
      <c r="K187" s="470"/>
      <c r="L187" s="470"/>
      <c r="M187" s="470"/>
      <c r="N187" s="471"/>
      <c r="O187" s="18"/>
      <c r="W187" s="359"/>
    </row>
    <row r="188" spans="1:23" ht="12.75" customHeight="1" x14ac:dyDescent="0.2">
      <c r="C188" s="317"/>
      <c r="D188" s="321"/>
      <c r="E188" s="323"/>
      <c r="F188" s="913" t="str">
        <f>IF(M30=EUConst_Relevant,HYPERLINK("#" &amp; Q188,EUConst_MsgDescription),"")</f>
        <v/>
      </c>
      <c r="G188" s="887"/>
      <c r="H188" s="887"/>
      <c r="I188" s="887"/>
      <c r="J188" s="887"/>
      <c r="K188" s="887"/>
      <c r="L188" s="887"/>
      <c r="M188" s="887"/>
      <c r="N188" s="888"/>
      <c r="O188" s="18"/>
      <c r="P188" s="21" t="s">
        <v>170</v>
      </c>
      <c r="Q188" s="370" t="str">
        <f>"#"&amp;ADDRESS(ROW($C$11),COLUMN($C$11))</f>
        <v>#$C$11</v>
      </c>
      <c r="W188" s="359"/>
    </row>
    <row r="189" spans="1:23" ht="5.0999999999999996" customHeight="1" x14ac:dyDescent="0.2">
      <c r="C189" s="317"/>
      <c r="D189" s="321"/>
      <c r="E189" s="324"/>
      <c r="F189" s="914"/>
      <c r="G189" s="914"/>
      <c r="H189" s="914"/>
      <c r="I189" s="914"/>
      <c r="J189" s="914"/>
      <c r="K189" s="914"/>
      <c r="L189" s="914"/>
      <c r="M189" s="914"/>
      <c r="N189" s="915"/>
      <c r="O189" s="18"/>
      <c r="W189" s="359"/>
    </row>
    <row r="190" spans="1:23" s="248" customFormat="1" ht="50.1" customHeight="1" x14ac:dyDescent="0.2">
      <c r="A190" s="253"/>
      <c r="B190" s="11"/>
      <c r="C190" s="317"/>
      <c r="D190" s="324"/>
      <c r="E190" s="324"/>
      <c r="F190" s="872"/>
      <c r="G190" s="873"/>
      <c r="H190" s="873"/>
      <c r="I190" s="873"/>
      <c r="J190" s="873"/>
      <c r="K190" s="873"/>
      <c r="L190" s="873"/>
      <c r="M190" s="873"/>
      <c r="N190" s="874"/>
      <c r="O190" s="18"/>
      <c r="P190" s="253"/>
      <c r="Q190" s="253"/>
      <c r="R190" s="253"/>
      <c r="S190" s="244"/>
      <c r="T190" s="244"/>
      <c r="U190" s="253"/>
      <c r="V190" s="253"/>
      <c r="W190" s="365" t="b">
        <f>V175</f>
        <v>0</v>
      </c>
    </row>
    <row r="191" spans="1:23" ht="5.0999999999999996" customHeight="1" x14ac:dyDescent="0.2">
      <c r="C191" s="317"/>
      <c r="D191" s="321"/>
      <c r="E191" s="318"/>
      <c r="F191" s="318"/>
      <c r="G191" s="318"/>
      <c r="H191" s="318"/>
      <c r="I191" s="318"/>
      <c r="J191" s="318"/>
      <c r="K191" s="318"/>
      <c r="L191" s="318"/>
      <c r="M191" s="318"/>
      <c r="N191" s="319"/>
      <c r="O191" s="18"/>
      <c r="W191" s="359"/>
    </row>
    <row r="192" spans="1:23" ht="12.75" customHeight="1" x14ac:dyDescent="0.2">
      <c r="C192" s="317"/>
      <c r="D192" s="321"/>
      <c r="E192" s="323"/>
      <c r="F192" s="916" t="str">
        <f>Translations!$C$210</f>
        <v>Referencia a archivos externos (si procede)</v>
      </c>
      <c r="G192" s="916"/>
      <c r="H192" s="916"/>
      <c r="I192" s="916"/>
      <c r="J192" s="916"/>
      <c r="K192" s="826"/>
      <c r="L192" s="826"/>
      <c r="M192" s="826"/>
      <c r="N192" s="826"/>
      <c r="O192" s="18"/>
      <c r="W192" s="365" t="b">
        <f>W190</f>
        <v>0</v>
      </c>
    </row>
    <row r="193" spans="1:23" ht="5.0999999999999996" customHeight="1" thickBot="1" x14ac:dyDescent="0.25">
      <c r="C193" s="317"/>
      <c r="D193" s="321"/>
      <c r="E193" s="318"/>
      <c r="F193" s="318"/>
      <c r="G193" s="318"/>
      <c r="H193" s="318"/>
      <c r="I193" s="318"/>
      <c r="J193" s="318"/>
      <c r="K193" s="318"/>
      <c r="L193" s="318"/>
      <c r="M193" s="318"/>
      <c r="N193" s="319"/>
      <c r="O193" s="18"/>
      <c r="V193" s="253"/>
      <c r="W193" s="359"/>
    </row>
    <row r="194" spans="1:23" ht="54" customHeight="1" thickBot="1" x14ac:dyDescent="0.25">
      <c r="C194" s="317"/>
      <c r="D194" s="321" t="s">
        <v>33</v>
      </c>
      <c r="E194" s="932" t="str">
        <f>Translations!$C$258</f>
        <v>¿Se ha seguido el orden jerárquico?</v>
      </c>
      <c r="F194" s="932"/>
      <c r="G194" s="932"/>
      <c r="H194" s="933"/>
      <c r="I194" s="259"/>
      <c r="J194" s="559" t="str">
        <f>Translations!$C$259</f>
        <v xml:space="preserve"> De no ser así, ¿cuál ha sido el motivo?</v>
      </c>
      <c r="K194" s="852"/>
      <c r="L194" s="853"/>
      <c r="M194" s="853"/>
      <c r="N194" s="867"/>
      <c r="O194" s="18"/>
      <c r="V194" s="367" t="b">
        <f>W192</f>
        <v>0</v>
      </c>
      <c r="W194" s="360" t="b">
        <f>OR(W190,AND(I194&lt;&gt;"",I194=TRUE))</f>
        <v>0</v>
      </c>
    </row>
    <row r="195" spans="1:23" ht="5.0999999999999996" customHeight="1" x14ac:dyDescent="0.2">
      <c r="C195" s="317"/>
      <c r="D195" s="318"/>
      <c r="E195" s="467"/>
      <c r="F195" s="467"/>
      <c r="G195" s="467"/>
      <c r="H195" s="467"/>
      <c r="I195" s="467"/>
      <c r="J195" s="467"/>
      <c r="K195" s="467"/>
      <c r="L195" s="467"/>
      <c r="M195" s="467"/>
      <c r="N195" s="468"/>
      <c r="O195" s="18"/>
      <c r="V195" s="253"/>
      <c r="W195" s="359"/>
    </row>
    <row r="196" spans="1:23" ht="12.75" customHeight="1" x14ac:dyDescent="0.2">
      <c r="C196" s="317"/>
      <c r="D196" s="330"/>
      <c r="E196" s="330"/>
      <c r="F196" s="904" t="str">
        <f>Translations!$C$264</f>
        <v>Más detalles sobre cualquier posible divergencia con respecto a la jerarquía establecida</v>
      </c>
      <c r="G196" s="904"/>
      <c r="H196" s="904"/>
      <c r="I196" s="904"/>
      <c r="J196" s="904"/>
      <c r="K196" s="904"/>
      <c r="L196" s="904"/>
      <c r="M196" s="904"/>
      <c r="N196" s="905"/>
      <c r="O196" s="18"/>
      <c r="V196" s="253"/>
      <c r="W196" s="359"/>
    </row>
    <row r="197" spans="1:23" ht="25.5" customHeight="1" x14ac:dyDescent="0.2">
      <c r="C197" s="317"/>
      <c r="D197" s="330"/>
      <c r="E197" s="330"/>
      <c r="F197" s="872"/>
      <c r="G197" s="873"/>
      <c r="H197" s="873"/>
      <c r="I197" s="873"/>
      <c r="J197" s="873"/>
      <c r="K197" s="873"/>
      <c r="L197" s="873"/>
      <c r="M197" s="873"/>
      <c r="N197" s="874"/>
      <c r="O197" s="18"/>
      <c r="V197" s="253"/>
      <c r="W197" s="365" t="b">
        <f>W194</f>
        <v>0</v>
      </c>
    </row>
    <row r="198" spans="1:23" ht="5.0999999999999996" customHeight="1" x14ac:dyDescent="0.2">
      <c r="C198" s="317"/>
      <c r="D198" s="318"/>
      <c r="E198" s="467"/>
      <c r="F198" s="467"/>
      <c r="G198" s="467"/>
      <c r="H198" s="467"/>
      <c r="I198" s="467"/>
      <c r="J198" s="467"/>
      <c r="K198" s="467"/>
      <c r="L198" s="467"/>
      <c r="M198" s="467"/>
      <c r="N198" s="468"/>
      <c r="O198" s="18"/>
      <c r="V198" s="253"/>
      <c r="W198" s="359"/>
    </row>
    <row r="199" spans="1:23" ht="12.75" customHeight="1" x14ac:dyDescent="0.2">
      <c r="C199" s="317"/>
      <c r="D199" s="321" t="s">
        <v>34</v>
      </c>
      <c r="E199" s="906" t="str">
        <f>Translations!$C$363</f>
        <v>Descripción de la metodología empleada para determinar los factores de emisiones atribuibles pertinentes de conformidad con el anexo VII, secciones 10.1.2 y 10.1.3, de las FAR.</v>
      </c>
      <c r="F199" s="906"/>
      <c r="G199" s="906"/>
      <c r="H199" s="906"/>
      <c r="I199" s="906"/>
      <c r="J199" s="906"/>
      <c r="K199" s="906"/>
      <c r="L199" s="906"/>
      <c r="M199" s="906"/>
      <c r="N199" s="907"/>
      <c r="O199" s="18"/>
      <c r="V199" s="253"/>
      <c r="W199" s="359"/>
    </row>
    <row r="200" spans="1:23" ht="12.75" customHeight="1" x14ac:dyDescent="0.2">
      <c r="C200" s="317"/>
      <c r="D200" s="318"/>
      <c r="E200" s="917" t="str">
        <f>Translations!$C$364</f>
        <v>Debe comprender el factor de emisión para cada tipo de flujo de calor medible indicado antes.</v>
      </c>
      <c r="F200" s="918"/>
      <c r="G200" s="918"/>
      <c r="H200" s="918"/>
      <c r="I200" s="918"/>
      <c r="J200" s="918"/>
      <c r="K200" s="918"/>
      <c r="L200" s="918"/>
      <c r="M200" s="918"/>
      <c r="N200" s="919"/>
      <c r="O200" s="18"/>
      <c r="V200" s="253"/>
      <c r="W200" s="359"/>
    </row>
    <row r="201" spans="1:23" ht="12.75" customHeight="1" x14ac:dyDescent="0.2">
      <c r="C201" s="317"/>
      <c r="D201" s="318"/>
      <c r="E201" s="917" t="str">
        <f>Translations!$C$365</f>
        <v>Si el calor procede de la Cogeneración, describa el método para determinar todos los parámetros del anexo VII, capítulo 8, de las FAR.</v>
      </c>
      <c r="F201" s="918"/>
      <c r="G201" s="918"/>
      <c r="H201" s="918"/>
      <c r="I201" s="918"/>
      <c r="J201" s="918"/>
      <c r="K201" s="918"/>
      <c r="L201" s="918"/>
      <c r="M201" s="918"/>
      <c r="N201" s="919"/>
      <c r="O201" s="18"/>
      <c r="V201" s="253"/>
      <c r="W201" s="359"/>
    </row>
    <row r="202" spans="1:23" ht="5.0999999999999996" customHeight="1" x14ac:dyDescent="0.2">
      <c r="C202" s="317"/>
      <c r="D202" s="318"/>
      <c r="E202" s="322"/>
      <c r="F202" s="212"/>
      <c r="G202" s="470"/>
      <c r="H202" s="470"/>
      <c r="I202" s="470"/>
      <c r="J202" s="470"/>
      <c r="K202" s="470"/>
      <c r="L202" s="470"/>
      <c r="M202" s="470"/>
      <c r="N202" s="471"/>
      <c r="O202" s="18"/>
      <c r="W202" s="359"/>
    </row>
    <row r="203" spans="1:23" ht="12.75" customHeight="1" x14ac:dyDescent="0.2">
      <c r="C203" s="317"/>
      <c r="D203" s="321"/>
      <c r="E203" s="323"/>
      <c r="F203" s="913" t="str">
        <f>IF(M30=EUConst_Relevant,HYPERLINK("#" &amp; Q203,EUConst_MsgDescription),"")</f>
        <v/>
      </c>
      <c r="G203" s="887"/>
      <c r="H203" s="887"/>
      <c r="I203" s="887"/>
      <c r="J203" s="887"/>
      <c r="K203" s="887"/>
      <c r="L203" s="887"/>
      <c r="M203" s="887"/>
      <c r="N203" s="888"/>
      <c r="O203" s="18"/>
      <c r="P203" s="21" t="s">
        <v>170</v>
      </c>
      <c r="Q203" s="370" t="str">
        <f>"#"&amp;ADDRESS(ROW($C$11),COLUMN($C$11))</f>
        <v>#$C$11</v>
      </c>
      <c r="W203" s="359"/>
    </row>
    <row r="204" spans="1:23" ht="5.0999999999999996" customHeight="1" x14ac:dyDescent="0.2">
      <c r="C204" s="317"/>
      <c r="D204" s="321"/>
      <c r="E204" s="324"/>
      <c r="F204" s="914"/>
      <c r="G204" s="914"/>
      <c r="H204" s="914"/>
      <c r="I204" s="914"/>
      <c r="J204" s="914"/>
      <c r="K204" s="914"/>
      <c r="L204" s="914"/>
      <c r="M204" s="914"/>
      <c r="N204" s="915"/>
      <c r="O204" s="18"/>
      <c r="W204" s="359"/>
    </row>
    <row r="205" spans="1:23" s="248" customFormat="1" ht="50.1" customHeight="1" x14ac:dyDescent="0.2">
      <c r="A205" s="253"/>
      <c r="B205" s="11"/>
      <c r="C205" s="317"/>
      <c r="D205" s="330"/>
      <c r="E205" s="331"/>
      <c r="F205" s="872"/>
      <c r="G205" s="873"/>
      <c r="H205" s="873"/>
      <c r="I205" s="873"/>
      <c r="J205" s="873"/>
      <c r="K205" s="873"/>
      <c r="L205" s="873"/>
      <c r="M205" s="873"/>
      <c r="N205" s="874"/>
      <c r="O205" s="18"/>
      <c r="P205" s="268"/>
      <c r="Q205" s="244"/>
      <c r="R205" s="253"/>
      <c r="S205" s="244"/>
      <c r="T205" s="244"/>
      <c r="U205" s="253"/>
      <c r="V205" s="253"/>
      <c r="W205" s="365" t="b">
        <f>W192</f>
        <v>0</v>
      </c>
    </row>
    <row r="206" spans="1:23" ht="5.0999999999999996" customHeight="1" x14ac:dyDescent="0.2">
      <c r="C206" s="317"/>
      <c r="D206" s="321"/>
      <c r="E206" s="318"/>
      <c r="F206" s="318"/>
      <c r="G206" s="318"/>
      <c r="H206" s="318"/>
      <c r="I206" s="318"/>
      <c r="J206" s="318"/>
      <c r="K206" s="318"/>
      <c r="L206" s="318"/>
      <c r="M206" s="318"/>
      <c r="N206" s="319"/>
      <c r="O206" s="18"/>
      <c r="W206" s="359"/>
    </row>
    <row r="207" spans="1:23" ht="12.75" customHeight="1" thickBot="1" x14ac:dyDescent="0.25">
      <c r="C207" s="317"/>
      <c r="D207" s="321"/>
      <c r="E207" s="323"/>
      <c r="F207" s="916" t="str">
        <f>Translations!$C$210</f>
        <v>Referencia a archivos externos (si procede)</v>
      </c>
      <c r="G207" s="916"/>
      <c r="H207" s="916"/>
      <c r="I207" s="916"/>
      <c r="J207" s="916"/>
      <c r="K207" s="826"/>
      <c r="L207" s="826"/>
      <c r="M207" s="826"/>
      <c r="N207" s="826"/>
      <c r="O207" s="18"/>
      <c r="W207" s="366" t="b">
        <f>W205</f>
        <v>0</v>
      </c>
    </row>
    <row r="208" spans="1:23" s="19" customFormat="1" ht="12.75" x14ac:dyDescent="0.2">
      <c r="A208" s="17"/>
      <c r="B208" s="35"/>
      <c r="C208" s="336"/>
      <c r="D208" s="337"/>
      <c r="E208" s="337"/>
      <c r="F208" s="337"/>
      <c r="G208" s="337"/>
      <c r="H208" s="337"/>
      <c r="I208" s="337"/>
      <c r="J208" s="337"/>
      <c r="K208" s="337"/>
      <c r="L208" s="337"/>
      <c r="M208" s="337"/>
      <c r="N208" s="338"/>
      <c r="O208" s="18"/>
      <c r="P208" s="244"/>
      <c r="Q208" s="244"/>
      <c r="R208" s="244"/>
      <c r="S208" s="22"/>
      <c r="T208" s="21"/>
      <c r="U208" s="21"/>
      <c r="V208" s="21"/>
      <c r="W208" s="237"/>
    </row>
    <row r="209" spans="1:25" s="19" customFormat="1" ht="15" thickBot="1" x14ac:dyDescent="0.25">
      <c r="A209" s="17"/>
      <c r="B209" s="35"/>
      <c r="C209" s="35"/>
      <c r="D209" s="35"/>
      <c r="E209" s="35"/>
      <c r="F209" s="35"/>
      <c r="G209" s="35"/>
      <c r="H209" s="35"/>
      <c r="I209" s="35"/>
      <c r="J209" s="35"/>
      <c r="K209" s="35"/>
      <c r="L209" s="35"/>
      <c r="M209" s="35"/>
      <c r="N209" s="35"/>
      <c r="O209" s="18"/>
      <c r="P209" s="244"/>
      <c r="Q209" s="244"/>
      <c r="R209" s="22"/>
      <c r="S209" s="22"/>
      <c r="T209" s="21"/>
      <c r="U209" s="21"/>
      <c r="V209" s="21"/>
      <c r="W209" s="237"/>
      <c r="X209" s="243"/>
      <c r="Y209" s="243"/>
    </row>
    <row r="210" spans="1:25" s="19" customFormat="1" ht="12.75" customHeight="1" thickBot="1" x14ac:dyDescent="0.3">
      <c r="A210" s="17"/>
      <c r="B210" s="35"/>
      <c r="C210" s="280"/>
      <c r="D210" s="280"/>
      <c r="E210" s="280"/>
      <c r="F210" s="280"/>
      <c r="G210" s="280"/>
      <c r="H210" s="280"/>
      <c r="I210" s="280"/>
      <c r="J210" s="280"/>
      <c r="K210" s="280"/>
      <c r="L210" s="280"/>
      <c r="M210" s="280"/>
      <c r="N210" s="280"/>
      <c r="O210" s="18"/>
      <c r="P210" s="21"/>
      <c r="Q210" s="21"/>
      <c r="R210" s="22"/>
      <c r="S210" s="22"/>
      <c r="T210" s="21"/>
      <c r="U210" s="21"/>
      <c r="V210" s="21"/>
      <c r="W210" s="237"/>
      <c r="X210" s="243"/>
      <c r="Y210" s="243"/>
    </row>
    <row r="211" spans="1:25" s="19" customFormat="1" ht="15" customHeight="1" thickBot="1" x14ac:dyDescent="0.3">
      <c r="A211" s="244"/>
      <c r="B211" s="162"/>
      <c r="C211" s="373">
        <f>C30+1</f>
        <v>2</v>
      </c>
      <c r="D211" s="1001" t="str">
        <f>Translations!$C$386</f>
        <v>Subinstalación con enfoque alternativo:</v>
      </c>
      <c r="E211" s="1002"/>
      <c r="F211" s="1002"/>
      <c r="G211" s="1002"/>
      <c r="H211" s="1003"/>
      <c r="I211" s="1004" t="str">
        <f>INDEX(EUconst_FallBackListNames,$C211)</f>
        <v>Subinstalación con referencia de calor, no-CL, no-CBAM</v>
      </c>
      <c r="J211" s="1005"/>
      <c r="K211" s="1005"/>
      <c r="L211" s="1006"/>
      <c r="M211" s="1007" t="str">
        <f>IF(ISBLANK(INDEX(CNTR_FallBackSubInstRelevant,C211)),"",IF(INDEX(CNTR_FallBackSubInstRelevant,C211),EUConst_Relevant,EUConst_NotRelevant))</f>
        <v/>
      </c>
      <c r="N211" s="1008"/>
      <c r="O211" s="18"/>
      <c r="P211" s="372">
        <f>C211</f>
        <v>2</v>
      </c>
      <c r="Q211" s="244"/>
      <c r="R211" s="244"/>
      <c r="S211" s="244"/>
      <c r="T211" s="244"/>
      <c r="U211" s="22"/>
      <c r="V211" s="310" t="s">
        <v>318</v>
      </c>
      <c r="W211" s="355" t="b">
        <f>AND(CNTR_ExistSubInstEntries,M211=EUConst_NotRelevant)</f>
        <v>0</v>
      </c>
    </row>
    <row r="212" spans="1:25" s="19" customFormat="1" ht="12.75" customHeight="1" thickBot="1" x14ac:dyDescent="0.25">
      <c r="A212" s="244"/>
      <c r="B212" s="35"/>
      <c r="C212" s="277"/>
      <c r="D212" s="278"/>
      <c r="E212" s="278"/>
      <c r="F212" s="278"/>
      <c r="G212" s="278"/>
      <c r="H212" s="279"/>
      <c r="I212" s="1009" t="str">
        <f>IF(M211=EUConst_NotRelevant,HYPERLINK(Q212,EUconst_MsgGoToNextSubInst),IF(M211=EUConst_Relevant,HYPERLINK("",EUconst_MsgEnterThisSection),""))</f>
        <v/>
      </c>
      <c r="J212" s="1010"/>
      <c r="K212" s="1010"/>
      <c r="L212" s="1010"/>
      <c r="M212" s="1011"/>
      <c r="N212" s="1012"/>
      <c r="O212" s="18"/>
      <c r="P212" s="21" t="s">
        <v>170</v>
      </c>
      <c r="Q212" s="370" t="str">
        <f>"#JUMP_G"&amp;P211+1</f>
        <v>#JUMP_G3</v>
      </c>
      <c r="R212" s="21"/>
      <c r="S212" s="21"/>
      <c r="T212" s="21"/>
      <c r="U212" s="22"/>
      <c r="V212" s="22"/>
      <c r="W212" s="237"/>
      <c r="X212" s="243"/>
      <c r="Y212" s="243"/>
    </row>
    <row r="213" spans="1:25" ht="5.0999999999999996" customHeight="1" x14ac:dyDescent="0.2">
      <c r="C213" s="281"/>
      <c r="D213" s="282"/>
      <c r="E213" s="282"/>
      <c r="F213" s="282"/>
      <c r="G213" s="282"/>
      <c r="H213" s="282"/>
      <c r="I213" s="282"/>
      <c r="J213" s="282"/>
      <c r="K213" s="282"/>
      <c r="L213" s="282"/>
      <c r="M213" s="282"/>
      <c r="N213" s="283"/>
      <c r="O213" s="18"/>
      <c r="U213" s="22"/>
      <c r="V213" s="22"/>
      <c r="W213" s="237"/>
    </row>
    <row r="214" spans="1:25" ht="12.75" customHeight="1" x14ac:dyDescent="0.2">
      <c r="C214" s="223"/>
      <c r="D214" s="15" t="s">
        <v>26</v>
      </c>
      <c r="E214" s="727" t="str">
        <f>Translations!$C$297</f>
        <v>Límites del sistema de la subinstalación</v>
      </c>
      <c r="F214" s="727"/>
      <c r="G214" s="727"/>
      <c r="H214" s="727"/>
      <c r="I214" s="727"/>
      <c r="J214" s="727"/>
      <c r="K214" s="727"/>
      <c r="L214" s="727"/>
      <c r="M214" s="727"/>
      <c r="N214" s="942"/>
      <c r="O214" s="18"/>
      <c r="U214" s="22"/>
      <c r="V214" s="22"/>
      <c r="W214" s="237"/>
    </row>
    <row r="215" spans="1:25" ht="5.0999999999999996" customHeight="1" x14ac:dyDescent="0.2">
      <c r="B215" s="243"/>
      <c r="C215" s="223"/>
      <c r="N215" s="224"/>
      <c r="O215" s="18"/>
      <c r="U215" s="22"/>
      <c r="V215" s="22"/>
      <c r="W215" s="237"/>
    </row>
    <row r="216" spans="1:25" ht="12.75" customHeight="1" x14ac:dyDescent="0.2">
      <c r="B216" s="243"/>
      <c r="C216" s="223"/>
      <c r="D216" s="24" t="s">
        <v>32</v>
      </c>
      <c r="E216" s="843" t="str">
        <f>Translations!$C$249</f>
        <v>Información sobre la metodología empleada</v>
      </c>
      <c r="F216" s="843"/>
      <c r="G216" s="843"/>
      <c r="H216" s="843"/>
      <c r="I216" s="843"/>
      <c r="J216" s="843"/>
      <c r="K216" s="843"/>
      <c r="L216" s="843"/>
      <c r="M216" s="843"/>
      <c r="N216" s="949"/>
      <c r="O216" s="18"/>
      <c r="U216" s="22"/>
      <c r="V216" s="22"/>
      <c r="W216" s="237"/>
    </row>
    <row r="217" spans="1:25" ht="5.0999999999999996" customHeight="1" x14ac:dyDescent="0.2">
      <c r="B217" s="243"/>
      <c r="C217" s="223"/>
      <c r="D217" s="24"/>
      <c r="E217" s="766"/>
      <c r="F217" s="766"/>
      <c r="G217" s="766"/>
      <c r="H217" s="766"/>
      <c r="I217" s="766"/>
      <c r="J217" s="766"/>
      <c r="K217" s="766"/>
      <c r="L217" s="766"/>
      <c r="M217" s="766"/>
      <c r="N217" s="970"/>
      <c r="O217" s="18"/>
    </row>
    <row r="218" spans="1:25" ht="50.1" customHeight="1" x14ac:dyDescent="0.2">
      <c r="B218" s="243"/>
      <c r="C218" s="223"/>
      <c r="D218" s="24"/>
      <c r="E218" s="953"/>
      <c r="F218" s="954"/>
      <c r="G218" s="954"/>
      <c r="H218" s="954"/>
      <c r="I218" s="954"/>
      <c r="J218" s="954"/>
      <c r="K218" s="954"/>
      <c r="L218" s="954"/>
      <c r="M218" s="954"/>
      <c r="N218" s="955"/>
      <c r="O218" s="18"/>
    </row>
    <row r="219" spans="1:25" ht="5.0999999999999996" customHeight="1" x14ac:dyDescent="0.2">
      <c r="B219" s="243"/>
      <c r="C219" s="223"/>
      <c r="D219" s="24"/>
      <c r="N219" s="224"/>
      <c r="O219" s="18"/>
    </row>
    <row r="220" spans="1:25" ht="12.75" customHeight="1" x14ac:dyDescent="0.2">
      <c r="B220" s="243"/>
      <c r="C220" s="223"/>
      <c r="D220" s="24" t="s">
        <v>33</v>
      </c>
      <c r="E220" s="956" t="str">
        <f>Translations!$C$210</f>
        <v>Referencia a archivos externos (si procede)</v>
      </c>
      <c r="F220" s="956"/>
      <c r="G220" s="956"/>
      <c r="H220" s="956"/>
      <c r="I220" s="956"/>
      <c r="J220" s="957"/>
      <c r="K220" s="826"/>
      <c r="L220" s="826"/>
      <c r="M220" s="826"/>
      <c r="N220" s="826"/>
      <c r="O220" s="18"/>
    </row>
    <row r="221" spans="1:25" ht="5.0999999999999996" customHeight="1" x14ac:dyDescent="0.2">
      <c r="B221" s="243"/>
      <c r="C221" s="223"/>
      <c r="D221" s="24"/>
      <c r="N221" s="224"/>
      <c r="O221" s="18"/>
    </row>
    <row r="222" spans="1:25" ht="12.75" customHeight="1" x14ac:dyDescent="0.2">
      <c r="B222" s="243"/>
      <c r="C222" s="223"/>
      <c r="D222" s="24" t="s">
        <v>34</v>
      </c>
      <c r="E222" s="956" t="str">
        <f>Translations!$C$305</f>
        <v>Referencia a un diagrama de flujo detallado aparte (si procede)</v>
      </c>
      <c r="F222" s="956"/>
      <c r="G222" s="956"/>
      <c r="H222" s="956"/>
      <c r="I222" s="956"/>
      <c r="J222" s="957"/>
      <c r="K222" s="826"/>
      <c r="L222" s="826"/>
      <c r="M222" s="826"/>
      <c r="N222" s="826"/>
      <c r="O222" s="18"/>
    </row>
    <row r="223" spans="1:25" ht="5.0999999999999996" customHeight="1" x14ac:dyDescent="0.2">
      <c r="B223" s="243"/>
      <c r="C223" s="223"/>
      <c r="D223" s="24"/>
      <c r="N223" s="224"/>
      <c r="O223" s="18"/>
    </row>
    <row r="224" spans="1:25" ht="5.0999999999999996" customHeight="1" x14ac:dyDescent="0.2">
      <c r="B224" s="243"/>
      <c r="C224" s="231"/>
      <c r="D224" s="234"/>
      <c r="E224" s="232"/>
      <c r="F224" s="232"/>
      <c r="G224" s="232"/>
      <c r="H224" s="232"/>
      <c r="I224" s="232"/>
      <c r="J224" s="232"/>
      <c r="K224" s="232"/>
      <c r="L224" s="232"/>
      <c r="M224" s="232"/>
      <c r="N224" s="233"/>
      <c r="O224" s="18"/>
    </row>
    <row r="225" spans="1:23" ht="12.75" customHeight="1" x14ac:dyDescent="0.2">
      <c r="B225" s="243"/>
      <c r="C225" s="223"/>
      <c r="D225" s="15" t="s">
        <v>27</v>
      </c>
      <c r="E225" s="727" t="str">
        <f>Translations!$C$388</f>
        <v>Método para determinar los niveles anuales de actividad</v>
      </c>
      <c r="F225" s="727"/>
      <c r="G225" s="727"/>
      <c r="H225" s="727"/>
      <c r="I225" s="727"/>
      <c r="J225" s="727"/>
      <c r="K225" s="727"/>
      <c r="L225" s="727"/>
      <c r="M225" s="727"/>
      <c r="N225" s="942"/>
      <c r="O225" s="18"/>
      <c r="S225" s="253"/>
      <c r="T225" s="253"/>
    </row>
    <row r="226" spans="1:23" ht="5.0999999999999996" customHeight="1" x14ac:dyDescent="0.2">
      <c r="B226" s="243"/>
      <c r="C226" s="223"/>
      <c r="D226" s="24"/>
      <c r="E226" s="24"/>
      <c r="F226" s="24"/>
      <c r="G226" s="24"/>
      <c r="H226" s="24"/>
      <c r="I226" s="24"/>
      <c r="J226" s="24"/>
      <c r="K226" s="24"/>
      <c r="L226" s="24"/>
      <c r="M226" s="24"/>
      <c r="N226" s="452"/>
      <c r="O226" s="18"/>
      <c r="P226" s="21"/>
    </row>
    <row r="227" spans="1:23" ht="12.75" customHeight="1" x14ac:dyDescent="0.2">
      <c r="B227" s="243"/>
      <c r="C227" s="223"/>
      <c r="D227" s="24" t="s">
        <v>33</v>
      </c>
      <c r="E227" s="843" t="str">
        <f>Translations!$C$249</f>
        <v>Información sobre la metodología empleada</v>
      </c>
      <c r="F227" s="843"/>
      <c r="G227" s="843"/>
      <c r="H227" s="843"/>
      <c r="I227" s="843"/>
      <c r="J227" s="843"/>
      <c r="K227" s="843"/>
      <c r="L227" s="843"/>
      <c r="M227" s="843"/>
      <c r="N227" s="949"/>
      <c r="O227" s="18"/>
    </row>
    <row r="228" spans="1:23" ht="25.5" customHeight="1" x14ac:dyDescent="0.2">
      <c r="B228" s="243"/>
      <c r="C228" s="223"/>
      <c r="I228" s="844" t="str">
        <f>Translations!$C$254</f>
        <v>Fuente de datos</v>
      </c>
      <c r="J228" s="844"/>
      <c r="K228" s="844" t="str">
        <f>Translations!$C$255</f>
        <v>Otra fuente de datos (si procede)</v>
      </c>
      <c r="L228" s="844"/>
      <c r="M228" s="844" t="str">
        <f>Translations!$C$255</f>
        <v>Otra fuente de datos (si procede)</v>
      </c>
      <c r="N228" s="844"/>
      <c r="O228" s="18"/>
    </row>
    <row r="229" spans="1:23" ht="12.75" customHeight="1" x14ac:dyDescent="0.2">
      <c r="B229" s="243"/>
      <c r="C229" s="223"/>
      <c r="D229" s="24"/>
      <c r="E229" s="117" t="s">
        <v>302</v>
      </c>
      <c r="F229" s="850" t="str">
        <f>Translations!$C$273</f>
        <v>Cuantificación de los flujos de calor medible</v>
      </c>
      <c r="G229" s="850"/>
      <c r="H229" s="851"/>
      <c r="I229" s="852"/>
      <c r="J229" s="853"/>
      <c r="K229" s="854"/>
      <c r="L229" s="855"/>
      <c r="M229" s="854"/>
      <c r="N229" s="871"/>
      <c r="O229" s="18"/>
    </row>
    <row r="230" spans="1:23" ht="12.75" customHeight="1" x14ac:dyDescent="0.2">
      <c r="B230" s="243"/>
      <c r="C230" s="223"/>
      <c r="D230" s="24"/>
      <c r="E230" s="117" t="s">
        <v>303</v>
      </c>
      <c r="F230" s="850" t="str">
        <f>Translations!$C$274</f>
        <v>Flujos de calor medible neto</v>
      </c>
      <c r="G230" s="850"/>
      <c r="H230" s="851"/>
      <c r="I230" s="852"/>
      <c r="J230" s="853"/>
      <c r="K230" s="854"/>
      <c r="L230" s="855"/>
      <c r="M230" s="854"/>
      <c r="N230" s="871"/>
      <c r="O230" s="18"/>
    </row>
    <row r="231" spans="1:23" ht="5.0999999999999996" customHeight="1" x14ac:dyDescent="0.2">
      <c r="B231" s="243"/>
      <c r="C231" s="223"/>
      <c r="D231" s="24"/>
      <c r="N231" s="224"/>
      <c r="O231" s="18"/>
    </row>
    <row r="232" spans="1:23" ht="12.75" customHeight="1" x14ac:dyDescent="0.2">
      <c r="B232" s="243"/>
      <c r="C232" s="223"/>
      <c r="D232" s="24"/>
      <c r="E232" s="117" t="s">
        <v>304</v>
      </c>
      <c r="F232" s="640" t="str">
        <f>Translations!$C$257</f>
        <v>Descripción de la metodología aplicada</v>
      </c>
      <c r="G232" s="640"/>
      <c r="H232" s="640"/>
      <c r="I232" s="640"/>
      <c r="J232" s="640"/>
      <c r="K232" s="640"/>
      <c r="L232" s="640"/>
      <c r="M232" s="640"/>
      <c r="N232" s="921"/>
      <c r="O232" s="18"/>
    </row>
    <row r="233" spans="1:23" ht="5.0999999999999996" customHeight="1" x14ac:dyDescent="0.2">
      <c r="B233" s="243"/>
      <c r="C233" s="223"/>
      <c r="E233" s="36"/>
      <c r="F233" s="453"/>
      <c r="G233" s="454"/>
      <c r="H233" s="454"/>
      <c r="I233" s="454"/>
      <c r="J233" s="454"/>
      <c r="K233" s="454"/>
      <c r="L233" s="454"/>
      <c r="M233" s="454"/>
      <c r="N233" s="464"/>
      <c r="O233" s="18"/>
    </row>
    <row r="234" spans="1:23" ht="12.75" customHeight="1" x14ac:dyDescent="0.2">
      <c r="C234" s="223"/>
      <c r="D234" s="24"/>
      <c r="E234" s="117"/>
      <c r="F234" s="913" t="str">
        <f>IF(M211=EUConst_Relevant,HYPERLINK("#" &amp; Q234,EUConst_MsgDescription),"")</f>
        <v/>
      </c>
      <c r="G234" s="887"/>
      <c r="H234" s="887"/>
      <c r="I234" s="887"/>
      <c r="J234" s="887"/>
      <c r="K234" s="887"/>
      <c r="L234" s="887"/>
      <c r="M234" s="887"/>
      <c r="N234" s="888"/>
      <c r="O234" s="18"/>
      <c r="P234" s="21" t="s">
        <v>170</v>
      </c>
      <c r="Q234" s="370" t="str">
        <f>"#"&amp;ADDRESS(ROW($C$11),COLUMN($C$11))</f>
        <v>#$C$11</v>
      </c>
    </row>
    <row r="235" spans="1:23" ht="5.0999999999999996" customHeight="1" x14ac:dyDescent="0.2">
      <c r="C235" s="223"/>
      <c r="D235" s="24"/>
      <c r="E235" s="23"/>
      <c r="F235" s="922"/>
      <c r="G235" s="922"/>
      <c r="H235" s="922"/>
      <c r="I235" s="922"/>
      <c r="J235" s="922"/>
      <c r="K235" s="922"/>
      <c r="L235" s="922"/>
      <c r="M235" s="922"/>
      <c r="N235" s="923"/>
      <c r="O235" s="18"/>
    </row>
    <row r="236" spans="1:23" s="248" customFormat="1" ht="50.1" customHeight="1" x14ac:dyDescent="0.2">
      <c r="A236" s="244"/>
      <c r="B236" s="11"/>
      <c r="C236" s="223"/>
      <c r="D236" s="23"/>
      <c r="E236" s="23"/>
      <c r="F236" s="872"/>
      <c r="G236" s="873"/>
      <c r="H236" s="873"/>
      <c r="I236" s="873"/>
      <c r="J236" s="873"/>
      <c r="K236" s="873"/>
      <c r="L236" s="873"/>
      <c r="M236" s="873"/>
      <c r="N236" s="874"/>
      <c r="O236" s="18"/>
      <c r="P236" s="253"/>
      <c r="Q236" s="253"/>
      <c r="R236" s="253"/>
      <c r="S236" s="244"/>
      <c r="T236" s="244"/>
      <c r="U236" s="244"/>
      <c r="V236" s="244"/>
      <c r="W236" s="261"/>
    </row>
    <row r="237" spans="1:23" ht="5.0999999999999996" customHeight="1" x14ac:dyDescent="0.2">
      <c r="C237" s="223"/>
      <c r="D237" s="24"/>
      <c r="N237" s="224"/>
      <c r="O237" s="18"/>
    </row>
    <row r="238" spans="1:23" ht="12.75" customHeight="1" x14ac:dyDescent="0.2">
      <c r="C238" s="223"/>
      <c r="D238" s="24"/>
      <c r="E238" s="117" t="s">
        <v>305</v>
      </c>
      <c r="F238" s="875" t="str">
        <f>Translations!$C$210</f>
        <v>Referencia a archivos externos (si procede)</v>
      </c>
      <c r="G238" s="875"/>
      <c r="H238" s="875"/>
      <c r="I238" s="875"/>
      <c r="J238" s="875"/>
      <c r="K238" s="826"/>
      <c r="L238" s="826"/>
      <c r="M238" s="826"/>
      <c r="N238" s="826"/>
      <c r="O238" s="18"/>
      <c r="W238" s="261" t="s">
        <v>163</v>
      </c>
    </row>
    <row r="239" spans="1:23" ht="5.0999999999999996" customHeight="1" thickBot="1" x14ac:dyDescent="0.25">
      <c r="C239" s="223"/>
      <c r="D239" s="24"/>
      <c r="N239" s="224"/>
      <c r="O239" s="18"/>
      <c r="W239" s="244"/>
    </row>
    <row r="240" spans="1:23" ht="57.75" customHeight="1" x14ac:dyDescent="0.2">
      <c r="C240" s="223"/>
      <c r="D240" s="24" t="s">
        <v>33</v>
      </c>
      <c r="E240" s="865" t="str">
        <f>Translations!$C$258</f>
        <v>¿Se ha seguido el orden jerárquico?</v>
      </c>
      <c r="F240" s="865"/>
      <c r="G240" s="865"/>
      <c r="H240" s="866"/>
      <c r="I240" s="259"/>
      <c r="J240" s="558" t="str">
        <f>Translations!$C$259</f>
        <v xml:space="preserve"> De no ser así, ¿cuál ha sido el motivo?</v>
      </c>
      <c r="K240" s="852"/>
      <c r="L240" s="853"/>
      <c r="M240" s="853"/>
      <c r="N240" s="867"/>
      <c r="O240" s="18"/>
      <c r="W240" s="363" t="b">
        <f>AND(I240&lt;&gt;"",I240=TRUE)</f>
        <v>0</v>
      </c>
    </row>
    <row r="241" spans="2:23" ht="5.0999999999999996" customHeight="1" x14ac:dyDescent="0.2">
      <c r="C241" s="223"/>
      <c r="E241" s="408"/>
      <c r="F241" s="408"/>
      <c r="G241" s="408"/>
      <c r="H241" s="408"/>
      <c r="I241" s="408"/>
      <c r="J241" s="408"/>
      <c r="K241" s="408"/>
      <c r="L241" s="408"/>
      <c r="M241" s="408"/>
      <c r="N241" s="469"/>
      <c r="O241" s="18"/>
      <c r="W241" s="359"/>
    </row>
    <row r="242" spans="2:23" ht="12.75" customHeight="1" x14ac:dyDescent="0.2">
      <c r="C242" s="223"/>
      <c r="D242" s="11"/>
      <c r="E242" s="11"/>
      <c r="F242" s="640" t="str">
        <f>Translations!$C$264</f>
        <v>Más detalles sobre cualquier posible divergencia con respecto a la jerarquía establecida</v>
      </c>
      <c r="G242" s="640"/>
      <c r="H242" s="640"/>
      <c r="I242" s="640"/>
      <c r="J242" s="640"/>
      <c r="K242" s="640"/>
      <c r="L242" s="640"/>
      <c r="M242" s="640"/>
      <c r="N242" s="921"/>
      <c r="O242" s="18"/>
      <c r="W242" s="359"/>
    </row>
    <row r="243" spans="2:23" ht="25.5" customHeight="1" thickBot="1" x14ac:dyDescent="0.25">
      <c r="C243" s="223"/>
      <c r="D243" s="11"/>
      <c r="E243" s="11"/>
      <c r="F243" s="963"/>
      <c r="G243" s="964"/>
      <c r="H243" s="964"/>
      <c r="I243" s="964"/>
      <c r="J243" s="964"/>
      <c r="K243" s="964"/>
      <c r="L243" s="964"/>
      <c r="M243" s="964"/>
      <c r="N243" s="965"/>
      <c r="O243" s="18"/>
      <c r="W243" s="267" t="b">
        <f>W240</f>
        <v>0</v>
      </c>
    </row>
    <row r="244" spans="2:23" ht="5.0999999999999996" customHeight="1" x14ac:dyDescent="0.2">
      <c r="C244" s="223"/>
      <c r="D244" s="24"/>
      <c r="N244" s="224"/>
      <c r="O244" s="18"/>
    </row>
    <row r="245" spans="2:23" ht="12.75" customHeight="1" x14ac:dyDescent="0.2">
      <c r="C245" s="223"/>
      <c r="D245" s="24" t="s">
        <v>34</v>
      </c>
      <c r="E245" s="966" t="str">
        <f>Translations!$C$828</f>
        <v>Descripción de la metodología para el seguimiento de los productos y mercancías producidos</v>
      </c>
      <c r="F245" s="966"/>
      <c r="G245" s="966"/>
      <c r="H245" s="966"/>
      <c r="I245" s="966"/>
      <c r="J245" s="966"/>
      <c r="K245" s="966"/>
      <c r="L245" s="966"/>
      <c r="M245" s="966"/>
      <c r="N245" s="967"/>
      <c r="O245" s="18"/>
    </row>
    <row r="246" spans="2:23" ht="5.0999999999999996" customHeight="1" x14ac:dyDescent="0.2">
      <c r="B246" s="243"/>
      <c r="C246" s="223"/>
      <c r="E246" s="36"/>
      <c r="F246" s="453"/>
      <c r="G246" s="454"/>
      <c r="H246" s="454"/>
      <c r="I246" s="454"/>
      <c r="J246" s="454"/>
      <c r="K246" s="454"/>
      <c r="L246" s="454"/>
      <c r="M246" s="454"/>
      <c r="N246" s="464"/>
      <c r="O246" s="18"/>
    </row>
    <row r="247" spans="2:23" ht="12.75" customHeight="1" x14ac:dyDescent="0.2">
      <c r="B247" s="243"/>
      <c r="C247" s="223"/>
      <c r="D247" s="24"/>
      <c r="E247" s="117"/>
      <c r="F247" s="913" t="str">
        <f>IF(M211=EUConst_Relevant,HYPERLINK("#" &amp; Q247,EUConst_MsgDescription),"")</f>
        <v/>
      </c>
      <c r="G247" s="887"/>
      <c r="H247" s="887"/>
      <c r="I247" s="887"/>
      <c r="J247" s="887"/>
      <c r="K247" s="887"/>
      <c r="L247" s="887"/>
      <c r="M247" s="887"/>
      <c r="N247" s="888"/>
      <c r="O247" s="18"/>
      <c r="P247" s="21" t="s">
        <v>170</v>
      </c>
      <c r="Q247" s="370" t="str">
        <f>"#"&amp;ADDRESS(ROW($C$11),COLUMN($C$11))</f>
        <v>#$C$11</v>
      </c>
    </row>
    <row r="248" spans="2:23" ht="5.0999999999999996" customHeight="1" x14ac:dyDescent="0.2">
      <c r="B248" s="243"/>
      <c r="C248" s="223"/>
      <c r="D248" s="24"/>
      <c r="E248" s="23"/>
      <c r="F248" s="922"/>
      <c r="G248" s="922"/>
      <c r="H248" s="922"/>
      <c r="I248" s="922"/>
      <c r="J248" s="922"/>
      <c r="K248" s="922"/>
      <c r="L248" s="922"/>
      <c r="M248" s="922"/>
      <c r="N248" s="923"/>
      <c r="O248" s="18"/>
    </row>
    <row r="249" spans="2:23" ht="50.1" customHeight="1" x14ac:dyDescent="0.2">
      <c r="B249" s="243"/>
      <c r="C249" s="223"/>
      <c r="D249" s="24"/>
      <c r="E249" s="264"/>
      <c r="F249" s="852"/>
      <c r="G249" s="853"/>
      <c r="H249" s="853"/>
      <c r="I249" s="853"/>
      <c r="J249" s="853"/>
      <c r="K249" s="853"/>
      <c r="L249" s="853"/>
      <c r="M249" s="853"/>
      <c r="N249" s="867"/>
      <c r="O249" s="18"/>
    </row>
    <row r="250" spans="2:23" ht="5.0999999999999996" customHeight="1" x14ac:dyDescent="0.2">
      <c r="B250" s="243"/>
      <c r="C250" s="343"/>
      <c r="D250" s="344"/>
      <c r="E250" s="349"/>
      <c r="F250" s="466"/>
      <c r="G250" s="466"/>
      <c r="H250" s="466"/>
      <c r="I250" s="466"/>
      <c r="J250" s="466"/>
      <c r="K250" s="466"/>
      <c r="L250" s="466"/>
      <c r="M250" s="466"/>
      <c r="N250" s="350"/>
      <c r="O250" s="18"/>
      <c r="R250" s="253"/>
    </row>
    <row r="251" spans="2:23" ht="12.75" customHeight="1" x14ac:dyDescent="0.2">
      <c r="B251" s="243"/>
      <c r="C251" s="351"/>
      <c r="D251" s="352"/>
      <c r="E251" s="352"/>
      <c r="F251" s="352"/>
      <c r="G251" s="352"/>
      <c r="H251" s="352"/>
      <c r="I251" s="352"/>
      <c r="J251" s="352"/>
      <c r="K251" s="352"/>
      <c r="L251" s="352"/>
      <c r="M251" s="352"/>
      <c r="N251" s="353"/>
      <c r="O251" s="18"/>
    </row>
    <row r="252" spans="2:23" ht="27.75" customHeight="1" x14ac:dyDescent="0.2">
      <c r="B252" s="243"/>
      <c r="C252" s="317"/>
      <c r="D252" s="950" t="str">
        <f>Translations!$C$329</f>
        <v>Datos necesarios para determinar la actualización de los parámetros de referencia con arreglo al artículo 10 bis, apartado 2, de la Directiva</v>
      </c>
      <c r="E252" s="951"/>
      <c r="F252" s="951"/>
      <c r="G252" s="951"/>
      <c r="H252" s="951"/>
      <c r="I252" s="951"/>
      <c r="J252" s="951"/>
      <c r="K252" s="951"/>
      <c r="L252" s="951"/>
      <c r="M252" s="951"/>
      <c r="N252" s="952"/>
      <c r="O252" s="18"/>
    </row>
    <row r="253" spans="2:23" ht="5.0999999999999996" customHeight="1" x14ac:dyDescent="0.2">
      <c r="B253" s="243"/>
      <c r="C253" s="317"/>
      <c r="D253" s="318"/>
      <c r="E253" s="318"/>
      <c r="F253" s="318"/>
      <c r="G253" s="318"/>
      <c r="H253" s="318"/>
      <c r="I253" s="318"/>
      <c r="J253" s="318"/>
      <c r="K253" s="318"/>
      <c r="L253" s="318"/>
      <c r="M253" s="318"/>
      <c r="N253" s="319"/>
      <c r="O253" s="18"/>
    </row>
    <row r="254" spans="2:23" ht="12.75" customHeight="1" x14ac:dyDescent="0.2">
      <c r="B254" s="243"/>
      <c r="C254" s="317"/>
      <c r="D254" s="320" t="s">
        <v>28</v>
      </c>
      <c r="E254" s="958" t="str">
        <f>Translations!$C$330</f>
        <v>Emisiones directamente atribuibles</v>
      </c>
      <c r="F254" s="958"/>
      <c r="G254" s="958"/>
      <c r="H254" s="958"/>
      <c r="I254" s="958"/>
      <c r="J254" s="958"/>
      <c r="K254" s="958"/>
      <c r="L254" s="958"/>
      <c r="M254" s="958"/>
      <c r="N254" s="959"/>
      <c r="O254" s="18"/>
    </row>
    <row r="255" spans="2:23" ht="5.0999999999999996" customHeight="1" x14ac:dyDescent="0.2">
      <c r="B255" s="243"/>
      <c r="C255" s="317"/>
      <c r="D255" s="318"/>
      <c r="E255" s="322"/>
      <c r="F255" s="212"/>
      <c r="G255" s="470"/>
      <c r="H255" s="470"/>
      <c r="I255" s="470"/>
      <c r="J255" s="470"/>
      <c r="K255" s="470"/>
      <c r="L255" s="470"/>
      <c r="M255" s="470"/>
      <c r="N255" s="471"/>
      <c r="O255" s="18"/>
    </row>
    <row r="256" spans="2:23" ht="12.75" customHeight="1" x14ac:dyDescent="0.2">
      <c r="B256" s="243"/>
      <c r="C256" s="317"/>
      <c r="D256" s="321"/>
      <c r="E256" s="323"/>
      <c r="F256" s="913" t="str">
        <f>IF(M211=EUConst_Relevant,HYPERLINK("#" &amp; Q256,EUConst_MsgDescription),"")</f>
        <v/>
      </c>
      <c r="G256" s="887"/>
      <c r="H256" s="887"/>
      <c r="I256" s="887"/>
      <c r="J256" s="887"/>
      <c r="K256" s="887"/>
      <c r="L256" s="887"/>
      <c r="M256" s="887"/>
      <c r="N256" s="888"/>
      <c r="O256" s="18"/>
      <c r="P256" s="21" t="s">
        <v>170</v>
      </c>
      <c r="Q256" s="370" t="str">
        <f>"#"&amp;ADDRESS(ROW($C$11),COLUMN($C$11))</f>
        <v>#$C$11</v>
      </c>
    </row>
    <row r="257" spans="2:23" ht="5.0999999999999996" customHeight="1" x14ac:dyDescent="0.2">
      <c r="B257" s="243"/>
      <c r="C257" s="317"/>
      <c r="D257" s="321"/>
      <c r="E257" s="324"/>
      <c r="F257" s="914"/>
      <c r="G257" s="914"/>
      <c r="H257" s="914"/>
      <c r="I257" s="914"/>
      <c r="J257" s="914"/>
      <c r="K257" s="914"/>
      <c r="L257" s="914"/>
      <c r="M257" s="914"/>
      <c r="N257" s="915"/>
      <c r="O257" s="18"/>
    </row>
    <row r="258" spans="2:23" ht="50.1" customHeight="1" x14ac:dyDescent="0.2">
      <c r="B258" s="243"/>
      <c r="C258" s="317"/>
      <c r="D258" s="318"/>
      <c r="E258" s="318"/>
      <c r="F258" s="852"/>
      <c r="G258" s="853"/>
      <c r="H258" s="853"/>
      <c r="I258" s="853"/>
      <c r="J258" s="853"/>
      <c r="K258" s="853"/>
      <c r="L258" s="853"/>
      <c r="M258" s="853"/>
      <c r="N258" s="867"/>
      <c r="O258" s="18"/>
    </row>
    <row r="259" spans="2:23" ht="5.0999999999999996" customHeight="1" x14ac:dyDescent="0.2">
      <c r="B259" s="243"/>
      <c r="C259" s="317"/>
      <c r="D259" s="318"/>
      <c r="E259" s="318"/>
      <c r="F259" s="318"/>
      <c r="G259" s="318"/>
      <c r="H259" s="318"/>
      <c r="I259" s="318"/>
      <c r="J259" s="318"/>
      <c r="K259" s="318"/>
      <c r="L259" s="318"/>
      <c r="M259" s="318"/>
      <c r="N259" s="319"/>
      <c r="O259" s="18"/>
    </row>
    <row r="260" spans="2:23" ht="12.75" customHeight="1" x14ac:dyDescent="0.2">
      <c r="B260" s="243"/>
      <c r="C260" s="317"/>
      <c r="D260" s="318"/>
      <c r="E260" s="318"/>
      <c r="F260" s="916" t="str">
        <f>Translations!$C$210</f>
        <v>Referencia a archivos externos (si procede)</v>
      </c>
      <c r="G260" s="916"/>
      <c r="H260" s="916"/>
      <c r="I260" s="916"/>
      <c r="J260" s="916"/>
      <c r="K260" s="826"/>
      <c r="L260" s="826"/>
      <c r="M260" s="826"/>
      <c r="N260" s="826"/>
      <c r="O260" s="18"/>
    </row>
    <row r="261" spans="2:23" ht="5.0999999999999996" customHeight="1" x14ac:dyDescent="0.2">
      <c r="B261" s="243"/>
      <c r="C261" s="317"/>
      <c r="D261" s="321"/>
      <c r="E261" s="318"/>
      <c r="F261" s="318"/>
      <c r="G261" s="318"/>
      <c r="H261" s="318"/>
      <c r="I261" s="318"/>
      <c r="J261" s="318"/>
      <c r="K261" s="318"/>
      <c r="L261" s="318"/>
      <c r="M261" s="318"/>
      <c r="N261" s="319"/>
      <c r="O261" s="18"/>
    </row>
    <row r="262" spans="2:23" ht="5.0999999999999996" customHeight="1" x14ac:dyDescent="0.2">
      <c r="B262" s="243"/>
      <c r="C262" s="314"/>
      <c r="D262" s="327"/>
      <c r="E262" s="315"/>
      <c r="F262" s="315"/>
      <c r="G262" s="315"/>
      <c r="H262" s="315"/>
      <c r="I262" s="315"/>
      <c r="J262" s="315"/>
      <c r="K262" s="315"/>
      <c r="L262" s="315"/>
      <c r="M262" s="315"/>
      <c r="N262" s="316"/>
      <c r="O262" s="18"/>
    </row>
    <row r="263" spans="2:23" ht="12.75" customHeight="1" x14ac:dyDescent="0.2">
      <c r="B263" s="243"/>
      <c r="C263" s="317"/>
      <c r="D263" s="320" t="s">
        <v>29</v>
      </c>
      <c r="E263" s="943" t="str">
        <f>Translations!$C$831</f>
        <v>Entrada de energía a esta subinstalación y factor de emisión pertinente</v>
      </c>
      <c r="F263" s="943"/>
      <c r="G263" s="943"/>
      <c r="H263" s="943"/>
      <c r="I263" s="943"/>
      <c r="J263" s="943"/>
      <c r="K263" s="943"/>
      <c r="L263" s="943"/>
      <c r="M263" s="943"/>
      <c r="N263" s="944"/>
      <c r="O263" s="18"/>
    </row>
    <row r="264" spans="2:23" ht="5.0999999999999996" customHeight="1" x14ac:dyDescent="0.2">
      <c r="B264" s="243"/>
      <c r="C264" s="317"/>
      <c r="D264" s="318"/>
      <c r="E264" s="945"/>
      <c r="F264" s="946"/>
      <c r="G264" s="946"/>
      <c r="H264" s="946"/>
      <c r="I264" s="946"/>
      <c r="J264" s="946"/>
      <c r="K264" s="946"/>
      <c r="L264" s="946"/>
      <c r="M264" s="946"/>
      <c r="N264" s="947"/>
      <c r="O264" s="18"/>
    </row>
    <row r="265" spans="2:23" ht="12.75" customHeight="1" x14ac:dyDescent="0.2">
      <c r="B265" s="243"/>
      <c r="C265" s="317"/>
      <c r="D265" s="321" t="s">
        <v>32</v>
      </c>
      <c r="E265" s="906" t="str">
        <f>Translations!$C$249</f>
        <v>Información sobre la metodología empleada</v>
      </c>
      <c r="F265" s="906"/>
      <c r="G265" s="906"/>
      <c r="H265" s="906"/>
      <c r="I265" s="906"/>
      <c r="J265" s="906"/>
      <c r="K265" s="906"/>
      <c r="L265" s="906"/>
      <c r="M265" s="906"/>
      <c r="N265" s="907"/>
      <c r="O265" s="18"/>
    </row>
    <row r="266" spans="2:23" ht="25.5" customHeight="1" x14ac:dyDescent="0.2">
      <c r="B266" s="243"/>
      <c r="C266" s="317"/>
      <c r="D266" s="318"/>
      <c r="E266" s="318"/>
      <c r="F266" s="335"/>
      <c r="G266" s="318"/>
      <c r="H266" s="356" t="str">
        <f>Translations!$C$401</f>
        <v>¿Es pertinente?</v>
      </c>
      <c r="I266" s="908" t="str">
        <f>Translations!$C$254</f>
        <v>Fuente de datos</v>
      </c>
      <c r="J266" s="908"/>
      <c r="K266" s="908" t="str">
        <f>Translations!$C$255</f>
        <v>Otra fuente de datos (si procede)</v>
      </c>
      <c r="L266" s="908"/>
      <c r="M266" s="908" t="str">
        <f>Translations!$C$255</f>
        <v>Otra fuente de datos (si procede)</v>
      </c>
      <c r="N266" s="908"/>
      <c r="O266" s="18"/>
    </row>
    <row r="267" spans="2:23" ht="12.75" customHeight="1" x14ac:dyDescent="0.2">
      <c r="B267" s="243"/>
      <c r="C267" s="317"/>
      <c r="D267" s="321"/>
      <c r="E267" s="323" t="s">
        <v>302</v>
      </c>
      <c r="F267" s="893" t="str">
        <f>Translations!$C$833</f>
        <v>Entrada de combustible y materiales</v>
      </c>
      <c r="G267" s="893"/>
      <c r="H267" s="894"/>
      <c r="I267" s="884"/>
      <c r="J267" s="885"/>
      <c r="K267" s="879"/>
      <c r="L267" s="883"/>
      <c r="M267" s="879"/>
      <c r="N267" s="880"/>
      <c r="O267" s="18"/>
    </row>
    <row r="268" spans="2:23" ht="12.75" customHeight="1" x14ac:dyDescent="0.2">
      <c r="B268" s="243"/>
      <c r="C268" s="317"/>
      <c r="D268" s="321"/>
      <c r="E268" s="323" t="s">
        <v>303</v>
      </c>
      <c r="F268" s="895" t="str">
        <f>Translations!$C$402</f>
        <v>Valor calorífico neto</v>
      </c>
      <c r="G268" s="895"/>
      <c r="H268" s="896"/>
      <c r="I268" s="897"/>
      <c r="J268" s="1021"/>
      <c r="K268" s="899"/>
      <c r="L268" s="901"/>
      <c r="M268" s="899"/>
      <c r="N268" s="901"/>
      <c r="O268" s="18"/>
    </row>
    <row r="269" spans="2:23" ht="12.75" customHeight="1" thickBot="1" x14ac:dyDescent="0.25">
      <c r="B269" s="243"/>
      <c r="C269" s="317"/>
      <c r="D269" s="321"/>
      <c r="E269" s="323" t="s">
        <v>304</v>
      </c>
      <c r="F269" s="932" t="str">
        <f>Translations!$C$353</f>
        <v>Factor de emisión ponderado</v>
      </c>
      <c r="G269" s="932"/>
      <c r="H269" s="933"/>
      <c r="I269" s="749"/>
      <c r="J269" s="751"/>
      <c r="K269" s="1022"/>
      <c r="L269" s="1023"/>
      <c r="M269" s="1022"/>
      <c r="N269" s="1023"/>
      <c r="O269" s="18"/>
    </row>
    <row r="270" spans="2:23" ht="39" customHeight="1" x14ac:dyDescent="0.2">
      <c r="B270" s="243"/>
      <c r="C270" s="317"/>
      <c r="D270" s="321"/>
      <c r="E270" s="323" t="s">
        <v>305</v>
      </c>
      <c r="F270" s="893" t="str">
        <f>Translations!$C$403</f>
        <v>Entrada de combustible procedente de gases residuales</v>
      </c>
      <c r="G270" s="894"/>
      <c r="H270" s="1017"/>
      <c r="I270" s="884"/>
      <c r="J270" s="1020"/>
      <c r="K270" s="879"/>
      <c r="L270" s="880"/>
      <c r="M270" s="879"/>
      <c r="N270" s="880"/>
      <c r="O270" s="18"/>
      <c r="W270" s="371" t="b">
        <f>AND(H270&lt;&gt;"",H270=FALSE)</f>
        <v>0</v>
      </c>
    </row>
    <row r="271" spans="2:23" ht="12.75" customHeight="1" x14ac:dyDescent="0.2">
      <c r="B271" s="243"/>
      <c r="C271" s="317"/>
      <c r="D271" s="321"/>
      <c r="E271" s="323" t="s">
        <v>306</v>
      </c>
      <c r="F271" s="895" t="str">
        <f>Translations!$C$402</f>
        <v>Valor calorífico neto</v>
      </c>
      <c r="G271" s="896"/>
      <c r="H271" s="1018"/>
      <c r="I271" s="897"/>
      <c r="J271" s="1021"/>
      <c r="K271" s="899"/>
      <c r="L271" s="901"/>
      <c r="M271" s="899"/>
      <c r="N271" s="901"/>
      <c r="O271" s="18"/>
      <c r="W271" s="359" t="b">
        <f>W270</f>
        <v>0</v>
      </c>
    </row>
    <row r="272" spans="2:23" ht="12.75" customHeight="1" thickBot="1" x14ac:dyDescent="0.25">
      <c r="B272" s="243"/>
      <c r="C272" s="317"/>
      <c r="D272" s="321"/>
      <c r="E272" s="323" t="s">
        <v>307</v>
      </c>
      <c r="F272" s="902" t="str">
        <f>Translations!$C$375</f>
        <v>Factor de emisión</v>
      </c>
      <c r="G272" s="903"/>
      <c r="H272" s="1019"/>
      <c r="I272" s="860"/>
      <c r="J272" s="892"/>
      <c r="K272" s="862"/>
      <c r="L272" s="864"/>
      <c r="M272" s="862"/>
      <c r="N272" s="864"/>
      <c r="O272" s="18"/>
      <c r="W272" s="368" t="b">
        <f>W271</f>
        <v>0</v>
      </c>
    </row>
    <row r="273" spans="2:23" ht="30" customHeight="1" x14ac:dyDescent="0.2">
      <c r="B273" s="243"/>
      <c r="C273" s="317"/>
      <c r="D273" s="321"/>
      <c r="E273" s="323" t="s">
        <v>308</v>
      </c>
      <c r="F273" s="903" t="str">
        <f>Translations!$C$837</f>
        <v>Entrada de electricidad para producción de calor</v>
      </c>
      <c r="G273" s="1016"/>
      <c r="H273" s="432"/>
      <c r="I273" s="860"/>
      <c r="J273" s="892"/>
      <c r="K273" s="862"/>
      <c r="L273" s="864"/>
      <c r="M273" s="862"/>
      <c r="N273" s="864"/>
      <c r="O273" s="18"/>
      <c r="W273" s="371" t="b">
        <f>AND(H273&lt;&gt;"",H273=FALSE)</f>
        <v>0</v>
      </c>
    </row>
    <row r="274" spans="2:23" ht="5.0999999999999996" customHeight="1" x14ac:dyDescent="0.2">
      <c r="B274" s="243"/>
      <c r="C274" s="317"/>
      <c r="D274" s="321"/>
      <c r="E274" s="318"/>
      <c r="F274" s="318"/>
      <c r="G274" s="318"/>
      <c r="H274" s="318"/>
      <c r="I274" s="318"/>
      <c r="J274" s="318"/>
      <c r="K274" s="318"/>
      <c r="L274" s="318"/>
      <c r="M274" s="318"/>
      <c r="N274" s="319"/>
      <c r="O274" s="18"/>
    </row>
    <row r="275" spans="2:23" ht="12.75" customHeight="1" x14ac:dyDescent="0.2">
      <c r="B275" s="243"/>
      <c r="C275" s="317"/>
      <c r="D275" s="321"/>
      <c r="E275" s="323" t="s">
        <v>309</v>
      </c>
      <c r="F275" s="904" t="str">
        <f>Translations!$C$257</f>
        <v>Descripción de la metodología aplicada</v>
      </c>
      <c r="G275" s="904"/>
      <c r="H275" s="904"/>
      <c r="I275" s="904"/>
      <c r="J275" s="904"/>
      <c r="K275" s="904"/>
      <c r="L275" s="904"/>
      <c r="M275" s="904"/>
      <c r="N275" s="905"/>
      <c r="O275" s="18"/>
    </row>
    <row r="276" spans="2:23" ht="5.0999999999999996" customHeight="1" x14ac:dyDescent="0.2">
      <c r="B276" s="243"/>
      <c r="C276" s="317"/>
      <c r="D276" s="318"/>
      <c r="E276" s="322"/>
      <c r="F276" s="332"/>
      <c r="G276" s="333"/>
      <c r="H276" s="333"/>
      <c r="I276" s="333"/>
      <c r="J276" s="333"/>
      <c r="K276" s="333"/>
      <c r="L276" s="333"/>
      <c r="M276" s="333"/>
      <c r="N276" s="334"/>
      <c r="O276" s="18"/>
    </row>
    <row r="277" spans="2:23" ht="12.75" customHeight="1" x14ac:dyDescent="0.2">
      <c r="B277" s="243"/>
      <c r="C277" s="317"/>
      <c r="D277" s="321"/>
      <c r="E277" s="323"/>
      <c r="F277" s="913" t="str">
        <f>IF(M211=EUConst_Relevant,HYPERLINK("#" &amp; Q277,EUConst_MsgDescription),"")</f>
        <v/>
      </c>
      <c r="G277" s="887"/>
      <c r="H277" s="887"/>
      <c r="I277" s="887"/>
      <c r="J277" s="887"/>
      <c r="K277" s="887"/>
      <c r="L277" s="887"/>
      <c r="M277" s="887"/>
      <c r="N277" s="888"/>
      <c r="O277" s="18"/>
      <c r="P277" s="21" t="s">
        <v>170</v>
      </c>
      <c r="Q277" s="370" t="str">
        <f>"#"&amp;ADDRESS(ROW($C$11),COLUMN($C$11))</f>
        <v>#$C$11</v>
      </c>
    </row>
    <row r="278" spans="2:23" ht="5.0999999999999996" customHeight="1" x14ac:dyDescent="0.2">
      <c r="B278" s="243"/>
      <c r="C278" s="317"/>
      <c r="D278" s="321"/>
      <c r="E278" s="324"/>
      <c r="F278" s="914"/>
      <c r="G278" s="914"/>
      <c r="H278" s="914"/>
      <c r="I278" s="914"/>
      <c r="J278" s="914"/>
      <c r="K278" s="914"/>
      <c r="L278" s="914"/>
      <c r="M278" s="914"/>
      <c r="N278" s="915"/>
      <c r="O278" s="18"/>
    </row>
    <row r="279" spans="2:23" ht="50.1" customHeight="1" x14ac:dyDescent="0.2">
      <c r="B279" s="243"/>
      <c r="C279" s="317"/>
      <c r="D279" s="324"/>
      <c r="E279" s="324"/>
      <c r="F279" s="872"/>
      <c r="G279" s="873"/>
      <c r="H279" s="873"/>
      <c r="I279" s="873"/>
      <c r="J279" s="873"/>
      <c r="K279" s="873"/>
      <c r="L279" s="873"/>
      <c r="M279" s="873"/>
      <c r="N279" s="874"/>
      <c r="O279" s="18"/>
    </row>
    <row r="280" spans="2:23" ht="5.0999999999999996" customHeight="1" x14ac:dyDescent="0.2">
      <c r="B280" s="243"/>
      <c r="C280" s="317"/>
      <c r="D280" s="321"/>
      <c r="E280" s="318"/>
      <c r="F280" s="318"/>
      <c r="G280" s="318"/>
      <c r="H280" s="318"/>
      <c r="I280" s="318"/>
      <c r="J280" s="318"/>
      <c r="K280" s="318"/>
      <c r="L280" s="318"/>
      <c r="M280" s="318"/>
      <c r="N280" s="319"/>
      <c r="O280" s="18"/>
    </row>
    <row r="281" spans="2:23" ht="12.75" customHeight="1" x14ac:dyDescent="0.2">
      <c r="B281" s="243"/>
      <c r="C281" s="317"/>
      <c r="D281" s="321"/>
      <c r="E281" s="323"/>
      <c r="F281" s="916" t="str">
        <f>Translations!$C$210</f>
        <v>Referencia a archivos externos (si procede)</v>
      </c>
      <c r="G281" s="916"/>
      <c r="H281" s="916"/>
      <c r="I281" s="916"/>
      <c r="J281" s="916"/>
      <c r="K281" s="826"/>
      <c r="L281" s="826"/>
      <c r="M281" s="826"/>
      <c r="N281" s="826"/>
      <c r="O281" s="18"/>
      <c r="W281" s="261" t="s">
        <v>163</v>
      </c>
    </row>
    <row r="282" spans="2:23" ht="5.0999999999999996" customHeight="1" thickBot="1" x14ac:dyDescent="0.25">
      <c r="B282" s="243"/>
      <c r="C282" s="317"/>
      <c r="D282" s="321"/>
      <c r="E282" s="318"/>
      <c r="F282" s="318"/>
      <c r="G282" s="318"/>
      <c r="H282" s="318"/>
      <c r="I282" s="318"/>
      <c r="J282" s="318"/>
      <c r="K282" s="318"/>
      <c r="L282" s="318"/>
      <c r="M282" s="318"/>
      <c r="N282" s="319"/>
      <c r="O282" s="18"/>
      <c r="W282" s="244"/>
    </row>
    <row r="283" spans="2:23" ht="55.5" customHeight="1" x14ac:dyDescent="0.2">
      <c r="B283" s="243"/>
      <c r="C283" s="317"/>
      <c r="D283" s="321" t="s">
        <v>33</v>
      </c>
      <c r="E283" s="932" t="str">
        <f>Translations!$C$258</f>
        <v>¿Se ha seguido el orden jerárquico?</v>
      </c>
      <c r="F283" s="932"/>
      <c r="G283" s="932"/>
      <c r="H283" s="933"/>
      <c r="I283" s="259"/>
      <c r="J283" s="559" t="str">
        <f>Translations!$C$259</f>
        <v xml:space="preserve"> De no ser así, ¿cuál ha sido el motivo?</v>
      </c>
      <c r="K283" s="852"/>
      <c r="L283" s="853"/>
      <c r="M283" s="853"/>
      <c r="N283" s="867"/>
      <c r="O283" s="18"/>
      <c r="W283" s="363" t="b">
        <f>AND(I283&lt;&gt;"",I283=TRUE)</f>
        <v>0</v>
      </c>
    </row>
    <row r="284" spans="2:23" ht="5.0999999999999996" customHeight="1" x14ac:dyDescent="0.2">
      <c r="B284" s="243"/>
      <c r="C284" s="317"/>
      <c r="D284" s="318"/>
      <c r="E284" s="467"/>
      <c r="F284" s="467"/>
      <c r="G284" s="467"/>
      <c r="H284" s="467"/>
      <c r="I284" s="467"/>
      <c r="J284" s="467"/>
      <c r="K284" s="467"/>
      <c r="L284" s="467"/>
      <c r="M284" s="467"/>
      <c r="N284" s="468"/>
      <c r="O284" s="18"/>
      <c r="V284" s="253"/>
      <c r="W284" s="359"/>
    </row>
    <row r="285" spans="2:23" ht="12.75" customHeight="1" x14ac:dyDescent="0.2">
      <c r="B285" s="243"/>
      <c r="C285" s="317"/>
      <c r="D285" s="330"/>
      <c r="E285" s="330"/>
      <c r="F285" s="904" t="str">
        <f>Translations!$C$264</f>
        <v>Más detalles sobre cualquier posible divergencia con respecto a la jerarquía establecida</v>
      </c>
      <c r="G285" s="904"/>
      <c r="H285" s="904"/>
      <c r="I285" s="904"/>
      <c r="J285" s="904"/>
      <c r="K285" s="904"/>
      <c r="L285" s="904"/>
      <c r="M285" s="904"/>
      <c r="N285" s="905"/>
      <c r="O285" s="18"/>
      <c r="V285" s="253"/>
      <c r="W285" s="359"/>
    </row>
    <row r="286" spans="2:23" ht="25.5" customHeight="1" thickBot="1" x14ac:dyDescent="0.25">
      <c r="B286" s="243"/>
      <c r="C286" s="317"/>
      <c r="D286" s="330"/>
      <c r="E286" s="330"/>
      <c r="F286" s="872"/>
      <c r="G286" s="873"/>
      <c r="H286" s="873"/>
      <c r="I286" s="873"/>
      <c r="J286" s="873"/>
      <c r="K286" s="873"/>
      <c r="L286" s="873"/>
      <c r="M286" s="873"/>
      <c r="N286" s="874"/>
      <c r="O286" s="18"/>
      <c r="V286" s="253"/>
      <c r="W286" s="267" t="b">
        <f>W283</f>
        <v>0</v>
      </c>
    </row>
    <row r="287" spans="2:23" ht="5.0999999999999996" customHeight="1" x14ac:dyDescent="0.2">
      <c r="B287" s="243"/>
      <c r="C287" s="317"/>
      <c r="D287" s="321"/>
      <c r="E287" s="318"/>
      <c r="F287" s="318"/>
      <c r="G287" s="318"/>
      <c r="H287" s="318"/>
      <c r="I287" s="318"/>
      <c r="J287" s="318"/>
      <c r="K287" s="318"/>
      <c r="L287" s="318"/>
      <c r="M287" s="318"/>
      <c r="N287" s="319"/>
      <c r="O287" s="18"/>
      <c r="W287" s="362"/>
    </row>
    <row r="288" spans="2:23" ht="5.0999999999999996" customHeight="1" x14ac:dyDescent="0.2">
      <c r="B288" s="243"/>
      <c r="C288" s="314"/>
      <c r="D288" s="327"/>
      <c r="E288" s="315"/>
      <c r="F288" s="315"/>
      <c r="G288" s="315"/>
      <c r="H288" s="315"/>
      <c r="I288" s="315"/>
      <c r="J288" s="315"/>
      <c r="K288" s="315"/>
      <c r="L288" s="315"/>
      <c r="M288" s="315"/>
      <c r="N288" s="316"/>
      <c r="O288" s="18"/>
    </row>
    <row r="289" spans="1:23" ht="12.75" customHeight="1" x14ac:dyDescent="0.2">
      <c r="B289" s="243"/>
      <c r="C289" s="317"/>
      <c r="D289" s="320" t="s">
        <v>30</v>
      </c>
      <c r="E289" s="943" t="str">
        <f>Translations!$C$404</f>
        <v>Calor medible producido</v>
      </c>
      <c r="F289" s="943"/>
      <c r="G289" s="943"/>
      <c r="H289" s="943"/>
      <c r="I289" s="943"/>
      <c r="J289" s="943"/>
      <c r="K289" s="943"/>
      <c r="L289" s="943"/>
      <c r="M289" s="943"/>
      <c r="N289" s="944"/>
      <c r="O289" s="18"/>
      <c r="S289" s="253"/>
      <c r="T289" s="253"/>
    </row>
    <row r="290" spans="1:23" ht="5.0999999999999996" customHeight="1" x14ac:dyDescent="0.2">
      <c r="B290" s="243"/>
      <c r="C290" s="317"/>
      <c r="D290" s="318"/>
      <c r="E290" s="945"/>
      <c r="F290" s="946"/>
      <c r="G290" s="946"/>
      <c r="H290" s="946"/>
      <c r="I290" s="946"/>
      <c r="J290" s="946"/>
      <c r="K290" s="946"/>
      <c r="L290" s="946"/>
      <c r="M290" s="946"/>
      <c r="N290" s="947"/>
      <c r="O290" s="18"/>
    </row>
    <row r="291" spans="1:23" ht="12.75" customHeight="1" x14ac:dyDescent="0.2">
      <c r="B291" s="243"/>
      <c r="C291" s="317"/>
      <c r="D291" s="321" t="s">
        <v>32</v>
      </c>
      <c r="E291" s="906" t="str">
        <f>Translations!$C$249</f>
        <v>Información sobre la metodología empleada</v>
      </c>
      <c r="F291" s="906"/>
      <c r="G291" s="906"/>
      <c r="H291" s="906"/>
      <c r="I291" s="906"/>
      <c r="J291" s="906"/>
      <c r="K291" s="906"/>
      <c r="L291" s="906"/>
      <c r="M291" s="906"/>
      <c r="N291" s="907"/>
      <c r="O291" s="18"/>
    </row>
    <row r="292" spans="1:23" ht="25.5" customHeight="1" x14ac:dyDescent="0.2">
      <c r="B292" s="243"/>
      <c r="C292" s="317"/>
      <c r="D292" s="318"/>
      <c r="E292" s="318"/>
      <c r="F292" s="318"/>
      <c r="G292" s="318"/>
      <c r="H292" s="318"/>
      <c r="I292" s="908" t="str">
        <f>Translations!$C$254</f>
        <v>Fuente de datos</v>
      </c>
      <c r="J292" s="908"/>
      <c r="K292" s="908" t="str">
        <f>Translations!$C$255</f>
        <v>Otra fuente de datos (si procede)</v>
      </c>
      <c r="L292" s="908"/>
      <c r="M292" s="908" t="str">
        <f>Translations!$C$255</f>
        <v>Otra fuente de datos (si procede)</v>
      </c>
      <c r="N292" s="908"/>
      <c r="O292" s="18"/>
    </row>
    <row r="293" spans="1:23" ht="12.75" customHeight="1" x14ac:dyDescent="0.2">
      <c r="B293" s="243"/>
      <c r="C293" s="317"/>
      <c r="D293" s="321"/>
      <c r="E293" s="323" t="s">
        <v>302</v>
      </c>
      <c r="F293" s="910" t="str">
        <f>Translations!$C$407</f>
        <v>Calor producido</v>
      </c>
      <c r="G293" s="910"/>
      <c r="H293" s="911"/>
      <c r="I293" s="852"/>
      <c r="J293" s="853"/>
      <c r="K293" s="854"/>
      <c r="L293" s="855"/>
      <c r="M293" s="854"/>
      <c r="N293" s="871"/>
      <c r="O293" s="18"/>
    </row>
    <row r="294" spans="1:23" ht="12.75" customHeight="1" x14ac:dyDescent="0.2">
      <c r="B294" s="243"/>
      <c r="C294" s="317"/>
      <c r="D294" s="321"/>
      <c r="E294" s="323" t="s">
        <v>303</v>
      </c>
      <c r="F294" s="910" t="str">
        <f>Translations!$C$838</f>
        <v>Calor producido a partir de electricidad</v>
      </c>
      <c r="G294" s="910"/>
      <c r="H294" s="911"/>
      <c r="I294" s="852"/>
      <c r="J294" s="853"/>
      <c r="K294" s="854"/>
      <c r="L294" s="855"/>
      <c r="M294" s="854"/>
      <c r="N294" s="871"/>
      <c r="O294" s="18"/>
    </row>
    <row r="295" spans="1:23" ht="5.0999999999999996" customHeight="1" x14ac:dyDescent="0.2">
      <c r="C295" s="317"/>
      <c r="D295" s="321"/>
      <c r="E295" s="318"/>
      <c r="F295" s="318"/>
      <c r="G295" s="318"/>
      <c r="H295" s="318"/>
      <c r="I295" s="318"/>
      <c r="J295" s="318"/>
      <c r="K295" s="318"/>
      <c r="L295" s="318"/>
      <c r="M295" s="318"/>
      <c r="N295" s="319"/>
      <c r="O295" s="18"/>
    </row>
    <row r="296" spans="1:23" ht="12.75" customHeight="1" x14ac:dyDescent="0.2">
      <c r="C296" s="317"/>
      <c r="D296" s="321"/>
      <c r="E296" s="323" t="s">
        <v>304</v>
      </c>
      <c r="F296" s="904" t="str">
        <f>Translations!$C$257</f>
        <v>Descripción de la metodología aplicada</v>
      </c>
      <c r="G296" s="904"/>
      <c r="H296" s="904"/>
      <c r="I296" s="904"/>
      <c r="J296" s="904"/>
      <c r="K296" s="904"/>
      <c r="L296" s="904"/>
      <c r="M296" s="904"/>
      <c r="N296" s="905"/>
      <c r="O296" s="18"/>
    </row>
    <row r="297" spans="1:23" ht="5.0999999999999996" customHeight="1" x14ac:dyDescent="0.2">
      <c r="C297" s="317"/>
      <c r="D297" s="318"/>
      <c r="E297" s="322"/>
      <c r="F297" s="212"/>
      <c r="G297" s="470"/>
      <c r="H297" s="470"/>
      <c r="I297" s="470"/>
      <c r="J297" s="470"/>
      <c r="K297" s="470"/>
      <c r="L297" s="470"/>
      <c r="M297" s="470"/>
      <c r="N297" s="471"/>
      <c r="O297" s="18"/>
    </row>
    <row r="298" spans="1:23" ht="12.75" customHeight="1" x14ac:dyDescent="0.2">
      <c r="C298" s="317"/>
      <c r="D298" s="321"/>
      <c r="E298" s="323"/>
      <c r="F298" s="913" t="str">
        <f>IF(M211=EUConst_Relevant,HYPERLINK("#" &amp; Q298,EUConst_MsgDescription),"")</f>
        <v/>
      </c>
      <c r="G298" s="887"/>
      <c r="H298" s="887"/>
      <c r="I298" s="887"/>
      <c r="J298" s="887"/>
      <c r="K298" s="887"/>
      <c r="L298" s="887"/>
      <c r="M298" s="887"/>
      <c r="N298" s="888"/>
      <c r="O298" s="18"/>
      <c r="P298" s="21" t="s">
        <v>170</v>
      </c>
      <c r="Q298" s="370" t="str">
        <f>"#"&amp;ADDRESS(ROW($C$11),COLUMN($C$11))</f>
        <v>#$C$11</v>
      </c>
    </row>
    <row r="299" spans="1:23" ht="5.0999999999999996" customHeight="1" x14ac:dyDescent="0.2">
      <c r="C299" s="317"/>
      <c r="D299" s="321"/>
      <c r="E299" s="324"/>
      <c r="F299" s="914"/>
      <c r="G299" s="914"/>
      <c r="H299" s="914"/>
      <c r="I299" s="914"/>
      <c r="J299" s="914"/>
      <c r="K299" s="914"/>
      <c r="L299" s="914"/>
      <c r="M299" s="914"/>
      <c r="N299" s="915"/>
      <c r="O299" s="18"/>
    </row>
    <row r="300" spans="1:23" s="248" customFormat="1" ht="50.1" customHeight="1" x14ac:dyDescent="0.2">
      <c r="A300" s="244"/>
      <c r="B300" s="11"/>
      <c r="C300" s="317"/>
      <c r="D300" s="324"/>
      <c r="E300" s="324"/>
      <c r="F300" s="872"/>
      <c r="G300" s="873"/>
      <c r="H300" s="873"/>
      <c r="I300" s="873"/>
      <c r="J300" s="873"/>
      <c r="K300" s="873"/>
      <c r="L300" s="873"/>
      <c r="M300" s="873"/>
      <c r="N300" s="874"/>
      <c r="O300" s="18"/>
      <c r="P300" s="253"/>
      <c r="Q300" s="253"/>
      <c r="R300" s="253"/>
      <c r="S300" s="244"/>
      <c r="T300" s="244"/>
      <c r="U300" s="253"/>
      <c r="V300" s="244"/>
      <c r="W300" s="261"/>
    </row>
    <row r="301" spans="1:23" ht="5.0999999999999996" customHeight="1" x14ac:dyDescent="0.2">
      <c r="C301" s="317"/>
      <c r="D301" s="321"/>
      <c r="E301" s="318"/>
      <c r="F301" s="318"/>
      <c r="G301" s="318"/>
      <c r="H301" s="318"/>
      <c r="I301" s="318"/>
      <c r="J301" s="318"/>
      <c r="K301" s="318"/>
      <c r="L301" s="318"/>
      <c r="M301" s="318"/>
      <c r="N301" s="319"/>
      <c r="O301" s="18"/>
    </row>
    <row r="302" spans="1:23" ht="12.75" customHeight="1" x14ac:dyDescent="0.2">
      <c r="C302" s="317"/>
      <c r="D302" s="321"/>
      <c r="E302" s="323"/>
      <c r="F302" s="916" t="str">
        <f>Translations!$C$210</f>
        <v>Referencia a archivos externos (si procede)</v>
      </c>
      <c r="G302" s="916"/>
      <c r="H302" s="916"/>
      <c r="I302" s="916"/>
      <c r="J302" s="916"/>
      <c r="K302" s="826"/>
      <c r="L302" s="826"/>
      <c r="M302" s="826"/>
      <c r="N302" s="826"/>
      <c r="O302" s="18"/>
      <c r="W302" s="261" t="s">
        <v>163</v>
      </c>
    </row>
    <row r="303" spans="1:23" ht="5.0999999999999996" customHeight="1" thickBot="1" x14ac:dyDescent="0.25">
      <c r="C303" s="317"/>
      <c r="D303" s="321"/>
      <c r="E303" s="318"/>
      <c r="F303" s="318"/>
      <c r="G303" s="318"/>
      <c r="H303" s="318"/>
      <c r="I303" s="318"/>
      <c r="J303" s="318"/>
      <c r="K303" s="318"/>
      <c r="L303" s="318"/>
      <c r="M303" s="318"/>
      <c r="N303" s="319"/>
      <c r="O303" s="18"/>
    </row>
    <row r="304" spans="1:23" ht="12.75" customHeight="1" x14ac:dyDescent="0.2">
      <c r="C304" s="317"/>
      <c r="D304" s="321" t="s">
        <v>33</v>
      </c>
      <c r="E304" s="932" t="str">
        <f>Translations!$C$258</f>
        <v>¿Se ha seguido el orden jerárquico?</v>
      </c>
      <c r="F304" s="932"/>
      <c r="G304" s="932"/>
      <c r="H304" s="933"/>
      <c r="I304" s="259"/>
      <c r="J304" s="329" t="str">
        <f>Translations!$C$259</f>
        <v xml:space="preserve"> De no ser así, ¿cuál ha sido el motivo?</v>
      </c>
      <c r="K304" s="852"/>
      <c r="L304" s="853"/>
      <c r="M304" s="853"/>
      <c r="N304" s="867"/>
      <c r="O304" s="18"/>
      <c r="W304" s="363" t="b">
        <f>AND(I304&lt;&gt;"",I304=TRUE)</f>
        <v>0</v>
      </c>
    </row>
    <row r="305" spans="3:23" ht="5.0999999999999996" customHeight="1" x14ac:dyDescent="0.2">
      <c r="C305" s="317"/>
      <c r="D305" s="318"/>
      <c r="E305" s="467"/>
      <c r="F305" s="467"/>
      <c r="G305" s="467"/>
      <c r="H305" s="467"/>
      <c r="I305" s="467"/>
      <c r="J305" s="467"/>
      <c r="K305" s="467"/>
      <c r="L305" s="467"/>
      <c r="M305" s="467"/>
      <c r="N305" s="468"/>
      <c r="O305" s="18"/>
      <c r="W305" s="359"/>
    </row>
    <row r="306" spans="3:23" ht="12.75" customHeight="1" x14ac:dyDescent="0.2">
      <c r="C306" s="317"/>
      <c r="D306" s="330"/>
      <c r="E306" s="330"/>
      <c r="F306" s="904" t="str">
        <f>Translations!$C$264</f>
        <v>Más detalles sobre cualquier posible divergencia con respecto a la jerarquía establecida</v>
      </c>
      <c r="G306" s="904"/>
      <c r="H306" s="904"/>
      <c r="I306" s="904"/>
      <c r="J306" s="904"/>
      <c r="K306" s="904"/>
      <c r="L306" s="904"/>
      <c r="M306" s="904"/>
      <c r="N306" s="905"/>
      <c r="O306" s="18"/>
      <c r="W306" s="359"/>
    </row>
    <row r="307" spans="3:23" ht="25.5" customHeight="1" thickBot="1" x14ac:dyDescent="0.25">
      <c r="C307" s="317"/>
      <c r="D307" s="330"/>
      <c r="E307" s="330"/>
      <c r="F307" s="872"/>
      <c r="G307" s="873"/>
      <c r="H307" s="873"/>
      <c r="I307" s="873"/>
      <c r="J307" s="873"/>
      <c r="K307" s="873"/>
      <c r="L307" s="873"/>
      <c r="M307" s="873"/>
      <c r="N307" s="874"/>
      <c r="O307" s="18"/>
      <c r="W307" s="368" t="b">
        <f>W304</f>
        <v>0</v>
      </c>
    </row>
    <row r="308" spans="3:23" ht="5.0999999999999996" customHeight="1" x14ac:dyDescent="0.2">
      <c r="C308" s="317"/>
      <c r="D308" s="321"/>
      <c r="E308" s="318"/>
      <c r="F308" s="318"/>
      <c r="G308" s="318"/>
      <c r="H308" s="318"/>
      <c r="I308" s="318"/>
      <c r="J308" s="318"/>
      <c r="K308" s="318"/>
      <c r="L308" s="318"/>
      <c r="M308" s="318"/>
      <c r="N308" s="319"/>
      <c r="O308" s="18"/>
    </row>
    <row r="309" spans="3:23" ht="5.0999999999999996" customHeight="1" x14ac:dyDescent="0.2">
      <c r="C309" s="314"/>
      <c r="D309" s="327"/>
      <c r="E309" s="315"/>
      <c r="F309" s="315"/>
      <c r="G309" s="315"/>
      <c r="H309" s="315"/>
      <c r="I309" s="315"/>
      <c r="J309" s="315"/>
      <c r="K309" s="315"/>
      <c r="L309" s="315"/>
      <c r="M309" s="315"/>
      <c r="N309" s="316"/>
      <c r="O309" s="18"/>
    </row>
    <row r="310" spans="3:23" ht="12.75" customHeight="1" x14ac:dyDescent="0.2">
      <c r="C310" s="317"/>
      <c r="D310" s="320" t="s">
        <v>31</v>
      </c>
      <c r="E310" s="943" t="str">
        <f>Translations!$C$359</f>
        <v>Calor medible importado</v>
      </c>
      <c r="F310" s="943"/>
      <c r="G310" s="943"/>
      <c r="H310" s="943"/>
      <c r="I310" s="943"/>
      <c r="J310" s="943"/>
      <c r="K310" s="943"/>
      <c r="L310" s="943"/>
      <c r="M310" s="943"/>
      <c r="N310" s="944"/>
      <c r="O310" s="18"/>
      <c r="S310" s="253"/>
      <c r="T310" s="253"/>
    </row>
    <row r="311" spans="3:23" ht="5.0999999999999996" customHeight="1" x14ac:dyDescent="0.2">
      <c r="C311" s="317"/>
      <c r="D311" s="318"/>
      <c r="E311" s="945"/>
      <c r="F311" s="946"/>
      <c r="G311" s="946"/>
      <c r="H311" s="946"/>
      <c r="I311" s="946"/>
      <c r="J311" s="946"/>
      <c r="K311" s="946"/>
      <c r="L311" s="946"/>
      <c r="M311" s="946"/>
      <c r="N311" s="947"/>
      <c r="O311" s="18"/>
    </row>
    <row r="312" spans="3:23" ht="12.75" customHeight="1" x14ac:dyDescent="0.2">
      <c r="C312" s="317"/>
      <c r="D312" s="321" t="s">
        <v>32</v>
      </c>
      <c r="E312" s="906" t="str">
        <f>Translations!$C$409</f>
        <v>¿Hay otros flujos de calor medible pertinentes para esta subinstalación?</v>
      </c>
      <c r="F312" s="906"/>
      <c r="G312" s="906"/>
      <c r="H312" s="906"/>
      <c r="I312" s="906"/>
      <c r="J312" s="906"/>
      <c r="K312" s="906"/>
      <c r="L312" s="906"/>
      <c r="M312" s="912"/>
      <c r="N312" s="912"/>
      <c r="O312" s="18"/>
    </row>
    <row r="313" spans="3:23" ht="12.75" customHeight="1" x14ac:dyDescent="0.2">
      <c r="C313" s="317"/>
      <c r="D313" s="321"/>
      <c r="E313" s="318"/>
      <c r="F313" s="318"/>
      <c r="G313" s="318"/>
      <c r="H313" s="318"/>
      <c r="I313" s="318"/>
      <c r="J313" s="847" t="str">
        <f>IF(M211=EUConst_NotRelevant,"",IF(AND(M312&lt;&gt;"",M312=FALSE),HYPERLINK("#" &amp; Q313,EUconst_MsgGoOn),""))</f>
        <v/>
      </c>
      <c r="K313" s="848"/>
      <c r="L313" s="848"/>
      <c r="M313" s="848"/>
      <c r="N313" s="849"/>
      <c r="O313" s="18"/>
      <c r="P313" s="21" t="s">
        <v>170</v>
      </c>
      <c r="Q313" s="370" t="str">
        <f>Q212</f>
        <v>#JUMP_G3</v>
      </c>
    </row>
    <row r="314" spans="3:23" ht="5.0999999999999996" customHeight="1" x14ac:dyDescent="0.2">
      <c r="C314" s="317"/>
      <c r="D314" s="321"/>
      <c r="E314" s="321"/>
      <c r="F314" s="321"/>
      <c r="G314" s="321"/>
      <c r="H314" s="321"/>
      <c r="I314" s="321"/>
      <c r="J314" s="321"/>
      <c r="K314" s="321"/>
      <c r="L314" s="321"/>
      <c r="M314" s="321"/>
      <c r="N314" s="328"/>
      <c r="O314" s="18"/>
      <c r="P314" s="21"/>
    </row>
    <row r="315" spans="3:23" ht="12.75" customHeight="1" x14ac:dyDescent="0.2">
      <c r="C315" s="317"/>
      <c r="D315" s="321" t="s">
        <v>33</v>
      </c>
      <c r="E315" s="906" t="str">
        <f>Translations!$C$249</f>
        <v>Información sobre la metodología empleada</v>
      </c>
      <c r="F315" s="906"/>
      <c r="G315" s="906"/>
      <c r="H315" s="906"/>
      <c r="I315" s="906"/>
      <c r="J315" s="906"/>
      <c r="K315" s="906"/>
      <c r="L315" s="906"/>
      <c r="M315" s="906"/>
      <c r="N315" s="907"/>
      <c r="O315" s="18"/>
    </row>
    <row r="316" spans="3:23" ht="25.5" customHeight="1" thickBot="1" x14ac:dyDescent="0.25">
      <c r="C316" s="317"/>
      <c r="D316" s="318"/>
      <c r="E316" s="318"/>
      <c r="F316" s="318"/>
      <c r="G316" s="318"/>
      <c r="H316" s="356" t="str">
        <f>Translations!$C$401</f>
        <v>¿Es pertinente?</v>
      </c>
      <c r="I316" s="908" t="str">
        <f>Translations!$C$254</f>
        <v>Fuente de datos</v>
      </c>
      <c r="J316" s="908"/>
      <c r="K316" s="908" t="str">
        <f>Translations!$C$255</f>
        <v>Otra fuente de datos (si procede)</v>
      </c>
      <c r="L316" s="908"/>
      <c r="M316" s="908" t="str">
        <f>Translations!$C$255</f>
        <v>Otra fuente de datos (si procede)</v>
      </c>
      <c r="N316" s="908"/>
      <c r="O316" s="18"/>
      <c r="W316" s="261" t="s">
        <v>163</v>
      </c>
    </row>
    <row r="317" spans="3:23" ht="12.75" customHeight="1" thickBot="1" x14ac:dyDescent="0.25">
      <c r="C317" s="317"/>
      <c r="D317" s="321"/>
      <c r="E317" s="323" t="s">
        <v>302</v>
      </c>
      <c r="F317" s="893" t="str">
        <f>Translations!$C$416</f>
        <v>Importación (otras fuentes)</v>
      </c>
      <c r="G317" s="894"/>
      <c r="H317" s="912"/>
      <c r="I317" s="884"/>
      <c r="J317" s="885"/>
      <c r="K317" s="879"/>
      <c r="L317" s="883"/>
      <c r="M317" s="879"/>
      <c r="N317" s="880"/>
      <c r="O317" s="18"/>
      <c r="V317" s="369" t="b">
        <f>OR(AND(M312&lt;&gt;"",M312=FALSE))</f>
        <v>0</v>
      </c>
      <c r="W317" s="363" t="b">
        <f>OR(AND(M312&lt;&gt;"",M312=FALSE),AND(H317&lt;&gt;"",H317=FALSE))</f>
        <v>0</v>
      </c>
    </row>
    <row r="318" spans="3:23" ht="12.75" customHeight="1" thickBot="1" x14ac:dyDescent="0.25">
      <c r="C318" s="317"/>
      <c r="D318" s="321"/>
      <c r="E318" s="323" t="s">
        <v>303</v>
      </c>
      <c r="F318" s="902" t="str">
        <f>Translations!$C$417</f>
        <v>Flujos medibles netos</v>
      </c>
      <c r="G318" s="903"/>
      <c r="H318" s="912"/>
      <c r="I318" s="860"/>
      <c r="J318" s="861"/>
      <c r="K318" s="862"/>
      <c r="L318" s="863"/>
      <c r="M318" s="862"/>
      <c r="N318" s="864"/>
      <c r="O318" s="18"/>
      <c r="W318" s="364" t="b">
        <f>W317</f>
        <v>0</v>
      </c>
    </row>
    <row r="319" spans="3:23" ht="26.25" customHeight="1" thickBot="1" x14ac:dyDescent="0.25">
      <c r="C319" s="317"/>
      <c r="D319" s="321"/>
      <c r="E319" s="323" t="s">
        <v>304</v>
      </c>
      <c r="F319" s="893" t="str">
        <f>Translations!$C$418</f>
        <v>Importación (procedente de una referencia de producto)</v>
      </c>
      <c r="G319" s="894"/>
      <c r="H319" s="912"/>
      <c r="I319" s="884"/>
      <c r="J319" s="885"/>
      <c r="K319" s="879"/>
      <c r="L319" s="883"/>
      <c r="M319" s="879"/>
      <c r="N319" s="880"/>
      <c r="O319" s="18"/>
      <c r="V319" s="357" t="b">
        <f>V317</f>
        <v>0</v>
      </c>
      <c r="W319" s="363" t="b">
        <f>OR(AND(M312&lt;&gt;"",M312=FALSE),AND(H319&lt;&gt;"",H319=FALSE))</f>
        <v>0</v>
      </c>
    </row>
    <row r="320" spans="3:23" ht="12.75" customHeight="1" thickBot="1" x14ac:dyDescent="0.25">
      <c r="C320" s="317"/>
      <c r="D320" s="321"/>
      <c r="E320" s="323" t="s">
        <v>305</v>
      </c>
      <c r="F320" s="902" t="str">
        <f>Translations!$C$417</f>
        <v>Flujos medibles netos</v>
      </c>
      <c r="G320" s="903"/>
      <c r="H320" s="912"/>
      <c r="I320" s="860"/>
      <c r="J320" s="861"/>
      <c r="K320" s="862"/>
      <c r="L320" s="863"/>
      <c r="M320" s="862"/>
      <c r="N320" s="864"/>
      <c r="O320" s="18"/>
      <c r="W320" s="364" t="b">
        <f>W319</f>
        <v>0</v>
      </c>
    </row>
    <row r="321" spans="1:23" ht="26.25" customHeight="1" thickBot="1" x14ac:dyDescent="0.25">
      <c r="C321" s="317"/>
      <c r="D321" s="321"/>
      <c r="E321" s="323" t="s">
        <v>306</v>
      </c>
      <c r="F321" s="893" t="str">
        <f>Translations!$C$419</f>
        <v>Importación (procedente de pasta de papel)</v>
      </c>
      <c r="G321" s="894"/>
      <c r="H321" s="912"/>
      <c r="I321" s="884"/>
      <c r="J321" s="885"/>
      <c r="K321" s="879"/>
      <c r="L321" s="883"/>
      <c r="M321" s="879"/>
      <c r="N321" s="880"/>
      <c r="O321" s="18"/>
      <c r="V321" s="357" t="b">
        <f>V319</f>
        <v>0</v>
      </c>
      <c r="W321" s="363" t="b">
        <f>OR(AND(M312&lt;&gt;"",M312=FALSE),AND(H321&lt;&gt;"",H321=FALSE))</f>
        <v>0</v>
      </c>
    </row>
    <row r="322" spans="1:23" ht="12.75" customHeight="1" thickBot="1" x14ac:dyDescent="0.25">
      <c r="C322" s="317"/>
      <c r="D322" s="321"/>
      <c r="E322" s="323" t="s">
        <v>307</v>
      </c>
      <c r="F322" s="902" t="str">
        <f>Translations!$C$417</f>
        <v>Flujos medibles netos</v>
      </c>
      <c r="G322" s="903"/>
      <c r="H322" s="912"/>
      <c r="I322" s="860"/>
      <c r="J322" s="861"/>
      <c r="K322" s="862"/>
      <c r="L322" s="863"/>
      <c r="M322" s="862"/>
      <c r="N322" s="864"/>
      <c r="O322" s="18"/>
      <c r="W322" s="364" t="b">
        <f>W321</f>
        <v>0</v>
      </c>
    </row>
    <row r="323" spans="1:23" ht="26.25" customHeight="1" thickBot="1" x14ac:dyDescent="0.25">
      <c r="C323" s="317"/>
      <c r="D323" s="321"/>
      <c r="E323" s="323" t="s">
        <v>308</v>
      </c>
      <c r="F323" s="893" t="str">
        <f>Translations!$C$420</f>
        <v>Importación (procedente de una referencia de combustible)</v>
      </c>
      <c r="G323" s="894"/>
      <c r="H323" s="912"/>
      <c r="I323" s="884"/>
      <c r="J323" s="885"/>
      <c r="K323" s="879"/>
      <c r="L323" s="883"/>
      <c r="M323" s="879"/>
      <c r="N323" s="880"/>
      <c r="O323" s="18"/>
      <c r="V323" s="357" t="b">
        <f>V321</f>
        <v>0</v>
      </c>
      <c r="W323" s="363" t="b">
        <f>OR(AND(M312&lt;&gt;"",M312=FALSE),AND(H323&lt;&gt;"",H323=FALSE))</f>
        <v>0</v>
      </c>
    </row>
    <row r="324" spans="1:23" ht="12.75" customHeight="1" thickBot="1" x14ac:dyDescent="0.25">
      <c r="C324" s="317"/>
      <c r="D324" s="321"/>
      <c r="E324" s="323" t="s">
        <v>309</v>
      </c>
      <c r="F324" s="902" t="str">
        <f>Translations!$C$417</f>
        <v>Flujos medibles netos</v>
      </c>
      <c r="G324" s="903"/>
      <c r="H324" s="912"/>
      <c r="I324" s="860"/>
      <c r="J324" s="861"/>
      <c r="K324" s="862"/>
      <c r="L324" s="863"/>
      <c r="M324" s="862"/>
      <c r="N324" s="864"/>
      <c r="O324" s="18"/>
      <c r="W324" s="364" t="b">
        <f>W323</f>
        <v>0</v>
      </c>
    </row>
    <row r="325" spans="1:23" ht="26.25" customHeight="1" thickBot="1" x14ac:dyDescent="0.25">
      <c r="C325" s="317"/>
      <c r="D325" s="321"/>
      <c r="E325" s="323" t="s">
        <v>310</v>
      </c>
      <c r="F325" s="893" t="str">
        <f>Translations!$C$421</f>
        <v>Importación (procedente de gases residuales)</v>
      </c>
      <c r="G325" s="894"/>
      <c r="H325" s="912"/>
      <c r="I325" s="884"/>
      <c r="J325" s="885"/>
      <c r="K325" s="879"/>
      <c r="L325" s="883"/>
      <c r="M325" s="879"/>
      <c r="N325" s="880"/>
      <c r="O325" s="18"/>
      <c r="V325" s="357" t="b">
        <f>V323</f>
        <v>0</v>
      </c>
      <c r="W325" s="363" t="b">
        <f>OR(AND(M312&lt;&gt;"",M312=FALSE),AND(H325&lt;&gt;"",H325=FALSE))</f>
        <v>0</v>
      </c>
    </row>
    <row r="326" spans="1:23" ht="12.75" customHeight="1" thickBot="1" x14ac:dyDescent="0.25">
      <c r="C326" s="317"/>
      <c r="D326" s="321"/>
      <c r="E326" s="323" t="s">
        <v>311</v>
      </c>
      <c r="F326" s="902" t="str">
        <f>Translations!$C$417</f>
        <v>Flujos medibles netos</v>
      </c>
      <c r="G326" s="903"/>
      <c r="H326" s="912"/>
      <c r="I326" s="860"/>
      <c r="J326" s="861"/>
      <c r="K326" s="862"/>
      <c r="L326" s="863"/>
      <c r="M326" s="862"/>
      <c r="N326" s="864"/>
      <c r="O326" s="18"/>
      <c r="W326" s="267" t="b">
        <f>W325</f>
        <v>0</v>
      </c>
    </row>
    <row r="327" spans="1:23" ht="5.0999999999999996" customHeight="1" x14ac:dyDescent="0.2">
      <c r="C327" s="317"/>
      <c r="D327" s="321"/>
      <c r="E327" s="318"/>
      <c r="F327" s="318"/>
      <c r="G327" s="318"/>
      <c r="H327" s="318"/>
      <c r="I327" s="318"/>
      <c r="J327" s="318"/>
      <c r="K327" s="318"/>
      <c r="L327" s="318"/>
      <c r="M327" s="318"/>
      <c r="N327" s="319"/>
      <c r="O327" s="18"/>
      <c r="W327" s="359"/>
    </row>
    <row r="328" spans="1:23" ht="12.75" customHeight="1" x14ac:dyDescent="0.2">
      <c r="C328" s="317"/>
      <c r="D328" s="321"/>
      <c r="E328" s="323" t="s">
        <v>312</v>
      </c>
      <c r="F328" s="904" t="str">
        <f>Translations!$C$257</f>
        <v>Descripción de la metodología aplicada</v>
      </c>
      <c r="G328" s="904"/>
      <c r="H328" s="904"/>
      <c r="I328" s="904"/>
      <c r="J328" s="904"/>
      <c r="K328" s="904"/>
      <c r="L328" s="904"/>
      <c r="M328" s="904"/>
      <c r="N328" s="905"/>
      <c r="O328" s="18"/>
      <c r="W328" s="359"/>
    </row>
    <row r="329" spans="1:23" ht="5.0999999999999996" customHeight="1" x14ac:dyDescent="0.2">
      <c r="C329" s="317"/>
      <c r="D329" s="318"/>
      <c r="E329" s="322"/>
      <c r="F329" s="212"/>
      <c r="G329" s="470"/>
      <c r="H329" s="470"/>
      <c r="I329" s="470"/>
      <c r="J329" s="470"/>
      <c r="K329" s="470"/>
      <c r="L329" s="470"/>
      <c r="M329" s="470"/>
      <c r="N329" s="471"/>
      <c r="O329" s="18"/>
      <c r="W329" s="359"/>
    </row>
    <row r="330" spans="1:23" ht="12.75" customHeight="1" x14ac:dyDescent="0.2">
      <c r="C330" s="317"/>
      <c r="D330" s="321"/>
      <c r="E330" s="323"/>
      <c r="F330" s="913" t="str">
        <f>IF(M211=EUConst_Relevant,HYPERLINK("#" &amp; Q330,EUConst_MsgDescription),"")</f>
        <v/>
      </c>
      <c r="G330" s="887"/>
      <c r="H330" s="887"/>
      <c r="I330" s="887"/>
      <c r="J330" s="887"/>
      <c r="K330" s="887"/>
      <c r="L330" s="887"/>
      <c r="M330" s="887"/>
      <c r="N330" s="888"/>
      <c r="O330" s="18"/>
      <c r="P330" s="21" t="s">
        <v>170</v>
      </c>
      <c r="Q330" s="370" t="str">
        <f>"#"&amp;ADDRESS(ROW($C$11),COLUMN($C$11))</f>
        <v>#$C$11</v>
      </c>
      <c r="W330" s="359"/>
    </row>
    <row r="331" spans="1:23" ht="5.0999999999999996" customHeight="1" x14ac:dyDescent="0.2">
      <c r="C331" s="317"/>
      <c r="D331" s="321"/>
      <c r="E331" s="324"/>
      <c r="F331" s="914"/>
      <c r="G331" s="914"/>
      <c r="H331" s="914"/>
      <c r="I331" s="914"/>
      <c r="J331" s="914"/>
      <c r="K331" s="914"/>
      <c r="L331" s="914"/>
      <c r="M331" s="914"/>
      <c r="N331" s="915"/>
      <c r="O331" s="18"/>
      <c r="W331" s="359"/>
    </row>
    <row r="332" spans="1:23" s="248" customFormat="1" ht="50.1" customHeight="1" x14ac:dyDescent="0.2">
      <c r="A332" s="253"/>
      <c r="B332" s="11"/>
      <c r="C332" s="317"/>
      <c r="D332" s="324"/>
      <c r="E332" s="324"/>
      <c r="F332" s="872"/>
      <c r="G332" s="873"/>
      <c r="H332" s="873"/>
      <c r="I332" s="873"/>
      <c r="J332" s="873"/>
      <c r="K332" s="873"/>
      <c r="L332" s="873"/>
      <c r="M332" s="873"/>
      <c r="N332" s="874"/>
      <c r="O332" s="18"/>
      <c r="P332" s="253"/>
      <c r="Q332" s="253"/>
      <c r="R332" s="253"/>
      <c r="S332" s="244"/>
      <c r="T332" s="244"/>
      <c r="U332" s="253"/>
      <c r="V332" s="253"/>
      <c r="W332" s="365" t="b">
        <f>V317</f>
        <v>0</v>
      </c>
    </row>
    <row r="333" spans="1:23" ht="5.0999999999999996" customHeight="1" x14ac:dyDescent="0.2">
      <c r="C333" s="317"/>
      <c r="D333" s="321"/>
      <c r="E333" s="318"/>
      <c r="F333" s="318"/>
      <c r="G333" s="318"/>
      <c r="H333" s="318"/>
      <c r="I333" s="318"/>
      <c r="J333" s="318"/>
      <c r="K333" s="318"/>
      <c r="L333" s="318"/>
      <c r="M333" s="318"/>
      <c r="N333" s="319"/>
      <c r="O333" s="18"/>
      <c r="W333" s="359"/>
    </row>
    <row r="334" spans="1:23" ht="12.75" customHeight="1" x14ac:dyDescent="0.2">
      <c r="C334" s="317"/>
      <c r="D334" s="321"/>
      <c r="E334" s="323"/>
      <c r="F334" s="916" t="str">
        <f>Translations!$C$210</f>
        <v>Referencia a archivos externos (si procede)</v>
      </c>
      <c r="G334" s="916"/>
      <c r="H334" s="916"/>
      <c r="I334" s="916"/>
      <c r="J334" s="916"/>
      <c r="K334" s="826"/>
      <c r="L334" s="826"/>
      <c r="M334" s="826"/>
      <c r="N334" s="826"/>
      <c r="O334" s="18"/>
      <c r="W334" s="365" t="b">
        <f>W332</f>
        <v>0</v>
      </c>
    </row>
    <row r="335" spans="1:23" ht="5.0999999999999996" customHeight="1" thickBot="1" x14ac:dyDescent="0.25">
      <c r="C335" s="317"/>
      <c r="D335" s="321"/>
      <c r="E335" s="318"/>
      <c r="F335" s="318"/>
      <c r="G335" s="318"/>
      <c r="H335" s="318"/>
      <c r="I335" s="318"/>
      <c r="J335" s="318"/>
      <c r="K335" s="318"/>
      <c r="L335" s="318"/>
      <c r="M335" s="318"/>
      <c r="N335" s="319"/>
      <c r="O335" s="18"/>
      <c r="V335" s="253"/>
      <c r="W335" s="359"/>
    </row>
    <row r="336" spans="1:23" ht="51.75" customHeight="1" thickBot="1" x14ac:dyDescent="0.25">
      <c r="C336" s="317"/>
      <c r="D336" s="321" t="s">
        <v>33</v>
      </c>
      <c r="E336" s="932" t="str">
        <f>Translations!$C$258</f>
        <v>¿Se ha seguido el orden jerárquico?</v>
      </c>
      <c r="F336" s="932"/>
      <c r="G336" s="932"/>
      <c r="H336" s="933"/>
      <c r="I336" s="259"/>
      <c r="J336" s="559" t="str">
        <f>Translations!$C$259</f>
        <v xml:space="preserve"> De no ser así, ¿cuál ha sido el motivo?</v>
      </c>
      <c r="K336" s="852"/>
      <c r="L336" s="853"/>
      <c r="M336" s="853"/>
      <c r="N336" s="867"/>
      <c r="O336" s="18"/>
      <c r="V336" s="367" t="b">
        <f>W334</f>
        <v>0</v>
      </c>
      <c r="W336" s="360" t="b">
        <f>OR(W332,AND(I336&lt;&gt;"",I336=TRUE))</f>
        <v>0</v>
      </c>
    </row>
    <row r="337" spans="1:25" ht="5.0999999999999996" customHeight="1" x14ac:dyDescent="0.2">
      <c r="C337" s="317"/>
      <c r="D337" s="318"/>
      <c r="E337" s="467"/>
      <c r="F337" s="467"/>
      <c r="G337" s="467"/>
      <c r="H337" s="467"/>
      <c r="I337" s="467"/>
      <c r="J337" s="467"/>
      <c r="K337" s="467"/>
      <c r="L337" s="467"/>
      <c r="M337" s="467"/>
      <c r="N337" s="468"/>
      <c r="O337" s="18"/>
      <c r="V337" s="253"/>
      <c r="W337" s="359"/>
    </row>
    <row r="338" spans="1:25" ht="12.75" customHeight="1" x14ac:dyDescent="0.2">
      <c r="C338" s="317"/>
      <c r="D338" s="330"/>
      <c r="E338" s="330"/>
      <c r="F338" s="904" t="str">
        <f>Translations!$C$264</f>
        <v>Más detalles sobre cualquier posible divergencia con respecto a la jerarquía establecida</v>
      </c>
      <c r="G338" s="904"/>
      <c r="H338" s="904"/>
      <c r="I338" s="904"/>
      <c r="J338" s="904"/>
      <c r="K338" s="904"/>
      <c r="L338" s="904"/>
      <c r="M338" s="904"/>
      <c r="N338" s="905"/>
      <c r="O338" s="18"/>
      <c r="V338" s="253"/>
      <c r="W338" s="359"/>
    </row>
    <row r="339" spans="1:25" ht="25.5" customHeight="1" x14ac:dyDescent="0.2">
      <c r="C339" s="317"/>
      <c r="D339" s="330"/>
      <c r="E339" s="330"/>
      <c r="F339" s="872"/>
      <c r="G339" s="873"/>
      <c r="H339" s="873"/>
      <c r="I339" s="873"/>
      <c r="J339" s="873"/>
      <c r="K339" s="873"/>
      <c r="L339" s="873"/>
      <c r="M339" s="873"/>
      <c r="N339" s="874"/>
      <c r="O339" s="18"/>
      <c r="V339" s="253"/>
      <c r="W339" s="365" t="b">
        <f>W336</f>
        <v>0</v>
      </c>
    </row>
    <row r="340" spans="1:25" ht="5.0999999999999996" customHeight="1" x14ac:dyDescent="0.2">
      <c r="C340" s="317"/>
      <c r="D340" s="318"/>
      <c r="E340" s="467"/>
      <c r="F340" s="467"/>
      <c r="G340" s="467"/>
      <c r="H340" s="467"/>
      <c r="I340" s="467"/>
      <c r="J340" s="467"/>
      <c r="K340" s="467"/>
      <c r="L340" s="467"/>
      <c r="M340" s="467"/>
      <c r="N340" s="468"/>
      <c r="O340" s="18"/>
      <c r="V340" s="253"/>
      <c r="W340" s="359"/>
    </row>
    <row r="341" spans="1:25" ht="12.75" customHeight="1" x14ac:dyDescent="0.2">
      <c r="C341" s="317"/>
      <c r="D341" s="321" t="s">
        <v>34</v>
      </c>
      <c r="E341" s="906" t="str">
        <f>Translations!$C$363</f>
        <v>Descripción de la metodología empleada para determinar los factores de emisiones atribuibles pertinentes de conformidad con el anexo VII, secciones 10.1.2 y 10.1.3, de las FAR.</v>
      </c>
      <c r="F341" s="906"/>
      <c r="G341" s="906"/>
      <c r="H341" s="906"/>
      <c r="I341" s="906"/>
      <c r="J341" s="906"/>
      <c r="K341" s="906"/>
      <c r="L341" s="906"/>
      <c r="M341" s="906"/>
      <c r="N341" s="907"/>
      <c r="O341" s="18"/>
      <c r="V341" s="253"/>
      <c r="W341" s="359"/>
    </row>
    <row r="342" spans="1:25" ht="5.0999999999999996" customHeight="1" x14ac:dyDescent="0.2">
      <c r="C342" s="317"/>
      <c r="D342" s="318"/>
      <c r="E342" s="322"/>
      <c r="F342" s="212"/>
      <c r="G342" s="470"/>
      <c r="H342" s="470"/>
      <c r="I342" s="470"/>
      <c r="J342" s="470"/>
      <c r="K342" s="470"/>
      <c r="L342" s="470"/>
      <c r="M342" s="470"/>
      <c r="N342" s="471"/>
      <c r="O342" s="18"/>
      <c r="W342" s="359"/>
    </row>
    <row r="343" spans="1:25" ht="12.75" customHeight="1" x14ac:dyDescent="0.2">
      <c r="C343" s="317"/>
      <c r="D343" s="321"/>
      <c r="E343" s="323"/>
      <c r="F343" s="913" t="str">
        <f>IF(M211=EUConst_Relevant,HYPERLINK("#" &amp; Q343,EUConst_MsgDescription),"")</f>
        <v/>
      </c>
      <c r="G343" s="887"/>
      <c r="H343" s="887"/>
      <c r="I343" s="887"/>
      <c r="J343" s="887"/>
      <c r="K343" s="887"/>
      <c r="L343" s="887"/>
      <c r="M343" s="887"/>
      <c r="N343" s="888"/>
      <c r="O343" s="18"/>
      <c r="P343" s="21" t="s">
        <v>170</v>
      </c>
      <c r="Q343" s="370" t="str">
        <f>"#"&amp;ADDRESS(ROW($C$11),COLUMN($C$11))</f>
        <v>#$C$11</v>
      </c>
      <c r="W343" s="359"/>
    </row>
    <row r="344" spans="1:25" ht="5.0999999999999996" customHeight="1" x14ac:dyDescent="0.2">
      <c r="C344" s="317"/>
      <c r="D344" s="321"/>
      <c r="E344" s="324"/>
      <c r="F344" s="914"/>
      <c r="G344" s="914"/>
      <c r="H344" s="914"/>
      <c r="I344" s="914"/>
      <c r="J344" s="914"/>
      <c r="K344" s="914"/>
      <c r="L344" s="914"/>
      <c r="M344" s="914"/>
      <c r="N344" s="915"/>
      <c r="O344" s="18"/>
      <c r="W344" s="359"/>
    </row>
    <row r="345" spans="1:25" s="248" customFormat="1" ht="50.1" customHeight="1" x14ac:dyDescent="0.2">
      <c r="A345" s="253"/>
      <c r="B345" s="11"/>
      <c r="C345" s="317"/>
      <c r="D345" s="330"/>
      <c r="E345" s="331"/>
      <c r="F345" s="872"/>
      <c r="G345" s="873"/>
      <c r="H345" s="873"/>
      <c r="I345" s="873"/>
      <c r="J345" s="873"/>
      <c r="K345" s="873"/>
      <c r="L345" s="873"/>
      <c r="M345" s="873"/>
      <c r="N345" s="874"/>
      <c r="O345" s="18"/>
      <c r="P345" s="268"/>
      <c r="Q345" s="244"/>
      <c r="R345" s="253"/>
      <c r="S345" s="244"/>
      <c r="T345" s="244"/>
      <c r="U345" s="253"/>
      <c r="V345" s="253"/>
      <c r="W345" s="365" t="b">
        <f>W334</f>
        <v>0</v>
      </c>
    </row>
    <row r="346" spans="1:25" ht="5.0999999999999996" customHeight="1" x14ac:dyDescent="0.2">
      <c r="C346" s="317"/>
      <c r="D346" s="321"/>
      <c r="E346" s="318"/>
      <c r="F346" s="318"/>
      <c r="G346" s="318"/>
      <c r="H346" s="318"/>
      <c r="I346" s="318"/>
      <c r="J346" s="318"/>
      <c r="K346" s="318"/>
      <c r="L346" s="318"/>
      <c r="M346" s="318"/>
      <c r="N346" s="319"/>
      <c r="O346" s="18"/>
      <c r="W346" s="359"/>
    </row>
    <row r="347" spans="1:25" ht="12.75" customHeight="1" thickBot="1" x14ac:dyDescent="0.25">
      <c r="C347" s="317"/>
      <c r="D347" s="321"/>
      <c r="E347" s="323"/>
      <c r="F347" s="916" t="str">
        <f>Translations!$C$210</f>
        <v>Referencia a archivos externos (si procede)</v>
      </c>
      <c r="G347" s="916"/>
      <c r="H347" s="916"/>
      <c r="I347" s="916"/>
      <c r="J347" s="916"/>
      <c r="K347" s="826"/>
      <c r="L347" s="826"/>
      <c r="M347" s="826"/>
      <c r="N347" s="826"/>
      <c r="O347" s="18"/>
      <c r="W347" s="366" t="b">
        <f>W345</f>
        <v>0</v>
      </c>
    </row>
    <row r="348" spans="1:25" s="19" customFormat="1" ht="12.75" x14ac:dyDescent="0.2">
      <c r="A348" s="17"/>
      <c r="B348" s="35"/>
      <c r="C348" s="336"/>
      <c r="D348" s="337"/>
      <c r="E348" s="337"/>
      <c r="F348" s="337"/>
      <c r="G348" s="337"/>
      <c r="H348" s="337"/>
      <c r="I348" s="337"/>
      <c r="J348" s="337"/>
      <c r="K348" s="337"/>
      <c r="L348" s="337"/>
      <c r="M348" s="337"/>
      <c r="N348" s="338"/>
      <c r="O348" s="18"/>
      <c r="P348" s="244"/>
      <c r="Q348" s="244"/>
      <c r="R348" s="244"/>
      <c r="S348" s="22"/>
      <c r="T348" s="21"/>
      <c r="U348" s="21"/>
      <c r="V348" s="21"/>
      <c r="W348" s="237"/>
    </row>
    <row r="349" spans="1:25" s="19" customFormat="1" ht="15" thickBot="1" x14ac:dyDescent="0.25">
      <c r="A349" s="17"/>
      <c r="B349" s="35"/>
      <c r="C349" s="35"/>
      <c r="D349" s="35"/>
      <c r="E349" s="35"/>
      <c r="F349" s="35"/>
      <c r="G349" s="35"/>
      <c r="H349" s="35"/>
      <c r="I349" s="35"/>
      <c r="J349" s="35"/>
      <c r="K349" s="35"/>
      <c r="L349" s="35"/>
      <c r="M349" s="35"/>
      <c r="N349" s="35"/>
      <c r="O349" s="18"/>
      <c r="P349" s="244"/>
      <c r="Q349" s="244"/>
      <c r="R349" s="22"/>
      <c r="S349" s="22"/>
      <c r="T349" s="21"/>
      <c r="U349" s="21"/>
      <c r="V349" s="21"/>
      <c r="W349" s="237"/>
      <c r="X349" s="243"/>
      <c r="Y349" s="243"/>
    </row>
    <row r="350" spans="1:25" s="19" customFormat="1" ht="12.75" customHeight="1" thickBot="1" x14ac:dyDescent="0.3">
      <c r="A350" s="17"/>
      <c r="B350" s="35"/>
      <c r="C350" s="280"/>
      <c r="D350" s="280"/>
      <c r="E350" s="280"/>
      <c r="F350" s="280"/>
      <c r="G350" s="280"/>
      <c r="H350" s="280"/>
      <c r="I350" s="280"/>
      <c r="J350" s="280"/>
      <c r="K350" s="280"/>
      <c r="L350" s="280"/>
      <c r="M350" s="280"/>
      <c r="N350" s="280"/>
      <c r="O350" s="18"/>
      <c r="P350" s="21"/>
      <c r="Q350" s="21"/>
      <c r="R350" s="22"/>
      <c r="S350" s="22"/>
      <c r="T350" s="21"/>
      <c r="U350" s="21"/>
      <c r="V350" s="21"/>
      <c r="W350" s="237"/>
      <c r="X350" s="243"/>
      <c r="Y350" s="243"/>
    </row>
    <row r="351" spans="1:25" s="19" customFormat="1" ht="15" customHeight="1" thickBot="1" x14ac:dyDescent="0.3">
      <c r="A351" s="244"/>
      <c r="B351" s="162"/>
      <c r="C351" s="373">
        <f>C211+1</f>
        <v>3</v>
      </c>
      <c r="D351" s="1001" t="str">
        <f>Translations!$C$386</f>
        <v>Subinstalación con enfoque alternativo:</v>
      </c>
      <c r="E351" s="1002"/>
      <c r="F351" s="1002"/>
      <c r="G351" s="1002"/>
      <c r="H351" s="1003"/>
      <c r="I351" s="1004" t="str">
        <f>INDEX(EUconst_FallBackListNames,$C351)</f>
        <v>Subinstalación con referencia de calor, CBAM</v>
      </c>
      <c r="J351" s="1005"/>
      <c r="K351" s="1005"/>
      <c r="L351" s="1006"/>
      <c r="M351" s="1007" t="str">
        <f>IF(ISBLANK(INDEX(CNTR_FallBackSubInstRelevant,C351)),"",IF(INDEX(CNTR_FallBackSubInstRelevant,C351),EUConst_Relevant,EUConst_NotRelevant))</f>
        <v/>
      </c>
      <c r="N351" s="1008"/>
      <c r="O351" s="18"/>
      <c r="P351" s="372">
        <f>C351</f>
        <v>3</v>
      </c>
      <c r="Q351" s="244"/>
      <c r="R351" s="244"/>
      <c r="S351" s="244"/>
      <c r="T351" s="244"/>
      <c r="U351" s="22"/>
      <c r="V351" s="310" t="s">
        <v>318</v>
      </c>
      <c r="W351" s="355" t="b">
        <f>AND(CNTR_ExistSubInstEntries,M351=EUConst_NotRelevant)</f>
        <v>0</v>
      </c>
    </row>
    <row r="352" spans="1:25" s="19" customFormat="1" ht="12.75" customHeight="1" thickBot="1" x14ac:dyDescent="0.25">
      <c r="A352" s="244"/>
      <c r="B352" s="35"/>
      <c r="C352" s="277"/>
      <c r="D352" s="278"/>
      <c r="E352" s="278"/>
      <c r="F352" s="278"/>
      <c r="G352" s="278"/>
      <c r="H352" s="279"/>
      <c r="I352" s="1009" t="str">
        <f>IF(M351=EUConst_NotRelevant,HYPERLINK(Q352,EUconst_MsgGoToNextSubInst),IF(M351=EUConst_Relevant,HYPERLINK("",EUconst_MsgEnterThisSection),""))</f>
        <v/>
      </c>
      <c r="J352" s="1010"/>
      <c r="K352" s="1010"/>
      <c r="L352" s="1010"/>
      <c r="M352" s="1011"/>
      <c r="N352" s="1012"/>
      <c r="O352" s="18"/>
      <c r="P352" s="21" t="s">
        <v>170</v>
      </c>
      <c r="Q352" s="370" t="str">
        <f>"#JUMP_G"&amp;P351+1</f>
        <v>#JUMP_G4</v>
      </c>
      <c r="R352" s="21"/>
      <c r="S352" s="21"/>
      <c r="T352" s="21"/>
      <c r="U352" s="22"/>
      <c r="V352" s="22"/>
      <c r="W352" s="237"/>
      <c r="X352" s="243"/>
      <c r="Y352" s="243"/>
    </row>
    <row r="353" spans="2:23" ht="5.0999999999999996" customHeight="1" x14ac:dyDescent="0.2">
      <c r="C353" s="281"/>
      <c r="D353" s="282"/>
      <c r="E353" s="282"/>
      <c r="F353" s="282"/>
      <c r="G353" s="282"/>
      <c r="H353" s="282"/>
      <c r="I353" s="282"/>
      <c r="J353" s="282"/>
      <c r="K353" s="282"/>
      <c r="L353" s="282"/>
      <c r="M353" s="282"/>
      <c r="N353" s="283"/>
      <c r="O353" s="18"/>
      <c r="U353" s="22"/>
      <c r="V353" s="22"/>
      <c r="W353" s="237"/>
    </row>
    <row r="354" spans="2:23" ht="12.75" customHeight="1" x14ac:dyDescent="0.2">
      <c r="C354" s="223"/>
      <c r="D354" s="15" t="s">
        <v>26</v>
      </c>
      <c r="E354" s="727" t="str">
        <f>Translations!$C$297</f>
        <v>Límites del sistema de la subinstalación</v>
      </c>
      <c r="F354" s="727"/>
      <c r="G354" s="727"/>
      <c r="H354" s="727"/>
      <c r="I354" s="727"/>
      <c r="J354" s="727"/>
      <c r="K354" s="727"/>
      <c r="L354" s="727"/>
      <c r="M354" s="727"/>
      <c r="N354" s="942"/>
      <c r="O354" s="18"/>
      <c r="U354" s="22"/>
      <c r="V354" s="22"/>
      <c r="W354" s="237"/>
    </row>
    <row r="355" spans="2:23" ht="5.0999999999999996" customHeight="1" x14ac:dyDescent="0.2">
      <c r="B355" s="243"/>
      <c r="C355" s="223"/>
      <c r="N355" s="224"/>
      <c r="O355" s="18"/>
      <c r="U355" s="22"/>
      <c r="V355" s="22"/>
      <c r="W355" s="237"/>
    </row>
    <row r="356" spans="2:23" ht="12.75" customHeight="1" x14ac:dyDescent="0.2">
      <c r="B356" s="243"/>
      <c r="C356" s="223"/>
      <c r="D356" s="24" t="s">
        <v>32</v>
      </c>
      <c r="E356" s="843" t="str">
        <f>Translations!$C$249</f>
        <v>Información sobre la metodología empleada</v>
      </c>
      <c r="F356" s="843"/>
      <c r="G356" s="843"/>
      <c r="H356" s="843"/>
      <c r="I356" s="843"/>
      <c r="J356" s="843"/>
      <c r="K356" s="843"/>
      <c r="L356" s="843"/>
      <c r="M356" s="843"/>
      <c r="N356" s="949"/>
      <c r="O356" s="18"/>
      <c r="U356" s="22"/>
      <c r="V356" s="22"/>
      <c r="W356" s="237"/>
    </row>
    <row r="357" spans="2:23" ht="5.0999999999999996" customHeight="1" x14ac:dyDescent="0.2">
      <c r="B357" s="243"/>
      <c r="C357" s="223"/>
      <c r="D357" s="24"/>
      <c r="E357" s="766"/>
      <c r="F357" s="766"/>
      <c r="G357" s="766"/>
      <c r="H357" s="766"/>
      <c r="I357" s="766"/>
      <c r="J357" s="766"/>
      <c r="K357" s="766"/>
      <c r="L357" s="766"/>
      <c r="M357" s="766"/>
      <c r="N357" s="970"/>
      <c r="O357" s="18"/>
    </row>
    <row r="358" spans="2:23" ht="50.1" customHeight="1" x14ac:dyDescent="0.2">
      <c r="B358" s="243"/>
      <c r="C358" s="223"/>
      <c r="D358" s="24"/>
      <c r="E358" s="953"/>
      <c r="F358" s="954"/>
      <c r="G358" s="954"/>
      <c r="H358" s="954"/>
      <c r="I358" s="954"/>
      <c r="J358" s="954"/>
      <c r="K358" s="954"/>
      <c r="L358" s="954"/>
      <c r="M358" s="954"/>
      <c r="N358" s="955"/>
      <c r="O358" s="18"/>
    </row>
    <row r="359" spans="2:23" ht="5.0999999999999996" customHeight="1" x14ac:dyDescent="0.2">
      <c r="B359" s="243"/>
      <c r="C359" s="223"/>
      <c r="D359" s="24"/>
      <c r="N359" s="224"/>
      <c r="O359" s="18"/>
    </row>
    <row r="360" spans="2:23" ht="12.75" customHeight="1" x14ac:dyDescent="0.2">
      <c r="B360" s="243"/>
      <c r="C360" s="223"/>
      <c r="D360" s="24" t="s">
        <v>33</v>
      </c>
      <c r="E360" s="956" t="str">
        <f>Translations!$C$210</f>
        <v>Referencia a archivos externos (si procede)</v>
      </c>
      <c r="F360" s="956"/>
      <c r="G360" s="956"/>
      <c r="H360" s="956"/>
      <c r="I360" s="956"/>
      <c r="J360" s="957"/>
      <c r="K360" s="826"/>
      <c r="L360" s="826"/>
      <c r="M360" s="826"/>
      <c r="N360" s="826"/>
      <c r="O360" s="18"/>
    </row>
    <row r="361" spans="2:23" ht="5.0999999999999996" customHeight="1" x14ac:dyDescent="0.2">
      <c r="B361" s="243"/>
      <c r="C361" s="223"/>
      <c r="D361" s="24"/>
      <c r="N361" s="224"/>
      <c r="O361" s="18"/>
    </row>
    <row r="362" spans="2:23" ht="12.75" customHeight="1" x14ac:dyDescent="0.2">
      <c r="B362" s="243"/>
      <c r="C362" s="223"/>
      <c r="D362" s="24" t="s">
        <v>34</v>
      </c>
      <c r="E362" s="956" t="str">
        <f>Translations!$C$305</f>
        <v>Referencia a un diagrama de flujo detallado aparte (si procede)</v>
      </c>
      <c r="F362" s="956"/>
      <c r="G362" s="956"/>
      <c r="H362" s="956"/>
      <c r="I362" s="956"/>
      <c r="J362" s="957"/>
      <c r="K362" s="826"/>
      <c r="L362" s="826"/>
      <c r="M362" s="826"/>
      <c r="N362" s="826"/>
      <c r="O362" s="18"/>
    </row>
    <row r="363" spans="2:23" ht="5.0999999999999996" customHeight="1" x14ac:dyDescent="0.2">
      <c r="B363" s="243"/>
      <c r="C363" s="223"/>
      <c r="D363" s="24"/>
      <c r="N363" s="224"/>
      <c r="O363" s="18"/>
    </row>
    <row r="364" spans="2:23" ht="5.0999999999999996" customHeight="1" x14ac:dyDescent="0.2">
      <c r="B364" s="243"/>
      <c r="C364" s="231"/>
      <c r="D364" s="234"/>
      <c r="E364" s="232"/>
      <c r="F364" s="232"/>
      <c r="G364" s="232"/>
      <c r="H364" s="232"/>
      <c r="I364" s="232"/>
      <c r="J364" s="232"/>
      <c r="K364" s="232"/>
      <c r="L364" s="232"/>
      <c r="M364" s="232"/>
      <c r="N364" s="233"/>
      <c r="O364" s="18"/>
    </row>
    <row r="365" spans="2:23" ht="12.75" customHeight="1" x14ac:dyDescent="0.2">
      <c r="B365" s="243"/>
      <c r="C365" s="223"/>
      <c r="D365" s="15" t="s">
        <v>27</v>
      </c>
      <c r="E365" s="727" t="str">
        <f>Translations!$C$388</f>
        <v>Método para determinar los niveles anuales de actividad</v>
      </c>
      <c r="F365" s="727"/>
      <c r="G365" s="727"/>
      <c r="H365" s="727"/>
      <c r="I365" s="727"/>
      <c r="J365" s="727"/>
      <c r="K365" s="727"/>
      <c r="L365" s="727"/>
      <c r="M365" s="727"/>
      <c r="N365" s="942"/>
      <c r="O365" s="18"/>
      <c r="S365" s="253"/>
      <c r="T365" s="253"/>
    </row>
    <row r="366" spans="2:23" ht="5.0999999999999996" customHeight="1" x14ac:dyDescent="0.2">
      <c r="B366" s="243"/>
      <c r="C366" s="223"/>
      <c r="D366" s="24"/>
      <c r="E366" s="24"/>
      <c r="F366" s="24"/>
      <c r="G366" s="24"/>
      <c r="H366" s="24"/>
      <c r="I366" s="24"/>
      <c r="J366" s="24"/>
      <c r="K366" s="24"/>
      <c r="L366" s="24"/>
      <c r="M366" s="24"/>
      <c r="N366" s="452"/>
      <c r="O366" s="18"/>
      <c r="P366" s="21"/>
    </row>
    <row r="367" spans="2:23" ht="12.75" customHeight="1" x14ac:dyDescent="0.2">
      <c r="B367" s="243"/>
      <c r="C367" s="223"/>
      <c r="D367" s="24" t="s">
        <v>33</v>
      </c>
      <c r="E367" s="843" t="str">
        <f>Translations!$C$249</f>
        <v>Información sobre la metodología empleada</v>
      </c>
      <c r="F367" s="843"/>
      <c r="G367" s="843"/>
      <c r="H367" s="843"/>
      <c r="I367" s="843"/>
      <c r="J367" s="843"/>
      <c r="K367" s="843"/>
      <c r="L367" s="843"/>
      <c r="M367" s="843"/>
      <c r="N367" s="949"/>
      <c r="O367" s="18"/>
    </row>
    <row r="368" spans="2:23" ht="25.5" customHeight="1" x14ac:dyDescent="0.2">
      <c r="B368" s="243"/>
      <c r="C368" s="223"/>
      <c r="I368" s="844" t="str">
        <f>Translations!$C$254</f>
        <v>Fuente de datos</v>
      </c>
      <c r="J368" s="844"/>
      <c r="K368" s="844" t="str">
        <f>Translations!$C$255</f>
        <v>Otra fuente de datos (si procede)</v>
      </c>
      <c r="L368" s="844"/>
      <c r="M368" s="844" t="str">
        <f>Translations!$C$255</f>
        <v>Otra fuente de datos (si procede)</v>
      </c>
      <c r="N368" s="844"/>
      <c r="O368" s="18"/>
    </row>
    <row r="369" spans="1:23" ht="12.75" customHeight="1" x14ac:dyDescent="0.2">
      <c r="B369" s="243"/>
      <c r="C369" s="223"/>
      <c r="D369" s="24"/>
      <c r="E369" s="117" t="s">
        <v>302</v>
      </c>
      <c r="F369" s="850" t="str">
        <f>Translations!$C$273</f>
        <v>Cuantificación de los flujos de calor medible</v>
      </c>
      <c r="G369" s="850"/>
      <c r="H369" s="851"/>
      <c r="I369" s="852"/>
      <c r="J369" s="853"/>
      <c r="K369" s="854"/>
      <c r="L369" s="855"/>
      <c r="M369" s="854"/>
      <c r="N369" s="871"/>
      <c r="O369" s="18"/>
    </row>
    <row r="370" spans="1:23" ht="12.75" customHeight="1" x14ac:dyDescent="0.2">
      <c r="B370" s="243"/>
      <c r="C370" s="223"/>
      <c r="D370" s="24"/>
      <c r="E370" s="117" t="s">
        <v>303</v>
      </c>
      <c r="F370" s="850" t="str">
        <f>Translations!$C$274</f>
        <v>Flujos de calor medible neto</v>
      </c>
      <c r="G370" s="850"/>
      <c r="H370" s="851"/>
      <c r="I370" s="852"/>
      <c r="J370" s="853"/>
      <c r="K370" s="854"/>
      <c r="L370" s="855"/>
      <c r="M370" s="854"/>
      <c r="N370" s="871"/>
      <c r="O370" s="18"/>
    </row>
    <row r="371" spans="1:23" ht="5.0999999999999996" customHeight="1" x14ac:dyDescent="0.2">
      <c r="B371" s="243"/>
      <c r="C371" s="223"/>
      <c r="D371" s="24"/>
      <c r="N371" s="224"/>
      <c r="O371" s="18"/>
    </row>
    <row r="372" spans="1:23" ht="12.75" customHeight="1" x14ac:dyDescent="0.2">
      <c r="B372" s="243"/>
      <c r="C372" s="223"/>
      <c r="D372" s="24"/>
      <c r="E372" s="117" t="s">
        <v>304</v>
      </c>
      <c r="F372" s="640" t="str">
        <f>Translations!$C$257</f>
        <v>Descripción de la metodología aplicada</v>
      </c>
      <c r="G372" s="640"/>
      <c r="H372" s="640"/>
      <c r="I372" s="640"/>
      <c r="J372" s="640"/>
      <c r="K372" s="640"/>
      <c r="L372" s="640"/>
      <c r="M372" s="640"/>
      <c r="N372" s="921"/>
      <c r="O372" s="18"/>
    </row>
    <row r="373" spans="1:23" ht="5.0999999999999996" customHeight="1" x14ac:dyDescent="0.2">
      <c r="B373" s="243"/>
      <c r="C373" s="223"/>
      <c r="E373" s="36"/>
      <c r="F373" s="453"/>
      <c r="G373" s="454"/>
      <c r="H373" s="454"/>
      <c r="I373" s="454"/>
      <c r="J373" s="454"/>
      <c r="K373" s="454"/>
      <c r="L373" s="454"/>
      <c r="M373" s="454"/>
      <c r="N373" s="464"/>
      <c r="O373" s="18"/>
    </row>
    <row r="374" spans="1:23" ht="12.75" customHeight="1" x14ac:dyDescent="0.2">
      <c r="C374" s="223"/>
      <c r="D374" s="24"/>
      <c r="E374" s="117"/>
      <c r="F374" s="913" t="str">
        <f>IF(M351=EUConst_Relevant,HYPERLINK("#" &amp; Q374,EUConst_MsgDescription),"")</f>
        <v/>
      </c>
      <c r="G374" s="887"/>
      <c r="H374" s="887"/>
      <c r="I374" s="887"/>
      <c r="J374" s="887"/>
      <c r="K374" s="887"/>
      <c r="L374" s="887"/>
      <c r="M374" s="887"/>
      <c r="N374" s="888"/>
      <c r="O374" s="18"/>
      <c r="P374" s="21" t="s">
        <v>170</v>
      </c>
      <c r="Q374" s="370" t="str">
        <f>"#"&amp;ADDRESS(ROW($C$11),COLUMN($C$11))</f>
        <v>#$C$11</v>
      </c>
    </row>
    <row r="375" spans="1:23" ht="5.0999999999999996" customHeight="1" x14ac:dyDescent="0.2">
      <c r="C375" s="223"/>
      <c r="D375" s="24"/>
      <c r="E375" s="23"/>
      <c r="F375" s="922"/>
      <c r="G375" s="922"/>
      <c r="H375" s="922"/>
      <c r="I375" s="922"/>
      <c r="J375" s="922"/>
      <c r="K375" s="922"/>
      <c r="L375" s="922"/>
      <c r="M375" s="922"/>
      <c r="N375" s="923"/>
      <c r="O375" s="18"/>
    </row>
    <row r="376" spans="1:23" s="248" customFormat="1" ht="50.1" customHeight="1" x14ac:dyDescent="0.2">
      <c r="A376" s="244"/>
      <c r="B376" s="11"/>
      <c r="C376" s="223"/>
      <c r="D376" s="23"/>
      <c r="E376" s="23"/>
      <c r="F376" s="872"/>
      <c r="G376" s="873"/>
      <c r="H376" s="873"/>
      <c r="I376" s="873"/>
      <c r="J376" s="873"/>
      <c r="K376" s="873"/>
      <c r="L376" s="873"/>
      <c r="M376" s="873"/>
      <c r="N376" s="874"/>
      <c r="O376" s="18"/>
      <c r="P376" s="253"/>
      <c r="Q376" s="253"/>
      <c r="R376" s="253"/>
      <c r="S376" s="244"/>
      <c r="T376" s="244"/>
      <c r="U376" s="244"/>
      <c r="V376" s="244"/>
      <c r="W376" s="261"/>
    </row>
    <row r="377" spans="1:23" ht="5.0999999999999996" customHeight="1" x14ac:dyDescent="0.2">
      <c r="C377" s="223"/>
      <c r="D377" s="24"/>
      <c r="N377" s="224"/>
      <c r="O377" s="18"/>
    </row>
    <row r="378" spans="1:23" ht="12.75" customHeight="1" x14ac:dyDescent="0.2">
      <c r="C378" s="223"/>
      <c r="D378" s="24"/>
      <c r="E378" s="117" t="s">
        <v>305</v>
      </c>
      <c r="F378" s="875" t="str">
        <f>Translations!$C$210</f>
        <v>Referencia a archivos externos (si procede)</v>
      </c>
      <c r="G378" s="875"/>
      <c r="H378" s="875"/>
      <c r="I378" s="875"/>
      <c r="J378" s="875"/>
      <c r="K378" s="826"/>
      <c r="L378" s="826"/>
      <c r="M378" s="826"/>
      <c r="N378" s="826"/>
      <c r="O378" s="18"/>
      <c r="W378" s="261" t="s">
        <v>163</v>
      </c>
    </row>
    <row r="379" spans="1:23" ht="5.0999999999999996" customHeight="1" thickBot="1" x14ac:dyDescent="0.25">
      <c r="C379" s="223"/>
      <c r="D379" s="24"/>
      <c r="N379" s="224"/>
      <c r="O379" s="18"/>
      <c r="W379" s="244"/>
    </row>
    <row r="380" spans="1:23" ht="12.75" customHeight="1" x14ac:dyDescent="0.2">
      <c r="C380" s="223"/>
      <c r="D380" s="24" t="s">
        <v>33</v>
      </c>
      <c r="E380" s="865" t="str">
        <f>Translations!$C$258</f>
        <v>¿Se ha seguido el orden jerárquico?</v>
      </c>
      <c r="F380" s="865"/>
      <c r="G380" s="865"/>
      <c r="H380" s="866"/>
      <c r="I380" s="259"/>
      <c r="J380" s="255" t="str">
        <f>Translations!$C$259</f>
        <v xml:space="preserve"> De no ser así, ¿cuál ha sido el motivo?</v>
      </c>
      <c r="K380" s="852"/>
      <c r="L380" s="853"/>
      <c r="M380" s="853"/>
      <c r="N380" s="867"/>
      <c r="O380" s="18"/>
      <c r="W380" s="363" t="b">
        <f>AND(I380&lt;&gt;"",I380=TRUE)</f>
        <v>0</v>
      </c>
    </row>
    <row r="381" spans="1:23" ht="5.0999999999999996" customHeight="1" x14ac:dyDescent="0.2">
      <c r="C381" s="223"/>
      <c r="E381" s="408"/>
      <c r="F381" s="408"/>
      <c r="G381" s="408"/>
      <c r="H381" s="408"/>
      <c r="I381" s="408"/>
      <c r="J381" s="408"/>
      <c r="K381" s="408"/>
      <c r="L381" s="408"/>
      <c r="M381" s="408"/>
      <c r="N381" s="469"/>
      <c r="O381" s="18"/>
      <c r="W381" s="359"/>
    </row>
    <row r="382" spans="1:23" ht="12.75" customHeight="1" x14ac:dyDescent="0.2">
      <c r="C382" s="223"/>
      <c r="D382" s="11"/>
      <c r="E382" s="11"/>
      <c r="F382" s="640" t="str">
        <f>Translations!$C$264</f>
        <v>Más detalles sobre cualquier posible divergencia con respecto a la jerarquía establecida</v>
      </c>
      <c r="G382" s="640"/>
      <c r="H382" s="640"/>
      <c r="I382" s="640"/>
      <c r="J382" s="640"/>
      <c r="K382" s="640"/>
      <c r="L382" s="640"/>
      <c r="M382" s="640"/>
      <c r="N382" s="921"/>
      <c r="O382" s="18"/>
      <c r="W382" s="359"/>
    </row>
    <row r="383" spans="1:23" ht="25.5" customHeight="1" thickBot="1" x14ac:dyDescent="0.25">
      <c r="C383" s="223"/>
      <c r="D383" s="11"/>
      <c r="E383" s="11"/>
      <c r="F383" s="963"/>
      <c r="G383" s="964"/>
      <c r="H383" s="964"/>
      <c r="I383" s="964"/>
      <c r="J383" s="964"/>
      <c r="K383" s="964"/>
      <c r="L383" s="964"/>
      <c r="M383" s="964"/>
      <c r="N383" s="965"/>
      <c r="O383" s="18"/>
      <c r="W383" s="267" t="b">
        <f>W380</f>
        <v>0</v>
      </c>
    </row>
    <row r="384" spans="1:23" ht="5.0999999999999996" customHeight="1" x14ac:dyDescent="0.2">
      <c r="C384" s="223"/>
      <c r="D384" s="24"/>
      <c r="N384" s="224"/>
      <c r="O384" s="18"/>
    </row>
    <row r="385" spans="2:18" ht="12.75" customHeight="1" x14ac:dyDescent="0.2">
      <c r="C385" s="223"/>
      <c r="D385" s="24" t="s">
        <v>34</v>
      </c>
      <c r="E385" s="966" t="str">
        <f>Translations!$C$828</f>
        <v>Descripción de la metodología para el seguimiento de los productos y mercancías producidos</v>
      </c>
      <c r="F385" s="966"/>
      <c r="G385" s="966"/>
      <c r="H385" s="966"/>
      <c r="I385" s="966"/>
      <c r="J385" s="966"/>
      <c r="K385" s="966"/>
      <c r="L385" s="966"/>
      <c r="M385" s="966"/>
      <c r="N385" s="967"/>
      <c r="O385" s="18"/>
    </row>
    <row r="386" spans="2:18" ht="5.0999999999999996" customHeight="1" x14ac:dyDescent="0.2">
      <c r="B386" s="243"/>
      <c r="C386" s="223"/>
      <c r="E386" s="36"/>
      <c r="F386" s="453"/>
      <c r="G386" s="454"/>
      <c r="H386" s="454"/>
      <c r="I386" s="454"/>
      <c r="J386" s="454"/>
      <c r="K386" s="454"/>
      <c r="L386" s="454"/>
      <c r="M386" s="454"/>
      <c r="N386" s="464"/>
      <c r="O386" s="18"/>
    </row>
    <row r="387" spans="2:18" ht="12.75" customHeight="1" x14ac:dyDescent="0.2">
      <c r="B387" s="243"/>
      <c r="C387" s="223"/>
      <c r="D387" s="24"/>
      <c r="E387" s="117"/>
      <c r="F387" s="913" t="str">
        <f>IF(M351=EUConst_Relevant,HYPERLINK("#" &amp; Q387,EUConst_MsgDescription),"")</f>
        <v/>
      </c>
      <c r="G387" s="887"/>
      <c r="H387" s="887"/>
      <c r="I387" s="887"/>
      <c r="J387" s="887"/>
      <c r="K387" s="887"/>
      <c r="L387" s="887"/>
      <c r="M387" s="887"/>
      <c r="N387" s="888"/>
      <c r="O387" s="18"/>
      <c r="P387" s="21" t="s">
        <v>170</v>
      </c>
      <c r="Q387" s="370" t="str">
        <f>"#"&amp;ADDRESS(ROW($C$11),COLUMN($C$11))</f>
        <v>#$C$11</v>
      </c>
    </row>
    <row r="388" spans="2:18" ht="5.0999999999999996" customHeight="1" x14ac:dyDescent="0.2">
      <c r="B388" s="243"/>
      <c r="C388" s="223"/>
      <c r="D388" s="24"/>
      <c r="E388" s="23"/>
      <c r="F388" s="922"/>
      <c r="G388" s="922"/>
      <c r="H388" s="922"/>
      <c r="I388" s="922"/>
      <c r="J388" s="922"/>
      <c r="K388" s="922"/>
      <c r="L388" s="922"/>
      <c r="M388" s="922"/>
      <c r="N388" s="923"/>
      <c r="O388" s="18"/>
    </row>
    <row r="389" spans="2:18" ht="50.1" customHeight="1" x14ac:dyDescent="0.2">
      <c r="B389" s="243"/>
      <c r="C389" s="223"/>
      <c r="D389" s="24"/>
      <c r="E389" s="264"/>
      <c r="F389" s="852"/>
      <c r="G389" s="853"/>
      <c r="H389" s="853"/>
      <c r="I389" s="853"/>
      <c r="J389" s="853"/>
      <c r="K389" s="853"/>
      <c r="L389" s="853"/>
      <c r="M389" s="853"/>
      <c r="N389" s="867"/>
      <c r="O389" s="18"/>
    </row>
    <row r="390" spans="2:18" ht="5.0999999999999996" customHeight="1" x14ac:dyDescent="0.2">
      <c r="B390" s="243"/>
      <c r="C390" s="343"/>
      <c r="D390" s="344"/>
      <c r="E390" s="349"/>
      <c r="F390" s="466"/>
      <c r="G390" s="466"/>
      <c r="H390" s="466"/>
      <c r="I390" s="466"/>
      <c r="J390" s="466"/>
      <c r="K390" s="466"/>
      <c r="L390" s="466"/>
      <c r="M390" s="466"/>
      <c r="N390" s="350"/>
      <c r="O390" s="18"/>
      <c r="R390" s="253"/>
    </row>
    <row r="391" spans="2:18" ht="12.75" customHeight="1" x14ac:dyDescent="0.2">
      <c r="B391" s="243"/>
      <c r="C391" s="351"/>
      <c r="D391" s="352"/>
      <c r="E391" s="352"/>
      <c r="F391" s="352"/>
      <c r="G391" s="352"/>
      <c r="H391" s="352"/>
      <c r="I391" s="352"/>
      <c r="J391" s="352"/>
      <c r="K391" s="352"/>
      <c r="L391" s="352"/>
      <c r="M391" s="352"/>
      <c r="N391" s="353"/>
      <c r="O391" s="18"/>
    </row>
    <row r="392" spans="2:18" ht="30" customHeight="1" x14ac:dyDescent="0.2">
      <c r="B392" s="243"/>
      <c r="C392" s="317"/>
      <c r="D392" s="950" t="str">
        <f>Translations!$C$329</f>
        <v>Datos necesarios para determinar la actualización de los parámetros de referencia con arreglo al artículo 10 bis, apartado 2, de la Directiva</v>
      </c>
      <c r="E392" s="951"/>
      <c r="F392" s="951"/>
      <c r="G392" s="951"/>
      <c r="H392" s="951"/>
      <c r="I392" s="951"/>
      <c r="J392" s="951"/>
      <c r="K392" s="951"/>
      <c r="L392" s="951"/>
      <c r="M392" s="951"/>
      <c r="N392" s="952"/>
      <c r="O392" s="18"/>
    </row>
    <row r="393" spans="2:18" ht="5.0999999999999996" customHeight="1" x14ac:dyDescent="0.2">
      <c r="B393" s="243"/>
      <c r="C393" s="317"/>
      <c r="D393" s="318"/>
      <c r="E393" s="318"/>
      <c r="F393" s="318"/>
      <c r="G393" s="318"/>
      <c r="H393" s="318"/>
      <c r="I393" s="318"/>
      <c r="J393" s="318"/>
      <c r="K393" s="318"/>
      <c r="L393" s="318"/>
      <c r="M393" s="318"/>
      <c r="N393" s="319"/>
      <c r="O393" s="18"/>
    </row>
    <row r="394" spans="2:18" ht="12.75" customHeight="1" x14ac:dyDescent="0.2">
      <c r="B394" s="243"/>
      <c r="C394" s="317"/>
      <c r="D394" s="320" t="s">
        <v>28</v>
      </c>
      <c r="E394" s="958" t="str">
        <f>Translations!$C$330</f>
        <v>Emisiones directamente atribuibles</v>
      </c>
      <c r="F394" s="958"/>
      <c r="G394" s="958"/>
      <c r="H394" s="958"/>
      <c r="I394" s="958"/>
      <c r="J394" s="958"/>
      <c r="K394" s="958"/>
      <c r="L394" s="958"/>
      <c r="M394" s="958"/>
      <c r="N394" s="959"/>
      <c r="O394" s="18"/>
    </row>
    <row r="395" spans="2:18" ht="5.0999999999999996" customHeight="1" x14ac:dyDescent="0.2">
      <c r="B395" s="243"/>
      <c r="C395" s="317"/>
      <c r="D395" s="318"/>
      <c r="E395" s="322"/>
      <c r="F395" s="212"/>
      <c r="G395" s="470"/>
      <c r="H395" s="470"/>
      <c r="I395" s="470"/>
      <c r="J395" s="470"/>
      <c r="K395" s="470"/>
      <c r="L395" s="470"/>
      <c r="M395" s="470"/>
      <c r="N395" s="471"/>
      <c r="O395" s="18"/>
    </row>
    <row r="396" spans="2:18" ht="12.75" customHeight="1" x14ac:dyDescent="0.2">
      <c r="B396" s="243"/>
      <c r="C396" s="317"/>
      <c r="D396" s="321"/>
      <c r="E396" s="323"/>
      <c r="F396" s="913" t="str">
        <f>IF(M351=EUConst_Relevant,HYPERLINK("#" &amp; Q396,EUConst_MsgDescription),"")</f>
        <v/>
      </c>
      <c r="G396" s="887"/>
      <c r="H396" s="887"/>
      <c r="I396" s="887"/>
      <c r="J396" s="887"/>
      <c r="K396" s="887"/>
      <c r="L396" s="887"/>
      <c r="M396" s="887"/>
      <c r="N396" s="888"/>
      <c r="O396" s="18"/>
      <c r="P396" s="21" t="s">
        <v>170</v>
      </c>
      <c r="Q396" s="370" t="str">
        <f>"#"&amp;ADDRESS(ROW($C$11),COLUMN($C$11))</f>
        <v>#$C$11</v>
      </c>
    </row>
    <row r="397" spans="2:18" ht="5.0999999999999996" customHeight="1" x14ac:dyDescent="0.2">
      <c r="B397" s="243"/>
      <c r="C397" s="317"/>
      <c r="D397" s="321"/>
      <c r="E397" s="324"/>
      <c r="F397" s="914"/>
      <c r="G397" s="914"/>
      <c r="H397" s="914"/>
      <c r="I397" s="914"/>
      <c r="J397" s="914"/>
      <c r="K397" s="914"/>
      <c r="L397" s="914"/>
      <c r="M397" s="914"/>
      <c r="N397" s="915"/>
      <c r="O397" s="18"/>
    </row>
    <row r="398" spans="2:18" ht="50.1" customHeight="1" x14ac:dyDescent="0.2">
      <c r="B398" s="243"/>
      <c r="C398" s="317"/>
      <c r="D398" s="318"/>
      <c r="E398" s="318"/>
      <c r="F398" s="852"/>
      <c r="G398" s="853"/>
      <c r="H398" s="853"/>
      <c r="I398" s="853"/>
      <c r="J398" s="853"/>
      <c r="K398" s="853"/>
      <c r="L398" s="853"/>
      <c r="M398" s="853"/>
      <c r="N398" s="867"/>
      <c r="O398" s="18"/>
    </row>
    <row r="399" spans="2:18" ht="5.0999999999999996" customHeight="1" x14ac:dyDescent="0.2">
      <c r="B399" s="243"/>
      <c r="C399" s="317"/>
      <c r="D399" s="318"/>
      <c r="E399" s="318"/>
      <c r="F399" s="318"/>
      <c r="G399" s="318"/>
      <c r="H399" s="318"/>
      <c r="I399" s="318"/>
      <c r="J399" s="318"/>
      <c r="K399" s="318"/>
      <c r="L399" s="318"/>
      <c r="M399" s="318"/>
      <c r="N399" s="319"/>
      <c r="O399" s="18"/>
    </row>
    <row r="400" spans="2:18" ht="12.75" customHeight="1" x14ac:dyDescent="0.2">
      <c r="B400" s="243"/>
      <c r="C400" s="317"/>
      <c r="D400" s="318"/>
      <c r="E400" s="318"/>
      <c r="F400" s="916" t="str">
        <f>Translations!$C$210</f>
        <v>Referencia a archivos externos (si procede)</v>
      </c>
      <c r="G400" s="916"/>
      <c r="H400" s="916"/>
      <c r="I400" s="916"/>
      <c r="J400" s="916"/>
      <c r="K400" s="826"/>
      <c r="L400" s="826"/>
      <c r="M400" s="826"/>
      <c r="N400" s="826"/>
      <c r="O400" s="18"/>
    </row>
    <row r="401" spans="2:23" ht="5.0999999999999996" customHeight="1" x14ac:dyDescent="0.2">
      <c r="B401" s="243"/>
      <c r="C401" s="317"/>
      <c r="D401" s="321"/>
      <c r="E401" s="318"/>
      <c r="F401" s="318"/>
      <c r="G401" s="318"/>
      <c r="H401" s="318"/>
      <c r="I401" s="318"/>
      <c r="J401" s="318"/>
      <c r="K401" s="318"/>
      <c r="L401" s="318"/>
      <c r="M401" s="318"/>
      <c r="N401" s="319"/>
      <c r="O401" s="18"/>
    </row>
    <row r="402" spans="2:23" ht="5.0999999999999996" customHeight="1" x14ac:dyDescent="0.2">
      <c r="B402" s="243"/>
      <c r="C402" s="314"/>
      <c r="D402" s="327"/>
      <c r="E402" s="315"/>
      <c r="F402" s="315"/>
      <c r="G402" s="315"/>
      <c r="H402" s="315"/>
      <c r="I402" s="315"/>
      <c r="J402" s="315"/>
      <c r="K402" s="315"/>
      <c r="L402" s="315"/>
      <c r="M402" s="315"/>
      <c r="N402" s="316"/>
      <c r="O402" s="18"/>
    </row>
    <row r="403" spans="2:23" ht="12.75" customHeight="1" x14ac:dyDescent="0.2">
      <c r="B403" s="243"/>
      <c r="C403" s="317"/>
      <c r="D403" s="320" t="s">
        <v>29</v>
      </c>
      <c r="E403" s="943" t="str">
        <f>Translations!$C$831</f>
        <v>Entrada de energía a esta subinstalación y factor de emisión pertinente</v>
      </c>
      <c r="F403" s="943"/>
      <c r="G403" s="943"/>
      <c r="H403" s="943"/>
      <c r="I403" s="943"/>
      <c r="J403" s="943"/>
      <c r="K403" s="943"/>
      <c r="L403" s="943"/>
      <c r="M403" s="943"/>
      <c r="N403" s="944"/>
      <c r="O403" s="18"/>
    </row>
    <row r="404" spans="2:23" ht="5.0999999999999996" customHeight="1" x14ac:dyDescent="0.2">
      <c r="B404" s="243"/>
      <c r="C404" s="317"/>
      <c r="D404" s="318"/>
      <c r="E404" s="945"/>
      <c r="F404" s="946"/>
      <c r="G404" s="946"/>
      <c r="H404" s="946"/>
      <c r="I404" s="946"/>
      <c r="J404" s="946"/>
      <c r="K404" s="946"/>
      <c r="L404" s="946"/>
      <c r="M404" s="946"/>
      <c r="N404" s="947"/>
      <c r="O404" s="18"/>
    </row>
    <row r="405" spans="2:23" ht="12.75" customHeight="1" x14ac:dyDescent="0.2">
      <c r="B405" s="243"/>
      <c r="C405" s="317"/>
      <c r="D405" s="321" t="s">
        <v>32</v>
      </c>
      <c r="E405" s="906" t="str">
        <f>Translations!$C$249</f>
        <v>Información sobre la metodología empleada</v>
      </c>
      <c r="F405" s="906"/>
      <c r="G405" s="906"/>
      <c r="H405" s="906"/>
      <c r="I405" s="906"/>
      <c r="J405" s="906"/>
      <c r="K405" s="906"/>
      <c r="L405" s="906"/>
      <c r="M405" s="906"/>
      <c r="N405" s="907"/>
      <c r="O405" s="18"/>
    </row>
    <row r="406" spans="2:23" ht="25.5" customHeight="1" x14ac:dyDescent="0.2">
      <c r="B406" s="243"/>
      <c r="C406" s="317"/>
      <c r="D406" s="318"/>
      <c r="E406" s="318"/>
      <c r="F406" s="335"/>
      <c r="G406" s="318"/>
      <c r="H406" s="356" t="str">
        <f>Translations!$C$401</f>
        <v>¿Es pertinente?</v>
      </c>
      <c r="I406" s="908" t="str">
        <f>Translations!$C$254</f>
        <v>Fuente de datos</v>
      </c>
      <c r="J406" s="908"/>
      <c r="K406" s="908" t="str">
        <f>Translations!$C$255</f>
        <v>Otra fuente de datos (si procede)</v>
      </c>
      <c r="L406" s="908"/>
      <c r="M406" s="908" t="str">
        <f>Translations!$C$255</f>
        <v>Otra fuente de datos (si procede)</v>
      </c>
      <c r="N406" s="908"/>
      <c r="O406" s="18"/>
    </row>
    <row r="407" spans="2:23" ht="12.75" customHeight="1" x14ac:dyDescent="0.2">
      <c r="B407" s="243"/>
      <c r="C407" s="317"/>
      <c r="D407" s="321"/>
      <c r="E407" s="323" t="s">
        <v>302</v>
      </c>
      <c r="F407" s="893" t="str">
        <f>Translations!$C$833</f>
        <v>Entrada de combustible y materiales</v>
      </c>
      <c r="G407" s="893"/>
      <c r="H407" s="894"/>
      <c r="I407" s="884"/>
      <c r="J407" s="885"/>
      <c r="K407" s="879"/>
      <c r="L407" s="883"/>
      <c r="M407" s="879"/>
      <c r="N407" s="880"/>
      <c r="O407" s="18"/>
    </row>
    <row r="408" spans="2:23" ht="12.75" customHeight="1" x14ac:dyDescent="0.2">
      <c r="B408" s="243"/>
      <c r="C408" s="317"/>
      <c r="D408" s="321"/>
      <c r="E408" s="323" t="s">
        <v>303</v>
      </c>
      <c r="F408" s="895" t="str">
        <f>Translations!$C$402</f>
        <v>Valor calorífico neto</v>
      </c>
      <c r="G408" s="895"/>
      <c r="H408" s="896"/>
      <c r="I408" s="897"/>
      <c r="J408" s="1021"/>
      <c r="K408" s="899"/>
      <c r="L408" s="901"/>
      <c r="M408" s="899"/>
      <c r="N408" s="901"/>
      <c r="O408" s="18"/>
    </row>
    <row r="409" spans="2:23" ht="12.75" customHeight="1" thickBot="1" x14ac:dyDescent="0.25">
      <c r="B409" s="243"/>
      <c r="C409" s="317"/>
      <c r="D409" s="321"/>
      <c r="E409" s="323" t="s">
        <v>304</v>
      </c>
      <c r="F409" s="932" t="str">
        <f>Translations!$C$353</f>
        <v>Factor de emisión ponderado</v>
      </c>
      <c r="G409" s="932"/>
      <c r="H409" s="933"/>
      <c r="I409" s="749"/>
      <c r="J409" s="751"/>
      <c r="K409" s="1022"/>
      <c r="L409" s="1023"/>
      <c r="M409" s="1022"/>
      <c r="N409" s="1023"/>
      <c r="O409" s="18"/>
    </row>
    <row r="410" spans="2:23" ht="37.5" customHeight="1" x14ac:dyDescent="0.2">
      <c r="B410" s="243"/>
      <c r="C410" s="317"/>
      <c r="D410" s="321"/>
      <c r="E410" s="323" t="s">
        <v>305</v>
      </c>
      <c r="F410" s="893" t="str">
        <f>Translations!$C$403</f>
        <v>Entrada de combustible procedente de gases residuales</v>
      </c>
      <c r="G410" s="894"/>
      <c r="H410" s="1017"/>
      <c r="I410" s="884"/>
      <c r="J410" s="1020"/>
      <c r="K410" s="879"/>
      <c r="L410" s="880"/>
      <c r="M410" s="879"/>
      <c r="N410" s="880"/>
      <c r="O410" s="18"/>
      <c r="W410" s="371" t="b">
        <f>AND(H410&lt;&gt;"",H410=FALSE)</f>
        <v>0</v>
      </c>
    </row>
    <row r="411" spans="2:23" ht="12.75" customHeight="1" x14ac:dyDescent="0.2">
      <c r="B411" s="243"/>
      <c r="C411" s="317"/>
      <c r="D411" s="321"/>
      <c r="E411" s="323" t="s">
        <v>306</v>
      </c>
      <c r="F411" s="895" t="str">
        <f>Translations!$C$402</f>
        <v>Valor calorífico neto</v>
      </c>
      <c r="G411" s="896"/>
      <c r="H411" s="1018"/>
      <c r="I411" s="897"/>
      <c r="J411" s="1021"/>
      <c r="K411" s="899"/>
      <c r="L411" s="901"/>
      <c r="M411" s="899"/>
      <c r="N411" s="901"/>
      <c r="O411" s="18"/>
      <c r="W411" s="359" t="b">
        <f>W410</f>
        <v>0</v>
      </c>
    </row>
    <row r="412" spans="2:23" ht="12.75" customHeight="1" thickBot="1" x14ac:dyDescent="0.25">
      <c r="B412" s="243"/>
      <c r="C412" s="317"/>
      <c r="D412" s="321"/>
      <c r="E412" s="323" t="s">
        <v>307</v>
      </c>
      <c r="F412" s="902" t="str">
        <f>Translations!$C$375</f>
        <v>Factor de emisión</v>
      </c>
      <c r="G412" s="903"/>
      <c r="H412" s="1019"/>
      <c r="I412" s="860"/>
      <c r="J412" s="892"/>
      <c r="K412" s="862"/>
      <c r="L412" s="864"/>
      <c r="M412" s="862"/>
      <c r="N412" s="864"/>
      <c r="O412" s="18"/>
      <c r="W412" s="368" t="b">
        <f>W411</f>
        <v>0</v>
      </c>
    </row>
    <row r="413" spans="2:23" ht="28.5" customHeight="1" x14ac:dyDescent="0.2">
      <c r="B413" s="243"/>
      <c r="C413" s="317"/>
      <c r="D413" s="321"/>
      <c r="E413" s="323" t="s">
        <v>308</v>
      </c>
      <c r="F413" s="903" t="str">
        <f>Translations!$C$837</f>
        <v>Entrada de electricidad para producción de calor</v>
      </c>
      <c r="G413" s="1016"/>
      <c r="H413" s="432"/>
      <c r="I413" s="860"/>
      <c r="J413" s="892"/>
      <c r="K413" s="862"/>
      <c r="L413" s="864"/>
      <c r="M413" s="862"/>
      <c r="N413" s="864"/>
      <c r="O413" s="18"/>
      <c r="W413" s="371" t="b">
        <f>AND(H413&lt;&gt;"",H413=FALSE)</f>
        <v>0</v>
      </c>
    </row>
    <row r="414" spans="2:23" ht="5.0999999999999996" customHeight="1" x14ac:dyDescent="0.2">
      <c r="B414" s="243"/>
      <c r="C414" s="317"/>
      <c r="D414" s="321"/>
      <c r="E414" s="318"/>
      <c r="F414" s="318"/>
      <c r="G414" s="318"/>
      <c r="H414" s="318"/>
      <c r="I414" s="318"/>
      <c r="J414" s="318"/>
      <c r="K414" s="318"/>
      <c r="L414" s="318"/>
      <c r="M414" s="318"/>
      <c r="N414" s="319"/>
      <c r="O414" s="18"/>
    </row>
    <row r="415" spans="2:23" ht="12.75" customHeight="1" x14ac:dyDescent="0.2">
      <c r="B415" s="243"/>
      <c r="C415" s="317"/>
      <c r="D415" s="321"/>
      <c r="E415" s="323" t="s">
        <v>309</v>
      </c>
      <c r="F415" s="904" t="str">
        <f>Translations!$C$257</f>
        <v>Descripción de la metodología aplicada</v>
      </c>
      <c r="G415" s="904"/>
      <c r="H415" s="904"/>
      <c r="I415" s="904"/>
      <c r="J415" s="904"/>
      <c r="K415" s="904"/>
      <c r="L415" s="904"/>
      <c r="M415" s="904"/>
      <c r="N415" s="905"/>
      <c r="O415" s="18"/>
    </row>
    <row r="416" spans="2:23" ht="5.0999999999999996" customHeight="1" x14ac:dyDescent="0.2">
      <c r="B416" s="243"/>
      <c r="C416" s="317"/>
      <c r="D416" s="318"/>
      <c r="E416" s="322"/>
      <c r="F416" s="332"/>
      <c r="G416" s="333"/>
      <c r="H416" s="333"/>
      <c r="I416" s="333"/>
      <c r="J416" s="333"/>
      <c r="K416" s="333"/>
      <c r="L416" s="333"/>
      <c r="M416" s="333"/>
      <c r="N416" s="334"/>
      <c r="O416" s="18"/>
    </row>
    <row r="417" spans="2:23" ht="12.75" customHeight="1" x14ac:dyDescent="0.2">
      <c r="B417" s="243"/>
      <c r="C417" s="317"/>
      <c r="D417" s="321"/>
      <c r="E417" s="323"/>
      <c r="F417" s="913" t="str">
        <f>IF(M351=EUConst_Relevant,HYPERLINK("#" &amp; Q417,EUConst_MsgDescription),"")</f>
        <v/>
      </c>
      <c r="G417" s="887"/>
      <c r="H417" s="887"/>
      <c r="I417" s="887"/>
      <c r="J417" s="887"/>
      <c r="K417" s="887"/>
      <c r="L417" s="887"/>
      <c r="M417" s="887"/>
      <c r="N417" s="888"/>
      <c r="O417" s="18"/>
      <c r="P417" s="21" t="s">
        <v>170</v>
      </c>
      <c r="Q417" s="370" t="str">
        <f>"#"&amp;ADDRESS(ROW($C$11),COLUMN($C$11))</f>
        <v>#$C$11</v>
      </c>
    </row>
    <row r="418" spans="2:23" ht="5.0999999999999996" customHeight="1" x14ac:dyDescent="0.2">
      <c r="B418" s="243"/>
      <c r="C418" s="317"/>
      <c r="D418" s="321"/>
      <c r="E418" s="324"/>
      <c r="F418" s="914"/>
      <c r="G418" s="914"/>
      <c r="H418" s="914"/>
      <c r="I418" s="914"/>
      <c r="J418" s="914"/>
      <c r="K418" s="914"/>
      <c r="L418" s="914"/>
      <c r="M418" s="914"/>
      <c r="N418" s="915"/>
      <c r="O418" s="18"/>
    </row>
    <row r="419" spans="2:23" ht="50.1" customHeight="1" x14ac:dyDescent="0.2">
      <c r="B419" s="243"/>
      <c r="C419" s="317"/>
      <c r="D419" s="324"/>
      <c r="E419" s="324"/>
      <c r="F419" s="872"/>
      <c r="G419" s="873"/>
      <c r="H419" s="873"/>
      <c r="I419" s="873"/>
      <c r="J419" s="873"/>
      <c r="K419" s="873"/>
      <c r="L419" s="873"/>
      <c r="M419" s="873"/>
      <c r="N419" s="874"/>
      <c r="O419" s="18"/>
    </row>
    <row r="420" spans="2:23" ht="5.0999999999999996" customHeight="1" x14ac:dyDescent="0.2">
      <c r="B420" s="243"/>
      <c r="C420" s="317"/>
      <c r="D420" s="321"/>
      <c r="E420" s="318"/>
      <c r="F420" s="318"/>
      <c r="G420" s="318"/>
      <c r="H420" s="318"/>
      <c r="I420" s="318"/>
      <c r="J420" s="318"/>
      <c r="K420" s="318"/>
      <c r="L420" s="318"/>
      <c r="M420" s="318"/>
      <c r="N420" s="319"/>
      <c r="O420" s="18"/>
    </row>
    <row r="421" spans="2:23" ht="12.75" customHeight="1" x14ac:dyDescent="0.2">
      <c r="B421" s="243"/>
      <c r="C421" s="317"/>
      <c r="D421" s="321"/>
      <c r="E421" s="323"/>
      <c r="F421" s="916" t="str">
        <f>Translations!$C$210</f>
        <v>Referencia a archivos externos (si procede)</v>
      </c>
      <c r="G421" s="916"/>
      <c r="H421" s="916"/>
      <c r="I421" s="916"/>
      <c r="J421" s="916"/>
      <c r="K421" s="826"/>
      <c r="L421" s="826"/>
      <c r="M421" s="826"/>
      <c r="N421" s="826"/>
      <c r="O421" s="18"/>
      <c r="W421" s="261" t="s">
        <v>163</v>
      </c>
    </row>
    <row r="422" spans="2:23" ht="5.0999999999999996" customHeight="1" thickBot="1" x14ac:dyDescent="0.25">
      <c r="B422" s="243"/>
      <c r="C422" s="317"/>
      <c r="D422" s="321"/>
      <c r="E422" s="318"/>
      <c r="F422" s="318"/>
      <c r="G422" s="318"/>
      <c r="H422" s="318"/>
      <c r="I422" s="318"/>
      <c r="J422" s="318"/>
      <c r="K422" s="318"/>
      <c r="L422" s="318"/>
      <c r="M422" s="318"/>
      <c r="N422" s="319"/>
      <c r="O422" s="18"/>
      <c r="W422" s="244"/>
    </row>
    <row r="423" spans="2:23" ht="65.25" customHeight="1" x14ac:dyDescent="0.2">
      <c r="B423" s="243"/>
      <c r="C423" s="317"/>
      <c r="D423" s="321" t="s">
        <v>33</v>
      </c>
      <c r="E423" s="932" t="str">
        <f>Translations!$C$258</f>
        <v>¿Se ha seguido el orden jerárquico?</v>
      </c>
      <c r="F423" s="932"/>
      <c r="G423" s="932"/>
      <c r="H423" s="933"/>
      <c r="I423" s="259"/>
      <c r="J423" s="559" t="str">
        <f>Translations!$C$259</f>
        <v xml:space="preserve"> De no ser así, ¿cuál ha sido el motivo?</v>
      </c>
      <c r="K423" s="852"/>
      <c r="L423" s="853"/>
      <c r="M423" s="853"/>
      <c r="N423" s="867"/>
      <c r="O423" s="18"/>
      <c r="W423" s="363" t="b">
        <f>AND(I423&lt;&gt;"",I423=TRUE)</f>
        <v>0</v>
      </c>
    </row>
    <row r="424" spans="2:23" ht="5.0999999999999996" customHeight="1" x14ac:dyDescent="0.2">
      <c r="B424" s="243"/>
      <c r="C424" s="317"/>
      <c r="D424" s="318"/>
      <c r="E424" s="467"/>
      <c r="F424" s="467"/>
      <c r="G424" s="467"/>
      <c r="H424" s="467"/>
      <c r="I424" s="467"/>
      <c r="J424" s="467"/>
      <c r="K424" s="467"/>
      <c r="L424" s="467"/>
      <c r="M424" s="467"/>
      <c r="N424" s="468"/>
      <c r="O424" s="18"/>
      <c r="V424" s="253"/>
      <c r="W424" s="359"/>
    </row>
    <row r="425" spans="2:23" ht="12.75" customHeight="1" x14ac:dyDescent="0.2">
      <c r="B425" s="243"/>
      <c r="C425" s="317"/>
      <c r="D425" s="330"/>
      <c r="E425" s="330"/>
      <c r="F425" s="904" t="str">
        <f>Translations!$C$264</f>
        <v>Más detalles sobre cualquier posible divergencia con respecto a la jerarquía establecida</v>
      </c>
      <c r="G425" s="904"/>
      <c r="H425" s="904"/>
      <c r="I425" s="904"/>
      <c r="J425" s="904"/>
      <c r="K425" s="904"/>
      <c r="L425" s="904"/>
      <c r="M425" s="904"/>
      <c r="N425" s="905"/>
      <c r="O425" s="18"/>
      <c r="V425" s="253"/>
      <c r="W425" s="359"/>
    </row>
    <row r="426" spans="2:23" ht="25.5" customHeight="1" thickBot="1" x14ac:dyDescent="0.25">
      <c r="B426" s="243"/>
      <c r="C426" s="317"/>
      <c r="D426" s="330"/>
      <c r="E426" s="330"/>
      <c r="F426" s="872"/>
      <c r="G426" s="873"/>
      <c r="H426" s="873"/>
      <c r="I426" s="873"/>
      <c r="J426" s="873"/>
      <c r="K426" s="873"/>
      <c r="L426" s="873"/>
      <c r="M426" s="873"/>
      <c r="N426" s="874"/>
      <c r="O426" s="18"/>
      <c r="V426" s="253"/>
      <c r="W426" s="267" t="b">
        <f>W423</f>
        <v>0</v>
      </c>
    </row>
    <row r="427" spans="2:23" ht="5.0999999999999996" customHeight="1" x14ac:dyDescent="0.2">
      <c r="B427" s="243"/>
      <c r="C427" s="317"/>
      <c r="D427" s="321"/>
      <c r="E427" s="318"/>
      <c r="F427" s="318"/>
      <c r="G427" s="318"/>
      <c r="H427" s="318"/>
      <c r="I427" s="318"/>
      <c r="J427" s="318"/>
      <c r="K427" s="318"/>
      <c r="L427" s="318"/>
      <c r="M427" s="318"/>
      <c r="N427" s="319"/>
      <c r="O427" s="18"/>
      <c r="W427" s="362"/>
    </row>
    <row r="428" spans="2:23" ht="5.0999999999999996" customHeight="1" x14ac:dyDescent="0.2">
      <c r="B428" s="243"/>
      <c r="C428" s="314"/>
      <c r="D428" s="327"/>
      <c r="E428" s="315"/>
      <c r="F428" s="315"/>
      <c r="G428" s="315"/>
      <c r="H428" s="315"/>
      <c r="I428" s="315"/>
      <c r="J428" s="315"/>
      <c r="K428" s="315"/>
      <c r="L428" s="315"/>
      <c r="M428" s="315"/>
      <c r="N428" s="316"/>
      <c r="O428" s="18"/>
    </row>
    <row r="429" spans="2:23" ht="12.75" customHeight="1" x14ac:dyDescent="0.2">
      <c r="B429" s="243"/>
      <c r="C429" s="317"/>
      <c r="D429" s="320" t="s">
        <v>30</v>
      </c>
      <c r="E429" s="943" t="str">
        <f>Translations!$C$404</f>
        <v>Calor medible producido</v>
      </c>
      <c r="F429" s="943"/>
      <c r="G429" s="943"/>
      <c r="H429" s="943"/>
      <c r="I429" s="943"/>
      <c r="J429" s="943"/>
      <c r="K429" s="943"/>
      <c r="L429" s="943"/>
      <c r="M429" s="943"/>
      <c r="N429" s="944"/>
      <c r="O429" s="18"/>
      <c r="S429" s="253"/>
      <c r="T429" s="253"/>
    </row>
    <row r="430" spans="2:23" ht="5.0999999999999996" customHeight="1" x14ac:dyDescent="0.2">
      <c r="B430" s="243"/>
      <c r="C430" s="317"/>
      <c r="D430" s="318"/>
      <c r="E430" s="945"/>
      <c r="F430" s="946"/>
      <c r="G430" s="946"/>
      <c r="H430" s="946"/>
      <c r="I430" s="946"/>
      <c r="J430" s="946"/>
      <c r="K430" s="946"/>
      <c r="L430" s="946"/>
      <c r="M430" s="946"/>
      <c r="N430" s="947"/>
      <c r="O430" s="18"/>
    </row>
    <row r="431" spans="2:23" ht="12.75" customHeight="1" x14ac:dyDescent="0.2">
      <c r="B431" s="243"/>
      <c r="C431" s="317"/>
      <c r="D431" s="321" t="s">
        <v>32</v>
      </c>
      <c r="E431" s="906" t="str">
        <f>Translations!$C$249</f>
        <v>Información sobre la metodología empleada</v>
      </c>
      <c r="F431" s="906"/>
      <c r="G431" s="906"/>
      <c r="H431" s="906"/>
      <c r="I431" s="906"/>
      <c r="J431" s="906"/>
      <c r="K431" s="906"/>
      <c r="L431" s="906"/>
      <c r="M431" s="906"/>
      <c r="N431" s="907"/>
      <c r="O431" s="18"/>
    </row>
    <row r="432" spans="2:23" ht="25.5" customHeight="1" x14ac:dyDescent="0.2">
      <c r="B432" s="243"/>
      <c r="C432" s="317"/>
      <c r="D432" s="318"/>
      <c r="E432" s="318"/>
      <c r="F432" s="318"/>
      <c r="G432" s="318"/>
      <c r="H432" s="318"/>
      <c r="I432" s="908" t="str">
        <f>Translations!$C$254</f>
        <v>Fuente de datos</v>
      </c>
      <c r="J432" s="908"/>
      <c r="K432" s="908" t="str">
        <f>Translations!$C$255</f>
        <v>Otra fuente de datos (si procede)</v>
      </c>
      <c r="L432" s="908"/>
      <c r="M432" s="908" t="str">
        <f>Translations!$C$255</f>
        <v>Otra fuente de datos (si procede)</v>
      </c>
      <c r="N432" s="908"/>
      <c r="O432" s="18"/>
    </row>
    <row r="433" spans="1:23" ht="12.75" customHeight="1" x14ac:dyDescent="0.2">
      <c r="B433" s="243"/>
      <c r="C433" s="317"/>
      <c r="D433" s="321"/>
      <c r="E433" s="323" t="s">
        <v>302</v>
      </c>
      <c r="F433" s="910" t="str">
        <f>Translations!$C$407</f>
        <v>Calor producido</v>
      </c>
      <c r="G433" s="910"/>
      <c r="H433" s="911"/>
      <c r="I433" s="852"/>
      <c r="J433" s="853"/>
      <c r="K433" s="854"/>
      <c r="L433" s="855"/>
      <c r="M433" s="854"/>
      <c r="N433" s="871"/>
      <c r="O433" s="18"/>
    </row>
    <row r="434" spans="1:23" ht="12.75" customHeight="1" x14ac:dyDescent="0.2">
      <c r="B434" s="243"/>
      <c r="C434" s="317"/>
      <c r="D434" s="321"/>
      <c r="E434" s="323" t="s">
        <v>303</v>
      </c>
      <c r="F434" s="910" t="str">
        <f>Translations!$C$838</f>
        <v>Calor producido a partir de electricidad</v>
      </c>
      <c r="G434" s="910"/>
      <c r="H434" s="911"/>
      <c r="I434" s="852"/>
      <c r="J434" s="853"/>
      <c r="K434" s="854"/>
      <c r="L434" s="855"/>
      <c r="M434" s="854"/>
      <c r="N434" s="871"/>
      <c r="O434" s="18"/>
    </row>
    <row r="435" spans="1:23" ht="5.0999999999999996" customHeight="1" x14ac:dyDescent="0.2">
      <c r="C435" s="317"/>
      <c r="D435" s="321"/>
      <c r="E435" s="318"/>
      <c r="F435" s="318"/>
      <c r="G435" s="318"/>
      <c r="H435" s="318"/>
      <c r="I435" s="318"/>
      <c r="J435" s="318"/>
      <c r="K435" s="318"/>
      <c r="L435" s="318"/>
      <c r="M435" s="318"/>
      <c r="N435" s="319"/>
      <c r="O435" s="18"/>
    </row>
    <row r="436" spans="1:23" ht="12.75" customHeight="1" x14ac:dyDescent="0.2">
      <c r="C436" s="317"/>
      <c r="D436" s="321"/>
      <c r="E436" s="323" t="s">
        <v>304</v>
      </c>
      <c r="F436" s="904" t="str">
        <f>Translations!$C$257</f>
        <v>Descripción de la metodología aplicada</v>
      </c>
      <c r="G436" s="904"/>
      <c r="H436" s="904"/>
      <c r="I436" s="904"/>
      <c r="J436" s="904"/>
      <c r="K436" s="904"/>
      <c r="L436" s="904"/>
      <c r="M436" s="904"/>
      <c r="N436" s="905"/>
      <c r="O436" s="18"/>
    </row>
    <row r="437" spans="1:23" ht="5.0999999999999996" customHeight="1" x14ac:dyDescent="0.2">
      <c r="C437" s="317"/>
      <c r="D437" s="318"/>
      <c r="E437" s="322"/>
      <c r="F437" s="212"/>
      <c r="G437" s="470"/>
      <c r="H437" s="470"/>
      <c r="I437" s="470"/>
      <c r="J437" s="470"/>
      <c r="K437" s="470"/>
      <c r="L437" s="470"/>
      <c r="M437" s="470"/>
      <c r="N437" s="471"/>
      <c r="O437" s="18"/>
    </row>
    <row r="438" spans="1:23" ht="12.75" customHeight="1" x14ac:dyDescent="0.2">
      <c r="C438" s="317"/>
      <c r="D438" s="321"/>
      <c r="E438" s="323"/>
      <c r="F438" s="913" t="str">
        <f>IF(M351=EUConst_Relevant,HYPERLINK("#" &amp; Q438,EUConst_MsgDescription),"")</f>
        <v/>
      </c>
      <c r="G438" s="887"/>
      <c r="H438" s="887"/>
      <c r="I438" s="887"/>
      <c r="J438" s="887"/>
      <c r="K438" s="887"/>
      <c r="L438" s="887"/>
      <c r="M438" s="887"/>
      <c r="N438" s="888"/>
      <c r="O438" s="18"/>
      <c r="P438" s="21" t="s">
        <v>170</v>
      </c>
      <c r="Q438" s="370" t="str">
        <f>"#"&amp;ADDRESS(ROW($C$11),COLUMN($C$11))</f>
        <v>#$C$11</v>
      </c>
    </row>
    <row r="439" spans="1:23" ht="5.0999999999999996" customHeight="1" x14ac:dyDescent="0.2">
      <c r="C439" s="317"/>
      <c r="D439" s="321"/>
      <c r="E439" s="324"/>
      <c r="F439" s="914"/>
      <c r="G439" s="914"/>
      <c r="H439" s="914"/>
      <c r="I439" s="914"/>
      <c r="J439" s="914"/>
      <c r="K439" s="914"/>
      <c r="L439" s="914"/>
      <c r="M439" s="914"/>
      <c r="N439" s="915"/>
      <c r="O439" s="18"/>
    </row>
    <row r="440" spans="1:23" s="248" customFormat="1" ht="50.1" customHeight="1" x14ac:dyDescent="0.2">
      <c r="A440" s="244"/>
      <c r="B440" s="11"/>
      <c r="C440" s="317"/>
      <c r="D440" s="324"/>
      <c r="E440" s="324"/>
      <c r="F440" s="872"/>
      <c r="G440" s="873"/>
      <c r="H440" s="873"/>
      <c r="I440" s="873"/>
      <c r="J440" s="873"/>
      <c r="K440" s="873"/>
      <c r="L440" s="873"/>
      <c r="M440" s="873"/>
      <c r="N440" s="874"/>
      <c r="O440" s="18"/>
      <c r="P440" s="253"/>
      <c r="Q440" s="253"/>
      <c r="R440" s="253"/>
      <c r="S440" s="244"/>
      <c r="T440" s="244"/>
      <c r="U440" s="253"/>
      <c r="V440" s="244"/>
      <c r="W440" s="261"/>
    </row>
    <row r="441" spans="1:23" ht="5.0999999999999996" customHeight="1" x14ac:dyDescent="0.2">
      <c r="C441" s="317"/>
      <c r="D441" s="321"/>
      <c r="E441" s="318"/>
      <c r="F441" s="318"/>
      <c r="G441" s="318"/>
      <c r="H441" s="318"/>
      <c r="I441" s="318"/>
      <c r="J441" s="318"/>
      <c r="K441" s="318"/>
      <c r="L441" s="318"/>
      <c r="M441" s="318"/>
      <c r="N441" s="319"/>
      <c r="O441" s="18"/>
    </row>
    <row r="442" spans="1:23" ht="12.75" customHeight="1" x14ac:dyDescent="0.2">
      <c r="C442" s="317"/>
      <c r="D442" s="321"/>
      <c r="E442" s="323"/>
      <c r="F442" s="916" t="str">
        <f>Translations!$C$210</f>
        <v>Referencia a archivos externos (si procede)</v>
      </c>
      <c r="G442" s="916"/>
      <c r="H442" s="916"/>
      <c r="I442" s="916"/>
      <c r="J442" s="916"/>
      <c r="K442" s="826"/>
      <c r="L442" s="826"/>
      <c r="M442" s="826"/>
      <c r="N442" s="826"/>
      <c r="O442" s="18"/>
      <c r="W442" s="261" t="s">
        <v>163</v>
      </c>
    </row>
    <row r="443" spans="1:23" ht="5.0999999999999996" customHeight="1" thickBot="1" x14ac:dyDescent="0.25">
      <c r="C443" s="317"/>
      <c r="D443" s="321"/>
      <c r="E443" s="318"/>
      <c r="F443" s="318"/>
      <c r="G443" s="318"/>
      <c r="H443" s="318"/>
      <c r="I443" s="318"/>
      <c r="J443" s="318"/>
      <c r="K443" s="318"/>
      <c r="L443" s="318"/>
      <c r="M443" s="318"/>
      <c r="N443" s="319"/>
      <c r="O443" s="18"/>
    </row>
    <row r="444" spans="1:23" ht="12.75" customHeight="1" x14ac:dyDescent="0.2">
      <c r="C444" s="317"/>
      <c r="D444" s="321" t="s">
        <v>33</v>
      </c>
      <c r="E444" s="932" t="str">
        <f>Translations!$C$258</f>
        <v>¿Se ha seguido el orden jerárquico?</v>
      </c>
      <c r="F444" s="932"/>
      <c r="G444" s="932"/>
      <c r="H444" s="933"/>
      <c r="I444" s="259"/>
      <c r="J444" s="329" t="str">
        <f>Translations!$C$259</f>
        <v xml:space="preserve"> De no ser así, ¿cuál ha sido el motivo?</v>
      </c>
      <c r="K444" s="852"/>
      <c r="L444" s="853"/>
      <c r="M444" s="853"/>
      <c r="N444" s="867"/>
      <c r="O444" s="18"/>
      <c r="W444" s="363" t="b">
        <f>AND(I444&lt;&gt;"",I444=TRUE)</f>
        <v>0</v>
      </c>
    </row>
    <row r="445" spans="1:23" ht="5.0999999999999996" customHeight="1" x14ac:dyDescent="0.2">
      <c r="C445" s="317"/>
      <c r="D445" s="318"/>
      <c r="E445" s="467"/>
      <c r="F445" s="467"/>
      <c r="G445" s="467"/>
      <c r="H445" s="467"/>
      <c r="I445" s="467"/>
      <c r="J445" s="467"/>
      <c r="K445" s="467"/>
      <c r="L445" s="467"/>
      <c r="M445" s="467"/>
      <c r="N445" s="468"/>
      <c r="O445" s="18"/>
      <c r="W445" s="359"/>
    </row>
    <row r="446" spans="1:23" ht="12.75" customHeight="1" x14ac:dyDescent="0.2">
      <c r="C446" s="317"/>
      <c r="D446" s="330"/>
      <c r="E446" s="330"/>
      <c r="F446" s="904" t="str">
        <f>Translations!$C$264</f>
        <v>Más detalles sobre cualquier posible divergencia con respecto a la jerarquía establecida</v>
      </c>
      <c r="G446" s="904"/>
      <c r="H446" s="904"/>
      <c r="I446" s="904"/>
      <c r="J446" s="904"/>
      <c r="K446" s="904"/>
      <c r="L446" s="904"/>
      <c r="M446" s="904"/>
      <c r="N446" s="905"/>
      <c r="O446" s="18"/>
      <c r="W446" s="359"/>
    </row>
    <row r="447" spans="1:23" ht="25.5" customHeight="1" thickBot="1" x14ac:dyDescent="0.25">
      <c r="C447" s="317"/>
      <c r="D447" s="330"/>
      <c r="E447" s="330"/>
      <c r="F447" s="872"/>
      <c r="G447" s="873"/>
      <c r="H447" s="873"/>
      <c r="I447" s="873"/>
      <c r="J447" s="873"/>
      <c r="K447" s="873"/>
      <c r="L447" s="873"/>
      <c r="M447" s="873"/>
      <c r="N447" s="874"/>
      <c r="O447" s="18"/>
      <c r="W447" s="368" t="b">
        <f>W444</f>
        <v>0</v>
      </c>
    </row>
    <row r="448" spans="1:23" ht="5.0999999999999996" customHeight="1" x14ac:dyDescent="0.2">
      <c r="C448" s="317"/>
      <c r="D448" s="321"/>
      <c r="E448" s="318"/>
      <c r="F448" s="318"/>
      <c r="G448" s="318"/>
      <c r="H448" s="318"/>
      <c r="I448" s="318"/>
      <c r="J448" s="318"/>
      <c r="K448" s="318"/>
      <c r="L448" s="318"/>
      <c r="M448" s="318"/>
      <c r="N448" s="319"/>
      <c r="O448" s="18"/>
    </row>
    <row r="449" spans="3:23" ht="5.0999999999999996" customHeight="1" x14ac:dyDescent="0.2">
      <c r="C449" s="314"/>
      <c r="D449" s="327"/>
      <c r="E449" s="315"/>
      <c r="F449" s="315"/>
      <c r="G449" s="315"/>
      <c r="H449" s="315"/>
      <c r="I449" s="315"/>
      <c r="J449" s="315"/>
      <c r="K449" s="315"/>
      <c r="L449" s="315"/>
      <c r="M449" s="315"/>
      <c r="N449" s="316"/>
      <c r="O449" s="18"/>
    </row>
    <row r="450" spans="3:23" ht="12.75" customHeight="1" x14ac:dyDescent="0.2">
      <c r="C450" s="317"/>
      <c r="D450" s="320" t="s">
        <v>31</v>
      </c>
      <c r="E450" s="943" t="str">
        <f>Translations!$C$359</f>
        <v>Calor medible importado</v>
      </c>
      <c r="F450" s="943"/>
      <c r="G450" s="943"/>
      <c r="H450" s="943"/>
      <c r="I450" s="943"/>
      <c r="J450" s="943"/>
      <c r="K450" s="943"/>
      <c r="L450" s="943"/>
      <c r="M450" s="943"/>
      <c r="N450" s="944"/>
      <c r="O450" s="18"/>
      <c r="S450" s="253"/>
      <c r="T450" s="253"/>
    </row>
    <row r="451" spans="3:23" ht="5.0999999999999996" customHeight="1" x14ac:dyDescent="0.2">
      <c r="C451" s="317"/>
      <c r="D451" s="318"/>
      <c r="E451" s="945"/>
      <c r="F451" s="946"/>
      <c r="G451" s="946"/>
      <c r="H451" s="946"/>
      <c r="I451" s="946"/>
      <c r="J451" s="946"/>
      <c r="K451" s="946"/>
      <c r="L451" s="946"/>
      <c r="M451" s="946"/>
      <c r="N451" s="947"/>
      <c r="O451" s="18"/>
    </row>
    <row r="452" spans="3:23" ht="12.75" customHeight="1" x14ac:dyDescent="0.2">
      <c r="C452" s="317"/>
      <c r="D452" s="321" t="s">
        <v>32</v>
      </c>
      <c r="E452" s="906" t="str">
        <f>Translations!$C$409</f>
        <v>¿Hay otros flujos de calor medible pertinentes para esta subinstalación?</v>
      </c>
      <c r="F452" s="906"/>
      <c r="G452" s="906"/>
      <c r="H452" s="906"/>
      <c r="I452" s="906"/>
      <c r="J452" s="906"/>
      <c r="K452" s="906"/>
      <c r="L452" s="906"/>
      <c r="M452" s="912"/>
      <c r="N452" s="912"/>
      <c r="O452" s="18"/>
    </row>
    <row r="453" spans="3:23" ht="12.75" customHeight="1" x14ac:dyDescent="0.2">
      <c r="C453" s="317"/>
      <c r="D453" s="321"/>
      <c r="E453" s="318"/>
      <c r="F453" s="318"/>
      <c r="G453" s="318"/>
      <c r="H453" s="318"/>
      <c r="I453" s="318"/>
      <c r="J453" s="847" t="str">
        <f>IF(M351=EUConst_NotRelevant,"",IF(AND(M452&lt;&gt;"",M452=FALSE),HYPERLINK("#" &amp; Q453,EUconst_MsgGoOn),""))</f>
        <v/>
      </c>
      <c r="K453" s="848"/>
      <c r="L453" s="848"/>
      <c r="M453" s="848"/>
      <c r="N453" s="849"/>
      <c r="O453" s="18"/>
      <c r="P453" s="21" t="s">
        <v>170</v>
      </c>
      <c r="Q453" s="370" t="str">
        <f>Q352</f>
        <v>#JUMP_G4</v>
      </c>
    </row>
    <row r="454" spans="3:23" ht="5.0999999999999996" customHeight="1" x14ac:dyDescent="0.2">
      <c r="C454" s="317"/>
      <c r="D454" s="321"/>
      <c r="E454" s="321"/>
      <c r="F454" s="321"/>
      <c r="G454" s="321"/>
      <c r="H454" s="321"/>
      <c r="I454" s="321"/>
      <c r="J454" s="321"/>
      <c r="K454" s="321"/>
      <c r="L454" s="321"/>
      <c r="M454" s="321"/>
      <c r="N454" s="328"/>
      <c r="O454" s="18"/>
      <c r="P454" s="21"/>
    </row>
    <row r="455" spans="3:23" ht="12.75" customHeight="1" x14ac:dyDescent="0.2">
      <c r="C455" s="317"/>
      <c r="D455" s="321" t="s">
        <v>33</v>
      </c>
      <c r="E455" s="906" t="str">
        <f>Translations!$C$249</f>
        <v>Información sobre la metodología empleada</v>
      </c>
      <c r="F455" s="906"/>
      <c r="G455" s="906"/>
      <c r="H455" s="906"/>
      <c r="I455" s="906"/>
      <c r="J455" s="906"/>
      <c r="K455" s="906"/>
      <c r="L455" s="906"/>
      <c r="M455" s="906"/>
      <c r="N455" s="907"/>
      <c r="O455" s="18"/>
    </row>
    <row r="456" spans="3:23" ht="25.5" customHeight="1" thickBot="1" x14ac:dyDescent="0.25">
      <c r="C456" s="317"/>
      <c r="D456" s="318"/>
      <c r="E456" s="318"/>
      <c r="F456" s="318"/>
      <c r="G456" s="318"/>
      <c r="H456" s="356" t="str">
        <f>Translations!$C$401</f>
        <v>¿Es pertinente?</v>
      </c>
      <c r="I456" s="908" t="str">
        <f>Translations!$C$254</f>
        <v>Fuente de datos</v>
      </c>
      <c r="J456" s="908"/>
      <c r="K456" s="908" t="str">
        <f>Translations!$C$255</f>
        <v>Otra fuente de datos (si procede)</v>
      </c>
      <c r="L456" s="908"/>
      <c r="M456" s="908" t="str">
        <f>Translations!$C$255</f>
        <v>Otra fuente de datos (si procede)</v>
      </c>
      <c r="N456" s="908"/>
      <c r="O456" s="18"/>
      <c r="W456" s="261" t="s">
        <v>163</v>
      </c>
    </row>
    <row r="457" spans="3:23" ht="12.75" customHeight="1" thickBot="1" x14ac:dyDescent="0.25">
      <c r="C457" s="317"/>
      <c r="D457" s="321"/>
      <c r="E457" s="323" t="s">
        <v>302</v>
      </c>
      <c r="F457" s="893" t="str">
        <f>Translations!$C$416</f>
        <v>Importación (otras fuentes)</v>
      </c>
      <c r="G457" s="894"/>
      <c r="H457" s="912"/>
      <c r="I457" s="884"/>
      <c r="J457" s="885"/>
      <c r="K457" s="879"/>
      <c r="L457" s="883"/>
      <c r="M457" s="879"/>
      <c r="N457" s="880"/>
      <c r="O457" s="18"/>
      <c r="V457" s="369" t="b">
        <f>OR(AND(M452&lt;&gt;"",M452=FALSE))</f>
        <v>0</v>
      </c>
      <c r="W457" s="363" t="b">
        <f>OR(AND(M452&lt;&gt;"",M452=FALSE),AND(H457&lt;&gt;"",H457=FALSE))</f>
        <v>0</v>
      </c>
    </row>
    <row r="458" spans="3:23" ht="12.75" customHeight="1" thickBot="1" x14ac:dyDescent="0.25">
      <c r="C458" s="317"/>
      <c r="D458" s="321"/>
      <c r="E458" s="323" t="s">
        <v>303</v>
      </c>
      <c r="F458" s="902" t="str">
        <f>Translations!$C$417</f>
        <v>Flujos medibles netos</v>
      </c>
      <c r="G458" s="903"/>
      <c r="H458" s="912"/>
      <c r="I458" s="860"/>
      <c r="J458" s="861"/>
      <c r="K458" s="862"/>
      <c r="L458" s="863"/>
      <c r="M458" s="862"/>
      <c r="N458" s="864"/>
      <c r="O458" s="18"/>
      <c r="W458" s="364" t="b">
        <f>W457</f>
        <v>0</v>
      </c>
    </row>
    <row r="459" spans="3:23" ht="27.75" customHeight="1" thickBot="1" x14ac:dyDescent="0.25">
      <c r="C459" s="317"/>
      <c r="D459" s="321"/>
      <c r="E459" s="323" t="s">
        <v>304</v>
      </c>
      <c r="F459" s="893" t="str">
        <f>Translations!$C$418</f>
        <v>Importación (procedente de una referencia de producto)</v>
      </c>
      <c r="G459" s="894"/>
      <c r="H459" s="912"/>
      <c r="I459" s="884"/>
      <c r="J459" s="885"/>
      <c r="K459" s="879"/>
      <c r="L459" s="883"/>
      <c r="M459" s="879"/>
      <c r="N459" s="880"/>
      <c r="O459" s="18"/>
      <c r="V459" s="357" t="b">
        <f>V457</f>
        <v>0</v>
      </c>
      <c r="W459" s="363" t="b">
        <f>OR(AND(M452&lt;&gt;"",M452=FALSE),AND(H459&lt;&gt;"",H459=FALSE))</f>
        <v>0</v>
      </c>
    </row>
    <row r="460" spans="3:23" ht="12.75" customHeight="1" thickBot="1" x14ac:dyDescent="0.25">
      <c r="C460" s="317"/>
      <c r="D460" s="321"/>
      <c r="E460" s="323" t="s">
        <v>305</v>
      </c>
      <c r="F460" s="902" t="str">
        <f>Translations!$C$417</f>
        <v>Flujos medibles netos</v>
      </c>
      <c r="G460" s="903"/>
      <c r="H460" s="912"/>
      <c r="I460" s="860"/>
      <c r="J460" s="861"/>
      <c r="K460" s="862"/>
      <c r="L460" s="863"/>
      <c r="M460" s="862"/>
      <c r="N460" s="864"/>
      <c r="O460" s="18"/>
      <c r="W460" s="364" t="b">
        <f>W459</f>
        <v>0</v>
      </c>
    </row>
    <row r="461" spans="3:23" ht="27.75" customHeight="1" thickBot="1" x14ac:dyDescent="0.25">
      <c r="C461" s="317"/>
      <c r="D461" s="321"/>
      <c r="E461" s="323" t="s">
        <v>306</v>
      </c>
      <c r="F461" s="893" t="str">
        <f>Translations!$C$419</f>
        <v>Importación (procedente de pasta de papel)</v>
      </c>
      <c r="G461" s="894"/>
      <c r="H461" s="912"/>
      <c r="I461" s="884"/>
      <c r="J461" s="885"/>
      <c r="K461" s="879"/>
      <c r="L461" s="883"/>
      <c r="M461" s="879"/>
      <c r="N461" s="880"/>
      <c r="O461" s="18"/>
      <c r="V461" s="357" t="b">
        <f>V459</f>
        <v>0</v>
      </c>
      <c r="W461" s="363" t="b">
        <f>OR(AND(M452&lt;&gt;"",M452=FALSE),AND(H461&lt;&gt;"",H461=FALSE))</f>
        <v>0</v>
      </c>
    </row>
    <row r="462" spans="3:23" ht="12.75" customHeight="1" thickBot="1" x14ac:dyDescent="0.25">
      <c r="C462" s="317"/>
      <c r="D462" s="321"/>
      <c r="E462" s="323" t="s">
        <v>307</v>
      </c>
      <c r="F462" s="902" t="str">
        <f>Translations!$C$417</f>
        <v>Flujos medibles netos</v>
      </c>
      <c r="G462" s="903"/>
      <c r="H462" s="912"/>
      <c r="I462" s="860"/>
      <c r="J462" s="861"/>
      <c r="K462" s="862"/>
      <c r="L462" s="863"/>
      <c r="M462" s="862"/>
      <c r="N462" s="864"/>
      <c r="O462" s="18"/>
      <c r="W462" s="364" t="b">
        <f>W461</f>
        <v>0</v>
      </c>
    </row>
    <row r="463" spans="3:23" ht="27.75" customHeight="1" thickBot="1" x14ac:dyDescent="0.25">
      <c r="C463" s="317"/>
      <c r="D463" s="321"/>
      <c r="E463" s="323" t="s">
        <v>308</v>
      </c>
      <c r="F463" s="893" t="str">
        <f>Translations!$C$420</f>
        <v>Importación (procedente de una referencia de combustible)</v>
      </c>
      <c r="G463" s="894"/>
      <c r="H463" s="912"/>
      <c r="I463" s="884"/>
      <c r="J463" s="885"/>
      <c r="K463" s="879"/>
      <c r="L463" s="883"/>
      <c r="M463" s="879"/>
      <c r="N463" s="880"/>
      <c r="O463" s="18"/>
      <c r="V463" s="357" t="b">
        <f>V461</f>
        <v>0</v>
      </c>
      <c r="W463" s="363" t="b">
        <f>OR(AND(M452&lt;&gt;"",M452=FALSE),AND(H463&lt;&gt;"",H463=FALSE))</f>
        <v>0</v>
      </c>
    </row>
    <row r="464" spans="3:23" ht="12.75" customHeight="1" thickBot="1" x14ac:dyDescent="0.25">
      <c r="C464" s="317"/>
      <c r="D464" s="321"/>
      <c r="E464" s="323" t="s">
        <v>309</v>
      </c>
      <c r="F464" s="902" t="str">
        <f>Translations!$C$417</f>
        <v>Flujos medibles netos</v>
      </c>
      <c r="G464" s="903"/>
      <c r="H464" s="912"/>
      <c r="I464" s="860"/>
      <c r="J464" s="861"/>
      <c r="K464" s="862"/>
      <c r="L464" s="863"/>
      <c r="M464" s="862"/>
      <c r="N464" s="864"/>
      <c r="O464" s="18"/>
      <c r="W464" s="364" t="b">
        <f>W463</f>
        <v>0</v>
      </c>
    </row>
    <row r="465" spans="1:23" ht="27.75" customHeight="1" thickBot="1" x14ac:dyDescent="0.25">
      <c r="C465" s="317"/>
      <c r="D465" s="321"/>
      <c r="E465" s="323" t="s">
        <v>310</v>
      </c>
      <c r="F465" s="893" t="str">
        <f>Translations!$C$421</f>
        <v>Importación (procedente de gases residuales)</v>
      </c>
      <c r="G465" s="894"/>
      <c r="H465" s="912"/>
      <c r="I465" s="884"/>
      <c r="J465" s="885"/>
      <c r="K465" s="879"/>
      <c r="L465" s="883"/>
      <c r="M465" s="879"/>
      <c r="N465" s="880"/>
      <c r="O465" s="18"/>
      <c r="V465" s="357" t="b">
        <f>V463</f>
        <v>0</v>
      </c>
      <c r="W465" s="363" t="b">
        <f>OR(AND(M452&lt;&gt;"",M452=FALSE),AND(H465&lt;&gt;"",H465=FALSE))</f>
        <v>0</v>
      </c>
    </row>
    <row r="466" spans="1:23" ht="12.75" customHeight="1" thickBot="1" x14ac:dyDescent="0.25">
      <c r="C466" s="317"/>
      <c r="D466" s="321"/>
      <c r="E466" s="323" t="s">
        <v>311</v>
      </c>
      <c r="F466" s="902" t="str">
        <f>Translations!$C$417</f>
        <v>Flujos medibles netos</v>
      </c>
      <c r="G466" s="903"/>
      <c r="H466" s="912"/>
      <c r="I466" s="860"/>
      <c r="J466" s="861"/>
      <c r="K466" s="862"/>
      <c r="L466" s="863"/>
      <c r="M466" s="862"/>
      <c r="N466" s="864"/>
      <c r="O466" s="18"/>
      <c r="W466" s="267" t="b">
        <f>W465</f>
        <v>0</v>
      </c>
    </row>
    <row r="467" spans="1:23" ht="5.0999999999999996" customHeight="1" x14ac:dyDescent="0.2">
      <c r="C467" s="317"/>
      <c r="D467" s="321"/>
      <c r="E467" s="318"/>
      <c r="F467" s="318"/>
      <c r="G467" s="318"/>
      <c r="H467" s="318"/>
      <c r="I467" s="318"/>
      <c r="J467" s="318"/>
      <c r="K467" s="318"/>
      <c r="L467" s="318"/>
      <c r="M467" s="318"/>
      <c r="N467" s="319"/>
      <c r="O467" s="18"/>
      <c r="W467" s="359"/>
    </row>
    <row r="468" spans="1:23" ht="12.75" customHeight="1" x14ac:dyDescent="0.2">
      <c r="C468" s="317"/>
      <c r="D468" s="321"/>
      <c r="E468" s="323" t="s">
        <v>312</v>
      </c>
      <c r="F468" s="904" t="str">
        <f>Translations!$C$257</f>
        <v>Descripción de la metodología aplicada</v>
      </c>
      <c r="G468" s="904"/>
      <c r="H468" s="904"/>
      <c r="I468" s="904"/>
      <c r="J468" s="904"/>
      <c r="K468" s="904"/>
      <c r="L468" s="904"/>
      <c r="M468" s="904"/>
      <c r="N468" s="905"/>
      <c r="O468" s="18"/>
      <c r="W468" s="359"/>
    </row>
    <row r="469" spans="1:23" ht="5.0999999999999996" customHeight="1" x14ac:dyDescent="0.2">
      <c r="C469" s="317"/>
      <c r="D469" s="318"/>
      <c r="E469" s="322"/>
      <c r="F469" s="212"/>
      <c r="G469" s="470"/>
      <c r="H469" s="470"/>
      <c r="I469" s="470"/>
      <c r="J469" s="470"/>
      <c r="K469" s="470"/>
      <c r="L469" s="470"/>
      <c r="M469" s="470"/>
      <c r="N469" s="471"/>
      <c r="O469" s="18"/>
      <c r="W469" s="359"/>
    </row>
    <row r="470" spans="1:23" ht="12.75" customHeight="1" x14ac:dyDescent="0.2">
      <c r="C470" s="317"/>
      <c r="D470" s="321"/>
      <c r="E470" s="323"/>
      <c r="F470" s="913" t="str">
        <f>IF(M351=EUConst_Relevant,HYPERLINK("#" &amp; Q470,EUConst_MsgDescription),"")</f>
        <v/>
      </c>
      <c r="G470" s="887"/>
      <c r="H470" s="887"/>
      <c r="I470" s="887"/>
      <c r="J470" s="887"/>
      <c r="K470" s="887"/>
      <c r="L470" s="887"/>
      <c r="M470" s="887"/>
      <c r="N470" s="888"/>
      <c r="O470" s="18"/>
      <c r="P470" s="21" t="s">
        <v>170</v>
      </c>
      <c r="Q470" s="370" t="str">
        <f>"#"&amp;ADDRESS(ROW($C$11),COLUMN($C$11))</f>
        <v>#$C$11</v>
      </c>
      <c r="W470" s="359"/>
    </row>
    <row r="471" spans="1:23" ht="5.0999999999999996" customHeight="1" x14ac:dyDescent="0.2">
      <c r="C471" s="317"/>
      <c r="D471" s="321"/>
      <c r="E471" s="324"/>
      <c r="F471" s="914"/>
      <c r="G471" s="914"/>
      <c r="H471" s="914"/>
      <c r="I471" s="914"/>
      <c r="J471" s="914"/>
      <c r="K471" s="914"/>
      <c r="L471" s="914"/>
      <c r="M471" s="914"/>
      <c r="N471" s="915"/>
      <c r="O471" s="18"/>
      <c r="W471" s="359"/>
    </row>
    <row r="472" spans="1:23" s="248" customFormat="1" ht="50.1" customHeight="1" x14ac:dyDescent="0.2">
      <c r="A472" s="253"/>
      <c r="B472" s="11"/>
      <c r="C472" s="317"/>
      <c r="D472" s="324"/>
      <c r="E472" s="324"/>
      <c r="F472" s="872"/>
      <c r="G472" s="873"/>
      <c r="H472" s="873"/>
      <c r="I472" s="873"/>
      <c r="J472" s="873"/>
      <c r="K472" s="873"/>
      <c r="L472" s="873"/>
      <c r="M472" s="873"/>
      <c r="N472" s="874"/>
      <c r="O472" s="18"/>
      <c r="P472" s="253"/>
      <c r="Q472" s="253"/>
      <c r="R472" s="253"/>
      <c r="S472" s="244"/>
      <c r="T472" s="244"/>
      <c r="U472" s="253"/>
      <c r="V472" s="253"/>
      <c r="W472" s="365" t="b">
        <f>V457</f>
        <v>0</v>
      </c>
    </row>
    <row r="473" spans="1:23" ht="5.0999999999999996" customHeight="1" x14ac:dyDescent="0.2">
      <c r="C473" s="317"/>
      <c r="D473" s="321"/>
      <c r="E473" s="318"/>
      <c r="F473" s="318"/>
      <c r="G473" s="318"/>
      <c r="H473" s="318"/>
      <c r="I473" s="318"/>
      <c r="J473" s="318"/>
      <c r="K473" s="318"/>
      <c r="L473" s="318"/>
      <c r="M473" s="318"/>
      <c r="N473" s="319"/>
      <c r="O473" s="18"/>
      <c r="W473" s="359"/>
    </row>
    <row r="474" spans="1:23" ht="12.75" customHeight="1" x14ac:dyDescent="0.2">
      <c r="C474" s="317"/>
      <c r="D474" s="321"/>
      <c r="E474" s="323"/>
      <c r="F474" s="916" t="str">
        <f>Translations!$C$210</f>
        <v>Referencia a archivos externos (si procede)</v>
      </c>
      <c r="G474" s="916"/>
      <c r="H474" s="916"/>
      <c r="I474" s="916"/>
      <c r="J474" s="916"/>
      <c r="K474" s="826"/>
      <c r="L474" s="826"/>
      <c r="M474" s="826"/>
      <c r="N474" s="826"/>
      <c r="O474" s="18"/>
      <c r="W474" s="365" t="b">
        <f>W472</f>
        <v>0</v>
      </c>
    </row>
    <row r="475" spans="1:23" ht="5.0999999999999996" customHeight="1" thickBot="1" x14ac:dyDescent="0.25">
      <c r="C475" s="317"/>
      <c r="D475" s="321"/>
      <c r="E475" s="318"/>
      <c r="F475" s="318"/>
      <c r="G475" s="318"/>
      <c r="H475" s="318"/>
      <c r="I475" s="318"/>
      <c r="J475" s="318"/>
      <c r="K475" s="318"/>
      <c r="L475" s="318"/>
      <c r="M475" s="318"/>
      <c r="N475" s="319"/>
      <c r="O475" s="18"/>
      <c r="V475" s="253"/>
      <c r="W475" s="359"/>
    </row>
    <row r="476" spans="1:23" ht="61.5" customHeight="1" thickBot="1" x14ac:dyDescent="0.25">
      <c r="C476" s="317"/>
      <c r="D476" s="321" t="s">
        <v>33</v>
      </c>
      <c r="E476" s="932" t="str">
        <f>Translations!$C$258</f>
        <v>¿Se ha seguido el orden jerárquico?</v>
      </c>
      <c r="F476" s="932"/>
      <c r="G476" s="932"/>
      <c r="H476" s="933"/>
      <c r="I476" s="259"/>
      <c r="J476" s="559" t="str">
        <f>Translations!$C$259</f>
        <v xml:space="preserve"> De no ser así, ¿cuál ha sido el motivo?</v>
      </c>
      <c r="K476" s="852"/>
      <c r="L476" s="853"/>
      <c r="M476" s="853"/>
      <c r="N476" s="867"/>
      <c r="O476" s="18"/>
      <c r="V476" s="367" t="b">
        <f>W474</f>
        <v>0</v>
      </c>
      <c r="W476" s="360" t="b">
        <f>OR(W472,AND(I476&lt;&gt;"",I476=TRUE))</f>
        <v>0</v>
      </c>
    </row>
    <row r="477" spans="1:23" ht="5.0999999999999996" customHeight="1" x14ac:dyDescent="0.2">
      <c r="C477" s="317"/>
      <c r="D477" s="318"/>
      <c r="E477" s="467"/>
      <c r="F477" s="467"/>
      <c r="G477" s="467"/>
      <c r="H477" s="467"/>
      <c r="I477" s="467"/>
      <c r="J477" s="467"/>
      <c r="K477" s="467"/>
      <c r="L477" s="467"/>
      <c r="M477" s="467"/>
      <c r="N477" s="468"/>
      <c r="O477" s="18"/>
      <c r="V477" s="253"/>
      <c r="W477" s="359"/>
    </row>
    <row r="478" spans="1:23" ht="12.75" customHeight="1" x14ac:dyDescent="0.2">
      <c r="C478" s="317"/>
      <c r="D478" s="330"/>
      <c r="E478" s="330"/>
      <c r="F478" s="904" t="str">
        <f>Translations!$C$264</f>
        <v>Más detalles sobre cualquier posible divergencia con respecto a la jerarquía establecida</v>
      </c>
      <c r="G478" s="904"/>
      <c r="H478" s="904"/>
      <c r="I478" s="904"/>
      <c r="J478" s="904"/>
      <c r="K478" s="904"/>
      <c r="L478" s="904"/>
      <c r="M478" s="904"/>
      <c r="N478" s="905"/>
      <c r="O478" s="18"/>
      <c r="V478" s="253"/>
      <c r="W478" s="359"/>
    </row>
    <row r="479" spans="1:23" ht="25.5" customHeight="1" x14ac:dyDescent="0.2">
      <c r="C479" s="317"/>
      <c r="D479" s="330"/>
      <c r="E479" s="330"/>
      <c r="F479" s="872"/>
      <c r="G479" s="873"/>
      <c r="H479" s="873"/>
      <c r="I479" s="873"/>
      <c r="J479" s="873"/>
      <c r="K479" s="873"/>
      <c r="L479" s="873"/>
      <c r="M479" s="873"/>
      <c r="N479" s="874"/>
      <c r="O479" s="18"/>
      <c r="V479" s="253"/>
      <c r="W479" s="365" t="b">
        <f>W476</f>
        <v>0</v>
      </c>
    </row>
    <row r="480" spans="1:23" ht="5.0999999999999996" customHeight="1" x14ac:dyDescent="0.2">
      <c r="C480" s="317"/>
      <c r="D480" s="318"/>
      <c r="E480" s="467"/>
      <c r="F480" s="467"/>
      <c r="G480" s="467"/>
      <c r="H480" s="467"/>
      <c r="I480" s="467"/>
      <c r="J480" s="467"/>
      <c r="K480" s="467"/>
      <c r="L480" s="467"/>
      <c r="M480" s="467"/>
      <c r="N480" s="468"/>
      <c r="O480" s="18"/>
      <c r="V480" s="253"/>
      <c r="W480" s="359"/>
    </row>
    <row r="481" spans="1:25" ht="12.75" customHeight="1" x14ac:dyDescent="0.2">
      <c r="C481" s="317"/>
      <c r="D481" s="321" t="s">
        <v>34</v>
      </c>
      <c r="E481" s="906" t="str">
        <f>Translations!$C$363</f>
        <v>Descripción de la metodología empleada para determinar los factores de emisiones atribuibles pertinentes de conformidad con el anexo VII, secciones 10.1.2 y 10.1.3, de las FAR.</v>
      </c>
      <c r="F481" s="906"/>
      <c r="G481" s="906"/>
      <c r="H481" s="906"/>
      <c r="I481" s="906"/>
      <c r="J481" s="906"/>
      <c r="K481" s="906"/>
      <c r="L481" s="906"/>
      <c r="M481" s="906"/>
      <c r="N481" s="907"/>
      <c r="O481" s="18"/>
      <c r="V481" s="253"/>
      <c r="W481" s="359"/>
    </row>
    <row r="482" spans="1:25" ht="5.0999999999999996" customHeight="1" x14ac:dyDescent="0.2">
      <c r="C482" s="317"/>
      <c r="D482" s="318"/>
      <c r="E482" s="322"/>
      <c r="F482" s="212"/>
      <c r="G482" s="470"/>
      <c r="H482" s="470"/>
      <c r="I482" s="470"/>
      <c r="J482" s="470"/>
      <c r="K482" s="470"/>
      <c r="L482" s="470"/>
      <c r="M482" s="470"/>
      <c r="N482" s="471"/>
      <c r="O482" s="18"/>
      <c r="W482" s="359"/>
    </row>
    <row r="483" spans="1:25" ht="12.75" customHeight="1" x14ac:dyDescent="0.2">
      <c r="C483" s="317"/>
      <c r="D483" s="321"/>
      <c r="E483" s="323"/>
      <c r="F483" s="913" t="str">
        <f>IF(M351=EUConst_Relevant,HYPERLINK("#" &amp; Q483,EUConst_MsgDescription),"")</f>
        <v/>
      </c>
      <c r="G483" s="887"/>
      <c r="H483" s="887"/>
      <c r="I483" s="887"/>
      <c r="J483" s="887"/>
      <c r="K483" s="887"/>
      <c r="L483" s="887"/>
      <c r="M483" s="887"/>
      <c r="N483" s="888"/>
      <c r="O483" s="18"/>
      <c r="P483" s="21" t="s">
        <v>170</v>
      </c>
      <c r="Q483" s="370" t="str">
        <f>"#"&amp;ADDRESS(ROW($C$11),COLUMN($C$11))</f>
        <v>#$C$11</v>
      </c>
      <c r="W483" s="359"/>
    </row>
    <row r="484" spans="1:25" ht="5.0999999999999996" customHeight="1" x14ac:dyDescent="0.2">
      <c r="C484" s="317"/>
      <c r="D484" s="321"/>
      <c r="E484" s="324"/>
      <c r="F484" s="914"/>
      <c r="G484" s="914"/>
      <c r="H484" s="914"/>
      <c r="I484" s="914"/>
      <c r="J484" s="914"/>
      <c r="K484" s="914"/>
      <c r="L484" s="914"/>
      <c r="M484" s="914"/>
      <c r="N484" s="915"/>
      <c r="O484" s="18"/>
      <c r="W484" s="359"/>
    </row>
    <row r="485" spans="1:25" s="248" customFormat="1" ht="50.1" customHeight="1" x14ac:dyDescent="0.2">
      <c r="A485" s="253"/>
      <c r="B485" s="11"/>
      <c r="C485" s="317"/>
      <c r="D485" s="330"/>
      <c r="E485" s="331"/>
      <c r="F485" s="872"/>
      <c r="G485" s="873"/>
      <c r="H485" s="873"/>
      <c r="I485" s="873"/>
      <c r="J485" s="873"/>
      <c r="K485" s="873"/>
      <c r="L485" s="873"/>
      <c r="M485" s="873"/>
      <c r="N485" s="874"/>
      <c r="O485" s="18"/>
      <c r="P485" s="268"/>
      <c r="Q485" s="244"/>
      <c r="R485" s="253"/>
      <c r="S485" s="244"/>
      <c r="T485" s="244"/>
      <c r="U485" s="253"/>
      <c r="V485" s="253"/>
      <c r="W485" s="365" t="b">
        <f>W474</f>
        <v>0</v>
      </c>
    </row>
    <row r="486" spans="1:25" ht="5.0999999999999996" customHeight="1" x14ac:dyDescent="0.2">
      <c r="C486" s="317"/>
      <c r="D486" s="321"/>
      <c r="E486" s="318"/>
      <c r="F486" s="318"/>
      <c r="G486" s="318"/>
      <c r="H486" s="318"/>
      <c r="I486" s="318"/>
      <c r="J486" s="318"/>
      <c r="K486" s="318"/>
      <c r="L486" s="318"/>
      <c r="M486" s="318"/>
      <c r="N486" s="319"/>
      <c r="O486" s="18"/>
      <c r="W486" s="359"/>
    </row>
    <row r="487" spans="1:25" ht="12.75" customHeight="1" thickBot="1" x14ac:dyDescent="0.25">
      <c r="C487" s="317"/>
      <c r="D487" s="321"/>
      <c r="E487" s="323"/>
      <c r="F487" s="916" t="str">
        <f>Translations!$C$210</f>
        <v>Referencia a archivos externos (si procede)</v>
      </c>
      <c r="G487" s="916"/>
      <c r="H487" s="916"/>
      <c r="I487" s="916"/>
      <c r="J487" s="916"/>
      <c r="K487" s="826"/>
      <c r="L487" s="826"/>
      <c r="M487" s="826"/>
      <c r="N487" s="826"/>
      <c r="O487" s="18"/>
      <c r="W487" s="366" t="b">
        <f>W485</f>
        <v>0</v>
      </c>
    </row>
    <row r="488" spans="1:25" s="19" customFormat="1" ht="12.75" x14ac:dyDescent="0.2">
      <c r="A488" s="17"/>
      <c r="B488" s="35"/>
      <c r="C488" s="336"/>
      <c r="D488" s="337"/>
      <c r="E488" s="337"/>
      <c r="F488" s="337"/>
      <c r="G488" s="337"/>
      <c r="H488" s="337"/>
      <c r="I488" s="337"/>
      <c r="J488" s="337"/>
      <c r="K488" s="337"/>
      <c r="L488" s="337"/>
      <c r="M488" s="337"/>
      <c r="N488" s="338"/>
      <c r="O488" s="18"/>
      <c r="P488" s="244"/>
      <c r="Q488" s="244"/>
      <c r="R488" s="244"/>
      <c r="S488" s="22"/>
      <c r="T488" s="21"/>
      <c r="U488" s="21"/>
      <c r="V488" s="21"/>
      <c r="W488" s="237"/>
    </row>
    <row r="489" spans="1:25" s="19" customFormat="1" ht="15" thickBot="1" x14ac:dyDescent="0.25">
      <c r="A489" s="17"/>
      <c r="B489" s="35"/>
      <c r="C489" s="35"/>
      <c r="D489" s="35"/>
      <c r="E489" s="35"/>
      <c r="F489" s="35"/>
      <c r="G489" s="35"/>
      <c r="H489" s="35"/>
      <c r="I489" s="35"/>
      <c r="J489" s="35"/>
      <c r="K489" s="35"/>
      <c r="L489" s="35"/>
      <c r="M489" s="35"/>
      <c r="N489" s="35"/>
      <c r="O489" s="18"/>
      <c r="P489" s="244"/>
      <c r="Q489" s="244"/>
      <c r="R489" s="22"/>
      <c r="S489" s="22"/>
      <c r="T489" s="21"/>
      <c r="U489" s="21"/>
      <c r="V489" s="21"/>
      <c r="W489" s="237"/>
      <c r="X489" s="243"/>
      <c r="Y489" s="243"/>
    </row>
    <row r="490" spans="1:25" s="19" customFormat="1" ht="12.75" customHeight="1" thickBot="1" x14ac:dyDescent="0.3">
      <c r="A490" s="17"/>
      <c r="B490" s="35"/>
      <c r="C490" s="280"/>
      <c r="D490" s="280"/>
      <c r="E490" s="280"/>
      <c r="F490" s="280"/>
      <c r="G490" s="280"/>
      <c r="H490" s="280"/>
      <c r="I490" s="280"/>
      <c r="J490" s="280"/>
      <c r="K490" s="280"/>
      <c r="L490" s="280"/>
      <c r="M490" s="280"/>
      <c r="N490" s="280"/>
      <c r="O490" s="18"/>
      <c r="P490" s="21"/>
      <c r="Q490" s="21"/>
      <c r="R490" s="22"/>
      <c r="S490" s="22"/>
      <c r="T490" s="21"/>
      <c r="U490" s="21"/>
      <c r="V490" s="21"/>
      <c r="W490" s="237"/>
      <c r="X490" s="243"/>
      <c r="Y490" s="243"/>
    </row>
    <row r="491" spans="1:25" s="19" customFormat="1" ht="15" customHeight="1" thickBot="1" x14ac:dyDescent="0.3">
      <c r="A491" s="244"/>
      <c r="B491" s="162"/>
      <c r="C491" s="373">
        <f>C351+1</f>
        <v>4</v>
      </c>
      <c r="D491" s="1001" t="str">
        <f>Translations!$C$386</f>
        <v>Subinstalación con enfoque alternativo:</v>
      </c>
      <c r="E491" s="1002"/>
      <c r="F491" s="1002"/>
      <c r="G491" s="1002"/>
      <c r="H491" s="1003"/>
      <c r="I491" s="1004" t="str">
        <f>INDEX(EUconst_FallBackListNames,$C491)</f>
        <v>Subinstalación de calefacción urbana</v>
      </c>
      <c r="J491" s="1005"/>
      <c r="K491" s="1005"/>
      <c r="L491" s="1006"/>
      <c r="M491" s="1007" t="str">
        <f>IF(ISBLANK(INDEX(CNTR_FallBackSubInstRelevant,C491)),"",IF(INDEX(CNTR_FallBackSubInstRelevant,C491),EUConst_Relevant,EUConst_NotRelevant))</f>
        <v/>
      </c>
      <c r="N491" s="1008"/>
      <c r="O491" s="18"/>
      <c r="P491" s="372">
        <f>C491</f>
        <v>4</v>
      </c>
      <c r="Q491" s="244"/>
      <c r="R491" s="244"/>
      <c r="S491" s="244"/>
      <c r="T491" s="244"/>
      <c r="U491" s="22"/>
      <c r="V491" s="310" t="s">
        <v>318</v>
      </c>
      <c r="W491" s="355" t="b">
        <f>AND(CNTR_ExistSubInstEntries,M491=EUConst_NotRelevant)</f>
        <v>0</v>
      </c>
    </row>
    <row r="492" spans="1:25" s="19" customFormat="1" ht="12.75" customHeight="1" thickBot="1" x14ac:dyDescent="0.25">
      <c r="A492" s="244"/>
      <c r="B492" s="35"/>
      <c r="C492" s="277"/>
      <c r="D492" s="278"/>
      <c r="E492" s="278"/>
      <c r="F492" s="278"/>
      <c r="G492" s="278"/>
      <c r="H492" s="279"/>
      <c r="I492" s="1009" t="str">
        <f>IF(M491=EUConst_NotRelevant,HYPERLINK(Q492,EUconst_MsgGoToNextSubInst),IF(M491=EUConst_Relevant,HYPERLINK("",EUconst_MsgEnterThisSection),""))</f>
        <v/>
      </c>
      <c r="J492" s="1010"/>
      <c r="K492" s="1010"/>
      <c r="L492" s="1010"/>
      <c r="M492" s="1011"/>
      <c r="N492" s="1012"/>
      <c r="O492" s="18"/>
      <c r="P492" s="21" t="s">
        <v>170</v>
      </c>
      <c r="Q492" s="370" t="str">
        <f>"#JUMP_G"&amp;P491+1</f>
        <v>#JUMP_G5</v>
      </c>
      <c r="R492" s="21"/>
      <c r="S492" s="21"/>
      <c r="T492" s="21"/>
      <c r="U492" s="22"/>
      <c r="V492" s="22"/>
      <c r="W492" s="237"/>
      <c r="X492" s="243"/>
      <c r="Y492" s="243"/>
    </row>
    <row r="493" spans="1:25" ht="5.0999999999999996" customHeight="1" x14ac:dyDescent="0.2">
      <c r="C493" s="281"/>
      <c r="D493" s="282"/>
      <c r="E493" s="282"/>
      <c r="F493" s="282"/>
      <c r="G493" s="282"/>
      <c r="H493" s="282"/>
      <c r="I493" s="282"/>
      <c r="J493" s="282"/>
      <c r="K493" s="282"/>
      <c r="L493" s="282"/>
      <c r="M493" s="282"/>
      <c r="N493" s="283"/>
      <c r="O493" s="18"/>
      <c r="U493" s="22"/>
      <c r="V493" s="22"/>
      <c r="W493" s="237"/>
    </row>
    <row r="494" spans="1:25" ht="12.75" customHeight="1" x14ac:dyDescent="0.2">
      <c r="C494" s="223"/>
      <c r="D494" s="15" t="s">
        <v>26</v>
      </c>
      <c r="E494" s="727" t="str">
        <f>Translations!$C$297</f>
        <v>Límites del sistema de la subinstalación</v>
      </c>
      <c r="F494" s="727"/>
      <c r="G494" s="727"/>
      <c r="H494" s="727"/>
      <c r="I494" s="727"/>
      <c r="J494" s="727"/>
      <c r="K494" s="727"/>
      <c r="L494" s="727"/>
      <c r="M494" s="727"/>
      <c r="N494" s="942"/>
      <c r="O494" s="18"/>
      <c r="U494" s="22"/>
      <c r="V494" s="22"/>
      <c r="W494" s="237"/>
    </row>
    <row r="495" spans="1:25" ht="5.0999999999999996" customHeight="1" x14ac:dyDescent="0.2">
      <c r="B495" s="243"/>
      <c r="C495" s="223"/>
      <c r="N495" s="224"/>
      <c r="O495" s="18"/>
      <c r="U495" s="22"/>
      <c r="V495" s="22"/>
      <c r="W495" s="237"/>
    </row>
    <row r="496" spans="1:25" ht="12.75" customHeight="1" x14ac:dyDescent="0.2">
      <c r="B496" s="243"/>
      <c r="C496" s="223"/>
      <c r="D496" s="24" t="s">
        <v>32</v>
      </c>
      <c r="E496" s="843" t="str">
        <f>Translations!$C$249</f>
        <v>Información sobre la metodología empleada</v>
      </c>
      <c r="F496" s="843"/>
      <c r="G496" s="843"/>
      <c r="H496" s="843"/>
      <c r="I496" s="843"/>
      <c r="J496" s="843"/>
      <c r="K496" s="843"/>
      <c r="L496" s="843"/>
      <c r="M496" s="843"/>
      <c r="N496" s="949"/>
      <c r="O496" s="18"/>
      <c r="U496" s="22"/>
      <c r="V496" s="22"/>
      <c r="W496" s="237"/>
    </row>
    <row r="497" spans="2:20" ht="5.0999999999999996" customHeight="1" x14ac:dyDescent="0.2">
      <c r="B497" s="243"/>
      <c r="C497" s="223"/>
      <c r="D497" s="24"/>
      <c r="E497" s="766"/>
      <c r="F497" s="766"/>
      <c r="G497" s="766"/>
      <c r="H497" s="766"/>
      <c r="I497" s="766"/>
      <c r="J497" s="766"/>
      <c r="K497" s="766"/>
      <c r="L497" s="766"/>
      <c r="M497" s="766"/>
      <c r="N497" s="970"/>
      <c r="O497" s="18"/>
    </row>
    <row r="498" spans="2:20" ht="50.1" customHeight="1" x14ac:dyDescent="0.2">
      <c r="B498" s="243"/>
      <c r="C498" s="223"/>
      <c r="D498" s="24"/>
      <c r="E498" s="953"/>
      <c r="F498" s="954"/>
      <c r="G498" s="954"/>
      <c r="H498" s="954"/>
      <c r="I498" s="954"/>
      <c r="J498" s="954"/>
      <c r="K498" s="954"/>
      <c r="L498" s="954"/>
      <c r="M498" s="954"/>
      <c r="N498" s="955"/>
      <c r="O498" s="18"/>
    </row>
    <row r="499" spans="2:20" ht="5.0999999999999996" customHeight="1" x14ac:dyDescent="0.2">
      <c r="B499" s="243"/>
      <c r="C499" s="223"/>
      <c r="D499" s="24"/>
      <c r="N499" s="224"/>
      <c r="O499" s="18"/>
    </row>
    <row r="500" spans="2:20" ht="12.75" customHeight="1" x14ac:dyDescent="0.2">
      <c r="B500" s="243"/>
      <c r="C500" s="223"/>
      <c r="D500" s="24" t="s">
        <v>33</v>
      </c>
      <c r="E500" s="956" t="str">
        <f>Translations!$C$210</f>
        <v>Referencia a archivos externos (si procede)</v>
      </c>
      <c r="F500" s="956"/>
      <c r="G500" s="956"/>
      <c r="H500" s="956"/>
      <c r="I500" s="956"/>
      <c r="J500" s="957"/>
      <c r="K500" s="826"/>
      <c r="L500" s="826"/>
      <c r="M500" s="826"/>
      <c r="N500" s="826"/>
      <c r="O500" s="18"/>
    </row>
    <row r="501" spans="2:20" ht="5.0999999999999996" customHeight="1" x14ac:dyDescent="0.2">
      <c r="B501" s="243"/>
      <c r="C501" s="223"/>
      <c r="D501" s="24"/>
      <c r="N501" s="224"/>
      <c r="O501" s="18"/>
    </row>
    <row r="502" spans="2:20" ht="12.75" customHeight="1" x14ac:dyDescent="0.2">
      <c r="B502" s="243"/>
      <c r="C502" s="223"/>
      <c r="D502" s="24" t="s">
        <v>34</v>
      </c>
      <c r="E502" s="956" t="str">
        <f>Translations!$C$305</f>
        <v>Referencia a un diagrama de flujo detallado aparte (si procede)</v>
      </c>
      <c r="F502" s="956"/>
      <c r="G502" s="956"/>
      <c r="H502" s="956"/>
      <c r="I502" s="956"/>
      <c r="J502" s="957"/>
      <c r="K502" s="826"/>
      <c r="L502" s="826"/>
      <c r="M502" s="826"/>
      <c r="N502" s="826"/>
      <c r="O502" s="18"/>
    </row>
    <row r="503" spans="2:20" ht="5.0999999999999996" customHeight="1" x14ac:dyDescent="0.2">
      <c r="B503" s="243"/>
      <c r="C503" s="223"/>
      <c r="D503" s="24"/>
      <c r="N503" s="224"/>
      <c r="O503" s="18"/>
    </row>
    <row r="504" spans="2:20" ht="5.0999999999999996" customHeight="1" x14ac:dyDescent="0.2">
      <c r="B504" s="243"/>
      <c r="C504" s="231"/>
      <c r="D504" s="234"/>
      <c r="E504" s="232"/>
      <c r="F504" s="232"/>
      <c r="G504" s="232"/>
      <c r="H504" s="232"/>
      <c r="I504" s="232"/>
      <c r="J504" s="232"/>
      <c r="K504" s="232"/>
      <c r="L504" s="232"/>
      <c r="M504" s="232"/>
      <c r="N504" s="233"/>
      <c r="O504" s="18"/>
    </row>
    <row r="505" spans="2:20" ht="12.75" customHeight="1" x14ac:dyDescent="0.2">
      <c r="B505" s="243"/>
      <c r="C505" s="223"/>
      <c r="D505" s="15" t="s">
        <v>27</v>
      </c>
      <c r="E505" s="727" t="str">
        <f>Translations!$C$388</f>
        <v>Método para determinar los niveles anuales de actividad</v>
      </c>
      <c r="F505" s="727"/>
      <c r="G505" s="727"/>
      <c r="H505" s="727"/>
      <c r="I505" s="727"/>
      <c r="J505" s="727"/>
      <c r="K505" s="727"/>
      <c r="L505" s="727"/>
      <c r="M505" s="727"/>
      <c r="N505" s="942"/>
      <c r="O505" s="18"/>
      <c r="S505" s="253"/>
      <c r="T505" s="253"/>
    </row>
    <row r="506" spans="2:20" ht="5.0999999999999996" customHeight="1" x14ac:dyDescent="0.2">
      <c r="B506" s="243"/>
      <c r="C506" s="223"/>
      <c r="D506" s="24"/>
      <c r="E506" s="24"/>
      <c r="F506" s="24"/>
      <c r="G506" s="24"/>
      <c r="H506" s="24"/>
      <c r="I506" s="24"/>
      <c r="J506" s="24"/>
      <c r="K506" s="24"/>
      <c r="L506" s="24"/>
      <c r="M506" s="24"/>
      <c r="N506" s="452"/>
      <c r="O506" s="18"/>
      <c r="P506" s="21"/>
    </row>
    <row r="507" spans="2:20" ht="12.75" customHeight="1" x14ac:dyDescent="0.2">
      <c r="B507" s="243"/>
      <c r="C507" s="223"/>
      <c r="D507" s="24" t="s">
        <v>33</v>
      </c>
      <c r="E507" s="843" t="str">
        <f>Translations!$C$249</f>
        <v>Información sobre la metodología empleada</v>
      </c>
      <c r="F507" s="843"/>
      <c r="G507" s="843"/>
      <c r="H507" s="843"/>
      <c r="I507" s="843"/>
      <c r="J507" s="843"/>
      <c r="K507" s="843"/>
      <c r="L507" s="843"/>
      <c r="M507" s="843"/>
      <c r="N507" s="949"/>
      <c r="O507" s="18"/>
    </row>
    <row r="508" spans="2:20" ht="25.5" customHeight="1" x14ac:dyDescent="0.2">
      <c r="B508" s="243"/>
      <c r="C508" s="223"/>
      <c r="I508" s="844" t="str">
        <f>Translations!$C$254</f>
        <v>Fuente de datos</v>
      </c>
      <c r="J508" s="844"/>
      <c r="K508" s="844" t="str">
        <f>Translations!$C$255</f>
        <v>Otra fuente de datos (si procede)</v>
      </c>
      <c r="L508" s="844"/>
      <c r="M508" s="844" t="str">
        <f>Translations!$C$255</f>
        <v>Otra fuente de datos (si procede)</v>
      </c>
      <c r="N508" s="844"/>
      <c r="O508" s="18"/>
    </row>
    <row r="509" spans="2:20" ht="12.75" customHeight="1" x14ac:dyDescent="0.2">
      <c r="B509" s="243"/>
      <c r="C509" s="223"/>
      <c r="D509" s="24"/>
      <c r="E509" s="117" t="s">
        <v>302</v>
      </c>
      <c r="F509" s="850" t="str">
        <f>Translations!$C$273</f>
        <v>Cuantificación de los flujos de calor medible</v>
      </c>
      <c r="G509" s="850"/>
      <c r="H509" s="851"/>
      <c r="I509" s="852"/>
      <c r="J509" s="853"/>
      <c r="K509" s="854"/>
      <c r="L509" s="855"/>
      <c r="M509" s="854"/>
      <c r="N509" s="871"/>
      <c r="O509" s="18"/>
    </row>
    <row r="510" spans="2:20" ht="12.75" customHeight="1" x14ac:dyDescent="0.2">
      <c r="B510" s="243"/>
      <c r="C510" s="223"/>
      <c r="D510" s="24"/>
      <c r="E510" s="117" t="s">
        <v>303</v>
      </c>
      <c r="F510" s="850" t="str">
        <f>Translations!$C$274</f>
        <v>Flujos de calor medible neto</v>
      </c>
      <c r="G510" s="850"/>
      <c r="H510" s="851"/>
      <c r="I510" s="852"/>
      <c r="J510" s="853"/>
      <c r="K510" s="854"/>
      <c r="L510" s="855"/>
      <c r="M510" s="854"/>
      <c r="N510" s="871"/>
      <c r="O510" s="18"/>
    </row>
    <row r="511" spans="2:20" ht="5.0999999999999996" customHeight="1" x14ac:dyDescent="0.2">
      <c r="B511" s="243"/>
      <c r="C511" s="223"/>
      <c r="D511" s="24"/>
      <c r="N511" s="224"/>
      <c r="O511" s="18"/>
    </row>
    <row r="512" spans="2:20" ht="12.75" customHeight="1" x14ac:dyDescent="0.2">
      <c r="B512" s="243"/>
      <c r="C512" s="223"/>
      <c r="D512" s="24"/>
      <c r="E512" s="117" t="s">
        <v>304</v>
      </c>
      <c r="F512" s="640" t="str">
        <f>Translations!$C$257</f>
        <v>Descripción de la metodología aplicada</v>
      </c>
      <c r="G512" s="640"/>
      <c r="H512" s="640"/>
      <c r="I512" s="640"/>
      <c r="J512" s="640"/>
      <c r="K512" s="640"/>
      <c r="L512" s="640"/>
      <c r="M512" s="640"/>
      <c r="N512" s="921"/>
      <c r="O512" s="18"/>
    </row>
    <row r="513" spans="1:23" ht="5.0999999999999996" customHeight="1" x14ac:dyDescent="0.2">
      <c r="B513" s="243"/>
      <c r="C513" s="223"/>
      <c r="E513" s="36"/>
      <c r="F513" s="453"/>
      <c r="G513" s="454"/>
      <c r="H513" s="454"/>
      <c r="I513" s="454"/>
      <c r="J513" s="454"/>
      <c r="K513" s="454"/>
      <c r="L513" s="454"/>
      <c r="M513" s="454"/>
      <c r="N513" s="464"/>
      <c r="O513" s="18"/>
    </row>
    <row r="514" spans="1:23" ht="12.75" customHeight="1" x14ac:dyDescent="0.2">
      <c r="C514" s="223"/>
      <c r="D514" s="24"/>
      <c r="E514" s="117"/>
      <c r="F514" s="913" t="str">
        <f>IF(M491=EUConst_Relevant,HYPERLINK("#" &amp; Q514,EUConst_MsgDescription),"")</f>
        <v/>
      </c>
      <c r="G514" s="887"/>
      <c r="H514" s="887"/>
      <c r="I514" s="887"/>
      <c r="J514" s="887"/>
      <c r="K514" s="887"/>
      <c r="L514" s="887"/>
      <c r="M514" s="887"/>
      <c r="N514" s="888"/>
      <c r="O514" s="18"/>
      <c r="P514" s="21" t="s">
        <v>170</v>
      </c>
      <c r="Q514" s="370" t="str">
        <f>"#"&amp;ADDRESS(ROW($C$11),COLUMN($C$11))</f>
        <v>#$C$11</v>
      </c>
    </row>
    <row r="515" spans="1:23" ht="5.0999999999999996" customHeight="1" x14ac:dyDescent="0.2">
      <c r="C515" s="223"/>
      <c r="D515" s="24"/>
      <c r="E515" s="23"/>
      <c r="F515" s="922"/>
      <c r="G515" s="922"/>
      <c r="H515" s="922"/>
      <c r="I515" s="922"/>
      <c r="J515" s="922"/>
      <c r="K515" s="922"/>
      <c r="L515" s="922"/>
      <c r="M515" s="922"/>
      <c r="N515" s="923"/>
      <c r="O515" s="18"/>
    </row>
    <row r="516" spans="1:23" s="248" customFormat="1" ht="50.1" customHeight="1" x14ac:dyDescent="0.2">
      <c r="A516" s="244"/>
      <c r="B516" s="11"/>
      <c r="C516" s="223"/>
      <c r="D516" s="23"/>
      <c r="E516" s="23"/>
      <c r="F516" s="872"/>
      <c r="G516" s="873"/>
      <c r="H516" s="873"/>
      <c r="I516" s="873"/>
      <c r="J516" s="873"/>
      <c r="K516" s="873"/>
      <c r="L516" s="873"/>
      <c r="M516" s="873"/>
      <c r="N516" s="874"/>
      <c r="O516" s="18"/>
      <c r="P516" s="253"/>
      <c r="Q516" s="253"/>
      <c r="R516" s="253"/>
      <c r="S516" s="244"/>
      <c r="T516" s="244"/>
      <c r="U516" s="244"/>
      <c r="V516" s="244"/>
      <c r="W516" s="261"/>
    </row>
    <row r="517" spans="1:23" ht="5.0999999999999996" customHeight="1" x14ac:dyDescent="0.2">
      <c r="C517" s="223"/>
      <c r="D517" s="24"/>
      <c r="N517" s="224"/>
      <c r="O517" s="18"/>
    </row>
    <row r="518" spans="1:23" ht="12.75" customHeight="1" x14ac:dyDescent="0.2">
      <c r="C518" s="223"/>
      <c r="D518" s="24"/>
      <c r="E518" s="117" t="s">
        <v>305</v>
      </c>
      <c r="F518" s="875" t="str">
        <f>Translations!$C$210</f>
        <v>Referencia a archivos externos (si procede)</v>
      </c>
      <c r="G518" s="875"/>
      <c r="H518" s="875"/>
      <c r="I518" s="875"/>
      <c r="J518" s="875"/>
      <c r="K518" s="826"/>
      <c r="L518" s="826"/>
      <c r="M518" s="826"/>
      <c r="N518" s="826"/>
      <c r="O518" s="18"/>
      <c r="W518" s="261" t="s">
        <v>163</v>
      </c>
    </row>
    <row r="519" spans="1:23" ht="5.0999999999999996" customHeight="1" thickBot="1" x14ac:dyDescent="0.25">
      <c r="C519" s="223"/>
      <c r="D519" s="24"/>
      <c r="N519" s="224"/>
      <c r="O519" s="18"/>
      <c r="W519" s="244"/>
    </row>
    <row r="520" spans="1:23" ht="12.75" customHeight="1" x14ac:dyDescent="0.2">
      <c r="C520" s="223"/>
      <c r="D520" s="24" t="s">
        <v>33</v>
      </c>
      <c r="E520" s="865" t="str">
        <f>Translations!$C$258</f>
        <v>¿Se ha seguido el orden jerárquico?</v>
      </c>
      <c r="F520" s="865"/>
      <c r="G520" s="865"/>
      <c r="H520" s="866"/>
      <c r="I520" s="259"/>
      <c r="J520" s="255" t="str">
        <f>Translations!$C$259</f>
        <v xml:space="preserve"> De no ser así, ¿cuál ha sido el motivo?</v>
      </c>
      <c r="K520" s="852"/>
      <c r="L520" s="853"/>
      <c r="M520" s="853"/>
      <c r="N520" s="867"/>
      <c r="O520" s="18"/>
      <c r="W520" s="363" t="b">
        <f>AND(I520&lt;&gt;"",I520=TRUE)</f>
        <v>0</v>
      </c>
    </row>
    <row r="521" spans="1:23" ht="5.0999999999999996" customHeight="1" x14ac:dyDescent="0.2">
      <c r="C521" s="223"/>
      <c r="E521" s="408"/>
      <c r="F521" s="408"/>
      <c r="G521" s="408"/>
      <c r="H521" s="408"/>
      <c r="I521" s="408"/>
      <c r="J521" s="408"/>
      <c r="K521" s="408"/>
      <c r="L521" s="408"/>
      <c r="M521" s="408"/>
      <c r="N521" s="469"/>
      <c r="O521" s="18"/>
      <c r="W521" s="359"/>
    </row>
    <row r="522" spans="1:23" ht="12.75" customHeight="1" x14ac:dyDescent="0.2">
      <c r="C522" s="223"/>
      <c r="D522" s="11"/>
      <c r="E522" s="11"/>
      <c r="F522" s="640" t="str">
        <f>Translations!$C$264</f>
        <v>Más detalles sobre cualquier posible divergencia con respecto a la jerarquía establecida</v>
      </c>
      <c r="G522" s="640"/>
      <c r="H522" s="640"/>
      <c r="I522" s="640"/>
      <c r="J522" s="640"/>
      <c r="K522" s="640"/>
      <c r="L522" s="640"/>
      <c r="M522" s="640"/>
      <c r="N522" s="921"/>
      <c r="O522" s="18"/>
      <c r="W522" s="359"/>
    </row>
    <row r="523" spans="1:23" ht="25.5" customHeight="1" thickBot="1" x14ac:dyDescent="0.25">
      <c r="C523" s="223"/>
      <c r="D523" s="11"/>
      <c r="E523" s="11"/>
      <c r="F523" s="963"/>
      <c r="G523" s="964"/>
      <c r="H523" s="964"/>
      <c r="I523" s="964"/>
      <c r="J523" s="964"/>
      <c r="K523" s="964"/>
      <c r="L523" s="964"/>
      <c r="M523" s="964"/>
      <c r="N523" s="965"/>
      <c r="O523" s="18"/>
      <c r="W523" s="267" t="b">
        <f>W520</f>
        <v>0</v>
      </c>
    </row>
    <row r="524" spans="1:23" ht="5.0999999999999996" customHeight="1" x14ac:dyDescent="0.2">
      <c r="C524" s="223"/>
      <c r="D524" s="24"/>
      <c r="N524" s="224"/>
      <c r="O524" s="18"/>
    </row>
    <row r="525" spans="1:23" ht="12.75" customHeight="1" x14ac:dyDescent="0.2">
      <c r="C525" s="223"/>
      <c r="D525" s="24" t="s">
        <v>34</v>
      </c>
      <c r="E525" s="966" t="str">
        <f>Translations!$C$828</f>
        <v>Descripción de la metodología para el seguimiento de los productos y mercancías producidos</v>
      </c>
      <c r="F525" s="966"/>
      <c r="G525" s="966"/>
      <c r="H525" s="966"/>
      <c r="I525" s="966"/>
      <c r="J525" s="966"/>
      <c r="K525" s="966"/>
      <c r="L525" s="966"/>
      <c r="M525" s="966"/>
      <c r="N525" s="967"/>
      <c r="O525" s="18"/>
    </row>
    <row r="526" spans="1:23" ht="5.0999999999999996" customHeight="1" x14ac:dyDescent="0.2">
      <c r="B526" s="243"/>
      <c r="C526" s="223"/>
      <c r="E526" s="36"/>
      <c r="F526" s="453"/>
      <c r="G526" s="454"/>
      <c r="H526" s="454"/>
      <c r="I526" s="454"/>
      <c r="J526" s="454"/>
      <c r="K526" s="454"/>
      <c r="L526" s="454"/>
      <c r="M526" s="454"/>
      <c r="N526" s="464"/>
      <c r="O526" s="18"/>
    </row>
    <row r="527" spans="1:23" ht="12.75" customHeight="1" x14ac:dyDescent="0.2">
      <c r="B527" s="243"/>
      <c r="C527" s="223"/>
      <c r="D527" s="24"/>
      <c r="E527" s="117"/>
      <c r="F527" s="913" t="str">
        <f>IF(M491=EUConst_Relevant,HYPERLINK("#" &amp; Q527,EUConst_MsgDescription),"")</f>
        <v/>
      </c>
      <c r="G527" s="887"/>
      <c r="H527" s="887"/>
      <c r="I527" s="887"/>
      <c r="J527" s="887"/>
      <c r="K527" s="887"/>
      <c r="L527" s="887"/>
      <c r="M527" s="887"/>
      <c r="N527" s="888"/>
      <c r="O527" s="18"/>
      <c r="P527" s="21" t="s">
        <v>170</v>
      </c>
      <c r="Q527" s="370" t="str">
        <f>"#"&amp;ADDRESS(ROW($C$11),COLUMN($C$11))</f>
        <v>#$C$11</v>
      </c>
    </row>
    <row r="528" spans="1:23" ht="5.0999999999999996" customHeight="1" x14ac:dyDescent="0.2">
      <c r="B528" s="243"/>
      <c r="C528" s="223"/>
      <c r="D528" s="24"/>
      <c r="E528" s="23"/>
      <c r="F528" s="922"/>
      <c r="G528" s="922"/>
      <c r="H528" s="922"/>
      <c r="I528" s="922"/>
      <c r="J528" s="922"/>
      <c r="K528" s="922"/>
      <c r="L528" s="922"/>
      <c r="M528" s="922"/>
      <c r="N528" s="923"/>
      <c r="O528" s="18"/>
    </row>
    <row r="529" spans="2:18" ht="50.1" customHeight="1" x14ac:dyDescent="0.2">
      <c r="B529" s="243"/>
      <c r="C529" s="223"/>
      <c r="D529" s="24"/>
      <c r="E529" s="264"/>
      <c r="F529" s="852"/>
      <c r="G529" s="853"/>
      <c r="H529" s="853"/>
      <c r="I529" s="853"/>
      <c r="J529" s="853"/>
      <c r="K529" s="853"/>
      <c r="L529" s="853"/>
      <c r="M529" s="853"/>
      <c r="N529" s="867"/>
      <c r="O529" s="18"/>
    </row>
    <row r="530" spans="2:18" ht="5.0999999999999996" customHeight="1" x14ac:dyDescent="0.2">
      <c r="B530" s="243"/>
      <c r="C530" s="343"/>
      <c r="D530" s="344"/>
      <c r="E530" s="349"/>
      <c r="F530" s="466"/>
      <c r="G530" s="466"/>
      <c r="H530" s="466"/>
      <c r="I530" s="466"/>
      <c r="J530" s="466"/>
      <c r="K530" s="466"/>
      <c r="L530" s="466"/>
      <c r="M530" s="466"/>
      <c r="N530" s="350"/>
      <c r="O530" s="18"/>
      <c r="R530" s="253"/>
    </row>
    <row r="531" spans="2:18" ht="12.75" customHeight="1" x14ac:dyDescent="0.2">
      <c r="B531" s="243"/>
      <c r="C531" s="351"/>
      <c r="D531" s="352"/>
      <c r="E531" s="352"/>
      <c r="F531" s="352"/>
      <c r="G531" s="352"/>
      <c r="H531" s="352"/>
      <c r="I531" s="352"/>
      <c r="J531" s="352"/>
      <c r="K531" s="352"/>
      <c r="L531" s="352"/>
      <c r="M531" s="352"/>
      <c r="N531" s="353"/>
      <c r="O531" s="18"/>
    </row>
    <row r="532" spans="2:18" ht="15" customHeight="1" x14ac:dyDescent="0.2">
      <c r="B532" s="243"/>
      <c r="C532" s="317"/>
      <c r="D532" s="950" t="str">
        <f>Translations!$C$329</f>
        <v>Datos necesarios para determinar la actualización de los parámetros de referencia con arreglo al artículo 10 bis, apartado 2, de la Directiva</v>
      </c>
      <c r="E532" s="951"/>
      <c r="F532" s="951"/>
      <c r="G532" s="951"/>
      <c r="H532" s="951"/>
      <c r="I532" s="951"/>
      <c r="J532" s="951"/>
      <c r="K532" s="951"/>
      <c r="L532" s="951"/>
      <c r="M532" s="951"/>
      <c r="N532" s="952"/>
      <c r="O532" s="18"/>
    </row>
    <row r="533" spans="2:18" ht="5.0999999999999996" customHeight="1" x14ac:dyDescent="0.2">
      <c r="B533" s="243"/>
      <c r="C533" s="317"/>
      <c r="D533" s="318"/>
      <c r="E533" s="318"/>
      <c r="F533" s="318"/>
      <c r="G533" s="318"/>
      <c r="H533" s="318"/>
      <c r="I533" s="318"/>
      <c r="J533" s="318"/>
      <c r="K533" s="318"/>
      <c r="L533" s="318"/>
      <c r="M533" s="318"/>
      <c r="N533" s="319"/>
      <c r="O533" s="18"/>
    </row>
    <row r="534" spans="2:18" ht="12.75" customHeight="1" x14ac:dyDescent="0.2">
      <c r="B534" s="243"/>
      <c r="C534" s="317"/>
      <c r="D534" s="320" t="s">
        <v>28</v>
      </c>
      <c r="E534" s="958" t="str">
        <f>Translations!$C$330</f>
        <v>Emisiones directamente atribuibles</v>
      </c>
      <c r="F534" s="958"/>
      <c r="G534" s="958"/>
      <c r="H534" s="958"/>
      <c r="I534" s="958"/>
      <c r="J534" s="958"/>
      <c r="K534" s="958"/>
      <c r="L534" s="958"/>
      <c r="M534" s="958"/>
      <c r="N534" s="959"/>
      <c r="O534" s="18"/>
    </row>
    <row r="535" spans="2:18" ht="5.0999999999999996" customHeight="1" x14ac:dyDescent="0.2">
      <c r="B535" s="243"/>
      <c r="C535" s="317"/>
      <c r="D535" s="318"/>
      <c r="E535" s="322"/>
      <c r="F535" s="212"/>
      <c r="G535" s="470"/>
      <c r="H535" s="470"/>
      <c r="I535" s="470"/>
      <c r="J535" s="470"/>
      <c r="K535" s="470"/>
      <c r="L535" s="470"/>
      <c r="M535" s="470"/>
      <c r="N535" s="471"/>
      <c r="O535" s="18"/>
    </row>
    <row r="536" spans="2:18" ht="12.75" customHeight="1" x14ac:dyDescent="0.2">
      <c r="B536" s="243"/>
      <c r="C536" s="317"/>
      <c r="D536" s="321"/>
      <c r="E536" s="323"/>
      <c r="F536" s="913" t="str">
        <f>IF(M491=EUConst_Relevant,HYPERLINK("#" &amp; Q536,EUConst_MsgDescription),"")</f>
        <v/>
      </c>
      <c r="G536" s="887"/>
      <c r="H536" s="887"/>
      <c r="I536" s="887"/>
      <c r="J536" s="887"/>
      <c r="K536" s="887"/>
      <c r="L536" s="887"/>
      <c r="M536" s="887"/>
      <c r="N536" s="888"/>
      <c r="O536" s="18"/>
      <c r="P536" s="21" t="s">
        <v>170</v>
      </c>
      <c r="Q536" s="370" t="str">
        <f>"#"&amp;ADDRESS(ROW($C$11),COLUMN($C$11))</f>
        <v>#$C$11</v>
      </c>
    </row>
    <row r="537" spans="2:18" ht="5.0999999999999996" customHeight="1" x14ac:dyDescent="0.2">
      <c r="B537" s="243"/>
      <c r="C537" s="317"/>
      <c r="D537" s="321"/>
      <c r="E537" s="324"/>
      <c r="F537" s="914"/>
      <c r="G537" s="914"/>
      <c r="H537" s="914"/>
      <c r="I537" s="914"/>
      <c r="J537" s="914"/>
      <c r="K537" s="914"/>
      <c r="L537" s="914"/>
      <c r="M537" s="914"/>
      <c r="N537" s="915"/>
      <c r="O537" s="18"/>
    </row>
    <row r="538" spans="2:18" ht="50.1" customHeight="1" x14ac:dyDescent="0.2">
      <c r="B538" s="243"/>
      <c r="C538" s="317"/>
      <c r="D538" s="318"/>
      <c r="E538" s="318"/>
      <c r="F538" s="852"/>
      <c r="G538" s="853"/>
      <c r="H538" s="853"/>
      <c r="I538" s="853"/>
      <c r="J538" s="853"/>
      <c r="K538" s="853"/>
      <c r="L538" s="853"/>
      <c r="M538" s="853"/>
      <c r="N538" s="867"/>
      <c r="O538" s="18"/>
    </row>
    <row r="539" spans="2:18" ht="5.0999999999999996" customHeight="1" x14ac:dyDescent="0.2">
      <c r="B539" s="243"/>
      <c r="C539" s="317"/>
      <c r="D539" s="318"/>
      <c r="E539" s="318"/>
      <c r="F539" s="318"/>
      <c r="G539" s="318"/>
      <c r="H539" s="318"/>
      <c r="I539" s="318"/>
      <c r="J539" s="318"/>
      <c r="K539" s="318"/>
      <c r="L539" s="318"/>
      <c r="M539" s="318"/>
      <c r="N539" s="319"/>
      <c r="O539" s="18"/>
    </row>
    <row r="540" spans="2:18" ht="12.75" customHeight="1" x14ac:dyDescent="0.2">
      <c r="B540" s="243"/>
      <c r="C540" s="317"/>
      <c r="D540" s="318"/>
      <c r="E540" s="318"/>
      <c r="F540" s="916" t="str">
        <f>Translations!$C$210</f>
        <v>Referencia a archivos externos (si procede)</v>
      </c>
      <c r="G540" s="916"/>
      <c r="H540" s="916"/>
      <c r="I540" s="916"/>
      <c r="J540" s="916"/>
      <c r="K540" s="826"/>
      <c r="L540" s="826"/>
      <c r="M540" s="826"/>
      <c r="N540" s="826"/>
      <c r="O540" s="18"/>
    </row>
    <row r="541" spans="2:18" ht="5.0999999999999996" customHeight="1" x14ac:dyDescent="0.2">
      <c r="B541" s="243"/>
      <c r="C541" s="317"/>
      <c r="D541" s="321"/>
      <c r="E541" s="318"/>
      <c r="F541" s="318"/>
      <c r="G541" s="318"/>
      <c r="H541" s="318"/>
      <c r="I541" s="318"/>
      <c r="J541" s="318"/>
      <c r="K541" s="318"/>
      <c r="L541" s="318"/>
      <c r="M541" s="318"/>
      <c r="N541" s="319"/>
      <c r="O541" s="18"/>
    </row>
    <row r="542" spans="2:18" ht="5.0999999999999996" customHeight="1" x14ac:dyDescent="0.2">
      <c r="B542" s="243"/>
      <c r="C542" s="314"/>
      <c r="D542" s="327"/>
      <c r="E542" s="315"/>
      <c r="F542" s="315"/>
      <c r="G542" s="315"/>
      <c r="H542" s="315"/>
      <c r="I542" s="315"/>
      <c r="J542" s="315"/>
      <c r="K542" s="315"/>
      <c r="L542" s="315"/>
      <c r="M542" s="315"/>
      <c r="N542" s="316"/>
      <c r="O542" s="18"/>
    </row>
    <row r="543" spans="2:18" ht="12.75" customHeight="1" x14ac:dyDescent="0.2">
      <c r="B543" s="243"/>
      <c r="C543" s="317"/>
      <c r="D543" s="320" t="s">
        <v>29</v>
      </c>
      <c r="E543" s="943" t="str">
        <f>Translations!$C$831</f>
        <v>Entrada de energía a esta subinstalación y factor de emisión pertinente</v>
      </c>
      <c r="F543" s="943"/>
      <c r="G543" s="943"/>
      <c r="H543" s="943"/>
      <c r="I543" s="943"/>
      <c r="J543" s="943"/>
      <c r="K543" s="943"/>
      <c r="L543" s="943"/>
      <c r="M543" s="943"/>
      <c r="N543" s="944"/>
      <c r="O543" s="18"/>
    </row>
    <row r="544" spans="2:18" ht="5.0999999999999996" customHeight="1" x14ac:dyDescent="0.2">
      <c r="B544" s="243"/>
      <c r="C544" s="317"/>
      <c r="D544" s="318"/>
      <c r="E544" s="945"/>
      <c r="F544" s="946"/>
      <c r="G544" s="946"/>
      <c r="H544" s="946"/>
      <c r="I544" s="946"/>
      <c r="J544" s="946"/>
      <c r="K544" s="946"/>
      <c r="L544" s="946"/>
      <c r="M544" s="946"/>
      <c r="N544" s="947"/>
      <c r="O544" s="18"/>
    </row>
    <row r="545" spans="2:23" ht="12.75" customHeight="1" x14ac:dyDescent="0.2">
      <c r="B545" s="243"/>
      <c r="C545" s="317"/>
      <c r="D545" s="321" t="s">
        <v>32</v>
      </c>
      <c r="E545" s="906" t="str">
        <f>Translations!$C$249</f>
        <v>Información sobre la metodología empleada</v>
      </c>
      <c r="F545" s="906"/>
      <c r="G545" s="906"/>
      <c r="H545" s="906"/>
      <c r="I545" s="906"/>
      <c r="J545" s="906"/>
      <c r="K545" s="906"/>
      <c r="L545" s="906"/>
      <c r="M545" s="906"/>
      <c r="N545" s="907"/>
      <c r="O545" s="18"/>
    </row>
    <row r="546" spans="2:23" ht="25.5" customHeight="1" x14ac:dyDescent="0.2">
      <c r="B546" s="243"/>
      <c r="C546" s="317"/>
      <c r="D546" s="318"/>
      <c r="E546" s="318"/>
      <c r="F546" s="335"/>
      <c r="G546" s="318"/>
      <c r="H546" s="356" t="str">
        <f>Translations!$C$401</f>
        <v>¿Es pertinente?</v>
      </c>
      <c r="I546" s="908" t="str">
        <f>Translations!$C$254</f>
        <v>Fuente de datos</v>
      </c>
      <c r="J546" s="908"/>
      <c r="K546" s="908" t="str">
        <f>Translations!$C$255</f>
        <v>Otra fuente de datos (si procede)</v>
      </c>
      <c r="L546" s="908"/>
      <c r="M546" s="908" t="str">
        <f>Translations!$C$255</f>
        <v>Otra fuente de datos (si procede)</v>
      </c>
      <c r="N546" s="908"/>
      <c r="O546" s="18"/>
    </row>
    <row r="547" spans="2:23" ht="12.75" customHeight="1" x14ac:dyDescent="0.2">
      <c r="B547" s="243"/>
      <c r="C547" s="317"/>
      <c r="D547" s="321"/>
      <c r="E547" s="323" t="s">
        <v>302</v>
      </c>
      <c r="F547" s="893" t="str">
        <f>Translations!$C$833</f>
        <v>Entrada de combustible y materiales</v>
      </c>
      <c r="G547" s="893"/>
      <c r="H547" s="894"/>
      <c r="I547" s="884"/>
      <c r="J547" s="885"/>
      <c r="K547" s="879"/>
      <c r="L547" s="883"/>
      <c r="M547" s="879"/>
      <c r="N547" s="880"/>
      <c r="O547" s="18"/>
    </row>
    <row r="548" spans="2:23" ht="12.75" customHeight="1" x14ac:dyDescent="0.2">
      <c r="B548" s="243"/>
      <c r="C548" s="317"/>
      <c r="D548" s="321"/>
      <c r="E548" s="323" t="s">
        <v>303</v>
      </c>
      <c r="F548" s="895" t="str">
        <f>Translations!$C$402</f>
        <v>Valor calorífico neto</v>
      </c>
      <c r="G548" s="895"/>
      <c r="H548" s="896"/>
      <c r="I548" s="897"/>
      <c r="J548" s="1021"/>
      <c r="K548" s="899"/>
      <c r="L548" s="901"/>
      <c r="M548" s="899"/>
      <c r="N548" s="901"/>
      <c r="O548" s="18"/>
    </row>
    <row r="549" spans="2:23" ht="12.75" customHeight="1" thickBot="1" x14ac:dyDescent="0.25">
      <c r="B549" s="243"/>
      <c r="C549" s="317"/>
      <c r="D549" s="321"/>
      <c r="E549" s="323" t="s">
        <v>304</v>
      </c>
      <c r="F549" s="932" t="str">
        <f>Translations!$C$353</f>
        <v>Factor de emisión ponderado</v>
      </c>
      <c r="G549" s="932"/>
      <c r="H549" s="933"/>
      <c r="I549" s="749"/>
      <c r="J549" s="751"/>
      <c r="K549" s="1022"/>
      <c r="L549" s="1023"/>
      <c r="M549" s="1022"/>
      <c r="N549" s="1023"/>
      <c r="O549" s="18"/>
    </row>
    <row r="550" spans="2:23" ht="39.75" customHeight="1" x14ac:dyDescent="0.2">
      <c r="B550" s="243"/>
      <c r="C550" s="317"/>
      <c r="D550" s="321"/>
      <c r="E550" s="323" t="s">
        <v>305</v>
      </c>
      <c r="F550" s="893" t="str">
        <f>Translations!$C$403</f>
        <v>Entrada de combustible procedente de gases residuales</v>
      </c>
      <c r="G550" s="894"/>
      <c r="H550" s="1017"/>
      <c r="I550" s="884"/>
      <c r="J550" s="1020"/>
      <c r="K550" s="879"/>
      <c r="L550" s="880"/>
      <c r="M550" s="879"/>
      <c r="N550" s="880"/>
      <c r="O550" s="18"/>
      <c r="W550" s="371" t="b">
        <f>AND(H550&lt;&gt;"",H550=FALSE)</f>
        <v>0</v>
      </c>
    </row>
    <row r="551" spans="2:23" ht="12.75" customHeight="1" x14ac:dyDescent="0.2">
      <c r="B551" s="243"/>
      <c r="C551" s="317"/>
      <c r="D551" s="321"/>
      <c r="E551" s="323" t="s">
        <v>306</v>
      </c>
      <c r="F551" s="895" t="str">
        <f>Translations!$C$402</f>
        <v>Valor calorífico neto</v>
      </c>
      <c r="G551" s="896"/>
      <c r="H551" s="1018"/>
      <c r="I551" s="897"/>
      <c r="J551" s="1021"/>
      <c r="K551" s="899"/>
      <c r="L551" s="901"/>
      <c r="M551" s="899"/>
      <c r="N551" s="901"/>
      <c r="O551" s="18"/>
      <c r="W551" s="359" t="b">
        <f>W550</f>
        <v>0</v>
      </c>
    </row>
    <row r="552" spans="2:23" ht="12.75" customHeight="1" thickBot="1" x14ac:dyDescent="0.25">
      <c r="B552" s="243"/>
      <c r="C552" s="317"/>
      <c r="D552" s="321"/>
      <c r="E552" s="323" t="s">
        <v>307</v>
      </c>
      <c r="F552" s="902" t="str">
        <f>Translations!$C$375</f>
        <v>Factor de emisión</v>
      </c>
      <c r="G552" s="903"/>
      <c r="H552" s="1019"/>
      <c r="I552" s="860"/>
      <c r="J552" s="892"/>
      <c r="K552" s="862"/>
      <c r="L552" s="864"/>
      <c r="M552" s="862"/>
      <c r="N552" s="864"/>
      <c r="O552" s="18"/>
      <c r="W552" s="368" t="b">
        <f>W551</f>
        <v>0</v>
      </c>
    </row>
    <row r="553" spans="2:23" ht="27" customHeight="1" x14ac:dyDescent="0.2">
      <c r="B553" s="243"/>
      <c r="C553" s="317"/>
      <c r="D553" s="321"/>
      <c r="E553" s="323" t="s">
        <v>308</v>
      </c>
      <c r="F553" s="903" t="str">
        <f>Translations!$C$837</f>
        <v>Entrada de electricidad para producción de calor</v>
      </c>
      <c r="G553" s="1016"/>
      <c r="H553" s="432"/>
      <c r="I553" s="860"/>
      <c r="J553" s="892"/>
      <c r="K553" s="862"/>
      <c r="L553" s="864"/>
      <c r="M553" s="862"/>
      <c r="N553" s="864"/>
      <c r="O553" s="18"/>
      <c r="W553" s="371" t="b">
        <f>AND(H553&lt;&gt;"",H553=FALSE)</f>
        <v>0</v>
      </c>
    </row>
    <row r="554" spans="2:23" ht="5.0999999999999996" customHeight="1" x14ac:dyDescent="0.2">
      <c r="B554" s="243"/>
      <c r="C554" s="317"/>
      <c r="D554" s="321"/>
      <c r="E554" s="318"/>
      <c r="F554" s="318"/>
      <c r="G554" s="318"/>
      <c r="H554" s="318"/>
      <c r="I554" s="318"/>
      <c r="J554" s="318"/>
      <c r="K554" s="318"/>
      <c r="L554" s="318"/>
      <c r="M554" s="318"/>
      <c r="N554" s="319"/>
      <c r="O554" s="18"/>
    </row>
    <row r="555" spans="2:23" ht="12.75" customHeight="1" x14ac:dyDescent="0.2">
      <c r="B555" s="243"/>
      <c r="C555" s="317"/>
      <c r="D555" s="321"/>
      <c r="E555" s="323" t="s">
        <v>309</v>
      </c>
      <c r="F555" s="904" t="str">
        <f>Translations!$C$257</f>
        <v>Descripción de la metodología aplicada</v>
      </c>
      <c r="G555" s="904"/>
      <c r="H555" s="904"/>
      <c r="I555" s="904"/>
      <c r="J555" s="904"/>
      <c r="K555" s="904"/>
      <c r="L555" s="904"/>
      <c r="M555" s="904"/>
      <c r="N555" s="905"/>
      <c r="O555" s="18"/>
    </row>
    <row r="556" spans="2:23" ht="5.0999999999999996" customHeight="1" x14ac:dyDescent="0.2">
      <c r="B556" s="243"/>
      <c r="C556" s="317"/>
      <c r="D556" s="318"/>
      <c r="E556" s="322"/>
      <c r="F556" s="332"/>
      <c r="G556" s="333"/>
      <c r="H556" s="333"/>
      <c r="I556" s="333"/>
      <c r="J556" s="333"/>
      <c r="K556" s="333"/>
      <c r="L556" s="333"/>
      <c r="M556" s="333"/>
      <c r="N556" s="334"/>
      <c r="O556" s="18"/>
    </row>
    <row r="557" spans="2:23" ht="12.75" customHeight="1" x14ac:dyDescent="0.2">
      <c r="B557" s="243"/>
      <c r="C557" s="317"/>
      <c r="D557" s="321"/>
      <c r="E557" s="323"/>
      <c r="F557" s="913" t="str">
        <f>IF(M491=EUConst_Relevant,HYPERLINK("#" &amp; Q557,EUConst_MsgDescription),"")</f>
        <v/>
      </c>
      <c r="G557" s="887"/>
      <c r="H557" s="887"/>
      <c r="I557" s="887"/>
      <c r="J557" s="887"/>
      <c r="K557" s="887"/>
      <c r="L557" s="887"/>
      <c r="M557" s="887"/>
      <c r="N557" s="888"/>
      <c r="O557" s="18"/>
      <c r="P557" s="21" t="s">
        <v>170</v>
      </c>
      <c r="Q557" s="370" t="str">
        <f>"#"&amp;ADDRESS(ROW($C$11),COLUMN($C$11))</f>
        <v>#$C$11</v>
      </c>
    </row>
    <row r="558" spans="2:23" ht="5.0999999999999996" customHeight="1" x14ac:dyDescent="0.2">
      <c r="B558" s="243"/>
      <c r="C558" s="317"/>
      <c r="D558" s="321"/>
      <c r="E558" s="324"/>
      <c r="F558" s="914"/>
      <c r="G558" s="914"/>
      <c r="H558" s="914"/>
      <c r="I558" s="914"/>
      <c r="J558" s="914"/>
      <c r="K558" s="914"/>
      <c r="L558" s="914"/>
      <c r="M558" s="914"/>
      <c r="N558" s="915"/>
      <c r="O558" s="18"/>
    </row>
    <row r="559" spans="2:23" ht="50.1" customHeight="1" x14ac:dyDescent="0.2">
      <c r="B559" s="243"/>
      <c r="C559" s="317"/>
      <c r="D559" s="324"/>
      <c r="E559" s="324"/>
      <c r="F559" s="872"/>
      <c r="G559" s="873"/>
      <c r="H559" s="873"/>
      <c r="I559" s="873"/>
      <c r="J559" s="873"/>
      <c r="K559" s="873"/>
      <c r="L559" s="873"/>
      <c r="M559" s="873"/>
      <c r="N559" s="874"/>
      <c r="O559" s="18"/>
    </row>
    <row r="560" spans="2:23" ht="5.0999999999999996" customHeight="1" x14ac:dyDescent="0.2">
      <c r="B560" s="243"/>
      <c r="C560" s="317"/>
      <c r="D560" s="321"/>
      <c r="E560" s="318"/>
      <c r="F560" s="318"/>
      <c r="G560" s="318"/>
      <c r="H560" s="318"/>
      <c r="I560" s="318"/>
      <c r="J560" s="318"/>
      <c r="K560" s="318"/>
      <c r="L560" s="318"/>
      <c r="M560" s="318"/>
      <c r="N560" s="319"/>
      <c r="O560" s="18"/>
    </row>
    <row r="561" spans="2:23" ht="12.75" customHeight="1" x14ac:dyDescent="0.2">
      <c r="B561" s="243"/>
      <c r="C561" s="317"/>
      <c r="D561" s="321"/>
      <c r="E561" s="323"/>
      <c r="F561" s="916" t="str">
        <f>Translations!$C$210</f>
        <v>Referencia a archivos externos (si procede)</v>
      </c>
      <c r="G561" s="916"/>
      <c r="H561" s="916"/>
      <c r="I561" s="916"/>
      <c r="J561" s="916"/>
      <c r="K561" s="826"/>
      <c r="L561" s="826"/>
      <c r="M561" s="826"/>
      <c r="N561" s="826"/>
      <c r="O561" s="18"/>
      <c r="W561" s="261" t="s">
        <v>163</v>
      </c>
    </row>
    <row r="562" spans="2:23" ht="5.0999999999999996" customHeight="1" thickBot="1" x14ac:dyDescent="0.25">
      <c r="B562" s="243"/>
      <c r="C562" s="317"/>
      <c r="D562" s="321"/>
      <c r="E562" s="318"/>
      <c r="F562" s="318"/>
      <c r="G562" s="318"/>
      <c r="H562" s="318"/>
      <c r="I562" s="318"/>
      <c r="J562" s="318"/>
      <c r="K562" s="318"/>
      <c r="L562" s="318"/>
      <c r="M562" s="318"/>
      <c r="N562" s="319"/>
      <c r="O562" s="18"/>
      <c r="W562" s="244"/>
    </row>
    <row r="563" spans="2:23" ht="55.5" customHeight="1" x14ac:dyDescent="0.2">
      <c r="B563" s="243"/>
      <c r="C563" s="317"/>
      <c r="D563" s="321" t="s">
        <v>33</v>
      </c>
      <c r="E563" s="932" t="str">
        <f>Translations!$C$258</f>
        <v>¿Se ha seguido el orden jerárquico?</v>
      </c>
      <c r="F563" s="932"/>
      <c r="G563" s="932"/>
      <c r="H563" s="933"/>
      <c r="I563" s="259"/>
      <c r="J563" s="559" t="str">
        <f>Translations!$C$259</f>
        <v xml:space="preserve"> De no ser así, ¿cuál ha sido el motivo?</v>
      </c>
      <c r="K563" s="852"/>
      <c r="L563" s="853"/>
      <c r="M563" s="853"/>
      <c r="N563" s="867"/>
      <c r="O563" s="18"/>
      <c r="W563" s="363" t="b">
        <f>AND(I563&lt;&gt;"",I563=TRUE)</f>
        <v>0</v>
      </c>
    </row>
    <row r="564" spans="2:23" ht="5.0999999999999996" customHeight="1" x14ac:dyDescent="0.2">
      <c r="B564" s="243"/>
      <c r="C564" s="317"/>
      <c r="D564" s="318"/>
      <c r="E564" s="467"/>
      <c r="F564" s="467"/>
      <c r="G564" s="467"/>
      <c r="H564" s="467"/>
      <c r="I564" s="467"/>
      <c r="J564" s="467"/>
      <c r="K564" s="467"/>
      <c r="L564" s="467"/>
      <c r="M564" s="467"/>
      <c r="N564" s="468"/>
      <c r="O564" s="18"/>
      <c r="V564" s="253"/>
      <c r="W564" s="359"/>
    </row>
    <row r="565" spans="2:23" ht="12.75" customHeight="1" x14ac:dyDescent="0.2">
      <c r="B565" s="243"/>
      <c r="C565" s="317"/>
      <c r="D565" s="330"/>
      <c r="E565" s="330"/>
      <c r="F565" s="904" t="str">
        <f>Translations!$C$264</f>
        <v>Más detalles sobre cualquier posible divergencia con respecto a la jerarquía establecida</v>
      </c>
      <c r="G565" s="904"/>
      <c r="H565" s="904"/>
      <c r="I565" s="904"/>
      <c r="J565" s="904"/>
      <c r="K565" s="904"/>
      <c r="L565" s="904"/>
      <c r="M565" s="904"/>
      <c r="N565" s="905"/>
      <c r="O565" s="18"/>
      <c r="V565" s="253"/>
      <c r="W565" s="359"/>
    </row>
    <row r="566" spans="2:23" ht="25.5" customHeight="1" thickBot="1" x14ac:dyDescent="0.25">
      <c r="B566" s="243"/>
      <c r="C566" s="317"/>
      <c r="D566" s="330"/>
      <c r="E566" s="330"/>
      <c r="F566" s="872"/>
      <c r="G566" s="873"/>
      <c r="H566" s="873"/>
      <c r="I566" s="873"/>
      <c r="J566" s="873"/>
      <c r="K566" s="873"/>
      <c r="L566" s="873"/>
      <c r="M566" s="873"/>
      <c r="N566" s="874"/>
      <c r="O566" s="18"/>
      <c r="V566" s="253"/>
      <c r="W566" s="267" t="b">
        <f>W563</f>
        <v>0</v>
      </c>
    </row>
    <row r="567" spans="2:23" ht="5.0999999999999996" customHeight="1" x14ac:dyDescent="0.2">
      <c r="B567" s="243"/>
      <c r="C567" s="317"/>
      <c r="D567" s="321"/>
      <c r="E567" s="318"/>
      <c r="F567" s="318"/>
      <c r="G567" s="318"/>
      <c r="H567" s="318"/>
      <c r="I567" s="318"/>
      <c r="J567" s="318"/>
      <c r="K567" s="318"/>
      <c r="L567" s="318"/>
      <c r="M567" s="318"/>
      <c r="N567" s="319"/>
      <c r="O567" s="18"/>
      <c r="W567" s="362"/>
    </row>
    <row r="568" spans="2:23" ht="5.0999999999999996" customHeight="1" x14ac:dyDescent="0.2">
      <c r="B568" s="243"/>
      <c r="C568" s="314"/>
      <c r="D568" s="327"/>
      <c r="E568" s="315"/>
      <c r="F568" s="315"/>
      <c r="G568" s="315"/>
      <c r="H568" s="315"/>
      <c r="I568" s="315"/>
      <c r="J568" s="315"/>
      <c r="K568" s="315"/>
      <c r="L568" s="315"/>
      <c r="M568" s="315"/>
      <c r="N568" s="316"/>
      <c r="O568" s="18"/>
    </row>
    <row r="569" spans="2:23" ht="12.75" customHeight="1" x14ac:dyDescent="0.2">
      <c r="B569" s="243"/>
      <c r="C569" s="317"/>
      <c r="D569" s="320" t="s">
        <v>30</v>
      </c>
      <c r="E569" s="943" t="str">
        <f>Translations!$C$404</f>
        <v>Calor medible producido</v>
      </c>
      <c r="F569" s="943"/>
      <c r="G569" s="943"/>
      <c r="H569" s="943"/>
      <c r="I569" s="943"/>
      <c r="J569" s="943"/>
      <c r="K569" s="943"/>
      <c r="L569" s="943"/>
      <c r="M569" s="943"/>
      <c r="N569" s="944"/>
      <c r="O569" s="18"/>
      <c r="S569" s="253"/>
      <c r="T569" s="253"/>
    </row>
    <row r="570" spans="2:23" ht="5.0999999999999996" customHeight="1" x14ac:dyDescent="0.2">
      <c r="B570" s="243"/>
      <c r="C570" s="317"/>
      <c r="D570" s="318"/>
      <c r="E570" s="945"/>
      <c r="F570" s="946"/>
      <c r="G570" s="946"/>
      <c r="H570" s="946"/>
      <c r="I570" s="946"/>
      <c r="J570" s="946"/>
      <c r="K570" s="946"/>
      <c r="L570" s="946"/>
      <c r="M570" s="946"/>
      <c r="N570" s="947"/>
      <c r="O570" s="18"/>
    </row>
    <row r="571" spans="2:23" ht="12.75" customHeight="1" x14ac:dyDescent="0.2">
      <c r="B571" s="243"/>
      <c r="C571" s="317"/>
      <c r="D571" s="321" t="s">
        <v>32</v>
      </c>
      <c r="E571" s="906" t="str">
        <f>Translations!$C$249</f>
        <v>Información sobre la metodología empleada</v>
      </c>
      <c r="F571" s="906"/>
      <c r="G571" s="906"/>
      <c r="H571" s="906"/>
      <c r="I571" s="906"/>
      <c r="J571" s="906"/>
      <c r="K571" s="906"/>
      <c r="L571" s="906"/>
      <c r="M571" s="906"/>
      <c r="N571" s="907"/>
      <c r="O571" s="18"/>
    </row>
    <row r="572" spans="2:23" ht="25.5" customHeight="1" x14ac:dyDescent="0.2">
      <c r="B572" s="243"/>
      <c r="C572" s="317"/>
      <c r="D572" s="318"/>
      <c r="E572" s="318"/>
      <c r="F572" s="318"/>
      <c r="G572" s="318"/>
      <c r="H572" s="318"/>
      <c r="I572" s="908" t="str">
        <f>Translations!$C$254</f>
        <v>Fuente de datos</v>
      </c>
      <c r="J572" s="908"/>
      <c r="K572" s="908" t="str">
        <f>Translations!$C$255</f>
        <v>Otra fuente de datos (si procede)</v>
      </c>
      <c r="L572" s="908"/>
      <c r="M572" s="908" t="str">
        <f>Translations!$C$255</f>
        <v>Otra fuente de datos (si procede)</v>
      </c>
      <c r="N572" s="908"/>
      <c r="O572" s="18"/>
    </row>
    <row r="573" spans="2:23" ht="12.75" customHeight="1" x14ac:dyDescent="0.2">
      <c r="B573" s="243"/>
      <c r="C573" s="317"/>
      <c r="D573" s="321"/>
      <c r="E573" s="323" t="s">
        <v>302</v>
      </c>
      <c r="F573" s="910" t="str">
        <f>Translations!$C$407</f>
        <v>Calor producido</v>
      </c>
      <c r="G573" s="910"/>
      <c r="H573" s="911"/>
      <c r="I573" s="852"/>
      <c r="J573" s="853"/>
      <c r="K573" s="854"/>
      <c r="L573" s="855"/>
      <c r="M573" s="854"/>
      <c r="N573" s="871"/>
      <c r="O573" s="18"/>
    </row>
    <row r="574" spans="2:23" ht="12.75" customHeight="1" x14ac:dyDescent="0.2">
      <c r="B574" s="243"/>
      <c r="C574" s="317"/>
      <c r="D574" s="321"/>
      <c r="E574" s="323" t="s">
        <v>303</v>
      </c>
      <c r="F574" s="910" t="str">
        <f>Translations!$C$838</f>
        <v>Calor producido a partir de electricidad</v>
      </c>
      <c r="G574" s="910"/>
      <c r="H574" s="911"/>
      <c r="I574" s="852"/>
      <c r="J574" s="853"/>
      <c r="K574" s="854"/>
      <c r="L574" s="855"/>
      <c r="M574" s="854"/>
      <c r="N574" s="871"/>
      <c r="O574" s="18"/>
    </row>
    <row r="575" spans="2:23" ht="5.0999999999999996" customHeight="1" x14ac:dyDescent="0.2">
      <c r="C575" s="317"/>
      <c r="D575" s="321"/>
      <c r="E575" s="318"/>
      <c r="F575" s="318"/>
      <c r="G575" s="318"/>
      <c r="H575" s="318"/>
      <c r="I575" s="318"/>
      <c r="J575" s="318"/>
      <c r="K575" s="318"/>
      <c r="L575" s="318"/>
      <c r="M575" s="318"/>
      <c r="N575" s="319"/>
      <c r="O575" s="18"/>
    </row>
    <row r="576" spans="2:23" ht="12.75" customHeight="1" x14ac:dyDescent="0.2">
      <c r="C576" s="317"/>
      <c r="D576" s="321"/>
      <c r="E576" s="323" t="s">
        <v>304</v>
      </c>
      <c r="F576" s="904" t="str">
        <f>Translations!$C$257</f>
        <v>Descripción de la metodología aplicada</v>
      </c>
      <c r="G576" s="904"/>
      <c r="H576" s="904"/>
      <c r="I576" s="904"/>
      <c r="J576" s="904"/>
      <c r="K576" s="904"/>
      <c r="L576" s="904"/>
      <c r="M576" s="904"/>
      <c r="N576" s="905"/>
      <c r="O576" s="18"/>
    </row>
    <row r="577" spans="1:23" ht="5.0999999999999996" customHeight="1" x14ac:dyDescent="0.2">
      <c r="C577" s="317"/>
      <c r="D577" s="318"/>
      <c r="E577" s="322"/>
      <c r="F577" s="212"/>
      <c r="G577" s="470"/>
      <c r="H577" s="470"/>
      <c r="I577" s="470"/>
      <c r="J577" s="470"/>
      <c r="K577" s="470"/>
      <c r="L577" s="470"/>
      <c r="M577" s="470"/>
      <c r="N577" s="471"/>
      <c r="O577" s="18"/>
    </row>
    <row r="578" spans="1:23" ht="12.75" customHeight="1" x14ac:dyDescent="0.2">
      <c r="C578" s="317"/>
      <c r="D578" s="321"/>
      <c r="E578" s="323"/>
      <c r="F578" s="913" t="str">
        <f>IF(M491=EUConst_Relevant,HYPERLINK("#" &amp; Q578,EUConst_MsgDescription),"")</f>
        <v/>
      </c>
      <c r="G578" s="887"/>
      <c r="H578" s="887"/>
      <c r="I578" s="887"/>
      <c r="J578" s="887"/>
      <c r="K578" s="887"/>
      <c r="L578" s="887"/>
      <c r="M578" s="887"/>
      <c r="N578" s="888"/>
      <c r="O578" s="18"/>
      <c r="P578" s="21" t="s">
        <v>170</v>
      </c>
      <c r="Q578" s="370" t="str">
        <f>"#"&amp;ADDRESS(ROW($C$11),COLUMN($C$11))</f>
        <v>#$C$11</v>
      </c>
    </row>
    <row r="579" spans="1:23" ht="5.0999999999999996" customHeight="1" x14ac:dyDescent="0.2">
      <c r="C579" s="317"/>
      <c r="D579" s="321"/>
      <c r="E579" s="324"/>
      <c r="F579" s="914"/>
      <c r="G579" s="914"/>
      <c r="H579" s="914"/>
      <c r="I579" s="914"/>
      <c r="J579" s="914"/>
      <c r="K579" s="914"/>
      <c r="L579" s="914"/>
      <c r="M579" s="914"/>
      <c r="N579" s="915"/>
      <c r="O579" s="18"/>
    </row>
    <row r="580" spans="1:23" s="248" customFormat="1" ht="50.1" customHeight="1" x14ac:dyDescent="0.2">
      <c r="A580" s="244"/>
      <c r="B580" s="11"/>
      <c r="C580" s="317"/>
      <c r="D580" s="324"/>
      <c r="E580" s="324"/>
      <c r="F580" s="872"/>
      <c r="G580" s="873"/>
      <c r="H580" s="873"/>
      <c r="I580" s="873"/>
      <c r="J580" s="873"/>
      <c r="K580" s="873"/>
      <c r="L580" s="873"/>
      <c r="M580" s="873"/>
      <c r="N580" s="874"/>
      <c r="O580" s="18"/>
      <c r="P580" s="253"/>
      <c r="Q580" s="253"/>
      <c r="R580" s="253"/>
      <c r="S580" s="244"/>
      <c r="T580" s="244"/>
      <c r="U580" s="253"/>
      <c r="V580" s="244"/>
      <c r="W580" s="261"/>
    </row>
    <row r="581" spans="1:23" ht="5.0999999999999996" customHeight="1" x14ac:dyDescent="0.2">
      <c r="C581" s="317"/>
      <c r="D581" s="321"/>
      <c r="E581" s="318"/>
      <c r="F581" s="318"/>
      <c r="G581" s="318"/>
      <c r="H581" s="318"/>
      <c r="I581" s="318"/>
      <c r="J581" s="318"/>
      <c r="K581" s="318"/>
      <c r="L581" s="318"/>
      <c r="M581" s="318"/>
      <c r="N581" s="319"/>
      <c r="O581" s="18"/>
    </row>
    <row r="582" spans="1:23" ht="12.75" customHeight="1" x14ac:dyDescent="0.2">
      <c r="C582" s="317"/>
      <c r="D582" s="321"/>
      <c r="E582" s="323"/>
      <c r="F582" s="916" t="str">
        <f>Translations!$C$210</f>
        <v>Referencia a archivos externos (si procede)</v>
      </c>
      <c r="G582" s="916"/>
      <c r="H582" s="916"/>
      <c r="I582" s="916"/>
      <c r="J582" s="916"/>
      <c r="K582" s="826"/>
      <c r="L582" s="826"/>
      <c r="M582" s="826"/>
      <c r="N582" s="826"/>
      <c r="O582" s="18"/>
      <c r="W582" s="261" t="s">
        <v>163</v>
      </c>
    </row>
    <row r="583" spans="1:23" ht="5.0999999999999996" customHeight="1" thickBot="1" x14ac:dyDescent="0.25">
      <c r="C583" s="317"/>
      <c r="D583" s="321"/>
      <c r="E583" s="318"/>
      <c r="F583" s="318"/>
      <c r="G583" s="318"/>
      <c r="H583" s="318"/>
      <c r="I583" s="318"/>
      <c r="J583" s="318"/>
      <c r="K583" s="318"/>
      <c r="L583" s="318"/>
      <c r="M583" s="318"/>
      <c r="N583" s="319"/>
      <c r="O583" s="18"/>
    </row>
    <row r="584" spans="1:23" ht="54" customHeight="1" x14ac:dyDescent="0.2">
      <c r="C584" s="317"/>
      <c r="D584" s="321" t="s">
        <v>33</v>
      </c>
      <c r="E584" s="932" t="str">
        <f>Translations!$C$258</f>
        <v>¿Se ha seguido el orden jerárquico?</v>
      </c>
      <c r="F584" s="932"/>
      <c r="G584" s="932"/>
      <c r="H584" s="933"/>
      <c r="I584" s="259"/>
      <c r="J584" s="559" t="str">
        <f>Translations!$C$259</f>
        <v xml:space="preserve"> De no ser así, ¿cuál ha sido el motivo?</v>
      </c>
      <c r="K584" s="852"/>
      <c r="L584" s="853"/>
      <c r="M584" s="853"/>
      <c r="N584" s="867"/>
      <c r="O584" s="18"/>
      <c r="W584" s="363" t="b">
        <f>AND(I584&lt;&gt;"",I584=TRUE)</f>
        <v>0</v>
      </c>
    </row>
    <row r="585" spans="1:23" ht="5.0999999999999996" customHeight="1" x14ac:dyDescent="0.2">
      <c r="C585" s="317"/>
      <c r="D585" s="318"/>
      <c r="E585" s="467"/>
      <c r="F585" s="467"/>
      <c r="G585" s="467"/>
      <c r="H585" s="467"/>
      <c r="I585" s="467"/>
      <c r="J585" s="467"/>
      <c r="K585" s="467"/>
      <c r="L585" s="467"/>
      <c r="M585" s="467"/>
      <c r="N585" s="468"/>
      <c r="O585" s="18"/>
      <c r="W585" s="359"/>
    </row>
    <row r="586" spans="1:23" ht="12.75" customHeight="1" x14ac:dyDescent="0.2">
      <c r="C586" s="317"/>
      <c r="D586" s="330"/>
      <c r="E586" s="330"/>
      <c r="F586" s="904" t="str">
        <f>Translations!$C$264</f>
        <v>Más detalles sobre cualquier posible divergencia con respecto a la jerarquía establecida</v>
      </c>
      <c r="G586" s="904"/>
      <c r="H586" s="904"/>
      <c r="I586" s="904"/>
      <c r="J586" s="904"/>
      <c r="K586" s="904"/>
      <c r="L586" s="904"/>
      <c r="M586" s="904"/>
      <c r="N586" s="905"/>
      <c r="O586" s="18"/>
      <c r="W586" s="359"/>
    </row>
    <row r="587" spans="1:23" ht="25.5" customHeight="1" thickBot="1" x14ac:dyDescent="0.25">
      <c r="C587" s="317"/>
      <c r="D587" s="330"/>
      <c r="E587" s="330"/>
      <c r="F587" s="872"/>
      <c r="G587" s="873"/>
      <c r="H587" s="873"/>
      <c r="I587" s="873"/>
      <c r="J587" s="873"/>
      <c r="K587" s="873"/>
      <c r="L587" s="873"/>
      <c r="M587" s="873"/>
      <c r="N587" s="874"/>
      <c r="O587" s="18"/>
      <c r="W587" s="368" t="b">
        <f>W584</f>
        <v>0</v>
      </c>
    </row>
    <row r="588" spans="1:23" ht="5.0999999999999996" customHeight="1" x14ac:dyDescent="0.2">
      <c r="C588" s="317"/>
      <c r="D588" s="321"/>
      <c r="E588" s="318"/>
      <c r="F588" s="318"/>
      <c r="G588" s="318"/>
      <c r="H588" s="318"/>
      <c r="I588" s="318"/>
      <c r="J588" s="318"/>
      <c r="K588" s="318"/>
      <c r="L588" s="318"/>
      <c r="M588" s="318"/>
      <c r="N588" s="319"/>
      <c r="O588" s="18"/>
    </row>
    <row r="589" spans="1:23" ht="5.0999999999999996" customHeight="1" x14ac:dyDescent="0.2">
      <c r="C589" s="314"/>
      <c r="D589" s="327"/>
      <c r="E589" s="315"/>
      <c r="F589" s="315"/>
      <c r="G589" s="315"/>
      <c r="H589" s="315"/>
      <c r="I589" s="315"/>
      <c r="J589" s="315"/>
      <c r="K589" s="315"/>
      <c r="L589" s="315"/>
      <c r="M589" s="315"/>
      <c r="N589" s="316"/>
      <c r="O589" s="18"/>
    </row>
    <row r="590" spans="1:23" ht="12.75" customHeight="1" x14ac:dyDescent="0.2">
      <c r="C590" s="317"/>
      <c r="D590" s="320" t="s">
        <v>31</v>
      </c>
      <c r="E590" s="943" t="str">
        <f>Translations!$C$359</f>
        <v>Calor medible importado</v>
      </c>
      <c r="F590" s="943"/>
      <c r="G590" s="943"/>
      <c r="H590" s="943"/>
      <c r="I590" s="943"/>
      <c r="J590" s="943"/>
      <c r="K590" s="943"/>
      <c r="L590" s="943"/>
      <c r="M590" s="943"/>
      <c r="N590" s="944"/>
      <c r="O590" s="18"/>
      <c r="S590" s="253"/>
      <c r="T590" s="253"/>
    </row>
    <row r="591" spans="1:23" ht="5.0999999999999996" customHeight="1" x14ac:dyDescent="0.2">
      <c r="C591" s="317"/>
      <c r="D591" s="318"/>
      <c r="E591" s="945"/>
      <c r="F591" s="946"/>
      <c r="G591" s="946"/>
      <c r="H591" s="946"/>
      <c r="I591" s="946"/>
      <c r="J591" s="946"/>
      <c r="K591" s="946"/>
      <c r="L591" s="946"/>
      <c r="M591" s="946"/>
      <c r="N591" s="947"/>
      <c r="O591" s="18"/>
    </row>
    <row r="592" spans="1:23" ht="12.75" customHeight="1" x14ac:dyDescent="0.2">
      <c r="C592" s="317"/>
      <c r="D592" s="321" t="s">
        <v>32</v>
      </c>
      <c r="E592" s="906" t="str">
        <f>Translations!$C$409</f>
        <v>¿Hay otros flujos de calor medible pertinentes para esta subinstalación?</v>
      </c>
      <c r="F592" s="906"/>
      <c r="G592" s="906"/>
      <c r="H592" s="906"/>
      <c r="I592" s="906"/>
      <c r="J592" s="906"/>
      <c r="K592" s="906"/>
      <c r="L592" s="906"/>
      <c r="M592" s="912"/>
      <c r="N592" s="912"/>
      <c r="O592" s="18"/>
    </row>
    <row r="593" spans="3:23" ht="12.75" customHeight="1" x14ac:dyDescent="0.2">
      <c r="C593" s="317"/>
      <c r="D593" s="321"/>
      <c r="E593" s="318"/>
      <c r="F593" s="318"/>
      <c r="G593" s="318"/>
      <c r="H593" s="318"/>
      <c r="I593" s="318"/>
      <c r="J593" s="847" t="str">
        <f>IF(M491=EUConst_NotRelevant,"",IF(AND(M592&lt;&gt;"",M592=FALSE),HYPERLINK("#" &amp; Q593,EUconst_MsgGoOn),""))</f>
        <v/>
      </c>
      <c r="K593" s="848"/>
      <c r="L593" s="848"/>
      <c r="M593" s="848"/>
      <c r="N593" s="849"/>
      <c r="O593" s="18"/>
      <c r="P593" s="21" t="s">
        <v>170</v>
      </c>
      <c r="Q593" s="370" t="str">
        <f>Q492</f>
        <v>#JUMP_G5</v>
      </c>
    </row>
    <row r="594" spans="3:23" ht="5.0999999999999996" customHeight="1" x14ac:dyDescent="0.2">
      <c r="C594" s="317"/>
      <c r="D594" s="321"/>
      <c r="E594" s="321"/>
      <c r="F594" s="321"/>
      <c r="G594" s="321"/>
      <c r="H594" s="321"/>
      <c r="I594" s="321"/>
      <c r="J594" s="321"/>
      <c r="K594" s="321"/>
      <c r="L594" s="321"/>
      <c r="M594" s="321"/>
      <c r="N594" s="328"/>
      <c r="O594" s="18"/>
      <c r="P594" s="21"/>
    </row>
    <row r="595" spans="3:23" ht="12.75" customHeight="1" x14ac:dyDescent="0.2">
      <c r="C595" s="317"/>
      <c r="D595" s="321" t="s">
        <v>33</v>
      </c>
      <c r="E595" s="906" t="str">
        <f>Translations!$C$249</f>
        <v>Información sobre la metodología empleada</v>
      </c>
      <c r="F595" s="906"/>
      <c r="G595" s="906"/>
      <c r="H595" s="906"/>
      <c r="I595" s="906"/>
      <c r="J595" s="906"/>
      <c r="K595" s="906"/>
      <c r="L595" s="906"/>
      <c r="M595" s="906"/>
      <c r="N595" s="907"/>
      <c r="O595" s="18"/>
    </row>
    <row r="596" spans="3:23" ht="25.5" customHeight="1" thickBot="1" x14ac:dyDescent="0.25">
      <c r="C596" s="317"/>
      <c r="D596" s="318"/>
      <c r="E596" s="318"/>
      <c r="F596" s="318"/>
      <c r="G596" s="318"/>
      <c r="H596" s="356" t="str">
        <f>Translations!$C$401</f>
        <v>¿Es pertinente?</v>
      </c>
      <c r="I596" s="908" t="str">
        <f>Translations!$C$254</f>
        <v>Fuente de datos</v>
      </c>
      <c r="J596" s="908"/>
      <c r="K596" s="908" t="str">
        <f>Translations!$C$255</f>
        <v>Otra fuente de datos (si procede)</v>
      </c>
      <c r="L596" s="908"/>
      <c r="M596" s="908" t="str">
        <f>Translations!$C$255</f>
        <v>Otra fuente de datos (si procede)</v>
      </c>
      <c r="N596" s="908"/>
      <c r="O596" s="18"/>
      <c r="W596" s="261" t="s">
        <v>163</v>
      </c>
    </row>
    <row r="597" spans="3:23" ht="12.75" customHeight="1" thickBot="1" x14ac:dyDescent="0.25">
      <c r="C597" s="317"/>
      <c r="D597" s="321"/>
      <c r="E597" s="323" t="s">
        <v>302</v>
      </c>
      <c r="F597" s="893" t="str">
        <f>Translations!$C$416</f>
        <v>Importación (otras fuentes)</v>
      </c>
      <c r="G597" s="894"/>
      <c r="H597" s="912"/>
      <c r="I597" s="884"/>
      <c r="J597" s="885"/>
      <c r="K597" s="879"/>
      <c r="L597" s="883"/>
      <c r="M597" s="879"/>
      <c r="N597" s="880"/>
      <c r="O597" s="18"/>
      <c r="V597" s="369" t="b">
        <f>OR(AND(M592&lt;&gt;"",M592=FALSE))</f>
        <v>0</v>
      </c>
      <c r="W597" s="363" t="b">
        <f>OR(AND(M592&lt;&gt;"",M592=FALSE),AND(H597&lt;&gt;"",H597=FALSE))</f>
        <v>0</v>
      </c>
    </row>
    <row r="598" spans="3:23" ht="12.75" customHeight="1" thickBot="1" x14ac:dyDescent="0.25">
      <c r="C598" s="317"/>
      <c r="D598" s="321"/>
      <c r="E598" s="323" t="s">
        <v>303</v>
      </c>
      <c r="F598" s="902" t="str">
        <f>Translations!$C$417</f>
        <v>Flujos medibles netos</v>
      </c>
      <c r="G598" s="903"/>
      <c r="H598" s="912"/>
      <c r="I598" s="860"/>
      <c r="J598" s="861"/>
      <c r="K598" s="862"/>
      <c r="L598" s="863"/>
      <c r="M598" s="862"/>
      <c r="N598" s="864"/>
      <c r="O598" s="18"/>
      <c r="W598" s="364" t="b">
        <f>W597</f>
        <v>0</v>
      </c>
    </row>
    <row r="599" spans="3:23" ht="27" customHeight="1" thickBot="1" x14ac:dyDescent="0.25">
      <c r="C599" s="317"/>
      <c r="D599" s="321"/>
      <c r="E599" s="323" t="s">
        <v>304</v>
      </c>
      <c r="F599" s="893" t="str">
        <f>Translations!$C$418</f>
        <v>Importación (procedente de una referencia de producto)</v>
      </c>
      <c r="G599" s="894"/>
      <c r="H599" s="912"/>
      <c r="I599" s="884"/>
      <c r="J599" s="885"/>
      <c r="K599" s="879"/>
      <c r="L599" s="883"/>
      <c r="M599" s="879"/>
      <c r="N599" s="880"/>
      <c r="O599" s="18"/>
      <c r="V599" s="357" t="b">
        <f>V597</f>
        <v>0</v>
      </c>
      <c r="W599" s="363" t="b">
        <f>OR(AND(M592&lt;&gt;"",M592=FALSE),AND(H599&lt;&gt;"",H599=FALSE))</f>
        <v>0</v>
      </c>
    </row>
    <row r="600" spans="3:23" ht="12.75" customHeight="1" thickBot="1" x14ac:dyDescent="0.25">
      <c r="C600" s="317"/>
      <c r="D600" s="321"/>
      <c r="E600" s="323" t="s">
        <v>305</v>
      </c>
      <c r="F600" s="902" t="str">
        <f>Translations!$C$417</f>
        <v>Flujos medibles netos</v>
      </c>
      <c r="G600" s="903"/>
      <c r="H600" s="912"/>
      <c r="I600" s="860"/>
      <c r="J600" s="861"/>
      <c r="K600" s="862"/>
      <c r="L600" s="863"/>
      <c r="M600" s="862"/>
      <c r="N600" s="864"/>
      <c r="O600" s="18"/>
      <c r="W600" s="364" t="b">
        <f>W599</f>
        <v>0</v>
      </c>
    </row>
    <row r="601" spans="3:23" ht="27" customHeight="1" thickBot="1" x14ac:dyDescent="0.25">
      <c r="C601" s="317"/>
      <c r="D601" s="321"/>
      <c r="E601" s="323" t="s">
        <v>306</v>
      </c>
      <c r="F601" s="893" t="str">
        <f>Translations!$C$419</f>
        <v>Importación (procedente de pasta de papel)</v>
      </c>
      <c r="G601" s="894"/>
      <c r="H601" s="912"/>
      <c r="I601" s="884"/>
      <c r="J601" s="885"/>
      <c r="K601" s="879"/>
      <c r="L601" s="883"/>
      <c r="M601" s="879"/>
      <c r="N601" s="880"/>
      <c r="O601" s="18"/>
      <c r="V601" s="357" t="b">
        <f>V599</f>
        <v>0</v>
      </c>
      <c r="W601" s="363" t="b">
        <f>OR(AND(M592&lt;&gt;"",M592=FALSE),AND(H601&lt;&gt;"",H601=FALSE))</f>
        <v>0</v>
      </c>
    </row>
    <row r="602" spans="3:23" ht="12.75" customHeight="1" thickBot="1" x14ac:dyDescent="0.25">
      <c r="C602" s="317"/>
      <c r="D602" s="321"/>
      <c r="E602" s="323" t="s">
        <v>307</v>
      </c>
      <c r="F602" s="902" t="str">
        <f>Translations!$C$417</f>
        <v>Flujos medibles netos</v>
      </c>
      <c r="G602" s="903"/>
      <c r="H602" s="912"/>
      <c r="I602" s="860"/>
      <c r="J602" s="861"/>
      <c r="K602" s="862"/>
      <c r="L602" s="863"/>
      <c r="M602" s="862"/>
      <c r="N602" s="864"/>
      <c r="O602" s="18"/>
      <c r="W602" s="364" t="b">
        <f>W601</f>
        <v>0</v>
      </c>
    </row>
    <row r="603" spans="3:23" ht="27" customHeight="1" thickBot="1" x14ac:dyDescent="0.25">
      <c r="C603" s="317"/>
      <c r="D603" s="321"/>
      <c r="E603" s="323" t="s">
        <v>308</v>
      </c>
      <c r="F603" s="893" t="str">
        <f>Translations!$C$420</f>
        <v>Importación (procedente de una referencia de combustible)</v>
      </c>
      <c r="G603" s="894"/>
      <c r="H603" s="912"/>
      <c r="I603" s="884"/>
      <c r="J603" s="885"/>
      <c r="K603" s="879"/>
      <c r="L603" s="883"/>
      <c r="M603" s="879"/>
      <c r="N603" s="880"/>
      <c r="O603" s="18"/>
      <c r="V603" s="357" t="b">
        <f>V601</f>
        <v>0</v>
      </c>
      <c r="W603" s="363" t="b">
        <f>OR(AND(M592&lt;&gt;"",M592=FALSE),AND(H603&lt;&gt;"",H603=FALSE))</f>
        <v>0</v>
      </c>
    </row>
    <row r="604" spans="3:23" ht="12.75" customHeight="1" thickBot="1" x14ac:dyDescent="0.25">
      <c r="C604" s="317"/>
      <c r="D604" s="321"/>
      <c r="E604" s="323" t="s">
        <v>309</v>
      </c>
      <c r="F604" s="902" t="str">
        <f>Translations!$C$417</f>
        <v>Flujos medibles netos</v>
      </c>
      <c r="G604" s="903"/>
      <c r="H604" s="912"/>
      <c r="I604" s="860"/>
      <c r="J604" s="861"/>
      <c r="K604" s="862"/>
      <c r="L604" s="863"/>
      <c r="M604" s="862"/>
      <c r="N604" s="864"/>
      <c r="O604" s="18"/>
      <c r="W604" s="364" t="b">
        <f>W603</f>
        <v>0</v>
      </c>
    </row>
    <row r="605" spans="3:23" ht="27" customHeight="1" thickBot="1" x14ac:dyDescent="0.25">
      <c r="C605" s="317"/>
      <c r="D605" s="321"/>
      <c r="E605" s="323" t="s">
        <v>310</v>
      </c>
      <c r="F605" s="893" t="str">
        <f>Translations!$C$421</f>
        <v>Importación (procedente de gases residuales)</v>
      </c>
      <c r="G605" s="894"/>
      <c r="H605" s="912"/>
      <c r="I605" s="884"/>
      <c r="J605" s="885"/>
      <c r="K605" s="879"/>
      <c r="L605" s="883"/>
      <c r="M605" s="879"/>
      <c r="N605" s="880"/>
      <c r="O605" s="18"/>
      <c r="V605" s="357" t="b">
        <f>V603</f>
        <v>0</v>
      </c>
      <c r="W605" s="363" t="b">
        <f>OR(AND(M592&lt;&gt;"",M592=FALSE),AND(H605&lt;&gt;"",H605=FALSE))</f>
        <v>0</v>
      </c>
    </row>
    <row r="606" spans="3:23" ht="12.75" customHeight="1" thickBot="1" x14ac:dyDescent="0.25">
      <c r="C606" s="317"/>
      <c r="D606" s="321"/>
      <c r="E606" s="323" t="s">
        <v>311</v>
      </c>
      <c r="F606" s="902" t="str">
        <f>Translations!$C$417</f>
        <v>Flujos medibles netos</v>
      </c>
      <c r="G606" s="903"/>
      <c r="H606" s="912"/>
      <c r="I606" s="860"/>
      <c r="J606" s="861"/>
      <c r="K606" s="862"/>
      <c r="L606" s="863"/>
      <c r="M606" s="862"/>
      <c r="N606" s="864"/>
      <c r="O606" s="18"/>
      <c r="W606" s="267" t="b">
        <f>W605</f>
        <v>0</v>
      </c>
    </row>
    <row r="607" spans="3:23" ht="5.0999999999999996" customHeight="1" x14ac:dyDescent="0.2">
      <c r="C607" s="317"/>
      <c r="D607" s="321"/>
      <c r="E607" s="318"/>
      <c r="F607" s="318"/>
      <c r="G607" s="318"/>
      <c r="H607" s="318"/>
      <c r="I607" s="318"/>
      <c r="J607" s="318"/>
      <c r="K607" s="318"/>
      <c r="L607" s="318"/>
      <c r="M607" s="318"/>
      <c r="N607" s="319"/>
      <c r="O607" s="18"/>
      <c r="W607" s="359"/>
    </row>
    <row r="608" spans="3:23" ht="12.75" customHeight="1" x14ac:dyDescent="0.2">
      <c r="C608" s="317"/>
      <c r="D608" s="321"/>
      <c r="E608" s="323" t="s">
        <v>312</v>
      </c>
      <c r="F608" s="904" t="str">
        <f>Translations!$C$257</f>
        <v>Descripción de la metodología aplicada</v>
      </c>
      <c r="G608" s="904"/>
      <c r="H608" s="904"/>
      <c r="I608" s="904"/>
      <c r="J608" s="904"/>
      <c r="K608" s="904"/>
      <c r="L608" s="904"/>
      <c r="M608" s="904"/>
      <c r="N608" s="905"/>
      <c r="O608" s="18"/>
      <c r="W608" s="359"/>
    </row>
    <row r="609" spans="1:23" ht="5.0999999999999996" customHeight="1" x14ac:dyDescent="0.2">
      <c r="C609" s="317"/>
      <c r="D609" s="318"/>
      <c r="E609" s="322"/>
      <c r="F609" s="212"/>
      <c r="G609" s="470"/>
      <c r="H609" s="470"/>
      <c r="I609" s="470"/>
      <c r="J609" s="470"/>
      <c r="K609" s="470"/>
      <c r="L609" s="470"/>
      <c r="M609" s="470"/>
      <c r="N609" s="471"/>
      <c r="O609" s="18"/>
      <c r="W609" s="359"/>
    </row>
    <row r="610" spans="1:23" ht="12.75" customHeight="1" x14ac:dyDescent="0.2">
      <c r="C610" s="317"/>
      <c r="D610" s="321"/>
      <c r="E610" s="323"/>
      <c r="F610" s="913" t="str">
        <f>IF(M491=EUConst_Relevant,HYPERLINK("#" &amp; Q610,EUConst_MsgDescription),"")</f>
        <v/>
      </c>
      <c r="G610" s="887"/>
      <c r="H610" s="887"/>
      <c r="I610" s="887"/>
      <c r="J610" s="887"/>
      <c r="K610" s="887"/>
      <c r="L610" s="887"/>
      <c r="M610" s="887"/>
      <c r="N610" s="888"/>
      <c r="O610" s="18"/>
      <c r="P610" s="21" t="s">
        <v>170</v>
      </c>
      <c r="Q610" s="370" t="str">
        <f>"#"&amp;ADDRESS(ROW($C$11),COLUMN($C$11))</f>
        <v>#$C$11</v>
      </c>
      <c r="W610" s="359"/>
    </row>
    <row r="611" spans="1:23" ht="5.0999999999999996" customHeight="1" x14ac:dyDescent="0.2">
      <c r="C611" s="317"/>
      <c r="D611" s="321"/>
      <c r="E611" s="324"/>
      <c r="F611" s="914"/>
      <c r="G611" s="914"/>
      <c r="H611" s="914"/>
      <c r="I611" s="914"/>
      <c r="J611" s="914"/>
      <c r="K611" s="914"/>
      <c r="L611" s="914"/>
      <c r="M611" s="914"/>
      <c r="N611" s="915"/>
      <c r="O611" s="18"/>
      <c r="W611" s="359"/>
    </row>
    <row r="612" spans="1:23" s="248" customFormat="1" ht="50.1" customHeight="1" x14ac:dyDescent="0.2">
      <c r="A612" s="253"/>
      <c r="B612" s="11"/>
      <c r="C612" s="317"/>
      <c r="D612" s="324"/>
      <c r="E612" s="324"/>
      <c r="F612" s="872"/>
      <c r="G612" s="873"/>
      <c r="H612" s="873"/>
      <c r="I612" s="873"/>
      <c r="J612" s="873"/>
      <c r="K612" s="873"/>
      <c r="L612" s="873"/>
      <c r="M612" s="873"/>
      <c r="N612" s="874"/>
      <c r="O612" s="18"/>
      <c r="P612" s="253"/>
      <c r="Q612" s="253"/>
      <c r="R612" s="253"/>
      <c r="S612" s="244"/>
      <c r="T612" s="244"/>
      <c r="U612" s="253"/>
      <c r="V612" s="253"/>
      <c r="W612" s="365" t="b">
        <f>V597</f>
        <v>0</v>
      </c>
    </row>
    <row r="613" spans="1:23" ht="5.0999999999999996" customHeight="1" x14ac:dyDescent="0.2">
      <c r="C613" s="317"/>
      <c r="D613" s="321"/>
      <c r="E613" s="318"/>
      <c r="F613" s="318"/>
      <c r="G613" s="318"/>
      <c r="H613" s="318"/>
      <c r="I613" s="318"/>
      <c r="J613" s="318"/>
      <c r="K613" s="318"/>
      <c r="L613" s="318"/>
      <c r="M613" s="318"/>
      <c r="N613" s="319"/>
      <c r="O613" s="18"/>
      <c r="W613" s="359"/>
    </row>
    <row r="614" spans="1:23" ht="12.75" customHeight="1" x14ac:dyDescent="0.2">
      <c r="C614" s="317"/>
      <c r="D614" s="321"/>
      <c r="E614" s="323"/>
      <c r="F614" s="916" t="str">
        <f>Translations!$C$210</f>
        <v>Referencia a archivos externos (si procede)</v>
      </c>
      <c r="G614" s="916"/>
      <c r="H614" s="916"/>
      <c r="I614" s="916"/>
      <c r="J614" s="916"/>
      <c r="K614" s="826"/>
      <c r="L614" s="826"/>
      <c r="M614" s="826"/>
      <c r="N614" s="826"/>
      <c r="O614" s="18"/>
      <c r="W614" s="365" t="b">
        <f>W612</f>
        <v>0</v>
      </c>
    </row>
    <row r="615" spans="1:23" ht="5.0999999999999996" customHeight="1" thickBot="1" x14ac:dyDescent="0.25">
      <c r="C615" s="317"/>
      <c r="D615" s="321"/>
      <c r="E615" s="318"/>
      <c r="F615" s="318"/>
      <c r="G615" s="318"/>
      <c r="H615" s="318"/>
      <c r="I615" s="318"/>
      <c r="J615" s="318"/>
      <c r="K615" s="318"/>
      <c r="L615" s="318"/>
      <c r="M615" s="318"/>
      <c r="N615" s="319"/>
      <c r="O615" s="18"/>
      <c r="V615" s="253"/>
      <c r="W615" s="359"/>
    </row>
    <row r="616" spans="1:23" ht="55.5" customHeight="1" thickBot="1" x14ac:dyDescent="0.25">
      <c r="C616" s="317"/>
      <c r="D616" s="321" t="s">
        <v>33</v>
      </c>
      <c r="E616" s="932" t="str">
        <f>Translations!$C$258</f>
        <v>¿Se ha seguido el orden jerárquico?</v>
      </c>
      <c r="F616" s="932"/>
      <c r="G616" s="932"/>
      <c r="H616" s="933"/>
      <c r="I616" s="259"/>
      <c r="J616" s="559" t="str">
        <f>Translations!$C$259</f>
        <v xml:space="preserve"> De no ser así, ¿cuál ha sido el motivo?</v>
      </c>
      <c r="K616" s="852"/>
      <c r="L616" s="853"/>
      <c r="M616" s="853"/>
      <c r="N616" s="867"/>
      <c r="O616" s="18"/>
      <c r="V616" s="367" t="b">
        <f>W614</f>
        <v>0</v>
      </c>
      <c r="W616" s="360" t="b">
        <f>OR(W612,AND(I616&lt;&gt;"",I616=TRUE))</f>
        <v>0</v>
      </c>
    </row>
    <row r="617" spans="1:23" ht="5.0999999999999996" customHeight="1" x14ac:dyDescent="0.2">
      <c r="C617" s="317"/>
      <c r="D617" s="318"/>
      <c r="E617" s="467"/>
      <c r="F617" s="467"/>
      <c r="G617" s="467"/>
      <c r="H617" s="467"/>
      <c r="I617" s="467"/>
      <c r="J617" s="467"/>
      <c r="K617" s="467"/>
      <c r="L617" s="467"/>
      <c r="M617" s="467"/>
      <c r="N617" s="468"/>
      <c r="O617" s="18"/>
      <c r="V617" s="253"/>
      <c r="W617" s="359"/>
    </row>
    <row r="618" spans="1:23" ht="12.75" customHeight="1" x14ac:dyDescent="0.2">
      <c r="C618" s="317"/>
      <c r="D618" s="330"/>
      <c r="E618" s="330"/>
      <c r="F618" s="904" t="str">
        <f>Translations!$C$264</f>
        <v>Más detalles sobre cualquier posible divergencia con respecto a la jerarquía establecida</v>
      </c>
      <c r="G618" s="904"/>
      <c r="H618" s="904"/>
      <c r="I618" s="904"/>
      <c r="J618" s="904"/>
      <c r="K618" s="904"/>
      <c r="L618" s="904"/>
      <c r="M618" s="904"/>
      <c r="N618" s="905"/>
      <c r="O618" s="18"/>
      <c r="V618" s="253"/>
      <c r="W618" s="359"/>
    </row>
    <row r="619" spans="1:23" ht="25.5" customHeight="1" x14ac:dyDescent="0.2">
      <c r="C619" s="317"/>
      <c r="D619" s="330"/>
      <c r="E619" s="330"/>
      <c r="F619" s="872"/>
      <c r="G619" s="873"/>
      <c r="H619" s="873"/>
      <c r="I619" s="873"/>
      <c r="J619" s="873"/>
      <c r="K619" s="873"/>
      <c r="L619" s="873"/>
      <c r="M619" s="873"/>
      <c r="N619" s="874"/>
      <c r="O619" s="18"/>
      <c r="V619" s="253"/>
      <c r="W619" s="365" t="b">
        <f>W616</f>
        <v>0</v>
      </c>
    </row>
    <row r="620" spans="1:23" ht="5.0999999999999996" customHeight="1" x14ac:dyDescent="0.2">
      <c r="C620" s="317"/>
      <c r="D620" s="318"/>
      <c r="E620" s="467"/>
      <c r="F620" s="467"/>
      <c r="G620" s="467"/>
      <c r="H620" s="467"/>
      <c r="I620" s="467"/>
      <c r="J620" s="467"/>
      <c r="K620" s="467"/>
      <c r="L620" s="467"/>
      <c r="M620" s="467"/>
      <c r="N620" s="468"/>
      <c r="O620" s="18"/>
      <c r="V620" s="253"/>
      <c r="W620" s="359"/>
    </row>
    <row r="621" spans="1:23" ht="12.75" customHeight="1" x14ac:dyDescent="0.2">
      <c r="C621" s="317"/>
      <c r="D621" s="321" t="s">
        <v>34</v>
      </c>
      <c r="E621" s="906" t="str">
        <f>Translations!$C$363</f>
        <v>Descripción de la metodología empleada para determinar los factores de emisiones atribuibles pertinentes de conformidad con el anexo VII, secciones 10.1.2 y 10.1.3, de las FAR.</v>
      </c>
      <c r="F621" s="906"/>
      <c r="G621" s="906"/>
      <c r="H621" s="906"/>
      <c r="I621" s="906"/>
      <c r="J621" s="906"/>
      <c r="K621" s="906"/>
      <c r="L621" s="906"/>
      <c r="M621" s="906"/>
      <c r="N621" s="907"/>
      <c r="O621" s="18"/>
      <c r="V621" s="253"/>
      <c r="W621" s="359"/>
    </row>
    <row r="622" spans="1:23" ht="5.0999999999999996" customHeight="1" x14ac:dyDescent="0.2">
      <c r="C622" s="317"/>
      <c r="D622" s="318"/>
      <c r="E622" s="322"/>
      <c r="F622" s="212"/>
      <c r="G622" s="470"/>
      <c r="H622" s="470"/>
      <c r="I622" s="470"/>
      <c r="J622" s="470"/>
      <c r="K622" s="470"/>
      <c r="L622" s="470"/>
      <c r="M622" s="470"/>
      <c r="N622" s="471"/>
      <c r="O622" s="18"/>
      <c r="W622" s="359"/>
    </row>
    <row r="623" spans="1:23" ht="12.75" customHeight="1" x14ac:dyDescent="0.2">
      <c r="C623" s="317"/>
      <c r="D623" s="321"/>
      <c r="E623" s="323"/>
      <c r="F623" s="913" t="str">
        <f>IF(M491=EUConst_Relevant,HYPERLINK("#" &amp; Q623,EUConst_MsgDescription),"")</f>
        <v/>
      </c>
      <c r="G623" s="887"/>
      <c r="H623" s="887"/>
      <c r="I623" s="887"/>
      <c r="J623" s="887"/>
      <c r="K623" s="887"/>
      <c r="L623" s="887"/>
      <c r="M623" s="887"/>
      <c r="N623" s="888"/>
      <c r="O623" s="18"/>
      <c r="P623" s="21" t="s">
        <v>170</v>
      </c>
      <c r="Q623" s="370" t="str">
        <f>"#"&amp;ADDRESS(ROW($C$11),COLUMN($C$11))</f>
        <v>#$C$11</v>
      </c>
      <c r="W623" s="359"/>
    </row>
    <row r="624" spans="1:23" ht="5.0999999999999996" customHeight="1" x14ac:dyDescent="0.2">
      <c r="C624" s="317"/>
      <c r="D624" s="321"/>
      <c r="E624" s="324"/>
      <c r="F624" s="914"/>
      <c r="G624" s="914"/>
      <c r="H624" s="914"/>
      <c r="I624" s="914"/>
      <c r="J624" s="914"/>
      <c r="K624" s="914"/>
      <c r="L624" s="914"/>
      <c r="M624" s="914"/>
      <c r="N624" s="915"/>
      <c r="O624" s="18"/>
      <c r="W624" s="359"/>
    </row>
    <row r="625" spans="1:25" s="248" customFormat="1" ht="50.1" customHeight="1" x14ac:dyDescent="0.2">
      <c r="A625" s="253"/>
      <c r="B625" s="11"/>
      <c r="C625" s="317"/>
      <c r="D625" s="330"/>
      <c r="E625" s="331"/>
      <c r="F625" s="872"/>
      <c r="G625" s="873"/>
      <c r="H625" s="873"/>
      <c r="I625" s="873"/>
      <c r="J625" s="873"/>
      <c r="K625" s="873"/>
      <c r="L625" s="873"/>
      <c r="M625" s="873"/>
      <c r="N625" s="874"/>
      <c r="O625" s="18"/>
      <c r="P625" s="268"/>
      <c r="Q625" s="244"/>
      <c r="R625" s="253"/>
      <c r="S625" s="244"/>
      <c r="T625" s="244"/>
      <c r="U625" s="253"/>
      <c r="V625" s="253"/>
      <c r="W625" s="365" t="b">
        <f>W614</f>
        <v>0</v>
      </c>
    </row>
    <row r="626" spans="1:25" ht="5.0999999999999996" customHeight="1" x14ac:dyDescent="0.2">
      <c r="C626" s="317"/>
      <c r="D626" s="321"/>
      <c r="E626" s="318"/>
      <c r="F626" s="318"/>
      <c r="G626" s="318"/>
      <c r="H626" s="318"/>
      <c r="I626" s="318"/>
      <c r="J626" s="318"/>
      <c r="K626" s="318"/>
      <c r="L626" s="318"/>
      <c r="M626" s="318"/>
      <c r="N626" s="319"/>
      <c r="O626" s="18"/>
      <c r="W626" s="359"/>
    </row>
    <row r="627" spans="1:25" ht="12.75" customHeight="1" thickBot="1" x14ac:dyDescent="0.25">
      <c r="C627" s="317"/>
      <c r="D627" s="321"/>
      <c r="E627" s="323"/>
      <c r="F627" s="916" t="str">
        <f>Translations!$C$210</f>
        <v>Referencia a archivos externos (si procede)</v>
      </c>
      <c r="G627" s="916"/>
      <c r="H627" s="916"/>
      <c r="I627" s="916"/>
      <c r="J627" s="916"/>
      <c r="K627" s="826"/>
      <c r="L627" s="826"/>
      <c r="M627" s="826"/>
      <c r="N627" s="826"/>
      <c r="O627" s="18"/>
      <c r="W627" s="366" t="b">
        <f>W625</f>
        <v>0</v>
      </c>
    </row>
    <row r="628" spans="1:25" s="19" customFormat="1" ht="12.75" x14ac:dyDescent="0.2">
      <c r="A628" s="17"/>
      <c r="B628" s="35"/>
      <c r="C628" s="336"/>
      <c r="D628" s="337"/>
      <c r="E628" s="337"/>
      <c r="F628" s="337"/>
      <c r="G628" s="337"/>
      <c r="H628" s="337"/>
      <c r="I628" s="337"/>
      <c r="J628" s="337"/>
      <c r="K628" s="337"/>
      <c r="L628" s="337"/>
      <c r="M628" s="337"/>
      <c r="N628" s="338"/>
      <c r="O628" s="18"/>
      <c r="P628" s="244"/>
      <c r="Q628" s="244"/>
      <c r="R628" s="244"/>
      <c r="S628" s="22"/>
      <c r="T628" s="21"/>
      <c r="U628" s="21"/>
      <c r="V628" s="21"/>
      <c r="W628" s="237"/>
    </row>
    <row r="629" spans="1:25" s="19" customFormat="1" ht="15" thickBot="1" x14ac:dyDescent="0.25">
      <c r="A629" s="17"/>
      <c r="B629" s="35"/>
      <c r="C629" s="35"/>
      <c r="D629" s="35"/>
      <c r="E629" s="35"/>
      <c r="F629" s="35"/>
      <c r="G629" s="35"/>
      <c r="H629" s="35"/>
      <c r="I629" s="35"/>
      <c r="J629" s="35"/>
      <c r="K629" s="35"/>
      <c r="L629" s="35"/>
      <c r="M629" s="35"/>
      <c r="N629" s="35"/>
      <c r="O629" s="18"/>
      <c r="P629" s="244"/>
      <c r="Q629" s="244"/>
      <c r="R629" s="22"/>
      <c r="S629" s="22"/>
      <c r="T629" s="21"/>
      <c r="U629" s="21"/>
      <c r="V629" s="21"/>
      <c r="W629" s="237"/>
      <c r="X629" s="243"/>
      <c r="Y629" s="243"/>
    </row>
    <row r="630" spans="1:25" s="19" customFormat="1" ht="12.75" customHeight="1" thickBot="1" x14ac:dyDescent="0.3">
      <c r="A630" s="17"/>
      <c r="B630" s="35"/>
      <c r="C630" s="280"/>
      <c r="D630" s="280"/>
      <c r="E630" s="280"/>
      <c r="F630" s="280"/>
      <c r="G630" s="280"/>
      <c r="H630" s="280"/>
      <c r="I630" s="280"/>
      <c r="J630" s="280"/>
      <c r="K630" s="280"/>
      <c r="L630" s="280"/>
      <c r="M630" s="280"/>
      <c r="N630" s="280"/>
      <c r="O630" s="18"/>
      <c r="P630" s="21"/>
      <c r="Q630" s="21"/>
      <c r="R630" s="22"/>
      <c r="S630" s="22"/>
      <c r="T630" s="21"/>
      <c r="U630" s="21"/>
      <c r="V630" s="21"/>
      <c r="W630" s="237"/>
      <c r="X630" s="243"/>
      <c r="Y630" s="243"/>
    </row>
    <row r="631" spans="1:25" s="19" customFormat="1" ht="15" customHeight="1" thickBot="1" x14ac:dyDescent="0.3">
      <c r="A631" s="17"/>
      <c r="B631" s="162"/>
      <c r="C631" s="373">
        <v>5</v>
      </c>
      <c r="D631" s="1001" t="str">
        <f>Translations!$C$386</f>
        <v>Subinstalación con enfoque alternativo:</v>
      </c>
      <c r="E631" s="1002"/>
      <c r="F631" s="1002"/>
      <c r="G631" s="1002"/>
      <c r="H631" s="1003"/>
      <c r="I631" s="1004" t="str">
        <f>INDEX(EUconst_FallBackListNames,$C631)</f>
        <v>Subinstalación con referencia de combustible, CL, no-CBAM</v>
      </c>
      <c r="J631" s="1005"/>
      <c r="K631" s="1005"/>
      <c r="L631" s="1006"/>
      <c r="M631" s="1007" t="str">
        <f>IF(ISBLANK(INDEX(CNTR_FallBackSubInstRelevant,C631)),"",IF(INDEX(CNTR_FallBackSubInstRelevant,C631),EUConst_Relevant,EUConst_NotRelevant))</f>
        <v/>
      </c>
      <c r="N631" s="1008"/>
      <c r="O631" s="18"/>
      <c r="P631" s="372">
        <f>C631</f>
        <v>5</v>
      </c>
      <c r="Q631" s="244"/>
      <c r="R631" s="244"/>
      <c r="S631" s="244"/>
      <c r="T631" s="244"/>
      <c r="U631" s="22"/>
      <c r="V631" s="310" t="s">
        <v>318</v>
      </c>
      <c r="W631" s="355" t="b">
        <f>AND(CNTR_ExistSubInstEntries,M631=EUConst_NotRelevant)</f>
        <v>0</v>
      </c>
    </row>
    <row r="632" spans="1:25" s="19" customFormat="1" ht="12.75" customHeight="1" thickBot="1" x14ac:dyDescent="0.25">
      <c r="A632" s="17"/>
      <c r="B632" s="35"/>
      <c r="C632" s="277"/>
      <c r="D632" s="278"/>
      <c r="E632" s="278"/>
      <c r="F632" s="278"/>
      <c r="G632" s="278"/>
      <c r="H632" s="279"/>
      <c r="I632" s="1009" t="str">
        <f>IF(M631=EUConst_NotRelevant,HYPERLINK(Q632,EUconst_MsgGoToNextSubInst),IF(M631=EUConst_Relevant,HYPERLINK("",EUconst_MsgEnterThisSection),""))</f>
        <v/>
      </c>
      <c r="J632" s="1010"/>
      <c r="K632" s="1010"/>
      <c r="L632" s="1010"/>
      <c r="M632" s="1011"/>
      <c r="N632" s="1012"/>
      <c r="O632" s="18"/>
      <c r="P632" s="21" t="s">
        <v>170</v>
      </c>
      <c r="Q632" s="370" t="str">
        <f>"#JUMP_G"&amp;P631+1</f>
        <v>#JUMP_G6</v>
      </c>
      <c r="R632" s="21"/>
      <c r="S632" s="21"/>
      <c r="T632" s="21"/>
      <c r="U632" s="22"/>
      <c r="V632" s="22"/>
      <c r="W632" s="237"/>
      <c r="X632" s="243"/>
      <c r="Y632" s="243"/>
    </row>
    <row r="633" spans="1:25" ht="5.0999999999999996" customHeight="1" x14ac:dyDescent="0.2">
      <c r="C633" s="281"/>
      <c r="D633" s="282"/>
      <c r="E633" s="282"/>
      <c r="F633" s="282"/>
      <c r="G633" s="282"/>
      <c r="H633" s="282"/>
      <c r="I633" s="282"/>
      <c r="J633" s="282"/>
      <c r="K633" s="282"/>
      <c r="L633" s="282"/>
      <c r="M633" s="282"/>
      <c r="N633" s="283"/>
      <c r="O633" s="18"/>
      <c r="U633" s="22"/>
      <c r="V633" s="22"/>
      <c r="W633" s="237"/>
    </row>
    <row r="634" spans="1:25" ht="15" customHeight="1" x14ac:dyDescent="0.2">
      <c r="C634" s="223"/>
      <c r="E634" s="889" t="str">
        <f>CONCATENATE(EUconst_MsgSeeFirst," (G.I.1)")</f>
        <v>Al principio de esta herramienta encontrará instrucciones detalladas sobre los datos que debe introducir.  (G.I.1)</v>
      </c>
      <c r="F634" s="889"/>
      <c r="G634" s="889"/>
      <c r="H634" s="889"/>
      <c r="I634" s="889"/>
      <c r="J634" s="889"/>
      <c r="K634" s="889"/>
      <c r="L634" s="889"/>
      <c r="M634" s="889"/>
      <c r="N634" s="224"/>
      <c r="O634" s="18"/>
      <c r="U634" s="22"/>
      <c r="V634" s="22"/>
      <c r="W634" s="237"/>
    </row>
    <row r="635" spans="1:25" ht="5.0999999999999996" customHeight="1" x14ac:dyDescent="0.2">
      <c r="C635" s="223"/>
      <c r="N635" s="224"/>
      <c r="O635" s="18"/>
      <c r="U635" s="22"/>
      <c r="V635" s="22"/>
      <c r="W635" s="237"/>
    </row>
    <row r="636" spans="1:25" ht="12.75" customHeight="1" x14ac:dyDescent="0.2">
      <c r="B636" s="243"/>
      <c r="C636" s="223"/>
      <c r="D636" s="15" t="s">
        <v>26</v>
      </c>
      <c r="E636" s="727" t="str">
        <f>Translations!$C$297</f>
        <v>Límites del sistema de la subinstalación</v>
      </c>
      <c r="F636" s="727"/>
      <c r="G636" s="727"/>
      <c r="H636" s="727"/>
      <c r="I636" s="727"/>
      <c r="J636" s="727"/>
      <c r="K636" s="727"/>
      <c r="L636" s="727"/>
      <c r="M636" s="727"/>
      <c r="N636" s="942"/>
      <c r="O636" s="18"/>
      <c r="U636" s="22"/>
      <c r="V636" s="22"/>
      <c r="W636" s="237"/>
    </row>
    <row r="637" spans="1:25" ht="5.0999999999999996" customHeight="1" x14ac:dyDescent="0.2">
      <c r="B637" s="243"/>
      <c r="C637" s="223"/>
      <c r="N637" s="224"/>
      <c r="O637" s="18"/>
      <c r="U637" s="22"/>
      <c r="V637" s="22"/>
      <c r="W637" s="237"/>
    </row>
    <row r="638" spans="1:25" ht="12.75" customHeight="1" x14ac:dyDescent="0.2">
      <c r="B638" s="243"/>
      <c r="C638" s="223"/>
      <c r="D638" s="24" t="s">
        <v>32</v>
      </c>
      <c r="E638" s="843" t="str">
        <f>Translations!$C$249</f>
        <v>Información sobre la metodología empleada</v>
      </c>
      <c r="F638" s="843"/>
      <c r="G638" s="843"/>
      <c r="H638" s="843"/>
      <c r="I638" s="843"/>
      <c r="J638" s="843"/>
      <c r="K638" s="843"/>
      <c r="L638" s="843"/>
      <c r="M638" s="843"/>
      <c r="N638" s="949"/>
      <c r="O638" s="18"/>
      <c r="U638" s="22"/>
      <c r="V638" s="22"/>
      <c r="W638" s="237"/>
    </row>
    <row r="639" spans="1:25" ht="12.75" customHeight="1" x14ac:dyDescent="0.2">
      <c r="B639" s="243"/>
      <c r="C639" s="223"/>
      <c r="D639" s="24"/>
      <c r="E639" s="694" t="str">
        <f>Translations!$C$298</f>
        <v>Tal y como se exige en el anexo VI, sección 2, letra b), describa los límites del sistema de esta subinstalación mencionando los aspectos siguientes:</v>
      </c>
      <c r="F639" s="694"/>
      <c r="G639" s="694"/>
      <c r="H639" s="694"/>
      <c r="I639" s="694"/>
      <c r="J639" s="694"/>
      <c r="K639" s="694"/>
      <c r="L639" s="694"/>
      <c r="M639" s="694"/>
      <c r="N639" s="973"/>
      <c r="O639" s="18"/>
      <c r="U639" s="22"/>
      <c r="V639" s="22"/>
      <c r="W639" s="237"/>
    </row>
    <row r="640" spans="1:25" ht="12.75" customHeight="1" x14ac:dyDescent="0.2">
      <c r="B640" s="243"/>
      <c r="C640" s="223"/>
      <c r="D640" s="24"/>
      <c r="E640" s="36" t="s">
        <v>139</v>
      </c>
      <c r="F640" s="839" t="str">
        <f>Translations!$C$299</f>
        <v xml:space="preserve">unidades técnicas incluidas, </v>
      </c>
      <c r="G640" s="842"/>
      <c r="H640" s="842"/>
      <c r="I640" s="842"/>
      <c r="J640" s="842"/>
      <c r="K640" s="842"/>
      <c r="L640" s="842"/>
      <c r="M640" s="842"/>
      <c r="N640" s="927"/>
      <c r="O640" s="18"/>
      <c r="U640" s="22"/>
      <c r="V640" s="22"/>
      <c r="W640" s="237"/>
    </row>
    <row r="641" spans="2:23" ht="12.75" customHeight="1" x14ac:dyDescent="0.2">
      <c r="B641" s="243"/>
      <c r="C641" s="223"/>
      <c r="D641" s="24"/>
      <c r="E641" s="36" t="s">
        <v>139</v>
      </c>
      <c r="F641" s="839" t="str">
        <f>Translations!$C$300</f>
        <v xml:space="preserve">procesos realizados, </v>
      </c>
      <c r="G641" s="842"/>
      <c r="H641" s="842"/>
      <c r="I641" s="842"/>
      <c r="J641" s="842"/>
      <c r="K641" s="842"/>
      <c r="L641" s="842"/>
      <c r="M641" s="842"/>
      <c r="N641" s="927"/>
      <c r="O641" s="18"/>
      <c r="U641" s="22"/>
      <c r="V641" s="22"/>
      <c r="W641" s="237"/>
    </row>
    <row r="642" spans="2:23" ht="12.75" customHeight="1" x14ac:dyDescent="0.2">
      <c r="B642" s="243"/>
      <c r="C642" s="223"/>
      <c r="D642" s="24"/>
      <c r="E642" s="36" t="s">
        <v>139</v>
      </c>
      <c r="F642" s="839" t="str">
        <f>Translations!$C$301</f>
        <v>materiales y combustibles de base,</v>
      </c>
      <c r="G642" s="842"/>
      <c r="H642" s="842"/>
      <c r="I642" s="842"/>
      <c r="J642" s="842"/>
      <c r="K642" s="842"/>
      <c r="L642" s="842"/>
      <c r="M642" s="842"/>
      <c r="N642" s="927"/>
      <c r="O642" s="18"/>
      <c r="U642" s="22"/>
      <c r="V642" s="22"/>
      <c r="W642" s="237"/>
    </row>
    <row r="643" spans="2:23" ht="12.75" customHeight="1" x14ac:dyDescent="0.2">
      <c r="B643" s="243"/>
      <c r="C643" s="223"/>
      <c r="D643" s="24"/>
      <c r="E643" s="36" t="s">
        <v>139</v>
      </c>
      <c r="F643" s="839" t="str">
        <f>Translations!$C$302</f>
        <v>productos y producciones atribuidos.</v>
      </c>
      <c r="G643" s="842"/>
      <c r="H643" s="842"/>
      <c r="I643" s="842"/>
      <c r="J643" s="842"/>
      <c r="K643" s="842"/>
      <c r="L643" s="842"/>
      <c r="M643" s="842"/>
      <c r="N643" s="927"/>
      <c r="O643" s="18"/>
    </row>
    <row r="644" spans="2:23" ht="12.75" customHeight="1" x14ac:dyDescent="0.2">
      <c r="B644" s="243"/>
      <c r="C644" s="223"/>
      <c r="D644" s="24"/>
      <c r="E644" s="766" t="str">
        <f>Translations!$C$304</f>
        <v>Si esta información ya se describe con suficiente detalle en la sección C.II, limítese a hacer referencia a dicha sección y pase a los puntos siguientes.</v>
      </c>
      <c r="F644" s="766"/>
      <c r="G644" s="766"/>
      <c r="H644" s="766"/>
      <c r="I644" s="766"/>
      <c r="J644" s="766"/>
      <c r="K644" s="766"/>
      <c r="L644" s="766"/>
      <c r="M644" s="766"/>
      <c r="N644" s="970"/>
      <c r="O644" s="18"/>
    </row>
    <row r="645" spans="2:23" ht="50.1" customHeight="1" x14ac:dyDescent="0.2">
      <c r="B645" s="243"/>
      <c r="C645" s="223"/>
      <c r="D645" s="24"/>
      <c r="E645" s="953"/>
      <c r="F645" s="954"/>
      <c r="G645" s="954"/>
      <c r="H645" s="954"/>
      <c r="I645" s="954"/>
      <c r="J645" s="954"/>
      <c r="K645" s="954"/>
      <c r="L645" s="954"/>
      <c r="M645" s="954"/>
      <c r="N645" s="955"/>
      <c r="O645" s="18"/>
    </row>
    <row r="646" spans="2:23" ht="5.0999999999999996" customHeight="1" x14ac:dyDescent="0.2">
      <c r="B646" s="243"/>
      <c r="C646" s="223"/>
      <c r="D646" s="24"/>
      <c r="N646" s="224"/>
      <c r="O646" s="18"/>
    </row>
    <row r="647" spans="2:23" ht="12.75" customHeight="1" x14ac:dyDescent="0.2">
      <c r="B647" s="243"/>
      <c r="C647" s="223"/>
      <c r="D647" s="24" t="s">
        <v>33</v>
      </c>
      <c r="E647" s="956" t="str">
        <f>Translations!$C$210</f>
        <v>Referencia a archivos externos (si procede)</v>
      </c>
      <c r="F647" s="956"/>
      <c r="G647" s="956"/>
      <c r="H647" s="956"/>
      <c r="I647" s="956"/>
      <c r="J647" s="957"/>
      <c r="K647" s="826"/>
      <c r="L647" s="826"/>
      <c r="M647" s="826"/>
      <c r="N647" s="826"/>
      <c r="O647" s="18"/>
    </row>
    <row r="648" spans="2:23" ht="5.0999999999999996" customHeight="1" x14ac:dyDescent="0.2">
      <c r="B648" s="243"/>
      <c r="C648" s="223"/>
      <c r="D648" s="24"/>
      <c r="N648" s="224"/>
      <c r="O648" s="18"/>
    </row>
    <row r="649" spans="2:23" ht="12.75" customHeight="1" x14ac:dyDescent="0.2">
      <c r="B649" s="243"/>
      <c r="C649" s="223"/>
      <c r="D649" s="24" t="s">
        <v>34</v>
      </c>
      <c r="E649" s="956" t="str">
        <f>Translations!$C$305</f>
        <v>Referencia a un diagrama de flujo detallado aparte (si procede)</v>
      </c>
      <c r="F649" s="956"/>
      <c r="G649" s="956"/>
      <c r="H649" s="956"/>
      <c r="I649" s="956"/>
      <c r="J649" s="957"/>
      <c r="K649" s="826"/>
      <c r="L649" s="826"/>
      <c r="M649" s="826"/>
      <c r="N649" s="826"/>
      <c r="O649" s="18"/>
    </row>
    <row r="650" spans="2:23" ht="12.75" customHeight="1" x14ac:dyDescent="0.2">
      <c r="B650" s="243"/>
      <c r="C650" s="223"/>
      <c r="D650" s="24"/>
      <c r="E650" s="694" t="str">
        <f>Translations!$C$387</f>
        <v>Si se trata de una subinstalación más compleja, proporcione un diagrama de flujo detallado [en caso de no haberlo incluido en el .i) supra].</v>
      </c>
      <c r="F650" s="694"/>
      <c r="G650" s="694"/>
      <c r="H650" s="694"/>
      <c r="I650" s="694"/>
      <c r="J650" s="694"/>
      <c r="K650" s="694"/>
      <c r="L650" s="694"/>
      <c r="M650" s="694"/>
      <c r="N650" s="973"/>
      <c r="O650" s="18"/>
    </row>
    <row r="651" spans="2:23" ht="5.0999999999999996" customHeight="1" x14ac:dyDescent="0.2">
      <c r="B651" s="243"/>
      <c r="C651" s="223"/>
      <c r="D651" s="24"/>
      <c r="N651" s="224"/>
      <c r="O651" s="18"/>
    </row>
    <row r="652" spans="2:23" ht="5.0999999999999996" customHeight="1" x14ac:dyDescent="0.2">
      <c r="B652" s="243"/>
      <c r="C652" s="231"/>
      <c r="D652" s="234"/>
      <c r="E652" s="232"/>
      <c r="F652" s="232"/>
      <c r="G652" s="232"/>
      <c r="H652" s="232"/>
      <c r="I652" s="232"/>
      <c r="J652" s="232"/>
      <c r="K652" s="232"/>
      <c r="L652" s="232"/>
      <c r="M652" s="232"/>
      <c r="N652" s="233"/>
      <c r="O652" s="18"/>
    </row>
    <row r="653" spans="2:23" ht="12.75" customHeight="1" x14ac:dyDescent="0.2">
      <c r="B653" s="243"/>
      <c r="C653" s="223"/>
      <c r="D653" s="15" t="s">
        <v>27</v>
      </c>
      <c r="E653" s="727" t="str">
        <f>Translations!$C$388</f>
        <v>Método para determinar los niveles anuales de actividad</v>
      </c>
      <c r="F653" s="727"/>
      <c r="G653" s="727"/>
      <c r="H653" s="727"/>
      <c r="I653" s="727"/>
      <c r="J653" s="727"/>
      <c r="K653" s="727"/>
      <c r="L653" s="727"/>
      <c r="M653" s="727"/>
      <c r="N653" s="942"/>
      <c r="O653" s="18"/>
      <c r="S653" s="253"/>
      <c r="T653" s="253"/>
    </row>
    <row r="654" spans="2:23" ht="24.75" customHeight="1" x14ac:dyDescent="0.2">
      <c r="B654" s="243"/>
      <c r="C654" s="223"/>
      <c r="E654" s="766" t="str">
        <f>Translations!$C$389</f>
        <v>A efectos concretos de la recogida de datos de las NIMs, la presente sección debe comprender todos los datos proporcionados en la sección G, letra a), en el formulario del «informe sobre los datos de referencia».</v>
      </c>
      <c r="F654" s="845"/>
      <c r="G654" s="845"/>
      <c r="H654" s="845"/>
      <c r="I654" s="845"/>
      <c r="J654" s="845"/>
      <c r="K654" s="845"/>
      <c r="L654" s="845"/>
      <c r="M654" s="845"/>
      <c r="N654" s="979"/>
      <c r="O654" s="18"/>
    </row>
    <row r="655" spans="2:23" ht="5.0999999999999996" customHeight="1" x14ac:dyDescent="0.2">
      <c r="B655" s="243"/>
      <c r="C655" s="223"/>
      <c r="D655" s="24"/>
      <c r="E655" s="24"/>
      <c r="F655" s="24"/>
      <c r="G655" s="24"/>
      <c r="H655" s="24"/>
      <c r="I655" s="24"/>
      <c r="J655" s="24"/>
      <c r="K655" s="24"/>
      <c r="L655" s="24"/>
      <c r="M655" s="24"/>
      <c r="N655" s="452"/>
      <c r="O655" s="18"/>
      <c r="P655" s="21"/>
    </row>
    <row r="656" spans="2:23" ht="12.75" customHeight="1" x14ac:dyDescent="0.2">
      <c r="B656" s="243"/>
      <c r="C656" s="223"/>
      <c r="D656" s="24" t="s">
        <v>33</v>
      </c>
      <c r="E656" s="843" t="str">
        <f>Translations!$C$249</f>
        <v>Información sobre la metodología empleada</v>
      </c>
      <c r="F656" s="843"/>
      <c r="G656" s="843"/>
      <c r="H656" s="843"/>
      <c r="I656" s="843"/>
      <c r="J656" s="843"/>
      <c r="K656" s="843"/>
      <c r="L656" s="843"/>
      <c r="M656" s="843"/>
      <c r="N656" s="949"/>
      <c r="O656" s="18"/>
    </row>
    <row r="657" spans="1:23" ht="12.75" customHeight="1" x14ac:dyDescent="0.2">
      <c r="B657" s="243"/>
      <c r="C657" s="223"/>
      <c r="D657" s="24"/>
      <c r="E657" s="694" t="str">
        <f>Translations!$C$250</f>
        <v>Seleccione a continuación:</v>
      </c>
      <c r="F657" s="695"/>
      <c r="G657" s="695"/>
      <c r="H657" s="695"/>
      <c r="I657" s="695"/>
      <c r="J657" s="695"/>
      <c r="K657" s="695"/>
      <c r="L657" s="695"/>
      <c r="M657" s="695"/>
      <c r="N657" s="968"/>
      <c r="O657" s="18"/>
    </row>
    <row r="658" spans="1:23" ht="25.5" customHeight="1" x14ac:dyDescent="0.2">
      <c r="B658" s="243"/>
      <c r="C658" s="223"/>
      <c r="D658" s="24"/>
      <c r="E658" s="36" t="s">
        <v>139</v>
      </c>
      <c r="F658" s="839" t="str">
        <f>Translations!$C$839</f>
        <v>la fuente de datos utilizada para la cuantificación la entrada de combustible y material (calor exotérmico) de conformidad con la sección 4.4 del anexo VII de las FAR y la entrada de electricidad para la producción de calor con arreglo a la sección 4.5 del anexo VII de las FAR.</v>
      </c>
      <c r="G658" s="839"/>
      <c r="H658" s="839"/>
      <c r="I658" s="839"/>
      <c r="J658" s="839"/>
      <c r="K658" s="839"/>
      <c r="L658" s="839"/>
      <c r="M658" s="839"/>
      <c r="N658" s="980"/>
      <c r="O658" s="18"/>
    </row>
    <row r="659" spans="1:23" ht="12.75" customHeight="1" x14ac:dyDescent="0.2">
      <c r="B659" s="243"/>
      <c r="C659" s="223"/>
      <c r="D659" s="24"/>
      <c r="E659" s="36" t="s">
        <v>139</v>
      </c>
      <c r="F659" s="839" t="str">
        <f>Translations!$C$252</f>
        <v>El método utilizado para determinar el contenido energético con arreglo al anexo VII, sección 4.6, de las FAR.</v>
      </c>
      <c r="G659" s="839"/>
      <c r="H659" s="839"/>
      <c r="I659" s="839"/>
      <c r="J659" s="839"/>
      <c r="K659" s="839"/>
      <c r="L659" s="839"/>
      <c r="M659" s="839"/>
      <c r="N659" s="980"/>
      <c r="O659" s="18"/>
    </row>
    <row r="660" spans="1:23" ht="25.5" customHeight="1" x14ac:dyDescent="0.2">
      <c r="B660" s="243"/>
      <c r="C660" s="223"/>
      <c r="D660" s="24"/>
      <c r="E660" s="36"/>
      <c r="F660" s="839" t="str">
        <f>Translations!$C$253</f>
        <v>Dado que puede haber más de una fuente de datos, el formulario permite indicar hasta tres. Si hubiera aún más fuentes de datos, seleccione las tres principales y explique el resto en la descripción de la metodología.</v>
      </c>
      <c r="G660" s="842"/>
      <c r="H660" s="842"/>
      <c r="I660" s="842"/>
      <c r="J660" s="842"/>
      <c r="K660" s="842"/>
      <c r="L660" s="842"/>
      <c r="M660" s="842"/>
      <c r="N660" s="927"/>
      <c r="O660" s="18"/>
    </row>
    <row r="661" spans="1:23" ht="25.5" customHeight="1" x14ac:dyDescent="0.2">
      <c r="B661" s="243"/>
      <c r="C661" s="223"/>
      <c r="I661" s="844" t="str">
        <f>Translations!$C$254</f>
        <v>Fuente de datos</v>
      </c>
      <c r="J661" s="844"/>
      <c r="K661" s="844" t="str">
        <f>Translations!$C$255</f>
        <v>Otra fuente de datos (si procede)</v>
      </c>
      <c r="L661" s="844"/>
      <c r="M661" s="844" t="str">
        <f>Translations!$C$255</f>
        <v>Otra fuente de datos (si procede)</v>
      </c>
      <c r="N661" s="844"/>
      <c r="O661" s="18"/>
    </row>
    <row r="662" spans="1:23" ht="12.75" customHeight="1" x14ac:dyDescent="0.2">
      <c r="B662" s="243"/>
      <c r="C662" s="223"/>
      <c r="D662" s="24"/>
      <c r="E662" s="117" t="s">
        <v>302</v>
      </c>
      <c r="F662" s="850" t="str">
        <f>Translations!$C$833</f>
        <v>Entrada de combustible y materiales</v>
      </c>
      <c r="G662" s="850"/>
      <c r="H662" s="851"/>
      <c r="I662" s="852"/>
      <c r="J662" s="853"/>
      <c r="K662" s="854"/>
      <c r="L662" s="855"/>
      <c r="M662" s="854"/>
      <c r="N662" s="871"/>
      <c r="O662" s="18"/>
    </row>
    <row r="663" spans="1:23" ht="12.75" customHeight="1" x14ac:dyDescent="0.2">
      <c r="B663" s="243"/>
      <c r="C663" s="223"/>
      <c r="D663" s="24"/>
      <c r="E663" s="117" t="s">
        <v>303</v>
      </c>
      <c r="F663" s="850" t="str">
        <f>Translations!$C$256</f>
        <v>Contenido energético</v>
      </c>
      <c r="G663" s="850"/>
      <c r="H663" s="851"/>
      <c r="I663" s="852"/>
      <c r="J663" s="853"/>
      <c r="K663" s="854"/>
      <c r="L663" s="855"/>
      <c r="M663" s="854"/>
      <c r="N663" s="871"/>
      <c r="O663" s="18"/>
    </row>
    <row r="664" spans="1:23" ht="24.75" customHeight="1" x14ac:dyDescent="0.2">
      <c r="C664" s="223"/>
      <c r="D664" s="24"/>
      <c r="E664" s="117" t="s">
        <v>304</v>
      </c>
      <c r="F664" s="850" t="str">
        <f>Translations!$C$826</f>
        <v>Entrada de electricidad para producción de calor</v>
      </c>
      <c r="G664" s="850"/>
      <c r="H664" s="851"/>
      <c r="I664" s="852"/>
      <c r="J664" s="853"/>
      <c r="K664" s="854"/>
      <c r="L664" s="855"/>
      <c r="M664" s="854"/>
      <c r="N664" s="871"/>
      <c r="O664" s="18"/>
      <c r="W664" s="244"/>
    </row>
    <row r="665" spans="1:23" ht="5.0999999999999996" customHeight="1" x14ac:dyDescent="0.2">
      <c r="B665" s="243"/>
      <c r="C665" s="223"/>
      <c r="D665" s="24"/>
      <c r="N665" s="224"/>
      <c r="O665" s="18"/>
    </row>
    <row r="666" spans="1:23" ht="12.75" customHeight="1" x14ac:dyDescent="0.2">
      <c r="B666" s="243"/>
      <c r="C666" s="223"/>
      <c r="D666" s="24"/>
      <c r="E666" s="117" t="s">
        <v>305</v>
      </c>
      <c r="F666" s="640" t="str">
        <f>Translations!$C$257</f>
        <v>Descripción de la metodología aplicada</v>
      </c>
      <c r="G666" s="640"/>
      <c r="H666" s="640"/>
      <c r="I666" s="640"/>
      <c r="J666" s="640"/>
      <c r="K666" s="640"/>
      <c r="L666" s="640"/>
      <c r="M666" s="640"/>
      <c r="N666" s="921"/>
      <c r="O666" s="18"/>
    </row>
    <row r="667" spans="1:23" ht="5.0999999999999996" customHeight="1" x14ac:dyDescent="0.2">
      <c r="C667" s="223"/>
      <c r="E667" s="36"/>
      <c r="F667" s="453"/>
      <c r="G667" s="454"/>
      <c r="H667" s="454"/>
      <c r="I667" s="454"/>
      <c r="J667" s="454"/>
      <c r="K667" s="454"/>
      <c r="L667" s="454"/>
      <c r="M667" s="454"/>
      <c r="N667" s="464"/>
      <c r="O667" s="18"/>
    </row>
    <row r="668" spans="1:23" ht="12.75" customHeight="1" x14ac:dyDescent="0.2">
      <c r="C668" s="223"/>
      <c r="D668" s="24"/>
      <c r="E668" s="117"/>
      <c r="F668" s="913" t="str">
        <f>IF(M631=EUConst_Relevant,HYPERLINK("#" &amp; Q668,EUConst_MsgDescription),"")</f>
        <v/>
      </c>
      <c r="G668" s="887"/>
      <c r="H668" s="887"/>
      <c r="I668" s="887"/>
      <c r="J668" s="887"/>
      <c r="K668" s="887"/>
      <c r="L668" s="887"/>
      <c r="M668" s="887"/>
      <c r="N668" s="888"/>
      <c r="O668" s="18"/>
      <c r="P668" s="21" t="s">
        <v>170</v>
      </c>
      <c r="Q668" s="370" t="str">
        <f>"#"&amp;ADDRESS(ROW($C$11),COLUMN($C$11))</f>
        <v>#$C$11</v>
      </c>
    </row>
    <row r="669" spans="1:23" ht="5.0999999999999996" customHeight="1" x14ac:dyDescent="0.2">
      <c r="C669" s="223"/>
      <c r="D669" s="24"/>
      <c r="E669" s="23"/>
      <c r="F669" s="922"/>
      <c r="G669" s="922"/>
      <c r="H669" s="922"/>
      <c r="I669" s="922"/>
      <c r="J669" s="922"/>
      <c r="K669" s="922"/>
      <c r="L669" s="922"/>
      <c r="M669" s="922"/>
      <c r="N669" s="923"/>
      <c r="O669" s="18"/>
    </row>
    <row r="670" spans="1:23" s="248" customFormat="1" ht="50.1" customHeight="1" x14ac:dyDescent="0.2">
      <c r="A670" s="253"/>
      <c r="B670" s="11"/>
      <c r="C670" s="223"/>
      <c r="D670" s="23"/>
      <c r="E670" s="23"/>
      <c r="F670" s="872"/>
      <c r="G670" s="873"/>
      <c r="H670" s="873"/>
      <c r="I670" s="873"/>
      <c r="J670" s="873"/>
      <c r="K670" s="873"/>
      <c r="L670" s="873"/>
      <c r="M670" s="873"/>
      <c r="N670" s="874"/>
      <c r="O670" s="18"/>
      <c r="P670" s="253"/>
      <c r="Q670" s="253"/>
      <c r="R670" s="253"/>
      <c r="S670" s="244"/>
      <c r="T670" s="244"/>
      <c r="U670" s="244"/>
      <c r="V670" s="244"/>
      <c r="W670" s="261"/>
    </row>
    <row r="671" spans="1:23" ht="5.0999999999999996" customHeight="1" x14ac:dyDescent="0.2">
      <c r="C671" s="223"/>
      <c r="D671" s="24"/>
      <c r="N671" s="224"/>
      <c r="O671" s="18"/>
    </row>
    <row r="672" spans="1:23" ht="12.75" customHeight="1" x14ac:dyDescent="0.2">
      <c r="C672" s="223"/>
      <c r="D672" s="24"/>
      <c r="E672" s="117" t="s">
        <v>306</v>
      </c>
      <c r="F672" s="875" t="str">
        <f>Translations!$C$210</f>
        <v>Referencia a archivos externos (si procede)</v>
      </c>
      <c r="G672" s="875"/>
      <c r="H672" s="875"/>
      <c r="I672" s="875"/>
      <c r="J672" s="875"/>
      <c r="K672" s="826"/>
      <c r="L672" s="826"/>
      <c r="M672" s="826"/>
      <c r="N672" s="826"/>
      <c r="O672" s="18"/>
      <c r="W672" s="261" t="s">
        <v>163</v>
      </c>
    </row>
    <row r="673" spans="2:23" ht="5.0999999999999996" customHeight="1" thickBot="1" x14ac:dyDescent="0.25">
      <c r="C673" s="223"/>
      <c r="D673" s="24"/>
      <c r="N673" s="224"/>
      <c r="O673" s="18"/>
      <c r="W673" s="244"/>
    </row>
    <row r="674" spans="2:23" ht="54" customHeight="1" x14ac:dyDescent="0.2">
      <c r="C674" s="223"/>
      <c r="D674" s="24" t="s">
        <v>33</v>
      </c>
      <c r="E674" s="865" t="str">
        <f>Translations!$C$258</f>
        <v>¿Se ha seguido el orden jerárquico?</v>
      </c>
      <c r="F674" s="865"/>
      <c r="G674" s="865"/>
      <c r="H674" s="866"/>
      <c r="I674" s="259"/>
      <c r="J674" s="558" t="str">
        <f>Translations!$C$259</f>
        <v xml:space="preserve"> De no ser así, ¿cuál ha sido el motivo?</v>
      </c>
      <c r="K674" s="852"/>
      <c r="L674" s="853"/>
      <c r="M674" s="853"/>
      <c r="N674" s="867"/>
      <c r="O674" s="18"/>
      <c r="W674" s="363" t="b">
        <f>AND(I674&lt;&gt;"",I674=TRUE)</f>
        <v>0</v>
      </c>
    </row>
    <row r="675" spans="2:23" ht="5.0999999999999996" customHeight="1" x14ac:dyDescent="0.2">
      <c r="C675" s="223"/>
      <c r="E675" s="408"/>
      <c r="F675" s="408"/>
      <c r="G675" s="408"/>
      <c r="H675" s="408"/>
      <c r="I675" s="408"/>
      <c r="J675" s="408"/>
      <c r="K675" s="408"/>
      <c r="L675" s="408"/>
      <c r="M675" s="408"/>
      <c r="N675" s="469"/>
      <c r="O675" s="18"/>
      <c r="W675" s="359"/>
    </row>
    <row r="676" spans="2:23" ht="12.75" customHeight="1" x14ac:dyDescent="0.2">
      <c r="C676" s="223"/>
      <c r="D676" s="11"/>
      <c r="E676" s="11"/>
      <c r="F676" s="640" t="str">
        <f>Translations!$C$264</f>
        <v>Más detalles sobre cualquier posible divergencia con respecto a la jerarquía establecida</v>
      </c>
      <c r="G676" s="640"/>
      <c r="H676" s="640"/>
      <c r="I676" s="640"/>
      <c r="J676" s="640"/>
      <c r="K676" s="640"/>
      <c r="L676" s="640"/>
      <c r="M676" s="640"/>
      <c r="N676" s="921"/>
      <c r="O676" s="18"/>
      <c r="W676" s="359"/>
    </row>
    <row r="677" spans="2:23" ht="25.5" customHeight="1" thickBot="1" x14ac:dyDescent="0.25">
      <c r="C677" s="223"/>
      <c r="D677" s="11"/>
      <c r="E677" s="11"/>
      <c r="F677" s="963"/>
      <c r="G677" s="964"/>
      <c r="H677" s="964"/>
      <c r="I677" s="964"/>
      <c r="J677" s="964"/>
      <c r="K677" s="964"/>
      <c r="L677" s="964"/>
      <c r="M677" s="964"/>
      <c r="N677" s="965"/>
      <c r="O677" s="18"/>
      <c r="W677" s="267" t="b">
        <f>W674</f>
        <v>0</v>
      </c>
    </row>
    <row r="678" spans="2:23" ht="5.0999999999999996" customHeight="1" x14ac:dyDescent="0.2">
      <c r="C678" s="223"/>
      <c r="D678" s="24"/>
      <c r="N678" s="224"/>
      <c r="O678" s="18"/>
    </row>
    <row r="679" spans="2:23" ht="12.75" customHeight="1" x14ac:dyDescent="0.2">
      <c r="C679" s="223"/>
      <c r="D679" s="24" t="s">
        <v>34</v>
      </c>
      <c r="E679" s="966" t="str">
        <f>Translations!$C$828</f>
        <v>Descripción de la metodología para el seguimiento de los productos y mercancías producidos</v>
      </c>
      <c r="F679" s="966"/>
      <c r="G679" s="966"/>
      <c r="H679" s="966"/>
      <c r="I679" s="966"/>
      <c r="J679" s="966"/>
      <c r="K679" s="966"/>
      <c r="L679" s="966"/>
      <c r="M679" s="966"/>
      <c r="N679" s="967"/>
      <c r="O679" s="18"/>
    </row>
    <row r="680" spans="2:23" ht="5.0999999999999996" customHeight="1" x14ac:dyDescent="0.2">
      <c r="C680" s="223"/>
      <c r="E680" s="36"/>
      <c r="F680" s="453"/>
      <c r="G680" s="454"/>
      <c r="H680" s="454"/>
      <c r="I680" s="454"/>
      <c r="J680" s="454"/>
      <c r="K680" s="454"/>
      <c r="L680" s="454"/>
      <c r="M680" s="454"/>
      <c r="N680" s="464"/>
      <c r="O680" s="18"/>
    </row>
    <row r="681" spans="2:23" ht="12.75" customHeight="1" x14ac:dyDescent="0.2">
      <c r="C681" s="223"/>
      <c r="D681" s="24"/>
      <c r="E681" s="117"/>
      <c r="F681" s="913" t="str">
        <f>IF(M631=EUConst_Relevant,HYPERLINK("#" &amp; Q681,EUConst_MsgDescription),"")</f>
        <v/>
      </c>
      <c r="G681" s="887"/>
      <c r="H681" s="887"/>
      <c r="I681" s="887"/>
      <c r="J681" s="887"/>
      <c r="K681" s="887"/>
      <c r="L681" s="887"/>
      <c r="M681" s="887"/>
      <c r="N681" s="888"/>
      <c r="O681" s="18"/>
      <c r="P681" s="21" t="s">
        <v>170</v>
      </c>
      <c r="Q681" s="370" t="str">
        <f>"#"&amp;ADDRESS(ROW($C$11),COLUMN($C$11))</f>
        <v>#$C$11</v>
      </c>
    </row>
    <row r="682" spans="2:23" ht="5.0999999999999996" customHeight="1" x14ac:dyDescent="0.2">
      <c r="C682" s="223"/>
      <c r="D682" s="24"/>
      <c r="E682" s="23"/>
      <c r="F682" s="922"/>
      <c r="G682" s="922"/>
      <c r="H682" s="922"/>
      <c r="I682" s="922"/>
      <c r="J682" s="922"/>
      <c r="K682" s="922"/>
      <c r="L682" s="922"/>
      <c r="M682" s="922"/>
      <c r="N682" s="923"/>
      <c r="O682" s="18"/>
    </row>
    <row r="683" spans="2:23" ht="50.1" customHeight="1" x14ac:dyDescent="0.2">
      <c r="B683" s="243"/>
      <c r="C683" s="223"/>
      <c r="D683" s="24"/>
      <c r="E683" s="264"/>
      <c r="F683" s="852"/>
      <c r="G683" s="853"/>
      <c r="H683" s="853"/>
      <c r="I683" s="853"/>
      <c r="J683" s="853"/>
      <c r="K683" s="853"/>
      <c r="L683" s="853"/>
      <c r="M683" s="853"/>
      <c r="N683" s="867"/>
      <c r="O683" s="18"/>
    </row>
    <row r="684" spans="2:23" ht="5.0999999999999996" customHeight="1" x14ac:dyDescent="0.2">
      <c r="B684" s="243"/>
      <c r="C684" s="343"/>
      <c r="D684" s="344"/>
      <c r="E684" s="349"/>
      <c r="F684" s="466"/>
      <c r="G684" s="466"/>
      <c r="H684" s="466"/>
      <c r="I684" s="466"/>
      <c r="J684" s="466"/>
      <c r="K684" s="466"/>
      <c r="L684" s="466"/>
      <c r="M684" s="466"/>
      <c r="N684" s="350"/>
      <c r="O684" s="18"/>
      <c r="R684" s="253"/>
    </row>
    <row r="685" spans="2:23" ht="12.75" customHeight="1" x14ac:dyDescent="0.2">
      <c r="B685" s="243"/>
      <c r="C685" s="351"/>
      <c r="D685" s="352"/>
      <c r="E685" s="352"/>
      <c r="F685" s="352"/>
      <c r="G685" s="352"/>
      <c r="H685" s="352"/>
      <c r="I685" s="352"/>
      <c r="J685" s="352"/>
      <c r="K685" s="352"/>
      <c r="L685" s="352"/>
      <c r="M685" s="352"/>
      <c r="N685" s="353"/>
      <c r="O685" s="18"/>
    </row>
    <row r="686" spans="2:23" ht="15" customHeight="1" x14ac:dyDescent="0.2">
      <c r="B686" s="243"/>
      <c r="C686" s="317"/>
      <c r="D686" s="950" t="str">
        <f>Translations!$C$329</f>
        <v>Datos necesarios para determinar la actualización de los parámetros de referencia con arreglo al artículo 10 bis, apartado 2, de la Directiva</v>
      </c>
      <c r="E686" s="951"/>
      <c r="F686" s="951"/>
      <c r="G686" s="951"/>
      <c r="H686" s="951"/>
      <c r="I686" s="951"/>
      <c r="J686" s="951"/>
      <c r="K686" s="951"/>
      <c r="L686" s="951"/>
      <c r="M686" s="951"/>
      <c r="N686" s="952"/>
      <c r="O686" s="18"/>
    </row>
    <row r="687" spans="2:23" ht="5.0999999999999996" customHeight="1" x14ac:dyDescent="0.2">
      <c r="B687" s="243"/>
      <c r="C687" s="317"/>
      <c r="D687" s="318"/>
      <c r="E687" s="318"/>
      <c r="F687" s="318"/>
      <c r="G687" s="318"/>
      <c r="H687" s="318"/>
      <c r="I687" s="318"/>
      <c r="J687" s="318"/>
      <c r="K687" s="318"/>
      <c r="L687" s="318"/>
      <c r="M687" s="318"/>
      <c r="N687" s="319"/>
      <c r="O687" s="18"/>
    </row>
    <row r="688" spans="2:23" ht="12.75" customHeight="1" x14ac:dyDescent="0.2">
      <c r="B688" s="243"/>
      <c r="C688" s="317"/>
      <c r="D688" s="320" t="s">
        <v>28</v>
      </c>
      <c r="E688" s="958" t="str">
        <f>Translations!$C$330</f>
        <v>Emisiones directamente atribuibles</v>
      </c>
      <c r="F688" s="958"/>
      <c r="G688" s="958"/>
      <c r="H688" s="958"/>
      <c r="I688" s="958"/>
      <c r="J688" s="958"/>
      <c r="K688" s="958"/>
      <c r="L688" s="958"/>
      <c r="M688" s="958"/>
      <c r="N688" s="959"/>
      <c r="O688" s="18"/>
    </row>
    <row r="689" spans="2:20" ht="12.75" customHeight="1" x14ac:dyDescent="0.2">
      <c r="B689" s="243"/>
      <c r="C689" s="317"/>
      <c r="D689" s="321"/>
      <c r="E689" s="945" t="str">
        <f>Translations!$C$394</f>
        <v>A efectos concretos de la recogida de datos de las NIMs, la presente sección debe comprender todos los datos proporcionados en la sección G, letra c), en el formulario del «informe sobre los datos de referencia».</v>
      </c>
      <c r="F689" s="946"/>
      <c r="G689" s="946"/>
      <c r="H689" s="946"/>
      <c r="I689" s="946"/>
      <c r="J689" s="946"/>
      <c r="K689" s="946"/>
      <c r="L689" s="946"/>
      <c r="M689" s="946"/>
      <c r="N689" s="947"/>
      <c r="O689" s="18"/>
      <c r="T689" s="17"/>
    </row>
    <row r="690" spans="2:20" ht="5.0999999999999996" customHeight="1" x14ac:dyDescent="0.2">
      <c r="B690" s="243"/>
      <c r="C690" s="317"/>
      <c r="D690" s="318"/>
      <c r="E690" s="322"/>
      <c r="F690" s="212"/>
      <c r="G690" s="470"/>
      <c r="H690" s="470"/>
      <c r="I690" s="470"/>
      <c r="J690" s="470"/>
      <c r="K690" s="470"/>
      <c r="L690" s="470"/>
      <c r="M690" s="470"/>
      <c r="N690" s="471"/>
      <c r="O690" s="18"/>
    </row>
    <row r="691" spans="2:20" ht="12.75" customHeight="1" x14ac:dyDescent="0.2">
      <c r="B691" s="243"/>
      <c r="C691" s="317"/>
      <c r="D691" s="321"/>
      <c r="E691" s="323"/>
      <c r="F691" s="913" t="str">
        <f>IF(M631=EUConst_Relevant,HYPERLINK("#" &amp; Q691,EUConst_MsgDescription),"")</f>
        <v/>
      </c>
      <c r="G691" s="887"/>
      <c r="H691" s="887"/>
      <c r="I691" s="887"/>
      <c r="J691" s="887"/>
      <c r="K691" s="887"/>
      <c r="L691" s="887"/>
      <c r="M691" s="887"/>
      <c r="N691" s="888"/>
      <c r="O691" s="18"/>
      <c r="P691" s="21" t="s">
        <v>170</v>
      </c>
      <c r="Q691" s="370" t="str">
        <f>"#"&amp;ADDRESS(ROW($C$11),COLUMN($C$11))</f>
        <v>#$C$11</v>
      </c>
    </row>
    <row r="692" spans="2:20" ht="5.0999999999999996" customHeight="1" x14ac:dyDescent="0.2">
      <c r="B692" s="243"/>
      <c r="C692" s="317"/>
      <c r="D692" s="321"/>
      <c r="E692" s="324"/>
      <c r="F692" s="914"/>
      <c r="G692" s="914"/>
      <c r="H692" s="914"/>
      <c r="I692" s="914"/>
      <c r="J692" s="914"/>
      <c r="K692" s="914"/>
      <c r="L692" s="914"/>
      <c r="M692" s="914"/>
      <c r="N692" s="915"/>
      <c r="O692" s="18"/>
    </row>
    <row r="693" spans="2:20" ht="50.1" customHeight="1" x14ac:dyDescent="0.2">
      <c r="B693" s="243"/>
      <c r="C693" s="317"/>
      <c r="D693" s="318"/>
      <c r="E693" s="318"/>
      <c r="F693" s="852"/>
      <c r="G693" s="853"/>
      <c r="H693" s="853"/>
      <c r="I693" s="853"/>
      <c r="J693" s="853"/>
      <c r="K693" s="853"/>
      <c r="L693" s="853"/>
      <c r="M693" s="853"/>
      <c r="N693" s="867"/>
      <c r="O693" s="18"/>
    </row>
    <row r="694" spans="2:20" ht="5.0999999999999996" customHeight="1" x14ac:dyDescent="0.2">
      <c r="B694" s="243"/>
      <c r="C694" s="317"/>
      <c r="D694" s="318"/>
      <c r="E694" s="318"/>
      <c r="F694" s="318"/>
      <c r="G694" s="318"/>
      <c r="H694" s="318"/>
      <c r="I694" s="318"/>
      <c r="J694" s="318"/>
      <c r="K694" s="318"/>
      <c r="L694" s="318"/>
      <c r="M694" s="318"/>
      <c r="N694" s="319"/>
      <c r="O694" s="18"/>
    </row>
    <row r="695" spans="2:20" ht="12.75" customHeight="1" x14ac:dyDescent="0.2">
      <c r="B695" s="243"/>
      <c r="C695" s="317"/>
      <c r="D695" s="318"/>
      <c r="E695" s="318"/>
      <c r="F695" s="916" t="str">
        <f>Translations!$C$210</f>
        <v>Referencia a archivos externos (si procede)</v>
      </c>
      <c r="G695" s="916"/>
      <c r="H695" s="916"/>
      <c r="I695" s="916"/>
      <c r="J695" s="916"/>
      <c r="K695" s="826"/>
      <c r="L695" s="826"/>
      <c r="M695" s="826"/>
      <c r="N695" s="826"/>
      <c r="O695" s="18"/>
    </row>
    <row r="696" spans="2:20" ht="5.0999999999999996" customHeight="1" x14ac:dyDescent="0.2">
      <c r="B696" s="243"/>
      <c r="C696" s="317"/>
      <c r="D696" s="321"/>
      <c r="E696" s="318"/>
      <c r="F696" s="318"/>
      <c r="G696" s="318"/>
      <c r="H696" s="318"/>
      <c r="I696" s="318"/>
      <c r="J696" s="318"/>
      <c r="K696" s="318"/>
      <c r="L696" s="318"/>
      <c r="M696" s="318"/>
      <c r="N696" s="319"/>
      <c r="O696" s="18"/>
    </row>
    <row r="697" spans="2:20" ht="5.0999999999999996" customHeight="1" x14ac:dyDescent="0.2">
      <c r="B697" s="243"/>
      <c r="C697" s="314"/>
      <c r="D697" s="327"/>
      <c r="E697" s="315"/>
      <c r="F697" s="315"/>
      <c r="G697" s="315"/>
      <c r="H697" s="315"/>
      <c r="I697" s="315"/>
      <c r="J697" s="315"/>
      <c r="K697" s="315"/>
      <c r="L697" s="315"/>
      <c r="M697" s="315"/>
      <c r="N697" s="316"/>
      <c r="O697" s="18"/>
    </row>
    <row r="698" spans="2:20" ht="12.75" customHeight="1" x14ac:dyDescent="0.2">
      <c r="B698" s="243"/>
      <c r="C698" s="317"/>
      <c r="D698" s="320" t="s">
        <v>29</v>
      </c>
      <c r="E698" s="943" t="str">
        <f>Translations!$C$831</f>
        <v>Entrada de energía a esta subinstalación y factor de emisión pertinente</v>
      </c>
      <c r="F698" s="943"/>
      <c r="G698" s="943"/>
      <c r="H698" s="943"/>
      <c r="I698" s="943"/>
      <c r="J698" s="943"/>
      <c r="K698" s="943"/>
      <c r="L698" s="943"/>
      <c r="M698" s="943"/>
      <c r="N698" s="944"/>
      <c r="O698" s="18"/>
    </row>
    <row r="699" spans="2:20" ht="26.25" customHeight="1" x14ac:dyDescent="0.2">
      <c r="B699" s="243"/>
      <c r="C699" s="317"/>
      <c r="D699" s="318"/>
      <c r="E699" s="945" t="str">
        <f>Translations!$C$399</f>
        <v>A efectos concretos de la recogida de datos de las NIMs, la presente sección debe comprender todos los datos proporcionados en la sección G, letra d), en el formulario del «informe sobre los datos de referencia».</v>
      </c>
      <c r="F699" s="946"/>
      <c r="G699" s="946"/>
      <c r="H699" s="946"/>
      <c r="I699" s="946"/>
      <c r="J699" s="946"/>
      <c r="K699" s="946"/>
      <c r="L699" s="946"/>
      <c r="M699" s="946"/>
      <c r="N699" s="947"/>
      <c r="O699" s="18"/>
    </row>
    <row r="700" spans="2:20" ht="12.75" customHeight="1" x14ac:dyDescent="0.2">
      <c r="B700" s="243"/>
      <c r="C700" s="317"/>
      <c r="D700" s="321" t="s">
        <v>32</v>
      </c>
      <c r="E700" s="906" t="str">
        <f>Translations!$C$249</f>
        <v>Información sobre la metodología empleada</v>
      </c>
      <c r="F700" s="906"/>
      <c r="G700" s="906"/>
      <c r="H700" s="906"/>
      <c r="I700" s="906"/>
      <c r="J700" s="906"/>
      <c r="K700" s="906"/>
      <c r="L700" s="906"/>
      <c r="M700" s="906"/>
      <c r="N700" s="907"/>
      <c r="O700" s="18"/>
    </row>
    <row r="701" spans="2:20" ht="12.75" customHeight="1" x14ac:dyDescent="0.2">
      <c r="B701" s="243"/>
      <c r="C701" s="317"/>
      <c r="D701" s="321"/>
      <c r="E701" s="917" t="str">
        <f>Translations!$C$250</f>
        <v>Seleccione a continuación:</v>
      </c>
      <c r="F701" s="918"/>
      <c r="G701" s="918"/>
      <c r="H701" s="918"/>
      <c r="I701" s="918"/>
      <c r="J701" s="918"/>
      <c r="K701" s="918"/>
      <c r="L701" s="918"/>
      <c r="M701" s="918"/>
      <c r="N701" s="919"/>
      <c r="O701" s="18"/>
    </row>
    <row r="702" spans="2:20" ht="27.75" customHeight="1" x14ac:dyDescent="0.2">
      <c r="B702" s="243"/>
      <c r="C702" s="317"/>
      <c r="D702" s="321"/>
      <c r="E702" s="322" t="s">
        <v>139</v>
      </c>
      <c r="F702" s="917" t="str">
        <f>Translations!$C$832</f>
        <v>la fuente de datos utilizada para cuantificar las entradas de combustible y la entrada de materiales (calor exotérmico) con arreglo a la sección 4.4 del anexo VII de las FAR.</v>
      </c>
      <c r="G702" s="971"/>
      <c r="H702" s="971"/>
      <c r="I702" s="971"/>
      <c r="J702" s="971"/>
      <c r="K702" s="971"/>
      <c r="L702" s="971"/>
      <c r="M702" s="971"/>
      <c r="N702" s="972"/>
      <c r="O702" s="18"/>
    </row>
    <row r="703" spans="2:20" ht="12.75" customHeight="1" x14ac:dyDescent="0.2">
      <c r="B703" s="243"/>
      <c r="C703" s="317"/>
      <c r="D703" s="321"/>
      <c r="E703" s="322" t="s">
        <v>139</v>
      </c>
      <c r="F703" s="917" t="str">
        <f>Translations!$C$400</f>
        <v>El método utilizado para determinar los valores caloríficos netos y los factores de emisión con arreglo al anexo VII, sección 4.6, de las FAR.</v>
      </c>
      <c r="G703" s="971"/>
      <c r="H703" s="971"/>
      <c r="I703" s="971"/>
      <c r="J703" s="971"/>
      <c r="K703" s="971"/>
      <c r="L703" s="971"/>
      <c r="M703" s="971"/>
      <c r="N703" s="972"/>
      <c r="O703" s="18"/>
    </row>
    <row r="704" spans="2:20" ht="25.5" customHeight="1" x14ac:dyDescent="0.2">
      <c r="B704" s="243"/>
      <c r="C704" s="317"/>
      <c r="D704" s="321"/>
      <c r="E704" s="322"/>
      <c r="F704" s="917" t="str">
        <f>Translations!$C$253</f>
        <v>Dado que puede haber más de una fuente de datos, el formulario permite indicar hasta tres. Si hubiera aún más fuentes de datos, seleccione las tres principales y explique el resto en la descripción de la metodología.</v>
      </c>
      <c r="G704" s="971"/>
      <c r="H704" s="971"/>
      <c r="I704" s="971"/>
      <c r="J704" s="971"/>
      <c r="K704" s="971"/>
      <c r="L704" s="971"/>
      <c r="M704" s="971"/>
      <c r="N704" s="972"/>
      <c r="O704" s="18"/>
    </row>
    <row r="705" spans="2:23" ht="25.5" customHeight="1" x14ac:dyDescent="0.2">
      <c r="B705" s="243"/>
      <c r="C705" s="317"/>
      <c r="D705" s="318"/>
      <c r="E705" s="318"/>
      <c r="F705" s="335"/>
      <c r="G705" s="318"/>
      <c r="H705" s="356" t="str">
        <f>Translations!$C$401</f>
        <v>¿Es pertinente?</v>
      </c>
      <c r="I705" s="908" t="str">
        <f>Translations!$C$254</f>
        <v>Fuente de datos</v>
      </c>
      <c r="J705" s="908"/>
      <c r="K705" s="908" t="str">
        <f>Translations!$C$255</f>
        <v>Otra fuente de datos (si procede)</v>
      </c>
      <c r="L705" s="908"/>
      <c r="M705" s="908" t="str">
        <f>Translations!$C$255</f>
        <v>Otra fuente de datos (si procede)</v>
      </c>
      <c r="N705" s="908"/>
      <c r="O705" s="18"/>
    </row>
    <row r="706" spans="2:23" ht="12.75" customHeight="1" x14ac:dyDescent="0.2">
      <c r="B706" s="243"/>
      <c r="C706" s="317"/>
      <c r="D706" s="321"/>
      <c r="E706" s="323" t="s">
        <v>302</v>
      </c>
      <c r="F706" s="893" t="str">
        <f>Translations!$C$833</f>
        <v>Entrada de combustible y materiales</v>
      </c>
      <c r="G706" s="893"/>
      <c r="H706" s="894"/>
      <c r="I706" s="884"/>
      <c r="J706" s="885"/>
      <c r="K706" s="879"/>
      <c r="L706" s="883"/>
      <c r="M706" s="879"/>
      <c r="N706" s="880"/>
      <c r="O706" s="18"/>
    </row>
    <row r="707" spans="2:23" ht="12.75" customHeight="1" x14ac:dyDescent="0.2">
      <c r="B707" s="243"/>
      <c r="C707" s="317"/>
      <c r="D707" s="321"/>
      <c r="E707" s="323" t="s">
        <v>303</v>
      </c>
      <c r="F707" s="895" t="str">
        <f>Translations!$C$402</f>
        <v>Valor calorífico neto</v>
      </c>
      <c r="G707" s="895"/>
      <c r="H707" s="896"/>
      <c r="I707" s="897"/>
      <c r="J707" s="1021"/>
      <c r="K707" s="899"/>
      <c r="L707" s="901"/>
      <c r="M707" s="899"/>
      <c r="N707" s="901"/>
      <c r="O707" s="18"/>
    </row>
    <row r="708" spans="2:23" ht="12.75" customHeight="1" thickBot="1" x14ac:dyDescent="0.25">
      <c r="B708" s="243"/>
      <c r="C708" s="317"/>
      <c r="D708" s="321"/>
      <c r="E708" s="323" t="s">
        <v>304</v>
      </c>
      <c r="F708" s="902" t="str">
        <f>Translations!$C$353</f>
        <v>Factor de emisión ponderado</v>
      </c>
      <c r="G708" s="902"/>
      <c r="H708" s="903"/>
      <c r="I708" s="860"/>
      <c r="J708" s="892"/>
      <c r="K708" s="862"/>
      <c r="L708" s="864"/>
      <c r="M708" s="862"/>
      <c r="N708" s="864"/>
      <c r="O708" s="18"/>
    </row>
    <row r="709" spans="2:23" ht="38.25" customHeight="1" x14ac:dyDescent="0.2">
      <c r="B709" s="243"/>
      <c r="C709" s="317"/>
      <c r="D709" s="321"/>
      <c r="E709" s="323" t="s">
        <v>305</v>
      </c>
      <c r="F709" s="893" t="str">
        <f>Translations!$C$403</f>
        <v>Entrada de combustible procedente de gases residuales</v>
      </c>
      <c r="G709" s="894"/>
      <c r="H709" s="1017"/>
      <c r="I709" s="884"/>
      <c r="J709" s="1020"/>
      <c r="K709" s="879"/>
      <c r="L709" s="880"/>
      <c r="M709" s="879"/>
      <c r="N709" s="880"/>
      <c r="O709" s="18"/>
      <c r="W709" s="371" t="b">
        <f>AND(H709&lt;&gt;"",H709=FALSE)</f>
        <v>0</v>
      </c>
    </row>
    <row r="710" spans="2:23" ht="12.75" customHeight="1" x14ac:dyDescent="0.2">
      <c r="B710" s="243"/>
      <c r="C710" s="317"/>
      <c r="D710" s="321"/>
      <c r="E710" s="323" t="s">
        <v>306</v>
      </c>
      <c r="F710" s="895" t="str">
        <f>Translations!$C$402</f>
        <v>Valor calorífico neto</v>
      </c>
      <c r="G710" s="896"/>
      <c r="H710" s="1018"/>
      <c r="I710" s="897"/>
      <c r="J710" s="1021"/>
      <c r="K710" s="899"/>
      <c r="L710" s="901"/>
      <c r="M710" s="899"/>
      <c r="N710" s="901"/>
      <c r="O710" s="18"/>
      <c r="W710" s="359" t="b">
        <f>W709</f>
        <v>0</v>
      </c>
    </row>
    <row r="711" spans="2:23" ht="12.75" customHeight="1" thickBot="1" x14ac:dyDescent="0.25">
      <c r="B711" s="243"/>
      <c r="C711" s="317"/>
      <c r="D711" s="321"/>
      <c r="E711" s="323" t="s">
        <v>307</v>
      </c>
      <c r="F711" s="902" t="str">
        <f>Translations!$C$375</f>
        <v>Factor de emisión</v>
      </c>
      <c r="G711" s="903"/>
      <c r="H711" s="1019"/>
      <c r="I711" s="860"/>
      <c r="J711" s="892"/>
      <c r="K711" s="862"/>
      <c r="L711" s="864"/>
      <c r="M711" s="862"/>
      <c r="N711" s="864"/>
      <c r="O711" s="18"/>
      <c r="W711" s="368" t="b">
        <f>W710</f>
        <v>0</v>
      </c>
    </row>
    <row r="712" spans="2:23" ht="30" customHeight="1" x14ac:dyDescent="0.2">
      <c r="B712" s="243"/>
      <c r="C712" s="317"/>
      <c r="D712" s="321"/>
      <c r="E712" s="323" t="s">
        <v>308</v>
      </c>
      <c r="F712" s="903" t="str">
        <f>Translations!$C$837</f>
        <v>Entrada de electricidad para producción de calor</v>
      </c>
      <c r="G712" s="1016"/>
      <c r="H712" s="432"/>
      <c r="I712" s="860"/>
      <c r="J712" s="892"/>
      <c r="K712" s="862"/>
      <c r="L712" s="864"/>
      <c r="M712" s="862"/>
      <c r="N712" s="864"/>
      <c r="O712" s="18"/>
      <c r="W712" s="371" t="b">
        <f>AND(H712&lt;&gt;"",H712=FALSE)</f>
        <v>0</v>
      </c>
    </row>
    <row r="713" spans="2:23" ht="5.0999999999999996" customHeight="1" x14ac:dyDescent="0.2">
      <c r="B713" s="243"/>
      <c r="C713" s="317"/>
      <c r="D713" s="321"/>
      <c r="E713" s="318"/>
      <c r="F713" s="318"/>
      <c r="G713" s="318"/>
      <c r="H713" s="318"/>
      <c r="I713" s="318"/>
      <c r="J713" s="318"/>
      <c r="K713" s="318"/>
      <c r="L713" s="318"/>
      <c r="M713" s="318"/>
      <c r="N713" s="319"/>
      <c r="O713" s="18"/>
    </row>
    <row r="714" spans="2:23" ht="12.75" customHeight="1" x14ac:dyDescent="0.2">
      <c r="B714" s="243"/>
      <c r="C714" s="317"/>
      <c r="D714" s="321"/>
      <c r="E714" s="323" t="s">
        <v>309</v>
      </c>
      <c r="F714" s="904" t="str">
        <f>Translations!$C$257</f>
        <v>Descripción de la metodología aplicada</v>
      </c>
      <c r="G714" s="904"/>
      <c r="H714" s="904"/>
      <c r="I714" s="904"/>
      <c r="J714" s="904"/>
      <c r="K714" s="904"/>
      <c r="L714" s="904"/>
      <c r="M714" s="904"/>
      <c r="N714" s="905"/>
      <c r="O714" s="18"/>
    </row>
    <row r="715" spans="2:23" ht="5.0999999999999996" customHeight="1" x14ac:dyDescent="0.2">
      <c r="B715" s="243"/>
      <c r="C715" s="317"/>
      <c r="D715" s="318"/>
      <c r="E715" s="322"/>
      <c r="F715" s="332"/>
      <c r="G715" s="333"/>
      <c r="H715" s="333"/>
      <c r="I715" s="333"/>
      <c r="J715" s="333"/>
      <c r="K715" s="333"/>
      <c r="L715" s="333"/>
      <c r="M715" s="333"/>
      <c r="N715" s="334"/>
      <c r="O715" s="18"/>
    </row>
    <row r="716" spans="2:23" ht="12.75" customHeight="1" x14ac:dyDescent="0.2">
      <c r="B716" s="243"/>
      <c r="C716" s="317"/>
      <c r="D716" s="321"/>
      <c r="E716" s="323"/>
      <c r="F716" s="913" t="str">
        <f>IF(M631=EUConst_Relevant,HYPERLINK("#" &amp; Q716,EUConst_MsgDescription),"")</f>
        <v/>
      </c>
      <c r="G716" s="887"/>
      <c r="H716" s="887"/>
      <c r="I716" s="887"/>
      <c r="J716" s="887"/>
      <c r="K716" s="887"/>
      <c r="L716" s="887"/>
      <c r="M716" s="887"/>
      <c r="N716" s="888"/>
      <c r="O716" s="18"/>
      <c r="P716" s="21" t="s">
        <v>170</v>
      </c>
      <c r="Q716" s="370" t="str">
        <f>"#"&amp;ADDRESS(ROW($C$11),COLUMN($C$11))</f>
        <v>#$C$11</v>
      </c>
    </row>
    <row r="717" spans="2:23" ht="5.0999999999999996" customHeight="1" x14ac:dyDescent="0.2">
      <c r="B717" s="243"/>
      <c r="C717" s="317"/>
      <c r="D717" s="321"/>
      <c r="E717" s="324"/>
      <c r="F717" s="914"/>
      <c r="G717" s="914"/>
      <c r="H717" s="914"/>
      <c r="I717" s="914"/>
      <c r="J717" s="914"/>
      <c r="K717" s="914"/>
      <c r="L717" s="914"/>
      <c r="M717" s="914"/>
      <c r="N717" s="915"/>
      <c r="O717" s="18"/>
    </row>
    <row r="718" spans="2:23" ht="50.1" customHeight="1" x14ac:dyDescent="0.2">
      <c r="B718" s="243"/>
      <c r="C718" s="317"/>
      <c r="D718" s="324"/>
      <c r="E718" s="324"/>
      <c r="F718" s="872"/>
      <c r="G718" s="873"/>
      <c r="H718" s="873"/>
      <c r="I718" s="873"/>
      <c r="J718" s="873"/>
      <c r="K718" s="873"/>
      <c r="L718" s="873"/>
      <c r="M718" s="873"/>
      <c r="N718" s="874"/>
      <c r="O718" s="18"/>
    </row>
    <row r="719" spans="2:23" ht="5.0999999999999996" customHeight="1" x14ac:dyDescent="0.2">
      <c r="B719" s="243"/>
      <c r="C719" s="317"/>
      <c r="D719" s="321"/>
      <c r="E719" s="318"/>
      <c r="F719" s="318"/>
      <c r="G719" s="318"/>
      <c r="H719" s="318"/>
      <c r="I719" s="318"/>
      <c r="J719" s="318"/>
      <c r="K719" s="318"/>
      <c r="L719" s="318"/>
      <c r="M719" s="318"/>
      <c r="N719" s="319"/>
      <c r="O719" s="18"/>
    </row>
    <row r="720" spans="2:23" ht="12.75" customHeight="1" x14ac:dyDescent="0.2">
      <c r="B720" s="243"/>
      <c r="C720" s="317"/>
      <c r="D720" s="321"/>
      <c r="E720" s="323"/>
      <c r="F720" s="916" t="str">
        <f>Translations!$C$210</f>
        <v>Referencia a archivos externos (si procede)</v>
      </c>
      <c r="G720" s="916"/>
      <c r="H720" s="916"/>
      <c r="I720" s="916"/>
      <c r="J720" s="916"/>
      <c r="K720" s="826"/>
      <c r="L720" s="826"/>
      <c r="M720" s="826"/>
      <c r="N720" s="826"/>
      <c r="O720" s="18"/>
      <c r="W720" s="261" t="s">
        <v>163</v>
      </c>
    </row>
    <row r="721" spans="2:23" ht="5.0999999999999996" customHeight="1" thickBot="1" x14ac:dyDescent="0.25">
      <c r="B721" s="243"/>
      <c r="C721" s="317"/>
      <c r="D721" s="321"/>
      <c r="E721" s="318"/>
      <c r="F721" s="318"/>
      <c r="G721" s="318"/>
      <c r="H721" s="318"/>
      <c r="I721" s="318"/>
      <c r="J721" s="318"/>
      <c r="K721" s="318"/>
      <c r="L721" s="318"/>
      <c r="M721" s="318"/>
      <c r="N721" s="319"/>
      <c r="O721" s="18"/>
      <c r="W721" s="244"/>
    </row>
    <row r="722" spans="2:23" ht="54" customHeight="1" x14ac:dyDescent="0.2">
      <c r="B722" s="243"/>
      <c r="C722" s="317"/>
      <c r="D722" s="321" t="s">
        <v>33</v>
      </c>
      <c r="E722" s="932" t="str">
        <f>Translations!$C$258</f>
        <v>¿Se ha seguido el orden jerárquico?</v>
      </c>
      <c r="F722" s="932"/>
      <c r="G722" s="932"/>
      <c r="H722" s="933"/>
      <c r="I722" s="259"/>
      <c r="J722" s="559" t="str">
        <f>Translations!$C$259</f>
        <v xml:space="preserve"> De no ser así, ¿cuál ha sido el motivo?</v>
      </c>
      <c r="K722" s="852"/>
      <c r="L722" s="853"/>
      <c r="M722" s="853"/>
      <c r="N722" s="867"/>
      <c r="O722" s="18"/>
      <c r="W722" s="363" t="b">
        <f>AND(I722&lt;&gt;"",I722=TRUE)</f>
        <v>0</v>
      </c>
    </row>
    <row r="723" spans="2:23" ht="5.0999999999999996" customHeight="1" x14ac:dyDescent="0.2">
      <c r="B723" s="243"/>
      <c r="C723" s="317"/>
      <c r="D723" s="318"/>
      <c r="E723" s="467"/>
      <c r="F723" s="467"/>
      <c r="G723" s="467"/>
      <c r="H723" s="467"/>
      <c r="I723" s="467"/>
      <c r="J723" s="467"/>
      <c r="K723" s="467"/>
      <c r="L723" s="467"/>
      <c r="M723" s="467"/>
      <c r="N723" s="468"/>
      <c r="O723" s="18"/>
      <c r="V723" s="253"/>
      <c r="W723" s="359"/>
    </row>
    <row r="724" spans="2:23" ht="12.75" customHeight="1" x14ac:dyDescent="0.2">
      <c r="B724" s="243"/>
      <c r="C724" s="317"/>
      <c r="D724" s="330"/>
      <c r="E724" s="330"/>
      <c r="F724" s="904" t="str">
        <f>Translations!$C$264</f>
        <v>Más detalles sobre cualquier posible divergencia con respecto a la jerarquía establecida</v>
      </c>
      <c r="G724" s="904"/>
      <c r="H724" s="904"/>
      <c r="I724" s="904"/>
      <c r="J724" s="904"/>
      <c r="K724" s="904"/>
      <c r="L724" s="904"/>
      <c r="M724" s="904"/>
      <c r="N724" s="905"/>
      <c r="O724" s="18"/>
      <c r="V724" s="253"/>
      <c r="W724" s="359"/>
    </row>
    <row r="725" spans="2:23" ht="25.5" customHeight="1" thickBot="1" x14ac:dyDescent="0.25">
      <c r="B725" s="243"/>
      <c r="C725" s="317"/>
      <c r="D725" s="330"/>
      <c r="E725" s="330"/>
      <c r="F725" s="872"/>
      <c r="G725" s="873"/>
      <c r="H725" s="873"/>
      <c r="I725" s="873"/>
      <c r="J725" s="873"/>
      <c r="K725" s="873"/>
      <c r="L725" s="873"/>
      <c r="M725" s="873"/>
      <c r="N725" s="874"/>
      <c r="O725" s="18"/>
      <c r="V725" s="253"/>
      <c r="W725" s="267" t="b">
        <f>W722</f>
        <v>0</v>
      </c>
    </row>
    <row r="726" spans="2:23" ht="5.0999999999999996" customHeight="1" x14ac:dyDescent="0.2">
      <c r="B726" s="243"/>
      <c r="C726" s="317"/>
      <c r="D726" s="321"/>
      <c r="E726" s="318"/>
      <c r="F726" s="318"/>
      <c r="G726" s="318"/>
      <c r="H726" s="318"/>
      <c r="I726" s="318"/>
      <c r="J726" s="318"/>
      <c r="K726" s="318"/>
      <c r="L726" s="318"/>
      <c r="M726" s="318"/>
      <c r="N726" s="319"/>
      <c r="O726" s="18"/>
      <c r="W726" s="362"/>
    </row>
    <row r="727" spans="2:23" ht="5.0999999999999996" customHeight="1" x14ac:dyDescent="0.2">
      <c r="B727" s="243"/>
      <c r="C727" s="314"/>
      <c r="D727" s="327"/>
      <c r="E727" s="315"/>
      <c r="F727" s="315"/>
      <c r="G727" s="315"/>
      <c r="H727" s="315"/>
      <c r="I727" s="315"/>
      <c r="J727" s="315"/>
      <c r="K727" s="315"/>
      <c r="L727" s="315"/>
      <c r="M727" s="315"/>
      <c r="N727" s="316"/>
      <c r="O727" s="18"/>
    </row>
    <row r="728" spans="2:23" ht="12.75" customHeight="1" x14ac:dyDescent="0.2">
      <c r="B728" s="243"/>
      <c r="C728" s="317"/>
      <c r="D728" s="320" t="s">
        <v>30</v>
      </c>
      <c r="E728" s="943" t="str">
        <f>Translations!$C$362</f>
        <v>Calor medible exportado</v>
      </c>
      <c r="F728" s="943"/>
      <c r="G728" s="943"/>
      <c r="H728" s="943"/>
      <c r="I728" s="943"/>
      <c r="J728" s="943"/>
      <c r="K728" s="943"/>
      <c r="L728" s="943"/>
      <c r="M728" s="943"/>
      <c r="N728" s="944"/>
      <c r="O728" s="18"/>
      <c r="S728" s="253"/>
      <c r="T728" s="253"/>
    </row>
    <row r="729" spans="2:23" ht="23.25" customHeight="1" x14ac:dyDescent="0.2">
      <c r="B729" s="243"/>
      <c r="C729" s="317"/>
      <c r="D729" s="318"/>
      <c r="E729" s="945" t="str">
        <f>Translations!$C$405</f>
        <v>A efectos concretos de la recogida de datos de las NIMs, la presente sección debe comprender todos los datos proporcionados en la sección G, letra e), en el formulario del «informe sobre los datos de referencia».</v>
      </c>
      <c r="F729" s="946"/>
      <c r="G729" s="946"/>
      <c r="H729" s="946"/>
      <c r="I729" s="946"/>
      <c r="J729" s="946"/>
      <c r="K729" s="946"/>
      <c r="L729" s="946"/>
      <c r="M729" s="946"/>
      <c r="N729" s="947"/>
      <c r="O729" s="18"/>
    </row>
    <row r="730" spans="2:23" ht="12.75" customHeight="1" x14ac:dyDescent="0.2">
      <c r="B730" s="243"/>
      <c r="C730" s="317"/>
      <c r="D730" s="321" t="s">
        <v>32</v>
      </c>
      <c r="E730" s="906" t="str">
        <f>Translations!$C$409</f>
        <v>¿Hay otros flujos de calor medible pertinentes para esta subinstalación?</v>
      </c>
      <c r="F730" s="906"/>
      <c r="G730" s="906"/>
      <c r="H730" s="906"/>
      <c r="I730" s="906"/>
      <c r="J730" s="906"/>
      <c r="K730" s="906"/>
      <c r="L730" s="906"/>
      <c r="M730" s="912"/>
      <c r="N730" s="912"/>
      <c r="O730" s="18"/>
    </row>
    <row r="731" spans="2:23" ht="12.75" customHeight="1" x14ac:dyDescent="0.2">
      <c r="B731" s="243"/>
      <c r="C731" s="317"/>
      <c r="D731" s="321"/>
      <c r="E731" s="318"/>
      <c r="F731" s="318"/>
      <c r="G731" s="318"/>
      <c r="H731" s="318"/>
      <c r="I731" s="318"/>
      <c r="J731" s="847" t="str">
        <f>IF(M631=EUConst_NotRelevant,"",IF(AND(M730&lt;&gt;"",M730=FALSE),HYPERLINK("#" &amp; Q731,EUconst_MsgGoOn),""))</f>
        <v/>
      </c>
      <c r="K731" s="848"/>
      <c r="L731" s="848"/>
      <c r="M731" s="848"/>
      <c r="N731" s="849"/>
      <c r="O731" s="18"/>
      <c r="P731" s="21" t="s">
        <v>170</v>
      </c>
      <c r="Q731" s="370" t="str">
        <f>Q632</f>
        <v>#JUMP_G6</v>
      </c>
    </row>
    <row r="732" spans="2:23" ht="5.0999999999999996" customHeight="1" x14ac:dyDescent="0.2">
      <c r="C732" s="317"/>
      <c r="D732" s="321"/>
      <c r="E732" s="321"/>
      <c r="F732" s="321"/>
      <c r="G732" s="321"/>
      <c r="H732" s="321"/>
      <c r="I732" s="321"/>
      <c r="J732" s="321"/>
      <c r="K732" s="321"/>
      <c r="L732" s="321"/>
      <c r="M732" s="321"/>
      <c r="N732" s="328"/>
      <c r="O732" s="18"/>
      <c r="P732" s="21"/>
    </row>
    <row r="733" spans="2:23" ht="12.75" customHeight="1" x14ac:dyDescent="0.2">
      <c r="C733" s="317"/>
      <c r="D733" s="321" t="s">
        <v>33</v>
      </c>
      <c r="E733" s="906" t="str">
        <f>Translations!$C$249</f>
        <v>Información sobre la metodología empleada</v>
      </c>
      <c r="F733" s="906"/>
      <c r="G733" s="906"/>
      <c r="H733" s="906"/>
      <c r="I733" s="906"/>
      <c r="J733" s="906"/>
      <c r="K733" s="906"/>
      <c r="L733" s="906"/>
      <c r="M733" s="906"/>
      <c r="N733" s="907"/>
      <c r="O733" s="18"/>
    </row>
    <row r="734" spans="2:23" ht="25.5" customHeight="1" thickBot="1" x14ac:dyDescent="0.25">
      <c r="C734" s="317"/>
      <c r="D734" s="318"/>
      <c r="E734" s="318"/>
      <c r="F734" s="318"/>
      <c r="G734" s="318"/>
      <c r="H734" s="318"/>
      <c r="I734" s="908" t="str">
        <f>Translations!$C$254</f>
        <v>Fuente de datos</v>
      </c>
      <c r="J734" s="908"/>
      <c r="K734" s="908" t="str">
        <f>Translations!$C$255</f>
        <v>Otra fuente de datos (si procede)</v>
      </c>
      <c r="L734" s="908"/>
      <c r="M734" s="908" t="str">
        <f>Translations!$C$255</f>
        <v>Otra fuente de datos (si procede)</v>
      </c>
      <c r="N734" s="908"/>
      <c r="O734" s="18"/>
      <c r="W734" s="261" t="s">
        <v>163</v>
      </c>
    </row>
    <row r="735" spans="2:23" ht="12.75" customHeight="1" thickBot="1" x14ac:dyDescent="0.25">
      <c r="C735" s="317"/>
      <c r="D735" s="321"/>
      <c r="E735" s="323" t="s">
        <v>302</v>
      </c>
      <c r="F735" s="893" t="str">
        <f>Translations!$C$422</f>
        <v>Calor exportado</v>
      </c>
      <c r="G735" s="893"/>
      <c r="H735" s="894"/>
      <c r="I735" s="884"/>
      <c r="J735" s="885"/>
      <c r="K735" s="879"/>
      <c r="L735" s="883"/>
      <c r="M735" s="879"/>
      <c r="N735" s="880"/>
      <c r="O735" s="18"/>
      <c r="V735" s="369" t="b">
        <f>OR(AND(M730&lt;&gt;"",M730=FALSE))</f>
        <v>0</v>
      </c>
      <c r="W735" s="363" t="b">
        <f>OR(AND(M730&lt;&gt;"",M730=FALSE),AND(H735&lt;&gt;"",H735=FALSE))</f>
        <v>0</v>
      </c>
    </row>
    <row r="736" spans="2:23" ht="12.75" customHeight="1" x14ac:dyDescent="0.2">
      <c r="C736" s="317"/>
      <c r="D736" s="321"/>
      <c r="E736" s="323" t="s">
        <v>303</v>
      </c>
      <c r="F736" s="902" t="str">
        <f>Translations!$C$274</f>
        <v>Flujos de calor medible neto</v>
      </c>
      <c r="G736" s="902"/>
      <c r="H736" s="903"/>
      <c r="I736" s="860"/>
      <c r="J736" s="892"/>
      <c r="K736" s="862"/>
      <c r="L736" s="864"/>
      <c r="M736" s="862"/>
      <c r="N736" s="864"/>
      <c r="O736" s="18"/>
      <c r="W736" s="364" t="b">
        <f>W735</f>
        <v>0</v>
      </c>
    </row>
    <row r="737" spans="1:23" ht="5.0999999999999996" customHeight="1" x14ac:dyDescent="0.2">
      <c r="C737" s="317"/>
      <c r="D737" s="321"/>
      <c r="E737" s="318"/>
      <c r="F737" s="318"/>
      <c r="G737" s="318"/>
      <c r="H737" s="318"/>
      <c r="I737" s="318"/>
      <c r="J737" s="318"/>
      <c r="K737" s="318"/>
      <c r="L737" s="318"/>
      <c r="M737" s="318"/>
      <c r="N737" s="319"/>
      <c r="O737" s="18"/>
      <c r="W737" s="359"/>
    </row>
    <row r="738" spans="1:23" ht="12.75" customHeight="1" x14ac:dyDescent="0.2">
      <c r="C738" s="317"/>
      <c r="D738" s="321"/>
      <c r="E738" s="323" t="s">
        <v>304</v>
      </c>
      <c r="F738" s="904" t="str">
        <f>Translations!$C$257</f>
        <v>Descripción de la metodología aplicada</v>
      </c>
      <c r="G738" s="904"/>
      <c r="H738" s="904"/>
      <c r="I738" s="904"/>
      <c r="J738" s="904"/>
      <c r="K738" s="904"/>
      <c r="L738" s="904"/>
      <c r="M738" s="904"/>
      <c r="N738" s="905"/>
      <c r="O738" s="18"/>
      <c r="W738" s="359"/>
    </row>
    <row r="739" spans="1:23" ht="5.0999999999999996" customHeight="1" x14ac:dyDescent="0.2">
      <c r="C739" s="317"/>
      <c r="D739" s="318"/>
      <c r="E739" s="322"/>
      <c r="F739" s="212"/>
      <c r="G739" s="470"/>
      <c r="H739" s="470"/>
      <c r="I739" s="470"/>
      <c r="J739" s="470"/>
      <c r="K739" s="470"/>
      <c r="L739" s="470"/>
      <c r="M739" s="470"/>
      <c r="N739" s="471"/>
      <c r="O739" s="18"/>
      <c r="W739" s="359"/>
    </row>
    <row r="740" spans="1:23" ht="12.75" customHeight="1" x14ac:dyDescent="0.2">
      <c r="C740" s="317"/>
      <c r="D740" s="321"/>
      <c r="E740" s="323"/>
      <c r="F740" s="913" t="str">
        <f>IF(M631=EUConst_Relevant,HYPERLINK("#" &amp; Q740,EUConst_MsgDescription),"")</f>
        <v/>
      </c>
      <c r="G740" s="887"/>
      <c r="H740" s="887"/>
      <c r="I740" s="887"/>
      <c r="J740" s="887"/>
      <c r="K740" s="887"/>
      <c r="L740" s="887"/>
      <c r="M740" s="887"/>
      <c r="N740" s="888"/>
      <c r="O740" s="18"/>
      <c r="P740" s="21" t="s">
        <v>170</v>
      </c>
      <c r="Q740" s="370" t="str">
        <f>"#"&amp;ADDRESS(ROW($C$11),COLUMN($C$11))</f>
        <v>#$C$11</v>
      </c>
      <c r="W740" s="359"/>
    </row>
    <row r="741" spans="1:23" ht="5.0999999999999996" customHeight="1" x14ac:dyDescent="0.2">
      <c r="C741" s="317"/>
      <c r="D741" s="321"/>
      <c r="E741" s="324"/>
      <c r="F741" s="914"/>
      <c r="G741" s="914"/>
      <c r="H741" s="914"/>
      <c r="I741" s="914"/>
      <c r="J741" s="914"/>
      <c r="K741" s="914"/>
      <c r="L741" s="914"/>
      <c r="M741" s="914"/>
      <c r="N741" s="915"/>
      <c r="O741" s="18"/>
      <c r="W741" s="359"/>
    </row>
    <row r="742" spans="1:23" s="248" customFormat="1" ht="50.1" customHeight="1" x14ac:dyDescent="0.2">
      <c r="A742" s="253"/>
      <c r="B742" s="11"/>
      <c r="C742" s="317"/>
      <c r="D742" s="324"/>
      <c r="E742" s="324"/>
      <c r="F742" s="872"/>
      <c r="G742" s="873"/>
      <c r="H742" s="873"/>
      <c r="I742" s="873"/>
      <c r="J742" s="873"/>
      <c r="K742" s="873"/>
      <c r="L742" s="873"/>
      <c r="M742" s="873"/>
      <c r="N742" s="874"/>
      <c r="O742" s="18"/>
      <c r="P742" s="253"/>
      <c r="Q742" s="253"/>
      <c r="R742" s="253"/>
      <c r="S742" s="244"/>
      <c r="T742" s="244"/>
      <c r="U742" s="253"/>
      <c r="V742" s="253"/>
      <c r="W742" s="365" t="b">
        <f>V735</f>
        <v>0</v>
      </c>
    </row>
    <row r="743" spans="1:23" ht="5.0999999999999996" customHeight="1" x14ac:dyDescent="0.2">
      <c r="C743" s="317"/>
      <c r="D743" s="321"/>
      <c r="E743" s="318"/>
      <c r="F743" s="318"/>
      <c r="G743" s="318"/>
      <c r="H743" s="318"/>
      <c r="I743" s="318"/>
      <c r="J743" s="318"/>
      <c r="K743" s="318"/>
      <c r="L743" s="318"/>
      <c r="M743" s="318"/>
      <c r="N743" s="319"/>
      <c r="O743" s="18"/>
      <c r="W743" s="359"/>
    </row>
    <row r="744" spans="1:23" ht="12.75" customHeight="1" x14ac:dyDescent="0.2">
      <c r="C744" s="317"/>
      <c r="D744" s="321"/>
      <c r="E744" s="323"/>
      <c r="F744" s="916" t="str">
        <f>Translations!$C$210</f>
        <v>Referencia a archivos externos (si procede)</v>
      </c>
      <c r="G744" s="916"/>
      <c r="H744" s="916"/>
      <c r="I744" s="916"/>
      <c r="J744" s="916"/>
      <c r="K744" s="826"/>
      <c r="L744" s="826"/>
      <c r="M744" s="826"/>
      <c r="N744" s="826"/>
      <c r="O744" s="18"/>
      <c r="W744" s="365" t="b">
        <f>W742</f>
        <v>0</v>
      </c>
    </row>
    <row r="745" spans="1:23" ht="5.0999999999999996" customHeight="1" thickBot="1" x14ac:dyDescent="0.25">
      <c r="C745" s="317"/>
      <c r="D745" s="321"/>
      <c r="E745" s="318"/>
      <c r="F745" s="318"/>
      <c r="G745" s="318"/>
      <c r="H745" s="318"/>
      <c r="I745" s="318"/>
      <c r="J745" s="318"/>
      <c r="K745" s="318"/>
      <c r="L745" s="318"/>
      <c r="M745" s="318"/>
      <c r="N745" s="319"/>
      <c r="O745" s="18"/>
      <c r="V745" s="253"/>
      <c r="W745" s="359"/>
    </row>
    <row r="746" spans="1:23" ht="57" customHeight="1" thickBot="1" x14ac:dyDescent="0.25">
      <c r="C746" s="317"/>
      <c r="D746" s="321" t="s">
        <v>33</v>
      </c>
      <c r="E746" s="932" t="str">
        <f>Translations!$C$258</f>
        <v>¿Se ha seguido el orden jerárquico?</v>
      </c>
      <c r="F746" s="932"/>
      <c r="G746" s="932"/>
      <c r="H746" s="933"/>
      <c r="I746" s="259"/>
      <c r="J746" s="559" t="str">
        <f>Translations!$C$259</f>
        <v xml:space="preserve"> De no ser así, ¿cuál ha sido el motivo?</v>
      </c>
      <c r="K746" s="852"/>
      <c r="L746" s="853"/>
      <c r="M746" s="853"/>
      <c r="N746" s="867"/>
      <c r="O746" s="18"/>
      <c r="V746" s="367" t="b">
        <f>W744</f>
        <v>0</v>
      </c>
      <c r="W746" s="360" t="b">
        <f>OR(W742,AND(I746&lt;&gt;"",I746=TRUE))</f>
        <v>0</v>
      </c>
    </row>
    <row r="747" spans="1:23" ht="5.0999999999999996" customHeight="1" x14ac:dyDescent="0.2">
      <c r="C747" s="317"/>
      <c r="D747" s="318"/>
      <c r="E747" s="467"/>
      <c r="F747" s="467"/>
      <c r="G747" s="467"/>
      <c r="H747" s="467"/>
      <c r="I747" s="467"/>
      <c r="J747" s="467"/>
      <c r="K747" s="467"/>
      <c r="L747" s="467"/>
      <c r="M747" s="467"/>
      <c r="N747" s="468"/>
      <c r="O747" s="18"/>
      <c r="V747" s="253"/>
      <c r="W747" s="359"/>
    </row>
    <row r="748" spans="1:23" ht="12.75" customHeight="1" x14ac:dyDescent="0.2">
      <c r="C748" s="317"/>
      <c r="D748" s="330"/>
      <c r="E748" s="330"/>
      <c r="F748" s="904" t="str">
        <f>Translations!$C$264</f>
        <v>Más detalles sobre cualquier posible divergencia con respecto a la jerarquía establecida</v>
      </c>
      <c r="G748" s="904"/>
      <c r="H748" s="904"/>
      <c r="I748" s="904"/>
      <c r="J748" s="904"/>
      <c r="K748" s="904"/>
      <c r="L748" s="904"/>
      <c r="M748" s="904"/>
      <c r="N748" s="905"/>
      <c r="O748" s="18"/>
      <c r="V748" s="253"/>
      <c r="W748" s="359"/>
    </row>
    <row r="749" spans="1:23" ht="25.5" customHeight="1" x14ac:dyDescent="0.2">
      <c r="C749" s="317"/>
      <c r="D749" s="330"/>
      <c r="E749" s="330"/>
      <c r="F749" s="872"/>
      <c r="G749" s="873"/>
      <c r="H749" s="873"/>
      <c r="I749" s="873"/>
      <c r="J749" s="873"/>
      <c r="K749" s="873"/>
      <c r="L749" s="873"/>
      <c r="M749" s="873"/>
      <c r="N749" s="874"/>
      <c r="O749" s="18"/>
      <c r="V749" s="253"/>
      <c r="W749" s="365" t="b">
        <f>W746</f>
        <v>0</v>
      </c>
    </row>
    <row r="750" spans="1:23" ht="5.0999999999999996" customHeight="1" x14ac:dyDescent="0.2">
      <c r="C750" s="317"/>
      <c r="D750" s="318"/>
      <c r="E750" s="467"/>
      <c r="F750" s="467"/>
      <c r="G750" s="467"/>
      <c r="H750" s="467"/>
      <c r="I750" s="467"/>
      <c r="J750" s="467"/>
      <c r="K750" s="467"/>
      <c r="L750" s="467"/>
      <c r="M750" s="467"/>
      <c r="N750" s="468"/>
      <c r="O750" s="18"/>
      <c r="V750" s="253"/>
      <c r="W750" s="359"/>
    </row>
    <row r="751" spans="1:23" ht="12.75" customHeight="1" x14ac:dyDescent="0.2">
      <c r="C751" s="317"/>
      <c r="D751" s="321" t="s">
        <v>34</v>
      </c>
      <c r="E751" s="906" t="str">
        <f>Translations!$C$363</f>
        <v>Descripción de la metodología empleada para determinar los factores de emisiones atribuibles pertinentes de conformidad con el anexo VII, secciones 10.1.2 y 10.1.3, de las FAR.</v>
      </c>
      <c r="F751" s="906"/>
      <c r="G751" s="906"/>
      <c r="H751" s="906"/>
      <c r="I751" s="906"/>
      <c r="J751" s="906"/>
      <c r="K751" s="906"/>
      <c r="L751" s="906"/>
      <c r="M751" s="906"/>
      <c r="N751" s="907"/>
      <c r="O751" s="18"/>
      <c r="V751" s="253"/>
      <c r="W751" s="359"/>
    </row>
    <row r="752" spans="1:23" ht="5.0999999999999996" customHeight="1" x14ac:dyDescent="0.2">
      <c r="C752" s="317"/>
      <c r="D752" s="318"/>
      <c r="E752" s="322"/>
      <c r="F752" s="212"/>
      <c r="G752" s="470"/>
      <c r="H752" s="470"/>
      <c r="I752" s="470"/>
      <c r="J752" s="470"/>
      <c r="K752" s="470"/>
      <c r="L752" s="470"/>
      <c r="M752" s="470"/>
      <c r="N752" s="471"/>
      <c r="O752" s="18"/>
      <c r="W752" s="359"/>
    </row>
    <row r="753" spans="1:25" ht="12.75" customHeight="1" x14ac:dyDescent="0.2">
      <c r="C753" s="317"/>
      <c r="D753" s="321"/>
      <c r="E753" s="323"/>
      <c r="F753" s="913" t="str">
        <f>IF(M631=EUConst_Relevant,HYPERLINK("#" &amp; Q753,EUConst_MsgDescription),"")</f>
        <v/>
      </c>
      <c r="G753" s="887"/>
      <c r="H753" s="887"/>
      <c r="I753" s="887"/>
      <c r="J753" s="887"/>
      <c r="K753" s="887"/>
      <c r="L753" s="887"/>
      <c r="M753" s="887"/>
      <c r="N753" s="888"/>
      <c r="O753" s="18"/>
      <c r="P753" s="21" t="s">
        <v>170</v>
      </c>
      <c r="Q753" s="370" t="str">
        <f>"#"&amp;ADDRESS(ROW($C$11),COLUMN($C$11))</f>
        <v>#$C$11</v>
      </c>
      <c r="W753" s="359"/>
    </row>
    <row r="754" spans="1:25" ht="5.0999999999999996" customHeight="1" x14ac:dyDescent="0.2">
      <c r="C754" s="317"/>
      <c r="D754" s="321"/>
      <c r="E754" s="324"/>
      <c r="F754" s="914"/>
      <c r="G754" s="914"/>
      <c r="H754" s="914"/>
      <c r="I754" s="914"/>
      <c r="J754" s="914"/>
      <c r="K754" s="914"/>
      <c r="L754" s="914"/>
      <c r="M754" s="914"/>
      <c r="N754" s="915"/>
      <c r="O754" s="18"/>
      <c r="W754" s="359"/>
    </row>
    <row r="755" spans="1:25" s="248" customFormat="1" ht="50.1" customHeight="1" x14ac:dyDescent="0.2">
      <c r="A755" s="253"/>
      <c r="B755" s="11"/>
      <c r="C755" s="317"/>
      <c r="D755" s="330"/>
      <c r="E755" s="331"/>
      <c r="F755" s="872"/>
      <c r="G755" s="873"/>
      <c r="H755" s="873"/>
      <c r="I755" s="873"/>
      <c r="J755" s="873"/>
      <c r="K755" s="873"/>
      <c r="L755" s="873"/>
      <c r="M755" s="873"/>
      <c r="N755" s="874"/>
      <c r="O755" s="18"/>
      <c r="P755" s="268"/>
      <c r="Q755" s="244"/>
      <c r="R755" s="253"/>
      <c r="S755" s="244"/>
      <c r="T755" s="244"/>
      <c r="U755" s="253"/>
      <c r="V755" s="253"/>
      <c r="W755" s="365" t="b">
        <f>W744</f>
        <v>0</v>
      </c>
    </row>
    <row r="756" spans="1:25" ht="5.0999999999999996" customHeight="1" x14ac:dyDescent="0.2">
      <c r="C756" s="317"/>
      <c r="D756" s="321"/>
      <c r="E756" s="318"/>
      <c r="F756" s="318"/>
      <c r="G756" s="318"/>
      <c r="H756" s="318"/>
      <c r="I756" s="318"/>
      <c r="J756" s="318"/>
      <c r="K756" s="318"/>
      <c r="L756" s="318"/>
      <c r="M756" s="318"/>
      <c r="N756" s="319"/>
      <c r="O756" s="18"/>
      <c r="W756" s="359"/>
    </row>
    <row r="757" spans="1:25" ht="12.75" customHeight="1" thickBot="1" x14ac:dyDescent="0.25">
      <c r="C757" s="317"/>
      <c r="D757" s="321"/>
      <c r="E757" s="323"/>
      <c r="F757" s="916" t="str">
        <f>Translations!$C$210</f>
        <v>Referencia a archivos externos (si procede)</v>
      </c>
      <c r="G757" s="916"/>
      <c r="H757" s="916"/>
      <c r="I757" s="916"/>
      <c r="J757" s="916"/>
      <c r="K757" s="826"/>
      <c r="L757" s="826"/>
      <c r="M757" s="826"/>
      <c r="N757" s="826"/>
      <c r="O757" s="18"/>
      <c r="W757" s="366" t="b">
        <f>W755</f>
        <v>0</v>
      </c>
    </row>
    <row r="758" spans="1:25" s="19" customFormat="1" ht="12.75" x14ac:dyDescent="0.2">
      <c r="A758" s="17"/>
      <c r="B758" s="35"/>
      <c r="C758" s="336"/>
      <c r="D758" s="337"/>
      <c r="E758" s="337"/>
      <c r="F758" s="337"/>
      <c r="G758" s="337"/>
      <c r="H758" s="337"/>
      <c r="I758" s="337"/>
      <c r="J758" s="337"/>
      <c r="K758" s="337"/>
      <c r="L758" s="337"/>
      <c r="M758" s="337"/>
      <c r="N758" s="338"/>
      <c r="O758" s="18"/>
      <c r="P758" s="244"/>
      <c r="Q758" s="244"/>
      <c r="R758" s="244"/>
      <c r="S758" s="22"/>
      <c r="T758" s="21"/>
      <c r="U758" s="21"/>
      <c r="V758" s="21"/>
      <c r="W758" s="237"/>
    </row>
    <row r="759" spans="1:25" s="19" customFormat="1" ht="15" thickBot="1" x14ac:dyDescent="0.25">
      <c r="A759" s="17"/>
      <c r="B759" s="35"/>
      <c r="C759" s="35"/>
      <c r="D759" s="35"/>
      <c r="E759" s="35"/>
      <c r="F759" s="35"/>
      <c r="G759" s="35"/>
      <c r="H759" s="35"/>
      <c r="I759" s="35"/>
      <c r="J759" s="35"/>
      <c r="K759" s="35"/>
      <c r="L759" s="35"/>
      <c r="M759" s="35"/>
      <c r="N759" s="35"/>
      <c r="O759" s="18"/>
      <c r="P759" s="244"/>
      <c r="Q759" s="244"/>
      <c r="R759" s="22"/>
      <c r="S759" s="22"/>
      <c r="T759" s="21"/>
      <c r="U759" s="21"/>
      <c r="V759" s="21"/>
      <c r="W759" s="237"/>
      <c r="X759" s="243"/>
      <c r="Y759" s="243"/>
    </row>
    <row r="760" spans="1:25" s="19" customFormat="1" ht="12.75" customHeight="1" thickBot="1" x14ac:dyDescent="0.3">
      <c r="A760" s="17"/>
      <c r="B760" s="35"/>
      <c r="C760" s="280"/>
      <c r="D760" s="280"/>
      <c r="E760" s="280"/>
      <c r="F760" s="280"/>
      <c r="G760" s="280"/>
      <c r="H760" s="280"/>
      <c r="I760" s="280"/>
      <c r="J760" s="280"/>
      <c r="K760" s="280"/>
      <c r="L760" s="280"/>
      <c r="M760" s="280"/>
      <c r="N760" s="280"/>
      <c r="O760" s="18"/>
      <c r="P760" s="21"/>
      <c r="Q760" s="21"/>
      <c r="R760" s="22"/>
      <c r="S760" s="22"/>
      <c r="T760" s="21"/>
      <c r="U760" s="21"/>
      <c r="V760" s="21"/>
      <c r="W760" s="237"/>
      <c r="X760" s="243"/>
      <c r="Y760" s="243"/>
    </row>
    <row r="761" spans="1:25" s="19" customFormat="1" ht="15" customHeight="1" thickBot="1" x14ac:dyDescent="0.3">
      <c r="A761" s="17"/>
      <c r="B761" s="162"/>
      <c r="C761" s="373">
        <f>C631+1</f>
        <v>6</v>
      </c>
      <c r="D761" s="1001" t="str">
        <f>Translations!$C$386</f>
        <v>Subinstalación con enfoque alternativo:</v>
      </c>
      <c r="E761" s="1002"/>
      <c r="F761" s="1002"/>
      <c r="G761" s="1002"/>
      <c r="H761" s="1003"/>
      <c r="I761" s="1004" t="str">
        <f>INDEX(EUconst_FallBackListNames,$C761)</f>
        <v>Subinstalación con referencia de combustible, no-CL, no-CBAM</v>
      </c>
      <c r="J761" s="1005"/>
      <c r="K761" s="1005"/>
      <c r="L761" s="1006"/>
      <c r="M761" s="1007" t="str">
        <f>IF(ISBLANK(INDEX(CNTR_FallBackSubInstRelevant,C761)),"",IF(INDEX(CNTR_FallBackSubInstRelevant,C761),EUConst_Relevant,EUConst_NotRelevant))</f>
        <v/>
      </c>
      <c r="N761" s="1008"/>
      <c r="O761" s="18"/>
      <c r="P761" s="372">
        <f>C761</f>
        <v>6</v>
      </c>
      <c r="Q761" s="244"/>
      <c r="R761" s="244"/>
      <c r="S761" s="244"/>
      <c r="T761" s="244"/>
      <c r="U761" s="22"/>
      <c r="V761" s="310" t="s">
        <v>318</v>
      </c>
      <c r="W761" s="355" t="b">
        <f>AND(CNTR_ExistSubInstEntries,M761=EUConst_NotRelevant)</f>
        <v>0</v>
      </c>
    </row>
    <row r="762" spans="1:25" s="19" customFormat="1" ht="12.75" customHeight="1" thickBot="1" x14ac:dyDescent="0.25">
      <c r="A762" s="17"/>
      <c r="B762" s="35"/>
      <c r="C762" s="277"/>
      <c r="D762" s="278"/>
      <c r="E762" s="278"/>
      <c r="F762" s="278"/>
      <c r="G762" s="278"/>
      <c r="H762" s="279"/>
      <c r="I762" s="1009" t="str">
        <f>IF(M761=EUConst_NotRelevant,HYPERLINK(Q762,EUconst_MsgGoToNextSubInst),IF(M761=EUConst_Relevant,HYPERLINK("",EUconst_MsgEnterThisSection),""))</f>
        <v/>
      </c>
      <c r="J762" s="1010"/>
      <c r="K762" s="1010"/>
      <c r="L762" s="1010"/>
      <c r="M762" s="1011"/>
      <c r="N762" s="1012"/>
      <c r="O762" s="18"/>
      <c r="P762" s="21" t="s">
        <v>170</v>
      </c>
      <c r="Q762" s="370" t="str">
        <f>"#JUMP_G"&amp;P761+1</f>
        <v>#JUMP_G7</v>
      </c>
      <c r="R762" s="21"/>
      <c r="S762" s="21"/>
      <c r="T762" s="21"/>
      <c r="U762" s="22"/>
      <c r="V762" s="22"/>
      <c r="W762" s="237"/>
      <c r="X762" s="243"/>
      <c r="Y762" s="243"/>
    </row>
    <row r="763" spans="1:25" ht="5.0999999999999996" customHeight="1" x14ac:dyDescent="0.2">
      <c r="C763" s="281"/>
      <c r="D763" s="282"/>
      <c r="E763" s="282"/>
      <c r="F763" s="282"/>
      <c r="G763" s="282"/>
      <c r="H763" s="282"/>
      <c r="I763" s="282"/>
      <c r="J763" s="282"/>
      <c r="K763" s="282"/>
      <c r="L763" s="282"/>
      <c r="M763" s="282"/>
      <c r="N763" s="283"/>
      <c r="O763" s="18"/>
      <c r="U763" s="22"/>
      <c r="V763" s="22"/>
      <c r="W763" s="237"/>
    </row>
    <row r="764" spans="1:25" ht="15" customHeight="1" x14ac:dyDescent="0.2">
      <c r="C764" s="223"/>
      <c r="E764" s="889" t="str">
        <f>CONCATENATE(EUconst_MsgSeeFirst," (G.I.1)")</f>
        <v>Al principio de esta herramienta encontrará instrucciones detalladas sobre los datos que debe introducir.  (G.I.1)</v>
      </c>
      <c r="F764" s="889"/>
      <c r="G764" s="889"/>
      <c r="H764" s="889"/>
      <c r="I764" s="889"/>
      <c r="J764" s="889"/>
      <c r="K764" s="889"/>
      <c r="L764" s="889"/>
      <c r="M764" s="889"/>
      <c r="N764" s="224"/>
      <c r="O764" s="18"/>
      <c r="U764" s="22"/>
      <c r="V764" s="22"/>
      <c r="W764" s="237"/>
    </row>
    <row r="765" spans="1:25" ht="5.0999999999999996" customHeight="1" x14ac:dyDescent="0.2">
      <c r="C765" s="223"/>
      <c r="N765" s="224"/>
      <c r="O765" s="18"/>
      <c r="U765" s="22"/>
      <c r="V765" s="22"/>
      <c r="W765" s="237"/>
    </row>
    <row r="766" spans="1:25" ht="12.75" customHeight="1" x14ac:dyDescent="0.2">
      <c r="B766" s="243"/>
      <c r="C766" s="223"/>
      <c r="D766" s="15" t="s">
        <v>26</v>
      </c>
      <c r="E766" s="727" t="str">
        <f>Translations!$C$297</f>
        <v>Límites del sistema de la subinstalación</v>
      </c>
      <c r="F766" s="727"/>
      <c r="G766" s="727"/>
      <c r="H766" s="727"/>
      <c r="I766" s="727"/>
      <c r="J766" s="727"/>
      <c r="K766" s="727"/>
      <c r="L766" s="727"/>
      <c r="M766" s="727"/>
      <c r="N766" s="942"/>
      <c r="O766" s="18"/>
      <c r="U766" s="22"/>
      <c r="V766" s="22"/>
      <c r="W766" s="237"/>
    </row>
    <row r="767" spans="1:25" ht="5.0999999999999996" customHeight="1" x14ac:dyDescent="0.2">
      <c r="B767" s="243"/>
      <c r="C767" s="223"/>
      <c r="N767" s="224"/>
      <c r="O767" s="18"/>
      <c r="U767" s="22"/>
      <c r="V767" s="22"/>
      <c r="W767" s="237"/>
    </row>
    <row r="768" spans="1:25" ht="12.75" customHeight="1" x14ac:dyDescent="0.2">
      <c r="B768" s="243"/>
      <c r="C768" s="223"/>
      <c r="D768" s="24" t="s">
        <v>32</v>
      </c>
      <c r="E768" s="843" t="str">
        <f>Translations!$C$249</f>
        <v>Información sobre la metodología empleada</v>
      </c>
      <c r="F768" s="843"/>
      <c r="G768" s="843"/>
      <c r="H768" s="843"/>
      <c r="I768" s="843"/>
      <c r="J768" s="843"/>
      <c r="K768" s="843"/>
      <c r="L768" s="843"/>
      <c r="M768" s="843"/>
      <c r="N768" s="949"/>
      <c r="O768" s="18"/>
      <c r="U768" s="22"/>
      <c r="V768" s="22"/>
      <c r="W768" s="237"/>
    </row>
    <row r="769" spans="2:23" ht="5.0999999999999996" customHeight="1" x14ac:dyDescent="0.2">
      <c r="B769" s="243"/>
      <c r="C769" s="223"/>
      <c r="D769" s="24"/>
      <c r="E769" s="1014"/>
      <c r="F769" s="1014"/>
      <c r="G769" s="1014"/>
      <c r="H769" s="1014"/>
      <c r="I769" s="1014"/>
      <c r="J769" s="1014"/>
      <c r="K769" s="1014"/>
      <c r="L769" s="1014"/>
      <c r="M769" s="1014"/>
      <c r="N769" s="1015"/>
      <c r="O769" s="18"/>
    </row>
    <row r="770" spans="2:23" ht="50.1" customHeight="1" x14ac:dyDescent="0.2">
      <c r="B770" s="243"/>
      <c r="C770" s="223"/>
      <c r="D770" s="24"/>
      <c r="E770" s="953"/>
      <c r="F770" s="954"/>
      <c r="G770" s="954"/>
      <c r="H770" s="954"/>
      <c r="I770" s="954"/>
      <c r="J770" s="954"/>
      <c r="K770" s="954"/>
      <c r="L770" s="954"/>
      <c r="M770" s="954"/>
      <c r="N770" s="955"/>
      <c r="O770" s="18"/>
    </row>
    <row r="771" spans="2:23" ht="5.0999999999999996" customHeight="1" x14ac:dyDescent="0.2">
      <c r="B771" s="243"/>
      <c r="C771" s="223"/>
      <c r="D771" s="24"/>
      <c r="N771" s="224"/>
      <c r="O771" s="18"/>
    </row>
    <row r="772" spans="2:23" ht="12.75" customHeight="1" x14ac:dyDescent="0.2">
      <c r="B772" s="243"/>
      <c r="C772" s="223"/>
      <c r="D772" s="24" t="s">
        <v>33</v>
      </c>
      <c r="E772" s="956" t="str">
        <f>Translations!$C$210</f>
        <v>Referencia a archivos externos (si procede)</v>
      </c>
      <c r="F772" s="956"/>
      <c r="G772" s="956"/>
      <c r="H772" s="956"/>
      <c r="I772" s="956"/>
      <c r="J772" s="957"/>
      <c r="K772" s="826"/>
      <c r="L772" s="826"/>
      <c r="M772" s="826"/>
      <c r="N772" s="826"/>
      <c r="O772" s="18"/>
    </row>
    <row r="773" spans="2:23" ht="5.0999999999999996" customHeight="1" x14ac:dyDescent="0.2">
      <c r="B773" s="243"/>
      <c r="C773" s="223"/>
      <c r="D773" s="24"/>
      <c r="N773" s="224"/>
      <c r="O773" s="18"/>
    </row>
    <row r="774" spans="2:23" ht="12.75" customHeight="1" x14ac:dyDescent="0.2">
      <c r="B774" s="243"/>
      <c r="C774" s="223"/>
      <c r="D774" s="24" t="s">
        <v>34</v>
      </c>
      <c r="E774" s="956" t="str">
        <f>Translations!$C$305</f>
        <v>Referencia a un diagrama de flujo detallado aparte (si procede)</v>
      </c>
      <c r="F774" s="956"/>
      <c r="G774" s="956"/>
      <c r="H774" s="956"/>
      <c r="I774" s="956"/>
      <c r="J774" s="957"/>
      <c r="K774" s="826"/>
      <c r="L774" s="826"/>
      <c r="M774" s="826"/>
      <c r="N774" s="826"/>
      <c r="O774" s="18"/>
    </row>
    <row r="775" spans="2:23" ht="5.0999999999999996" customHeight="1" x14ac:dyDescent="0.2">
      <c r="B775" s="243"/>
      <c r="C775" s="223"/>
      <c r="D775" s="24"/>
      <c r="N775" s="224"/>
      <c r="O775" s="18"/>
    </row>
    <row r="776" spans="2:23" ht="5.0999999999999996" customHeight="1" x14ac:dyDescent="0.2">
      <c r="B776" s="243"/>
      <c r="C776" s="231"/>
      <c r="D776" s="234"/>
      <c r="E776" s="232"/>
      <c r="F776" s="232"/>
      <c r="G776" s="232"/>
      <c r="H776" s="232"/>
      <c r="I776" s="232"/>
      <c r="J776" s="232"/>
      <c r="K776" s="232"/>
      <c r="L776" s="232"/>
      <c r="M776" s="232"/>
      <c r="N776" s="233"/>
      <c r="O776" s="18"/>
    </row>
    <row r="777" spans="2:23" ht="12.75" customHeight="1" x14ac:dyDescent="0.2">
      <c r="B777" s="243"/>
      <c r="C777" s="223"/>
      <c r="D777" s="15" t="s">
        <v>27</v>
      </c>
      <c r="E777" s="727" t="str">
        <f>Translations!$C$388</f>
        <v>Método para determinar los niveles anuales de actividad</v>
      </c>
      <c r="F777" s="727"/>
      <c r="G777" s="727"/>
      <c r="H777" s="727"/>
      <c r="I777" s="727"/>
      <c r="J777" s="727"/>
      <c r="K777" s="727"/>
      <c r="L777" s="727"/>
      <c r="M777" s="727"/>
      <c r="N777" s="942"/>
      <c r="O777" s="18"/>
      <c r="S777" s="253"/>
      <c r="T777" s="253"/>
    </row>
    <row r="778" spans="2:23" ht="12.75" customHeight="1" x14ac:dyDescent="0.2">
      <c r="B778" s="243"/>
      <c r="C778" s="223"/>
      <c r="E778" s="766" t="str">
        <f>Translations!$C$389</f>
        <v>A efectos concretos de la recogida de datos de las NIMs, la presente sección debe comprender todos los datos proporcionados en la sección G, letra a), en el formulario del «informe sobre los datos de referencia».</v>
      </c>
      <c r="F778" s="845"/>
      <c r="G778" s="845"/>
      <c r="H778" s="845"/>
      <c r="I778" s="845"/>
      <c r="J778" s="845"/>
      <c r="K778" s="845"/>
      <c r="L778" s="845"/>
      <c r="M778" s="845"/>
      <c r="N778" s="979"/>
      <c r="O778" s="18"/>
    </row>
    <row r="779" spans="2:23" ht="5.0999999999999996" customHeight="1" x14ac:dyDescent="0.2">
      <c r="B779" s="243"/>
      <c r="C779" s="223"/>
      <c r="D779" s="24"/>
      <c r="E779" s="24"/>
      <c r="F779" s="24"/>
      <c r="G779" s="24"/>
      <c r="H779" s="24"/>
      <c r="I779" s="24"/>
      <c r="J779" s="24"/>
      <c r="K779" s="24"/>
      <c r="L779" s="24"/>
      <c r="M779" s="24"/>
      <c r="N779" s="452"/>
      <c r="O779" s="18"/>
      <c r="P779" s="21"/>
    </row>
    <row r="780" spans="2:23" ht="12.75" customHeight="1" x14ac:dyDescent="0.2">
      <c r="B780" s="243"/>
      <c r="C780" s="223"/>
      <c r="D780" s="24" t="s">
        <v>33</v>
      </c>
      <c r="E780" s="843" t="str">
        <f>Translations!$C$249</f>
        <v>Información sobre la metodología empleada</v>
      </c>
      <c r="F780" s="843"/>
      <c r="G780" s="843"/>
      <c r="H780" s="843"/>
      <c r="I780" s="843"/>
      <c r="J780" s="843"/>
      <c r="K780" s="843"/>
      <c r="L780" s="843"/>
      <c r="M780" s="843"/>
      <c r="N780" s="949"/>
      <c r="O780" s="18"/>
    </row>
    <row r="781" spans="2:23" ht="25.5" customHeight="1" x14ac:dyDescent="0.2">
      <c r="B781" s="243"/>
      <c r="C781" s="223"/>
      <c r="I781" s="844" t="str">
        <f>Translations!$C$254</f>
        <v>Fuente de datos</v>
      </c>
      <c r="J781" s="844"/>
      <c r="K781" s="844" t="str">
        <f>Translations!$C$255</f>
        <v>Otra fuente de datos (si procede)</v>
      </c>
      <c r="L781" s="844"/>
      <c r="M781" s="844" t="str">
        <f>Translations!$C$255</f>
        <v>Otra fuente de datos (si procede)</v>
      </c>
      <c r="N781" s="844"/>
      <c r="O781" s="18"/>
    </row>
    <row r="782" spans="2:23" ht="12.75" customHeight="1" x14ac:dyDescent="0.2">
      <c r="B782" s="243"/>
      <c r="C782" s="223"/>
      <c r="D782" s="24"/>
      <c r="E782" s="117" t="s">
        <v>302</v>
      </c>
      <c r="F782" s="850" t="str">
        <f>Translations!$C$833</f>
        <v>Entrada de combustible y materiales</v>
      </c>
      <c r="G782" s="850"/>
      <c r="H782" s="851"/>
      <c r="I782" s="852"/>
      <c r="J782" s="853"/>
      <c r="K782" s="854"/>
      <c r="L782" s="855"/>
      <c r="M782" s="854"/>
      <c r="N782" s="871"/>
      <c r="O782" s="18"/>
    </row>
    <row r="783" spans="2:23" ht="12.75" customHeight="1" x14ac:dyDescent="0.2">
      <c r="B783" s="243"/>
      <c r="C783" s="223"/>
      <c r="D783" s="24"/>
      <c r="E783" s="117" t="s">
        <v>303</v>
      </c>
      <c r="F783" s="850" t="str">
        <f>Translations!$C$256</f>
        <v>Contenido energético</v>
      </c>
      <c r="G783" s="850"/>
      <c r="H783" s="851"/>
      <c r="I783" s="852"/>
      <c r="J783" s="853"/>
      <c r="K783" s="854"/>
      <c r="L783" s="855"/>
      <c r="M783" s="854"/>
      <c r="N783" s="871"/>
      <c r="O783" s="18"/>
    </row>
    <row r="784" spans="2:23" ht="25.5" customHeight="1" x14ac:dyDescent="0.2">
      <c r="C784" s="223"/>
      <c r="D784" s="24"/>
      <c r="E784" s="117" t="s">
        <v>304</v>
      </c>
      <c r="F784" s="850" t="str">
        <f>Translations!$C$826</f>
        <v>Entrada de electricidad para producción de calor</v>
      </c>
      <c r="G784" s="850"/>
      <c r="H784" s="851"/>
      <c r="I784" s="852"/>
      <c r="J784" s="853"/>
      <c r="K784" s="854"/>
      <c r="L784" s="855"/>
      <c r="M784" s="854"/>
      <c r="N784" s="871"/>
      <c r="O784" s="18"/>
      <c r="W784" s="244"/>
    </row>
    <row r="785" spans="1:23" ht="5.0999999999999996" customHeight="1" x14ac:dyDescent="0.2">
      <c r="B785" s="243"/>
      <c r="C785" s="223"/>
      <c r="D785" s="24"/>
      <c r="N785" s="224"/>
      <c r="O785" s="18"/>
    </row>
    <row r="786" spans="1:23" ht="12.75" customHeight="1" x14ac:dyDescent="0.2">
      <c r="B786" s="243"/>
      <c r="C786" s="223"/>
      <c r="D786" s="24"/>
      <c r="E786" s="117" t="s">
        <v>305</v>
      </c>
      <c r="F786" s="640" t="str">
        <f>Translations!$C$257</f>
        <v>Descripción de la metodología aplicada</v>
      </c>
      <c r="G786" s="640"/>
      <c r="H786" s="640"/>
      <c r="I786" s="640"/>
      <c r="J786" s="640"/>
      <c r="K786" s="640"/>
      <c r="L786" s="640"/>
      <c r="M786" s="640"/>
      <c r="N786" s="921"/>
      <c r="O786" s="18"/>
    </row>
    <row r="787" spans="1:23" ht="5.0999999999999996" customHeight="1" x14ac:dyDescent="0.2">
      <c r="C787" s="223"/>
      <c r="E787" s="36"/>
      <c r="F787" s="453"/>
      <c r="G787" s="454"/>
      <c r="H787" s="454"/>
      <c r="I787" s="454"/>
      <c r="J787" s="454"/>
      <c r="K787" s="454"/>
      <c r="L787" s="454"/>
      <c r="M787" s="454"/>
      <c r="N787" s="464"/>
      <c r="O787" s="18"/>
    </row>
    <row r="788" spans="1:23" ht="12.75" customHeight="1" x14ac:dyDescent="0.2">
      <c r="C788" s="223"/>
      <c r="D788" s="24"/>
      <c r="E788" s="117"/>
      <c r="F788" s="913" t="str">
        <f>IF(M761=EUConst_Relevant,HYPERLINK("#" &amp; Q788,EUConst_MsgDescription),"")</f>
        <v/>
      </c>
      <c r="G788" s="887"/>
      <c r="H788" s="887"/>
      <c r="I788" s="887"/>
      <c r="J788" s="887"/>
      <c r="K788" s="887"/>
      <c r="L788" s="887"/>
      <c r="M788" s="887"/>
      <c r="N788" s="888"/>
      <c r="O788" s="18"/>
      <c r="P788" s="21" t="s">
        <v>170</v>
      </c>
      <c r="Q788" s="370" t="str">
        <f>"#"&amp;ADDRESS(ROW($C$11),COLUMN($C$11))</f>
        <v>#$C$11</v>
      </c>
    </row>
    <row r="789" spans="1:23" ht="5.0999999999999996" customHeight="1" x14ac:dyDescent="0.2">
      <c r="C789" s="223"/>
      <c r="D789" s="24"/>
      <c r="E789" s="23"/>
      <c r="F789" s="922"/>
      <c r="G789" s="922"/>
      <c r="H789" s="922"/>
      <c r="I789" s="922"/>
      <c r="J789" s="922"/>
      <c r="K789" s="922"/>
      <c r="L789" s="922"/>
      <c r="M789" s="922"/>
      <c r="N789" s="923"/>
      <c r="O789" s="18"/>
    </row>
    <row r="790" spans="1:23" s="248" customFormat="1" ht="50.1" customHeight="1" x14ac:dyDescent="0.2">
      <c r="A790" s="253"/>
      <c r="B790" s="11"/>
      <c r="C790" s="223"/>
      <c r="D790" s="23"/>
      <c r="E790" s="23"/>
      <c r="F790" s="872"/>
      <c r="G790" s="873"/>
      <c r="H790" s="873"/>
      <c r="I790" s="873"/>
      <c r="J790" s="873"/>
      <c r="K790" s="873"/>
      <c r="L790" s="873"/>
      <c r="M790" s="873"/>
      <c r="N790" s="874"/>
      <c r="O790" s="18"/>
      <c r="P790" s="253"/>
      <c r="Q790" s="253"/>
      <c r="R790" s="253"/>
      <c r="S790" s="244"/>
      <c r="T790" s="244"/>
      <c r="U790" s="244"/>
      <c r="V790" s="244"/>
      <c r="W790" s="261"/>
    </row>
    <row r="791" spans="1:23" ht="5.0999999999999996" customHeight="1" x14ac:dyDescent="0.2">
      <c r="C791" s="223"/>
      <c r="D791" s="24"/>
      <c r="N791" s="224"/>
      <c r="O791" s="18"/>
    </row>
    <row r="792" spans="1:23" ht="12.75" customHeight="1" x14ac:dyDescent="0.2">
      <c r="C792" s="223"/>
      <c r="D792" s="24"/>
      <c r="E792" s="117" t="s">
        <v>306</v>
      </c>
      <c r="F792" s="875" t="str">
        <f>Translations!$C$210</f>
        <v>Referencia a archivos externos (si procede)</v>
      </c>
      <c r="G792" s="875"/>
      <c r="H792" s="875"/>
      <c r="I792" s="875"/>
      <c r="J792" s="875"/>
      <c r="K792" s="826"/>
      <c r="L792" s="826"/>
      <c r="M792" s="826"/>
      <c r="N792" s="826"/>
      <c r="O792" s="18"/>
      <c r="W792" s="261" t="s">
        <v>163</v>
      </c>
    </row>
    <row r="793" spans="1:23" ht="5.0999999999999996" customHeight="1" thickBot="1" x14ac:dyDescent="0.25">
      <c r="C793" s="223"/>
      <c r="D793" s="24"/>
      <c r="N793" s="224"/>
      <c r="O793" s="18"/>
      <c r="W793" s="244"/>
    </row>
    <row r="794" spans="1:23" ht="54.75" customHeight="1" x14ac:dyDescent="0.2">
      <c r="C794" s="223"/>
      <c r="D794" s="24" t="s">
        <v>33</v>
      </c>
      <c r="E794" s="865" t="str">
        <f>Translations!$C$258</f>
        <v>¿Se ha seguido el orden jerárquico?</v>
      </c>
      <c r="F794" s="865"/>
      <c r="G794" s="865"/>
      <c r="H794" s="866"/>
      <c r="I794" s="259"/>
      <c r="J794" s="558" t="str">
        <f>Translations!$C$259</f>
        <v xml:space="preserve"> De no ser así, ¿cuál ha sido el motivo?</v>
      </c>
      <c r="K794" s="852"/>
      <c r="L794" s="853"/>
      <c r="M794" s="853"/>
      <c r="N794" s="867"/>
      <c r="O794" s="18"/>
      <c r="W794" s="363" t="b">
        <f>AND(I794&lt;&gt;"",I794=TRUE)</f>
        <v>0</v>
      </c>
    </row>
    <row r="795" spans="1:23" ht="5.0999999999999996" customHeight="1" x14ac:dyDescent="0.2">
      <c r="C795" s="223"/>
      <c r="E795" s="408"/>
      <c r="F795" s="408"/>
      <c r="G795" s="408"/>
      <c r="H795" s="408"/>
      <c r="I795" s="408"/>
      <c r="J795" s="408"/>
      <c r="K795" s="408"/>
      <c r="L795" s="408"/>
      <c r="M795" s="408"/>
      <c r="N795" s="469"/>
      <c r="O795" s="18"/>
      <c r="W795" s="359"/>
    </row>
    <row r="796" spans="1:23" ht="12.75" customHeight="1" x14ac:dyDescent="0.2">
      <c r="C796" s="223"/>
      <c r="D796" s="11"/>
      <c r="E796" s="11"/>
      <c r="F796" s="640" t="str">
        <f>Translations!$C$264</f>
        <v>Más detalles sobre cualquier posible divergencia con respecto a la jerarquía establecida</v>
      </c>
      <c r="G796" s="640"/>
      <c r="H796" s="640"/>
      <c r="I796" s="640"/>
      <c r="J796" s="640"/>
      <c r="K796" s="640"/>
      <c r="L796" s="640"/>
      <c r="M796" s="640"/>
      <c r="N796" s="921"/>
      <c r="O796" s="18"/>
      <c r="W796" s="359"/>
    </row>
    <row r="797" spans="1:23" ht="25.5" customHeight="1" thickBot="1" x14ac:dyDescent="0.25">
      <c r="C797" s="223"/>
      <c r="D797" s="11"/>
      <c r="E797" s="11"/>
      <c r="F797" s="963"/>
      <c r="G797" s="964"/>
      <c r="H797" s="964"/>
      <c r="I797" s="964"/>
      <c r="J797" s="964"/>
      <c r="K797" s="964"/>
      <c r="L797" s="964"/>
      <c r="M797" s="964"/>
      <c r="N797" s="965"/>
      <c r="O797" s="18"/>
      <c r="W797" s="267" t="b">
        <f>W794</f>
        <v>0</v>
      </c>
    </row>
    <row r="798" spans="1:23" ht="5.0999999999999996" customHeight="1" x14ac:dyDescent="0.2">
      <c r="C798" s="223"/>
      <c r="D798" s="24"/>
      <c r="N798" s="224"/>
      <c r="O798" s="18"/>
    </row>
    <row r="799" spans="1:23" ht="12.75" customHeight="1" x14ac:dyDescent="0.2">
      <c r="C799" s="223"/>
      <c r="D799" s="24" t="s">
        <v>34</v>
      </c>
      <c r="E799" s="966" t="str">
        <f>Translations!$C$828</f>
        <v>Descripción de la metodología para el seguimiento de los productos y mercancías producidos</v>
      </c>
      <c r="F799" s="966"/>
      <c r="G799" s="966"/>
      <c r="H799" s="966"/>
      <c r="I799" s="966"/>
      <c r="J799" s="966"/>
      <c r="K799" s="966"/>
      <c r="L799" s="966"/>
      <c r="M799" s="966"/>
      <c r="N799" s="967"/>
      <c r="O799" s="18"/>
    </row>
    <row r="800" spans="1:23" ht="5.0999999999999996" customHeight="1" x14ac:dyDescent="0.2">
      <c r="C800" s="223"/>
      <c r="E800" s="36"/>
      <c r="F800" s="453"/>
      <c r="G800" s="454"/>
      <c r="H800" s="454"/>
      <c r="I800" s="454"/>
      <c r="J800" s="454"/>
      <c r="K800" s="454"/>
      <c r="L800" s="454"/>
      <c r="M800" s="454"/>
      <c r="N800" s="464"/>
      <c r="O800" s="18"/>
    </row>
    <row r="801" spans="2:20" ht="12.75" customHeight="1" x14ac:dyDescent="0.2">
      <c r="C801" s="223"/>
      <c r="D801" s="24"/>
      <c r="E801" s="117"/>
      <c r="F801" s="913" t="str">
        <f>IF(M761=EUConst_Relevant,HYPERLINK("#" &amp; Q801,EUConst_MsgDescription),"")</f>
        <v/>
      </c>
      <c r="G801" s="887"/>
      <c r="H801" s="887"/>
      <c r="I801" s="887"/>
      <c r="J801" s="887"/>
      <c r="K801" s="887"/>
      <c r="L801" s="887"/>
      <c r="M801" s="887"/>
      <c r="N801" s="888"/>
      <c r="O801" s="18"/>
      <c r="P801" s="21" t="s">
        <v>170</v>
      </c>
      <c r="Q801" s="370" t="str">
        <f>"#"&amp;ADDRESS(ROW($C$11),COLUMN($C$11))</f>
        <v>#$C$11</v>
      </c>
    </row>
    <row r="802" spans="2:20" ht="5.0999999999999996" customHeight="1" x14ac:dyDescent="0.2">
      <c r="C802" s="223"/>
      <c r="D802" s="24"/>
      <c r="E802" s="23"/>
      <c r="F802" s="922"/>
      <c r="G802" s="922"/>
      <c r="H802" s="922"/>
      <c r="I802" s="922"/>
      <c r="J802" s="922"/>
      <c r="K802" s="922"/>
      <c r="L802" s="922"/>
      <c r="M802" s="922"/>
      <c r="N802" s="923"/>
      <c r="O802" s="18"/>
    </row>
    <row r="803" spans="2:20" ht="50.1" customHeight="1" x14ac:dyDescent="0.2">
      <c r="B803" s="243"/>
      <c r="C803" s="223"/>
      <c r="D803" s="24"/>
      <c r="E803" s="264"/>
      <c r="F803" s="852"/>
      <c r="G803" s="853"/>
      <c r="H803" s="853"/>
      <c r="I803" s="853"/>
      <c r="J803" s="853"/>
      <c r="K803" s="853"/>
      <c r="L803" s="853"/>
      <c r="M803" s="853"/>
      <c r="N803" s="867"/>
      <c r="O803" s="18"/>
    </row>
    <row r="804" spans="2:20" ht="5.0999999999999996" customHeight="1" x14ac:dyDescent="0.2">
      <c r="B804" s="243"/>
      <c r="C804" s="343"/>
      <c r="D804" s="344"/>
      <c r="E804" s="349"/>
      <c r="F804" s="466"/>
      <c r="G804" s="466"/>
      <c r="H804" s="466"/>
      <c r="I804" s="466"/>
      <c r="J804" s="466"/>
      <c r="K804" s="466"/>
      <c r="L804" s="466"/>
      <c r="M804" s="466"/>
      <c r="N804" s="350"/>
      <c r="O804" s="18"/>
      <c r="R804" s="253"/>
    </row>
    <row r="805" spans="2:20" ht="12.75" customHeight="1" x14ac:dyDescent="0.2">
      <c r="B805" s="243"/>
      <c r="C805" s="351"/>
      <c r="D805" s="352"/>
      <c r="E805" s="352"/>
      <c r="F805" s="352"/>
      <c r="G805" s="352"/>
      <c r="H805" s="352"/>
      <c r="I805" s="352"/>
      <c r="J805" s="352"/>
      <c r="K805" s="352"/>
      <c r="L805" s="352"/>
      <c r="M805" s="352"/>
      <c r="N805" s="353"/>
      <c r="O805" s="18"/>
    </row>
    <row r="806" spans="2:20" ht="15" customHeight="1" x14ac:dyDescent="0.2">
      <c r="B806" s="243"/>
      <c r="C806" s="317"/>
      <c r="D806" s="950" t="str">
        <f>Translations!$C$329</f>
        <v>Datos necesarios para determinar la actualización de los parámetros de referencia con arreglo al artículo 10 bis, apartado 2, de la Directiva</v>
      </c>
      <c r="E806" s="951"/>
      <c r="F806" s="951"/>
      <c r="G806" s="951"/>
      <c r="H806" s="951"/>
      <c r="I806" s="951"/>
      <c r="J806" s="951"/>
      <c r="K806" s="951"/>
      <c r="L806" s="951"/>
      <c r="M806" s="951"/>
      <c r="N806" s="952"/>
      <c r="O806" s="18"/>
    </row>
    <row r="807" spans="2:20" ht="5.0999999999999996" customHeight="1" x14ac:dyDescent="0.2">
      <c r="B807" s="243"/>
      <c r="C807" s="317"/>
      <c r="D807" s="318"/>
      <c r="E807" s="318"/>
      <c r="F807" s="318"/>
      <c r="G807" s="318"/>
      <c r="H807" s="318"/>
      <c r="I807" s="318"/>
      <c r="J807" s="318"/>
      <c r="K807" s="318"/>
      <c r="L807" s="318"/>
      <c r="M807" s="318"/>
      <c r="N807" s="319"/>
      <c r="O807" s="18"/>
    </row>
    <row r="808" spans="2:20" ht="12.75" customHeight="1" x14ac:dyDescent="0.2">
      <c r="B808" s="243"/>
      <c r="C808" s="317"/>
      <c r="D808" s="320" t="s">
        <v>28</v>
      </c>
      <c r="E808" s="958" t="str">
        <f>Translations!$C$330</f>
        <v>Emisiones directamente atribuibles</v>
      </c>
      <c r="F808" s="958"/>
      <c r="G808" s="958"/>
      <c r="H808" s="958"/>
      <c r="I808" s="958"/>
      <c r="J808" s="958"/>
      <c r="K808" s="958"/>
      <c r="L808" s="958"/>
      <c r="M808" s="958"/>
      <c r="N808" s="959"/>
      <c r="O808" s="18"/>
    </row>
    <row r="809" spans="2:20" ht="30" customHeight="1" x14ac:dyDescent="0.2">
      <c r="B809" s="243"/>
      <c r="C809" s="317"/>
      <c r="D809" s="321"/>
      <c r="E809" s="945" t="str">
        <f>Translations!$C$394</f>
        <v>A efectos concretos de la recogida de datos de las NIMs, la presente sección debe comprender todos los datos proporcionados en la sección G, letra c), en el formulario del «informe sobre los datos de referencia».</v>
      </c>
      <c r="F809" s="946"/>
      <c r="G809" s="946"/>
      <c r="H809" s="946"/>
      <c r="I809" s="946"/>
      <c r="J809" s="946"/>
      <c r="K809" s="946"/>
      <c r="L809" s="946"/>
      <c r="M809" s="946"/>
      <c r="N809" s="947"/>
      <c r="O809" s="18"/>
      <c r="T809" s="17"/>
    </row>
    <row r="810" spans="2:20" ht="5.0999999999999996" customHeight="1" x14ac:dyDescent="0.2">
      <c r="B810" s="243"/>
      <c r="C810" s="317"/>
      <c r="D810" s="318"/>
      <c r="E810" s="322"/>
      <c r="F810" s="212"/>
      <c r="G810" s="470"/>
      <c r="H810" s="470"/>
      <c r="I810" s="470"/>
      <c r="J810" s="470"/>
      <c r="K810" s="470"/>
      <c r="L810" s="470"/>
      <c r="M810" s="470"/>
      <c r="N810" s="471"/>
      <c r="O810" s="18"/>
    </row>
    <row r="811" spans="2:20" ht="12.75" customHeight="1" x14ac:dyDescent="0.2">
      <c r="B811" s="243"/>
      <c r="C811" s="317"/>
      <c r="D811" s="321"/>
      <c r="E811" s="323"/>
      <c r="F811" s="913" t="str">
        <f>IF(M761=EUConst_Relevant,HYPERLINK("#" &amp; Q811,EUConst_MsgDescription),"")</f>
        <v/>
      </c>
      <c r="G811" s="887"/>
      <c r="H811" s="887"/>
      <c r="I811" s="887"/>
      <c r="J811" s="887"/>
      <c r="K811" s="887"/>
      <c r="L811" s="887"/>
      <c r="M811" s="887"/>
      <c r="N811" s="888"/>
      <c r="O811" s="18"/>
      <c r="P811" s="21" t="s">
        <v>170</v>
      </c>
      <c r="Q811" s="370" t="str">
        <f>"#"&amp;ADDRESS(ROW($C$11),COLUMN($C$11))</f>
        <v>#$C$11</v>
      </c>
    </row>
    <row r="812" spans="2:20" ht="5.0999999999999996" customHeight="1" x14ac:dyDescent="0.2">
      <c r="B812" s="243"/>
      <c r="C812" s="317"/>
      <c r="D812" s="321"/>
      <c r="E812" s="324"/>
      <c r="F812" s="914"/>
      <c r="G812" s="914"/>
      <c r="H812" s="914"/>
      <c r="I812" s="914"/>
      <c r="J812" s="914"/>
      <c r="K812" s="914"/>
      <c r="L812" s="914"/>
      <c r="M812" s="914"/>
      <c r="N812" s="915"/>
      <c r="O812" s="18"/>
    </row>
    <row r="813" spans="2:20" ht="50.1" customHeight="1" x14ac:dyDescent="0.2">
      <c r="B813" s="243"/>
      <c r="C813" s="317"/>
      <c r="D813" s="318"/>
      <c r="E813" s="318"/>
      <c r="F813" s="852"/>
      <c r="G813" s="853"/>
      <c r="H813" s="853"/>
      <c r="I813" s="853"/>
      <c r="J813" s="853"/>
      <c r="K813" s="853"/>
      <c r="L813" s="853"/>
      <c r="M813" s="853"/>
      <c r="N813" s="867"/>
      <c r="O813" s="18"/>
    </row>
    <row r="814" spans="2:20" ht="5.0999999999999996" customHeight="1" x14ac:dyDescent="0.2">
      <c r="B814" s="243"/>
      <c r="C814" s="317"/>
      <c r="D814" s="318"/>
      <c r="E814" s="318"/>
      <c r="F814" s="318"/>
      <c r="G814" s="318"/>
      <c r="H814" s="318"/>
      <c r="I814" s="318"/>
      <c r="J814" s="318"/>
      <c r="K814" s="318"/>
      <c r="L814" s="318"/>
      <c r="M814" s="318"/>
      <c r="N814" s="319"/>
      <c r="O814" s="18"/>
    </row>
    <row r="815" spans="2:20" ht="12.75" customHeight="1" x14ac:dyDescent="0.2">
      <c r="B815" s="243"/>
      <c r="C815" s="317"/>
      <c r="D815" s="318"/>
      <c r="E815" s="318"/>
      <c r="F815" s="916" t="str">
        <f>Translations!$C$210</f>
        <v>Referencia a archivos externos (si procede)</v>
      </c>
      <c r="G815" s="916"/>
      <c r="H815" s="916"/>
      <c r="I815" s="916"/>
      <c r="J815" s="916"/>
      <c r="K815" s="826"/>
      <c r="L815" s="826"/>
      <c r="M815" s="826"/>
      <c r="N815" s="826"/>
      <c r="O815" s="18"/>
    </row>
    <row r="816" spans="2:20" ht="5.0999999999999996" customHeight="1" x14ac:dyDescent="0.2">
      <c r="B816" s="243"/>
      <c r="C816" s="317"/>
      <c r="D816" s="321"/>
      <c r="E816" s="318"/>
      <c r="F816" s="318"/>
      <c r="G816" s="318"/>
      <c r="H816" s="318"/>
      <c r="I816" s="318"/>
      <c r="J816" s="318"/>
      <c r="K816" s="318"/>
      <c r="L816" s="318"/>
      <c r="M816" s="318"/>
      <c r="N816" s="319"/>
      <c r="O816" s="18"/>
    </row>
    <row r="817" spans="2:23" ht="5.0999999999999996" customHeight="1" x14ac:dyDescent="0.2">
      <c r="B817" s="243"/>
      <c r="C817" s="314"/>
      <c r="D817" s="327"/>
      <c r="E817" s="315"/>
      <c r="F817" s="315"/>
      <c r="G817" s="315"/>
      <c r="H817" s="315"/>
      <c r="I817" s="315"/>
      <c r="J817" s="315"/>
      <c r="K817" s="315"/>
      <c r="L817" s="315"/>
      <c r="M817" s="315"/>
      <c r="N817" s="316"/>
      <c r="O817" s="18"/>
    </row>
    <row r="818" spans="2:23" ht="12.75" customHeight="1" x14ac:dyDescent="0.2">
      <c r="B818" s="243"/>
      <c r="C818" s="317"/>
      <c r="D818" s="320" t="s">
        <v>29</v>
      </c>
      <c r="E818" s="943" t="str">
        <f>Translations!$C$831</f>
        <v>Entrada de energía a esta subinstalación y factor de emisión pertinente</v>
      </c>
      <c r="F818" s="943"/>
      <c r="G818" s="943"/>
      <c r="H818" s="943"/>
      <c r="I818" s="943"/>
      <c r="J818" s="943"/>
      <c r="K818" s="943"/>
      <c r="L818" s="943"/>
      <c r="M818" s="943"/>
      <c r="N818" s="944"/>
      <c r="O818" s="18"/>
    </row>
    <row r="819" spans="2:23" ht="28.5" customHeight="1" x14ac:dyDescent="0.2">
      <c r="B819" s="243"/>
      <c r="C819" s="317"/>
      <c r="D819" s="318"/>
      <c r="E819" s="945" t="str">
        <f>Translations!$C$399</f>
        <v>A efectos concretos de la recogida de datos de las NIMs, la presente sección debe comprender todos los datos proporcionados en la sección G, letra d), en el formulario del «informe sobre los datos de referencia».</v>
      </c>
      <c r="F819" s="946"/>
      <c r="G819" s="946"/>
      <c r="H819" s="946"/>
      <c r="I819" s="946"/>
      <c r="J819" s="946"/>
      <c r="K819" s="946"/>
      <c r="L819" s="946"/>
      <c r="M819" s="946"/>
      <c r="N819" s="947"/>
      <c r="O819" s="18"/>
    </row>
    <row r="820" spans="2:23" ht="12.75" customHeight="1" x14ac:dyDescent="0.2">
      <c r="B820" s="243"/>
      <c r="C820" s="317"/>
      <c r="D820" s="321" t="s">
        <v>32</v>
      </c>
      <c r="E820" s="906" t="str">
        <f>Translations!$C$249</f>
        <v>Información sobre la metodología empleada</v>
      </c>
      <c r="F820" s="906"/>
      <c r="G820" s="906"/>
      <c r="H820" s="906"/>
      <c r="I820" s="906"/>
      <c r="J820" s="906"/>
      <c r="K820" s="906"/>
      <c r="L820" s="906"/>
      <c r="M820" s="906"/>
      <c r="N820" s="907"/>
      <c r="O820" s="18"/>
    </row>
    <row r="821" spans="2:23" ht="25.5" customHeight="1" x14ac:dyDescent="0.2">
      <c r="B821" s="243"/>
      <c r="C821" s="317"/>
      <c r="D821" s="318"/>
      <c r="E821" s="318"/>
      <c r="F821" s="335"/>
      <c r="G821" s="318"/>
      <c r="H821" s="356" t="str">
        <f>Translations!$C$401</f>
        <v>¿Es pertinente?</v>
      </c>
      <c r="I821" s="908" t="str">
        <f>Translations!$C$254</f>
        <v>Fuente de datos</v>
      </c>
      <c r="J821" s="908"/>
      <c r="K821" s="908" t="str">
        <f>Translations!$C$255</f>
        <v>Otra fuente de datos (si procede)</v>
      </c>
      <c r="L821" s="908"/>
      <c r="M821" s="908" t="str">
        <f>Translations!$C$255</f>
        <v>Otra fuente de datos (si procede)</v>
      </c>
      <c r="N821" s="908"/>
      <c r="O821" s="18"/>
    </row>
    <row r="822" spans="2:23" ht="12.75" customHeight="1" x14ac:dyDescent="0.2">
      <c r="B822" s="243"/>
      <c r="C822" s="317"/>
      <c r="D822" s="321"/>
      <c r="E822" s="323" t="s">
        <v>302</v>
      </c>
      <c r="F822" s="893" t="str">
        <f>Translations!$C$833</f>
        <v>Entrada de combustible y materiales</v>
      </c>
      <c r="G822" s="893"/>
      <c r="H822" s="894"/>
      <c r="I822" s="884"/>
      <c r="J822" s="885"/>
      <c r="K822" s="879"/>
      <c r="L822" s="883"/>
      <c r="M822" s="879"/>
      <c r="N822" s="880"/>
      <c r="O822" s="18"/>
    </row>
    <row r="823" spans="2:23" ht="12.75" customHeight="1" x14ac:dyDescent="0.2">
      <c r="B823" s="243"/>
      <c r="C823" s="317"/>
      <c r="D823" s="321"/>
      <c r="E823" s="323" t="s">
        <v>303</v>
      </c>
      <c r="F823" s="895" t="str">
        <f>Translations!$C$402</f>
        <v>Valor calorífico neto</v>
      </c>
      <c r="G823" s="895"/>
      <c r="H823" s="896"/>
      <c r="I823" s="897"/>
      <c r="J823" s="1021"/>
      <c r="K823" s="899"/>
      <c r="L823" s="901"/>
      <c r="M823" s="899"/>
      <c r="N823" s="901"/>
      <c r="O823" s="18"/>
    </row>
    <row r="824" spans="2:23" ht="12.75" customHeight="1" thickBot="1" x14ac:dyDescent="0.25">
      <c r="B824" s="243"/>
      <c r="C824" s="317"/>
      <c r="D824" s="321"/>
      <c r="E824" s="323" t="s">
        <v>304</v>
      </c>
      <c r="F824" s="902" t="str">
        <f>Translations!$C$353</f>
        <v>Factor de emisión ponderado</v>
      </c>
      <c r="G824" s="902"/>
      <c r="H824" s="903"/>
      <c r="I824" s="860"/>
      <c r="J824" s="892"/>
      <c r="K824" s="862"/>
      <c r="L824" s="864"/>
      <c r="M824" s="862"/>
      <c r="N824" s="864"/>
      <c r="O824" s="18"/>
    </row>
    <row r="825" spans="2:23" ht="39.75" customHeight="1" x14ac:dyDescent="0.2">
      <c r="B825" s="243"/>
      <c r="C825" s="317"/>
      <c r="D825" s="321"/>
      <c r="E825" s="323" t="s">
        <v>305</v>
      </c>
      <c r="F825" s="893" t="str">
        <f>Translations!$C$403</f>
        <v>Entrada de combustible procedente de gases residuales</v>
      </c>
      <c r="G825" s="894"/>
      <c r="H825" s="1017"/>
      <c r="I825" s="884"/>
      <c r="J825" s="1020"/>
      <c r="K825" s="879"/>
      <c r="L825" s="880"/>
      <c r="M825" s="879"/>
      <c r="N825" s="880"/>
      <c r="O825" s="18"/>
      <c r="W825" s="371" t="b">
        <f>AND(H825&lt;&gt;"",H825=FALSE)</f>
        <v>0</v>
      </c>
    </row>
    <row r="826" spans="2:23" ht="12.75" customHeight="1" x14ac:dyDescent="0.2">
      <c r="B826" s="243"/>
      <c r="C826" s="317"/>
      <c r="D826" s="321"/>
      <c r="E826" s="323" t="s">
        <v>306</v>
      </c>
      <c r="F826" s="895" t="str">
        <f>Translations!$C$402</f>
        <v>Valor calorífico neto</v>
      </c>
      <c r="G826" s="896"/>
      <c r="H826" s="1018"/>
      <c r="I826" s="897"/>
      <c r="J826" s="1021"/>
      <c r="K826" s="899"/>
      <c r="L826" s="901"/>
      <c r="M826" s="899"/>
      <c r="N826" s="901"/>
      <c r="O826" s="18"/>
      <c r="W826" s="359" t="b">
        <f>W825</f>
        <v>0</v>
      </c>
    </row>
    <row r="827" spans="2:23" ht="12.75" customHeight="1" thickBot="1" x14ac:dyDescent="0.25">
      <c r="B827" s="243"/>
      <c r="C827" s="317"/>
      <c r="D827" s="321"/>
      <c r="E827" s="323" t="s">
        <v>307</v>
      </c>
      <c r="F827" s="902" t="str">
        <f>Translations!$C$375</f>
        <v>Factor de emisión</v>
      </c>
      <c r="G827" s="903"/>
      <c r="H827" s="1019"/>
      <c r="I827" s="860"/>
      <c r="J827" s="892"/>
      <c r="K827" s="862"/>
      <c r="L827" s="864"/>
      <c r="M827" s="862"/>
      <c r="N827" s="864"/>
      <c r="O827" s="18"/>
      <c r="W827" s="368" t="b">
        <f>W826</f>
        <v>0</v>
      </c>
    </row>
    <row r="828" spans="2:23" ht="27" customHeight="1" x14ac:dyDescent="0.2">
      <c r="B828" s="243"/>
      <c r="C828" s="317"/>
      <c r="D828" s="321"/>
      <c r="E828" s="323" t="s">
        <v>308</v>
      </c>
      <c r="F828" s="903" t="str">
        <f>Translations!$C$837</f>
        <v>Entrada de electricidad para producción de calor</v>
      </c>
      <c r="G828" s="1016"/>
      <c r="H828" s="432"/>
      <c r="I828" s="860"/>
      <c r="J828" s="892"/>
      <c r="K828" s="862"/>
      <c r="L828" s="864"/>
      <c r="M828" s="862"/>
      <c r="N828" s="864"/>
      <c r="O828" s="18"/>
      <c r="W828" s="371" t="b">
        <f>AND(H828&lt;&gt;"",H828=FALSE)</f>
        <v>0</v>
      </c>
    </row>
    <row r="829" spans="2:23" ht="5.0999999999999996" customHeight="1" x14ac:dyDescent="0.2">
      <c r="B829" s="243"/>
      <c r="C829" s="317"/>
      <c r="D829" s="321"/>
      <c r="E829" s="318"/>
      <c r="F829" s="318"/>
      <c r="G829" s="318"/>
      <c r="H829" s="318"/>
      <c r="I829" s="318"/>
      <c r="J829" s="318"/>
      <c r="K829" s="318"/>
      <c r="L829" s="318"/>
      <c r="M829" s="318"/>
      <c r="N829" s="319"/>
      <c r="O829" s="18"/>
    </row>
    <row r="830" spans="2:23" ht="12.75" customHeight="1" x14ac:dyDescent="0.2">
      <c r="B830" s="243"/>
      <c r="C830" s="317"/>
      <c r="D830" s="321"/>
      <c r="E830" s="323" t="s">
        <v>309</v>
      </c>
      <c r="F830" s="904" t="str">
        <f>Translations!$C$257</f>
        <v>Descripción de la metodología aplicada</v>
      </c>
      <c r="G830" s="904"/>
      <c r="H830" s="904"/>
      <c r="I830" s="904"/>
      <c r="J830" s="904"/>
      <c r="K830" s="904"/>
      <c r="L830" s="904"/>
      <c r="M830" s="904"/>
      <c r="N830" s="905"/>
      <c r="O830" s="18"/>
    </row>
    <row r="831" spans="2:23" ht="5.0999999999999996" customHeight="1" x14ac:dyDescent="0.2">
      <c r="B831" s="243"/>
      <c r="C831" s="317"/>
      <c r="D831" s="318"/>
      <c r="E831" s="322"/>
      <c r="F831" s="332"/>
      <c r="G831" s="333"/>
      <c r="H831" s="333"/>
      <c r="I831" s="333"/>
      <c r="J831" s="333"/>
      <c r="K831" s="333"/>
      <c r="L831" s="333"/>
      <c r="M831" s="333"/>
      <c r="N831" s="334"/>
      <c r="O831" s="18"/>
    </row>
    <row r="832" spans="2:23" ht="12.75" customHeight="1" x14ac:dyDescent="0.2">
      <c r="B832" s="243"/>
      <c r="C832" s="317"/>
      <c r="D832" s="321"/>
      <c r="E832" s="323"/>
      <c r="F832" s="913" t="str">
        <f>IF(M761=EUConst_Relevant,HYPERLINK("#" &amp; Q832,EUConst_MsgDescription),"")</f>
        <v/>
      </c>
      <c r="G832" s="887"/>
      <c r="H832" s="887"/>
      <c r="I832" s="887"/>
      <c r="J832" s="887"/>
      <c r="K832" s="887"/>
      <c r="L832" s="887"/>
      <c r="M832" s="887"/>
      <c r="N832" s="888"/>
      <c r="O832" s="18"/>
      <c r="P832" s="21" t="s">
        <v>170</v>
      </c>
      <c r="Q832" s="370" t="str">
        <f>"#"&amp;ADDRESS(ROW($C$11),COLUMN($C$11))</f>
        <v>#$C$11</v>
      </c>
    </row>
    <row r="833" spans="2:23" ht="5.0999999999999996" customHeight="1" x14ac:dyDescent="0.2">
      <c r="B833" s="243"/>
      <c r="C833" s="317"/>
      <c r="D833" s="321"/>
      <c r="E833" s="324"/>
      <c r="F833" s="914"/>
      <c r="G833" s="914"/>
      <c r="H833" s="914"/>
      <c r="I833" s="914"/>
      <c r="J833" s="914"/>
      <c r="K833" s="914"/>
      <c r="L833" s="914"/>
      <c r="M833" s="914"/>
      <c r="N833" s="915"/>
      <c r="O833" s="18"/>
    </row>
    <row r="834" spans="2:23" ht="50.1" customHeight="1" x14ac:dyDescent="0.2">
      <c r="B834" s="243"/>
      <c r="C834" s="317"/>
      <c r="D834" s="324"/>
      <c r="E834" s="324"/>
      <c r="F834" s="872"/>
      <c r="G834" s="873"/>
      <c r="H834" s="873"/>
      <c r="I834" s="873"/>
      <c r="J834" s="873"/>
      <c r="K834" s="873"/>
      <c r="L834" s="873"/>
      <c r="M834" s="873"/>
      <c r="N834" s="874"/>
      <c r="O834" s="18"/>
    </row>
    <row r="835" spans="2:23" ht="5.0999999999999996" customHeight="1" x14ac:dyDescent="0.2">
      <c r="B835" s="243"/>
      <c r="C835" s="317"/>
      <c r="D835" s="321"/>
      <c r="E835" s="318"/>
      <c r="F835" s="318"/>
      <c r="G835" s="318"/>
      <c r="H835" s="318"/>
      <c r="I835" s="318"/>
      <c r="J835" s="318"/>
      <c r="K835" s="318"/>
      <c r="L835" s="318"/>
      <c r="M835" s="318"/>
      <c r="N835" s="319"/>
      <c r="O835" s="18"/>
    </row>
    <row r="836" spans="2:23" ht="12.75" customHeight="1" x14ac:dyDescent="0.2">
      <c r="B836" s="243"/>
      <c r="C836" s="317"/>
      <c r="D836" s="321"/>
      <c r="E836" s="323"/>
      <c r="F836" s="916" t="str">
        <f>Translations!$C$210</f>
        <v>Referencia a archivos externos (si procede)</v>
      </c>
      <c r="G836" s="916"/>
      <c r="H836" s="916"/>
      <c r="I836" s="916"/>
      <c r="J836" s="916"/>
      <c r="K836" s="826"/>
      <c r="L836" s="826"/>
      <c r="M836" s="826"/>
      <c r="N836" s="826"/>
      <c r="O836" s="18"/>
      <c r="W836" s="261" t="s">
        <v>163</v>
      </c>
    </row>
    <row r="837" spans="2:23" ht="5.0999999999999996" customHeight="1" thickBot="1" x14ac:dyDescent="0.25">
      <c r="B837" s="243"/>
      <c r="C837" s="317"/>
      <c r="D837" s="321"/>
      <c r="E837" s="318"/>
      <c r="F837" s="318"/>
      <c r="G837" s="318"/>
      <c r="H837" s="318"/>
      <c r="I837" s="318"/>
      <c r="J837" s="318"/>
      <c r="K837" s="318"/>
      <c r="L837" s="318"/>
      <c r="M837" s="318"/>
      <c r="N837" s="319"/>
      <c r="O837" s="18"/>
      <c r="W837" s="244"/>
    </row>
    <row r="838" spans="2:23" ht="53.25" customHeight="1" x14ac:dyDescent="0.2">
      <c r="B838" s="243"/>
      <c r="C838" s="317"/>
      <c r="D838" s="321" t="s">
        <v>33</v>
      </c>
      <c r="E838" s="932" t="str">
        <f>Translations!$C$258</f>
        <v>¿Se ha seguido el orden jerárquico?</v>
      </c>
      <c r="F838" s="932"/>
      <c r="G838" s="932"/>
      <c r="H838" s="933"/>
      <c r="I838" s="259"/>
      <c r="J838" s="559" t="str">
        <f>Translations!$C$259</f>
        <v xml:space="preserve"> De no ser así, ¿cuál ha sido el motivo?</v>
      </c>
      <c r="K838" s="852"/>
      <c r="L838" s="853"/>
      <c r="M838" s="853"/>
      <c r="N838" s="867"/>
      <c r="O838" s="18"/>
      <c r="W838" s="363" t="b">
        <f>AND(I838&lt;&gt;"",I838=TRUE)</f>
        <v>0</v>
      </c>
    </row>
    <row r="839" spans="2:23" ht="5.0999999999999996" customHeight="1" x14ac:dyDescent="0.2">
      <c r="B839" s="243"/>
      <c r="C839" s="317"/>
      <c r="D839" s="318"/>
      <c r="E839" s="467"/>
      <c r="F839" s="467"/>
      <c r="G839" s="467"/>
      <c r="H839" s="467"/>
      <c r="I839" s="467"/>
      <c r="J839" s="467"/>
      <c r="K839" s="467"/>
      <c r="L839" s="467"/>
      <c r="M839" s="467"/>
      <c r="N839" s="468"/>
      <c r="O839" s="18"/>
      <c r="V839" s="253"/>
      <c r="W839" s="359"/>
    </row>
    <row r="840" spans="2:23" ht="12.75" customHeight="1" x14ac:dyDescent="0.2">
      <c r="B840" s="243"/>
      <c r="C840" s="317"/>
      <c r="D840" s="330"/>
      <c r="E840" s="330"/>
      <c r="F840" s="904" t="str">
        <f>Translations!$C$264</f>
        <v>Más detalles sobre cualquier posible divergencia con respecto a la jerarquía establecida</v>
      </c>
      <c r="G840" s="904"/>
      <c r="H840" s="904"/>
      <c r="I840" s="904"/>
      <c r="J840" s="904"/>
      <c r="K840" s="904"/>
      <c r="L840" s="904"/>
      <c r="M840" s="904"/>
      <c r="N840" s="905"/>
      <c r="O840" s="18"/>
      <c r="V840" s="253"/>
      <c r="W840" s="359"/>
    </row>
    <row r="841" spans="2:23" ht="25.5" customHeight="1" thickBot="1" x14ac:dyDescent="0.25">
      <c r="B841" s="243"/>
      <c r="C841" s="317"/>
      <c r="D841" s="330"/>
      <c r="E841" s="330"/>
      <c r="F841" s="872"/>
      <c r="G841" s="873"/>
      <c r="H841" s="873"/>
      <c r="I841" s="873"/>
      <c r="J841" s="873"/>
      <c r="K841" s="873"/>
      <c r="L841" s="873"/>
      <c r="M841" s="873"/>
      <c r="N841" s="874"/>
      <c r="O841" s="18"/>
      <c r="V841" s="253"/>
      <c r="W841" s="267" t="b">
        <f>W838</f>
        <v>0</v>
      </c>
    </row>
    <row r="842" spans="2:23" ht="5.0999999999999996" customHeight="1" x14ac:dyDescent="0.2">
      <c r="B842" s="243"/>
      <c r="C842" s="317"/>
      <c r="D842" s="321"/>
      <c r="E842" s="318"/>
      <c r="F842" s="318"/>
      <c r="G842" s="318"/>
      <c r="H842" s="318"/>
      <c r="I842" s="318"/>
      <c r="J842" s="318"/>
      <c r="K842" s="318"/>
      <c r="L842" s="318"/>
      <c r="M842" s="318"/>
      <c r="N842" s="319"/>
      <c r="O842" s="18"/>
      <c r="W842" s="362"/>
    </row>
    <row r="843" spans="2:23" ht="5.0999999999999996" customHeight="1" x14ac:dyDescent="0.2">
      <c r="B843" s="243"/>
      <c r="C843" s="314"/>
      <c r="D843" s="327"/>
      <c r="E843" s="315"/>
      <c r="F843" s="315"/>
      <c r="G843" s="315"/>
      <c r="H843" s="315"/>
      <c r="I843" s="315"/>
      <c r="J843" s="315"/>
      <c r="K843" s="315"/>
      <c r="L843" s="315"/>
      <c r="M843" s="315"/>
      <c r="N843" s="316"/>
      <c r="O843" s="18"/>
    </row>
    <row r="844" spans="2:23" ht="12.75" customHeight="1" x14ac:dyDescent="0.2">
      <c r="B844" s="243"/>
      <c r="C844" s="317"/>
      <c r="D844" s="320" t="s">
        <v>30</v>
      </c>
      <c r="E844" s="943" t="str">
        <f>Translations!$C$362</f>
        <v>Calor medible exportado</v>
      </c>
      <c r="F844" s="943"/>
      <c r="G844" s="943"/>
      <c r="H844" s="943"/>
      <c r="I844" s="943"/>
      <c r="J844" s="943"/>
      <c r="K844" s="943"/>
      <c r="L844" s="943"/>
      <c r="M844" s="943"/>
      <c r="N844" s="944"/>
      <c r="O844" s="18"/>
      <c r="S844" s="253"/>
      <c r="T844" s="253"/>
    </row>
    <row r="845" spans="2:23" ht="24.75" customHeight="1" x14ac:dyDescent="0.2">
      <c r="B845" s="243"/>
      <c r="C845" s="317"/>
      <c r="D845" s="318"/>
      <c r="E845" s="945" t="str">
        <f>Translations!$C$405</f>
        <v>A efectos concretos de la recogida de datos de las NIMs, la presente sección debe comprender todos los datos proporcionados en la sección G, letra e), en el formulario del «informe sobre los datos de referencia».</v>
      </c>
      <c r="F845" s="946"/>
      <c r="G845" s="946"/>
      <c r="H845" s="946"/>
      <c r="I845" s="946"/>
      <c r="J845" s="946"/>
      <c r="K845" s="946"/>
      <c r="L845" s="946"/>
      <c r="M845" s="946"/>
      <c r="N845" s="947"/>
      <c r="O845" s="18"/>
    </row>
    <row r="846" spans="2:23" ht="12.75" customHeight="1" x14ac:dyDescent="0.2">
      <c r="B846" s="243"/>
      <c r="C846" s="317"/>
      <c r="D846" s="321" t="s">
        <v>32</v>
      </c>
      <c r="E846" s="906" t="str">
        <f>Translations!$C$409</f>
        <v>¿Hay otros flujos de calor medible pertinentes para esta subinstalación?</v>
      </c>
      <c r="F846" s="906"/>
      <c r="G846" s="906"/>
      <c r="H846" s="906"/>
      <c r="I846" s="906"/>
      <c r="J846" s="906"/>
      <c r="K846" s="906"/>
      <c r="L846" s="906"/>
      <c r="M846" s="912"/>
      <c r="N846" s="912"/>
      <c r="O846" s="18"/>
    </row>
    <row r="847" spans="2:23" ht="12.75" customHeight="1" x14ac:dyDescent="0.2">
      <c r="B847" s="243"/>
      <c r="C847" s="317"/>
      <c r="D847" s="321"/>
      <c r="E847" s="318"/>
      <c r="F847" s="318"/>
      <c r="G847" s="318"/>
      <c r="H847" s="318"/>
      <c r="I847" s="318"/>
      <c r="J847" s="847" t="str">
        <f>IF(M761=EUConst_NotRelevant,"",IF(AND(M846&lt;&gt;"",M846=FALSE),HYPERLINK("#" &amp; Q847,EUconst_MsgGoOn),""))</f>
        <v/>
      </c>
      <c r="K847" s="848"/>
      <c r="L847" s="848"/>
      <c r="M847" s="848"/>
      <c r="N847" s="849"/>
      <c r="O847" s="18"/>
      <c r="P847" s="21" t="s">
        <v>170</v>
      </c>
      <c r="Q847" s="370" t="str">
        <f>Q762</f>
        <v>#JUMP_G7</v>
      </c>
    </row>
    <row r="848" spans="2:23" ht="5.0999999999999996" customHeight="1" x14ac:dyDescent="0.2">
      <c r="C848" s="317"/>
      <c r="D848" s="321"/>
      <c r="E848" s="321"/>
      <c r="F848" s="321"/>
      <c r="G848" s="321"/>
      <c r="H848" s="321"/>
      <c r="I848" s="321"/>
      <c r="J848" s="321"/>
      <c r="K848" s="321"/>
      <c r="L848" s="321"/>
      <c r="M848" s="321"/>
      <c r="N848" s="328"/>
      <c r="O848" s="18"/>
      <c r="P848" s="21"/>
    </row>
    <row r="849" spans="1:23" ht="12.75" customHeight="1" x14ac:dyDescent="0.2">
      <c r="C849" s="317"/>
      <c r="D849" s="321" t="s">
        <v>33</v>
      </c>
      <c r="E849" s="906" t="str">
        <f>Translations!$C$249</f>
        <v>Información sobre la metodología empleada</v>
      </c>
      <c r="F849" s="906"/>
      <c r="G849" s="906"/>
      <c r="H849" s="906"/>
      <c r="I849" s="906"/>
      <c r="J849" s="906"/>
      <c r="K849" s="906"/>
      <c r="L849" s="906"/>
      <c r="M849" s="906"/>
      <c r="N849" s="907"/>
      <c r="O849" s="18"/>
    </row>
    <row r="850" spans="1:23" ht="25.5" customHeight="1" thickBot="1" x14ac:dyDescent="0.25">
      <c r="C850" s="317"/>
      <c r="D850" s="318"/>
      <c r="E850" s="318"/>
      <c r="F850" s="318"/>
      <c r="G850" s="318"/>
      <c r="H850" s="318"/>
      <c r="I850" s="908" t="str">
        <f>Translations!$C$254</f>
        <v>Fuente de datos</v>
      </c>
      <c r="J850" s="908"/>
      <c r="K850" s="908" t="str">
        <f>Translations!$C$255</f>
        <v>Otra fuente de datos (si procede)</v>
      </c>
      <c r="L850" s="908"/>
      <c r="M850" s="908" t="str">
        <f>Translations!$C$255</f>
        <v>Otra fuente de datos (si procede)</v>
      </c>
      <c r="N850" s="908"/>
      <c r="O850" s="18"/>
      <c r="W850" s="261" t="s">
        <v>163</v>
      </c>
    </row>
    <row r="851" spans="1:23" ht="12.75" customHeight="1" thickBot="1" x14ac:dyDescent="0.25">
      <c r="C851" s="317"/>
      <c r="D851" s="321"/>
      <c r="E851" s="323" t="s">
        <v>302</v>
      </c>
      <c r="F851" s="893" t="str">
        <f>Translations!$C$422</f>
        <v>Calor exportado</v>
      </c>
      <c r="G851" s="893"/>
      <c r="H851" s="894"/>
      <c r="I851" s="884"/>
      <c r="J851" s="885"/>
      <c r="K851" s="879"/>
      <c r="L851" s="883"/>
      <c r="M851" s="879"/>
      <c r="N851" s="880"/>
      <c r="O851" s="18"/>
      <c r="V851" s="369" t="b">
        <f>OR(AND(M846&lt;&gt;"",M846=FALSE))</f>
        <v>0</v>
      </c>
      <c r="W851" s="363" t="b">
        <f>OR(AND(M846&lt;&gt;"",M846=FALSE),AND(H851&lt;&gt;"",H851=FALSE))</f>
        <v>0</v>
      </c>
    </row>
    <row r="852" spans="1:23" ht="12.75" customHeight="1" x14ac:dyDescent="0.2">
      <c r="C852" s="317"/>
      <c r="D852" s="321"/>
      <c r="E852" s="323" t="s">
        <v>303</v>
      </c>
      <c r="F852" s="902" t="str">
        <f>Translations!$C$274</f>
        <v>Flujos de calor medible neto</v>
      </c>
      <c r="G852" s="902"/>
      <c r="H852" s="903"/>
      <c r="I852" s="860"/>
      <c r="J852" s="892"/>
      <c r="K852" s="862"/>
      <c r="L852" s="864"/>
      <c r="M852" s="862"/>
      <c r="N852" s="864"/>
      <c r="O852" s="18"/>
      <c r="W852" s="364" t="b">
        <f>W851</f>
        <v>0</v>
      </c>
    </row>
    <row r="853" spans="1:23" ht="5.0999999999999996" customHeight="1" x14ac:dyDescent="0.2">
      <c r="C853" s="317"/>
      <c r="D853" s="321"/>
      <c r="E853" s="318"/>
      <c r="F853" s="318"/>
      <c r="G853" s="318"/>
      <c r="H853" s="318"/>
      <c r="I853" s="318"/>
      <c r="J853" s="318"/>
      <c r="K853" s="318"/>
      <c r="L853" s="318"/>
      <c r="M853" s="318"/>
      <c r="N853" s="319"/>
      <c r="O853" s="18"/>
      <c r="W853" s="359"/>
    </row>
    <row r="854" spans="1:23" ht="12.75" customHeight="1" x14ac:dyDescent="0.2">
      <c r="C854" s="317"/>
      <c r="D854" s="321"/>
      <c r="E854" s="323" t="s">
        <v>304</v>
      </c>
      <c r="F854" s="904" t="str">
        <f>Translations!$C$257</f>
        <v>Descripción de la metodología aplicada</v>
      </c>
      <c r="G854" s="904"/>
      <c r="H854" s="904"/>
      <c r="I854" s="904"/>
      <c r="J854" s="904"/>
      <c r="K854" s="904"/>
      <c r="L854" s="904"/>
      <c r="M854" s="904"/>
      <c r="N854" s="905"/>
      <c r="O854" s="18"/>
      <c r="W854" s="359"/>
    </row>
    <row r="855" spans="1:23" ht="5.0999999999999996" customHeight="1" x14ac:dyDescent="0.2">
      <c r="C855" s="317"/>
      <c r="D855" s="318"/>
      <c r="E855" s="322"/>
      <c r="F855" s="212"/>
      <c r="G855" s="470"/>
      <c r="H855" s="470"/>
      <c r="I855" s="470"/>
      <c r="J855" s="470"/>
      <c r="K855" s="470"/>
      <c r="L855" s="470"/>
      <c r="M855" s="470"/>
      <c r="N855" s="471"/>
      <c r="O855" s="18"/>
      <c r="W855" s="359"/>
    </row>
    <row r="856" spans="1:23" ht="12.75" customHeight="1" x14ac:dyDescent="0.2">
      <c r="C856" s="317"/>
      <c r="D856" s="321"/>
      <c r="E856" s="323"/>
      <c r="F856" s="913" t="str">
        <f>IF(M761=EUConst_Relevant,HYPERLINK("#" &amp; Q856,EUConst_MsgDescription),"")</f>
        <v/>
      </c>
      <c r="G856" s="887"/>
      <c r="H856" s="887"/>
      <c r="I856" s="887"/>
      <c r="J856" s="887"/>
      <c r="K856" s="887"/>
      <c r="L856" s="887"/>
      <c r="M856" s="887"/>
      <c r="N856" s="888"/>
      <c r="O856" s="18"/>
      <c r="P856" s="21" t="s">
        <v>170</v>
      </c>
      <c r="Q856" s="370" t="str">
        <f>"#"&amp;ADDRESS(ROW($C$11),COLUMN($C$11))</f>
        <v>#$C$11</v>
      </c>
      <c r="W856" s="359"/>
    </row>
    <row r="857" spans="1:23" ht="5.0999999999999996" customHeight="1" x14ac:dyDescent="0.2">
      <c r="C857" s="317"/>
      <c r="D857" s="321"/>
      <c r="E857" s="324"/>
      <c r="F857" s="914"/>
      <c r="G857" s="914"/>
      <c r="H857" s="914"/>
      <c r="I857" s="914"/>
      <c r="J857" s="914"/>
      <c r="K857" s="914"/>
      <c r="L857" s="914"/>
      <c r="M857" s="914"/>
      <c r="N857" s="915"/>
      <c r="O857" s="18"/>
      <c r="W857" s="359"/>
    </row>
    <row r="858" spans="1:23" s="248" customFormat="1" ht="50.1" customHeight="1" x14ac:dyDescent="0.2">
      <c r="A858" s="253"/>
      <c r="B858" s="11"/>
      <c r="C858" s="317"/>
      <c r="D858" s="324"/>
      <c r="E858" s="324"/>
      <c r="F858" s="872"/>
      <c r="G858" s="873"/>
      <c r="H858" s="873"/>
      <c r="I858" s="873"/>
      <c r="J858" s="873"/>
      <c r="K858" s="873"/>
      <c r="L858" s="873"/>
      <c r="M858" s="873"/>
      <c r="N858" s="874"/>
      <c r="O858" s="18"/>
      <c r="P858" s="253"/>
      <c r="Q858" s="253"/>
      <c r="R858" s="253"/>
      <c r="S858" s="244"/>
      <c r="T858" s="244"/>
      <c r="U858" s="253"/>
      <c r="V858" s="253"/>
      <c r="W858" s="365" t="b">
        <f>V851</f>
        <v>0</v>
      </c>
    </row>
    <row r="859" spans="1:23" ht="5.0999999999999996" customHeight="1" x14ac:dyDescent="0.2">
      <c r="C859" s="317"/>
      <c r="D859" s="321"/>
      <c r="E859" s="318"/>
      <c r="F859" s="318"/>
      <c r="G859" s="318"/>
      <c r="H859" s="318"/>
      <c r="I859" s="318"/>
      <c r="J859" s="318"/>
      <c r="K859" s="318"/>
      <c r="L859" s="318"/>
      <c r="M859" s="318"/>
      <c r="N859" s="319"/>
      <c r="O859" s="18"/>
      <c r="W859" s="359"/>
    </row>
    <row r="860" spans="1:23" ht="12.75" customHeight="1" x14ac:dyDescent="0.2">
      <c r="C860" s="317"/>
      <c r="D860" s="321"/>
      <c r="E860" s="323"/>
      <c r="F860" s="916" t="str">
        <f>Translations!$C$210</f>
        <v>Referencia a archivos externos (si procede)</v>
      </c>
      <c r="G860" s="916"/>
      <c r="H860" s="916"/>
      <c r="I860" s="916"/>
      <c r="J860" s="916"/>
      <c r="K860" s="826"/>
      <c r="L860" s="826"/>
      <c r="M860" s="826"/>
      <c r="N860" s="826"/>
      <c r="O860" s="18"/>
      <c r="W860" s="365" t="b">
        <f>W858</f>
        <v>0</v>
      </c>
    </row>
    <row r="861" spans="1:23" ht="5.0999999999999996" customHeight="1" thickBot="1" x14ac:dyDescent="0.25">
      <c r="C861" s="317"/>
      <c r="D861" s="321"/>
      <c r="E861" s="318"/>
      <c r="F861" s="318"/>
      <c r="G861" s="318"/>
      <c r="H861" s="318"/>
      <c r="I861" s="318"/>
      <c r="J861" s="318"/>
      <c r="K861" s="318"/>
      <c r="L861" s="318"/>
      <c r="M861" s="318"/>
      <c r="N861" s="319"/>
      <c r="O861" s="18"/>
      <c r="V861" s="253"/>
      <c r="W861" s="359"/>
    </row>
    <row r="862" spans="1:23" ht="55.5" customHeight="1" thickBot="1" x14ac:dyDescent="0.25">
      <c r="C862" s="317"/>
      <c r="D862" s="321" t="s">
        <v>33</v>
      </c>
      <c r="E862" s="932" t="str">
        <f>Translations!$C$258</f>
        <v>¿Se ha seguido el orden jerárquico?</v>
      </c>
      <c r="F862" s="932"/>
      <c r="G862" s="932"/>
      <c r="H862" s="933"/>
      <c r="I862" s="259"/>
      <c r="J862" s="559" t="str">
        <f>Translations!$C$259</f>
        <v xml:space="preserve"> De no ser así, ¿cuál ha sido el motivo?</v>
      </c>
      <c r="K862" s="852"/>
      <c r="L862" s="853"/>
      <c r="M862" s="853"/>
      <c r="N862" s="867"/>
      <c r="O862" s="18"/>
      <c r="V862" s="367" t="b">
        <f>W860</f>
        <v>0</v>
      </c>
      <c r="W862" s="360" t="b">
        <f>OR(W858,AND(I862&lt;&gt;"",I862=TRUE))</f>
        <v>0</v>
      </c>
    </row>
    <row r="863" spans="1:23" ht="5.0999999999999996" customHeight="1" x14ac:dyDescent="0.2">
      <c r="C863" s="317"/>
      <c r="D863" s="318"/>
      <c r="E863" s="467"/>
      <c r="F863" s="467"/>
      <c r="G863" s="467"/>
      <c r="H863" s="467"/>
      <c r="I863" s="467"/>
      <c r="J863" s="467"/>
      <c r="K863" s="467"/>
      <c r="L863" s="467"/>
      <c r="M863" s="467"/>
      <c r="N863" s="468"/>
      <c r="O863" s="18"/>
      <c r="V863" s="253"/>
      <c r="W863" s="359"/>
    </row>
    <row r="864" spans="1:23" ht="12.75" customHeight="1" x14ac:dyDescent="0.2">
      <c r="C864" s="317"/>
      <c r="D864" s="330"/>
      <c r="E864" s="330"/>
      <c r="F864" s="904" t="str">
        <f>Translations!$C$264</f>
        <v>Más detalles sobre cualquier posible divergencia con respecto a la jerarquía establecida</v>
      </c>
      <c r="G864" s="904"/>
      <c r="H864" s="904"/>
      <c r="I864" s="904"/>
      <c r="J864" s="904"/>
      <c r="K864" s="904"/>
      <c r="L864" s="904"/>
      <c r="M864" s="904"/>
      <c r="N864" s="905"/>
      <c r="O864" s="18"/>
      <c r="V864" s="253"/>
      <c r="W864" s="359"/>
    </row>
    <row r="865" spans="1:25" ht="25.5" customHeight="1" x14ac:dyDescent="0.2">
      <c r="C865" s="317"/>
      <c r="D865" s="330"/>
      <c r="E865" s="330"/>
      <c r="F865" s="872"/>
      <c r="G865" s="873"/>
      <c r="H865" s="873"/>
      <c r="I865" s="873"/>
      <c r="J865" s="873"/>
      <c r="K865" s="873"/>
      <c r="L865" s="873"/>
      <c r="M865" s="873"/>
      <c r="N865" s="874"/>
      <c r="O865" s="18"/>
      <c r="V865" s="253"/>
      <c r="W865" s="365" t="b">
        <f>W862</f>
        <v>0</v>
      </c>
    </row>
    <row r="866" spans="1:25" ht="5.0999999999999996" customHeight="1" x14ac:dyDescent="0.2">
      <c r="C866" s="317"/>
      <c r="D866" s="318"/>
      <c r="E866" s="467"/>
      <c r="F866" s="467"/>
      <c r="G866" s="467"/>
      <c r="H866" s="467"/>
      <c r="I866" s="467"/>
      <c r="J866" s="467"/>
      <c r="K866" s="467"/>
      <c r="L866" s="467"/>
      <c r="M866" s="467"/>
      <c r="N866" s="468"/>
      <c r="O866" s="18"/>
      <c r="V866" s="253"/>
      <c r="W866" s="359"/>
    </row>
    <row r="867" spans="1:25" ht="12.75" customHeight="1" x14ac:dyDescent="0.2">
      <c r="C867" s="317"/>
      <c r="D867" s="321" t="s">
        <v>34</v>
      </c>
      <c r="E867" s="906" t="str">
        <f>Translations!$C$363</f>
        <v>Descripción de la metodología empleada para determinar los factores de emisiones atribuibles pertinentes de conformidad con el anexo VII, secciones 10.1.2 y 10.1.3, de las FAR.</v>
      </c>
      <c r="F867" s="906"/>
      <c r="G867" s="906"/>
      <c r="H867" s="906"/>
      <c r="I867" s="906"/>
      <c r="J867" s="906"/>
      <c r="K867" s="906"/>
      <c r="L867" s="906"/>
      <c r="M867" s="906"/>
      <c r="N867" s="907"/>
      <c r="O867" s="18"/>
      <c r="V867" s="253"/>
      <c r="W867" s="359"/>
    </row>
    <row r="868" spans="1:25" ht="5.0999999999999996" customHeight="1" x14ac:dyDescent="0.2">
      <c r="C868" s="317"/>
      <c r="D868" s="318"/>
      <c r="E868" s="322"/>
      <c r="F868" s="212"/>
      <c r="G868" s="470"/>
      <c r="H868" s="470"/>
      <c r="I868" s="470"/>
      <c r="J868" s="470"/>
      <c r="K868" s="470"/>
      <c r="L868" s="470"/>
      <c r="M868" s="470"/>
      <c r="N868" s="471"/>
      <c r="O868" s="18"/>
      <c r="W868" s="359"/>
    </row>
    <row r="869" spans="1:25" ht="12.75" customHeight="1" x14ac:dyDescent="0.2">
      <c r="C869" s="317"/>
      <c r="D869" s="321"/>
      <c r="E869" s="323"/>
      <c r="F869" s="913" t="str">
        <f>IF(M761=EUConst_Relevant,HYPERLINK("#" &amp; Q869,EUConst_MsgDescription),"")</f>
        <v/>
      </c>
      <c r="G869" s="887"/>
      <c r="H869" s="887"/>
      <c r="I869" s="887"/>
      <c r="J869" s="887"/>
      <c r="K869" s="887"/>
      <c r="L869" s="887"/>
      <c r="M869" s="887"/>
      <c r="N869" s="888"/>
      <c r="O869" s="18"/>
      <c r="P869" s="21" t="s">
        <v>170</v>
      </c>
      <c r="Q869" s="370" t="str">
        <f>"#"&amp;ADDRESS(ROW($C$11),COLUMN($C$11))</f>
        <v>#$C$11</v>
      </c>
      <c r="W869" s="359"/>
    </row>
    <row r="870" spans="1:25" ht="5.0999999999999996" customHeight="1" x14ac:dyDescent="0.2">
      <c r="C870" s="317"/>
      <c r="D870" s="321"/>
      <c r="E870" s="324"/>
      <c r="F870" s="914"/>
      <c r="G870" s="914"/>
      <c r="H870" s="914"/>
      <c r="I870" s="914"/>
      <c r="J870" s="914"/>
      <c r="K870" s="914"/>
      <c r="L870" s="914"/>
      <c r="M870" s="914"/>
      <c r="N870" s="915"/>
      <c r="O870" s="18"/>
      <c r="W870" s="359"/>
    </row>
    <row r="871" spans="1:25" s="248" customFormat="1" ht="50.1" customHeight="1" x14ac:dyDescent="0.2">
      <c r="A871" s="253"/>
      <c r="B871" s="11"/>
      <c r="C871" s="317"/>
      <c r="D871" s="330"/>
      <c r="E871" s="331"/>
      <c r="F871" s="872"/>
      <c r="G871" s="873"/>
      <c r="H871" s="873"/>
      <c r="I871" s="873"/>
      <c r="J871" s="873"/>
      <c r="K871" s="873"/>
      <c r="L871" s="873"/>
      <c r="M871" s="873"/>
      <c r="N871" s="874"/>
      <c r="O871" s="18"/>
      <c r="P871" s="268"/>
      <c r="Q871" s="244"/>
      <c r="R871" s="253"/>
      <c r="S871" s="244"/>
      <c r="T871" s="244"/>
      <c r="U871" s="253"/>
      <c r="V871" s="253"/>
      <c r="W871" s="365" t="b">
        <f>W860</f>
        <v>0</v>
      </c>
    </row>
    <row r="872" spans="1:25" ht="5.0999999999999996" customHeight="1" x14ac:dyDescent="0.2">
      <c r="C872" s="317"/>
      <c r="D872" s="321"/>
      <c r="E872" s="318"/>
      <c r="F872" s="318"/>
      <c r="G872" s="318"/>
      <c r="H872" s="318"/>
      <c r="I872" s="318"/>
      <c r="J872" s="318"/>
      <c r="K872" s="318"/>
      <c r="L872" s="318"/>
      <c r="M872" s="318"/>
      <c r="N872" s="319"/>
      <c r="O872" s="18"/>
      <c r="W872" s="359"/>
    </row>
    <row r="873" spans="1:25" ht="12.75" customHeight="1" thickBot="1" x14ac:dyDescent="0.25">
      <c r="C873" s="317"/>
      <c r="D873" s="321"/>
      <c r="E873" s="323"/>
      <c r="F873" s="916" t="str">
        <f>Translations!$C$210</f>
        <v>Referencia a archivos externos (si procede)</v>
      </c>
      <c r="G873" s="916"/>
      <c r="H873" s="916"/>
      <c r="I873" s="916"/>
      <c r="J873" s="916"/>
      <c r="K873" s="826"/>
      <c r="L873" s="826"/>
      <c r="M873" s="826"/>
      <c r="N873" s="826"/>
      <c r="O873" s="18"/>
      <c r="W873" s="366" t="b">
        <f>W871</f>
        <v>0</v>
      </c>
    </row>
    <row r="874" spans="1:25" s="19" customFormat="1" ht="12.75" x14ac:dyDescent="0.2">
      <c r="A874" s="17"/>
      <c r="B874" s="35"/>
      <c r="C874" s="336"/>
      <c r="D874" s="337"/>
      <c r="E874" s="337"/>
      <c r="F874" s="337"/>
      <c r="G874" s="337"/>
      <c r="H874" s="337"/>
      <c r="I874" s="337"/>
      <c r="J874" s="337"/>
      <c r="K874" s="337"/>
      <c r="L874" s="337"/>
      <c r="M874" s="337"/>
      <c r="N874" s="338"/>
      <c r="O874" s="18"/>
      <c r="P874" s="244"/>
      <c r="Q874" s="244"/>
      <c r="R874" s="244"/>
      <c r="S874" s="22"/>
      <c r="T874" s="21"/>
      <c r="U874" s="21"/>
      <c r="V874" s="21"/>
      <c r="W874" s="237"/>
    </row>
    <row r="875" spans="1:25" s="19" customFormat="1" ht="15" thickBot="1" x14ac:dyDescent="0.25">
      <c r="A875" s="17"/>
      <c r="B875" s="35"/>
      <c r="C875" s="35"/>
      <c r="D875" s="35"/>
      <c r="E875" s="35"/>
      <c r="F875" s="35"/>
      <c r="G875" s="35"/>
      <c r="H875" s="35"/>
      <c r="I875" s="35"/>
      <c r="J875" s="35"/>
      <c r="K875" s="35"/>
      <c r="L875" s="35"/>
      <c r="M875" s="35"/>
      <c r="N875" s="35"/>
      <c r="O875" s="18"/>
      <c r="P875" s="244"/>
      <c r="Q875" s="244"/>
      <c r="R875" s="22"/>
      <c r="S875" s="22"/>
      <c r="T875" s="21"/>
      <c r="U875" s="21"/>
      <c r="V875" s="21"/>
      <c r="W875" s="237"/>
      <c r="X875" s="243"/>
      <c r="Y875" s="243"/>
    </row>
    <row r="876" spans="1:25" s="19" customFormat="1" ht="12.75" customHeight="1" thickBot="1" x14ac:dyDescent="0.3">
      <c r="A876" s="17"/>
      <c r="B876" s="35"/>
      <c r="C876" s="280"/>
      <c r="D876" s="280"/>
      <c r="E876" s="280"/>
      <c r="F876" s="280"/>
      <c r="G876" s="280"/>
      <c r="H876" s="280"/>
      <c r="I876" s="280"/>
      <c r="J876" s="280"/>
      <c r="K876" s="280"/>
      <c r="L876" s="280"/>
      <c r="M876" s="280"/>
      <c r="N876" s="280"/>
      <c r="O876" s="18"/>
      <c r="P876" s="21"/>
      <c r="Q876" s="21"/>
      <c r="R876" s="22"/>
      <c r="S876" s="22"/>
      <c r="T876" s="21"/>
      <c r="U876" s="21"/>
      <c r="V876" s="21"/>
      <c r="W876" s="237"/>
      <c r="X876" s="243"/>
      <c r="Y876" s="243"/>
    </row>
    <row r="877" spans="1:25" s="19" customFormat="1" ht="15" customHeight="1" thickBot="1" x14ac:dyDescent="0.3">
      <c r="A877" s="17"/>
      <c r="B877" s="162"/>
      <c r="C877" s="373">
        <f>C761+1</f>
        <v>7</v>
      </c>
      <c r="D877" s="1001" t="str">
        <f>Translations!$C$386</f>
        <v>Subinstalación con enfoque alternativo:</v>
      </c>
      <c r="E877" s="1002"/>
      <c r="F877" s="1002"/>
      <c r="G877" s="1002"/>
      <c r="H877" s="1003"/>
      <c r="I877" s="1004" t="str">
        <f>INDEX(EUconst_FallBackListNames,$C877)</f>
        <v>Subinstalación con referencia de combustible, CBAM</v>
      </c>
      <c r="J877" s="1005"/>
      <c r="K877" s="1005"/>
      <c r="L877" s="1006"/>
      <c r="M877" s="1007" t="str">
        <f>IF(ISBLANK(INDEX(CNTR_FallBackSubInstRelevant,C877)),"",IF(INDEX(CNTR_FallBackSubInstRelevant,C877),EUConst_Relevant,EUConst_NotRelevant))</f>
        <v/>
      </c>
      <c r="N877" s="1008"/>
      <c r="O877" s="18"/>
      <c r="P877" s="372">
        <f>C877</f>
        <v>7</v>
      </c>
      <c r="Q877" s="244"/>
      <c r="R877" s="244"/>
      <c r="S877" s="244"/>
      <c r="T877" s="244"/>
      <c r="U877" s="22"/>
      <c r="V877" s="310" t="s">
        <v>318</v>
      </c>
      <c r="W877" s="355" t="b">
        <f>AND(CNTR_ExistSubInstEntries,M877=EUConst_NotRelevant)</f>
        <v>0</v>
      </c>
    </row>
    <row r="878" spans="1:25" s="19" customFormat="1" ht="12.75" customHeight="1" thickBot="1" x14ac:dyDescent="0.25">
      <c r="A878" s="17"/>
      <c r="B878" s="35"/>
      <c r="C878" s="277"/>
      <c r="D878" s="278"/>
      <c r="E878" s="278"/>
      <c r="F878" s="278"/>
      <c r="G878" s="278"/>
      <c r="H878" s="279"/>
      <c r="I878" s="1009" t="str">
        <f>IF(M877=EUConst_NotRelevant,HYPERLINK(Q878,EUconst_MsgGoToNextSubInst),IF(M877=EUConst_Relevant,HYPERLINK("",EUconst_MsgEnterThisSection),""))</f>
        <v/>
      </c>
      <c r="J878" s="1010"/>
      <c r="K878" s="1010"/>
      <c r="L878" s="1010"/>
      <c r="M878" s="1011"/>
      <c r="N878" s="1012"/>
      <c r="O878" s="18"/>
      <c r="P878" s="21" t="s">
        <v>170</v>
      </c>
      <c r="Q878" s="370" t="str">
        <f>"#JUMP_G"&amp;P877+1</f>
        <v>#JUMP_G8</v>
      </c>
      <c r="R878" s="21"/>
      <c r="S878" s="21"/>
      <c r="T878" s="21"/>
      <c r="U878" s="22"/>
      <c r="V878" s="22"/>
      <c r="W878" s="237"/>
      <c r="X878" s="243"/>
      <c r="Y878" s="243"/>
    </row>
    <row r="879" spans="1:25" ht="5.0999999999999996" customHeight="1" x14ac:dyDescent="0.2">
      <c r="C879" s="281"/>
      <c r="D879" s="282"/>
      <c r="E879" s="282"/>
      <c r="F879" s="282"/>
      <c r="G879" s="282"/>
      <c r="H879" s="282"/>
      <c r="I879" s="282"/>
      <c r="J879" s="282"/>
      <c r="K879" s="282"/>
      <c r="L879" s="282"/>
      <c r="M879" s="282"/>
      <c r="N879" s="283"/>
      <c r="O879" s="18"/>
      <c r="U879" s="22"/>
      <c r="V879" s="22"/>
      <c r="W879" s="237"/>
    </row>
    <row r="880" spans="1:25" ht="15" customHeight="1" x14ac:dyDescent="0.2">
      <c r="C880" s="223"/>
      <c r="E880" s="889" t="str">
        <f>CONCATENATE(EUconst_MsgSeeFirst," (G.I.1)")</f>
        <v>Al principio de esta herramienta encontrará instrucciones detalladas sobre los datos que debe introducir.  (G.I.1)</v>
      </c>
      <c r="F880" s="889"/>
      <c r="G880" s="889"/>
      <c r="H880" s="889"/>
      <c r="I880" s="889"/>
      <c r="J880" s="889"/>
      <c r="K880" s="889"/>
      <c r="L880" s="889"/>
      <c r="M880" s="889"/>
      <c r="N880" s="224"/>
      <c r="O880" s="18"/>
      <c r="U880" s="22"/>
      <c r="V880" s="22"/>
      <c r="W880" s="237"/>
    </row>
    <row r="881" spans="2:23" ht="5.0999999999999996" customHeight="1" x14ac:dyDescent="0.2">
      <c r="C881" s="223"/>
      <c r="N881" s="224"/>
      <c r="O881" s="18"/>
      <c r="U881" s="22"/>
      <c r="V881" s="22"/>
      <c r="W881" s="237"/>
    </row>
    <row r="882" spans="2:23" ht="12.75" customHeight="1" x14ac:dyDescent="0.2">
      <c r="B882" s="243"/>
      <c r="C882" s="223"/>
      <c r="D882" s="15" t="s">
        <v>26</v>
      </c>
      <c r="E882" s="727" t="str">
        <f>Translations!$C$297</f>
        <v>Límites del sistema de la subinstalación</v>
      </c>
      <c r="F882" s="727"/>
      <c r="G882" s="727"/>
      <c r="H882" s="727"/>
      <c r="I882" s="727"/>
      <c r="J882" s="727"/>
      <c r="K882" s="727"/>
      <c r="L882" s="727"/>
      <c r="M882" s="727"/>
      <c r="N882" s="942"/>
      <c r="O882" s="18"/>
      <c r="U882" s="22"/>
      <c r="V882" s="22"/>
      <c r="W882" s="237"/>
    </row>
    <row r="883" spans="2:23" ht="5.0999999999999996" customHeight="1" x14ac:dyDescent="0.2">
      <c r="B883" s="243"/>
      <c r="C883" s="223"/>
      <c r="N883" s="224"/>
      <c r="O883" s="18"/>
      <c r="U883" s="22"/>
      <c r="V883" s="22"/>
      <c r="W883" s="237"/>
    </row>
    <row r="884" spans="2:23" ht="12.75" customHeight="1" x14ac:dyDescent="0.2">
      <c r="B884" s="243"/>
      <c r="C884" s="223"/>
      <c r="D884" s="24" t="s">
        <v>32</v>
      </c>
      <c r="E884" s="843" t="str">
        <f>Translations!$C$249</f>
        <v>Información sobre la metodología empleada</v>
      </c>
      <c r="F884" s="843"/>
      <c r="G884" s="843"/>
      <c r="H884" s="843"/>
      <c r="I884" s="843"/>
      <c r="J884" s="843"/>
      <c r="K884" s="843"/>
      <c r="L884" s="843"/>
      <c r="M884" s="843"/>
      <c r="N884" s="949"/>
      <c r="O884" s="18"/>
      <c r="U884" s="22"/>
      <c r="V884" s="22"/>
      <c r="W884" s="237"/>
    </row>
    <row r="885" spans="2:23" ht="5.0999999999999996" customHeight="1" x14ac:dyDescent="0.2">
      <c r="B885" s="243"/>
      <c r="C885" s="223"/>
      <c r="D885" s="24"/>
      <c r="E885" s="766"/>
      <c r="F885" s="766"/>
      <c r="G885" s="766"/>
      <c r="H885" s="766"/>
      <c r="I885" s="766"/>
      <c r="J885" s="766"/>
      <c r="K885" s="766"/>
      <c r="L885" s="766"/>
      <c r="M885" s="766"/>
      <c r="N885" s="970"/>
      <c r="O885" s="18"/>
    </row>
    <row r="886" spans="2:23" ht="50.1" customHeight="1" x14ac:dyDescent="0.2">
      <c r="B886" s="243"/>
      <c r="C886" s="223"/>
      <c r="D886" s="24"/>
      <c r="E886" s="953"/>
      <c r="F886" s="954"/>
      <c r="G886" s="954"/>
      <c r="H886" s="954"/>
      <c r="I886" s="954"/>
      <c r="J886" s="954"/>
      <c r="K886" s="954"/>
      <c r="L886" s="954"/>
      <c r="M886" s="954"/>
      <c r="N886" s="955"/>
      <c r="O886" s="18"/>
    </row>
    <row r="887" spans="2:23" ht="5.0999999999999996" customHeight="1" x14ac:dyDescent="0.2">
      <c r="B887" s="243"/>
      <c r="C887" s="223"/>
      <c r="D887" s="24"/>
      <c r="N887" s="224"/>
      <c r="O887" s="18"/>
    </row>
    <row r="888" spans="2:23" ht="12.75" customHeight="1" x14ac:dyDescent="0.2">
      <c r="B888" s="243"/>
      <c r="C888" s="223"/>
      <c r="D888" s="24" t="s">
        <v>33</v>
      </c>
      <c r="E888" s="956" t="str">
        <f>Translations!$C$210</f>
        <v>Referencia a archivos externos (si procede)</v>
      </c>
      <c r="F888" s="956"/>
      <c r="G888" s="956"/>
      <c r="H888" s="956"/>
      <c r="I888" s="956"/>
      <c r="J888" s="957"/>
      <c r="K888" s="826"/>
      <c r="L888" s="826"/>
      <c r="M888" s="826"/>
      <c r="N888" s="826"/>
      <c r="O888" s="18"/>
    </row>
    <row r="889" spans="2:23" ht="5.0999999999999996" customHeight="1" x14ac:dyDescent="0.2">
      <c r="B889" s="243"/>
      <c r="C889" s="223"/>
      <c r="D889" s="24"/>
      <c r="N889" s="224"/>
      <c r="O889" s="18"/>
    </row>
    <row r="890" spans="2:23" ht="12.75" customHeight="1" x14ac:dyDescent="0.2">
      <c r="B890" s="243"/>
      <c r="C890" s="223"/>
      <c r="D890" s="24" t="s">
        <v>34</v>
      </c>
      <c r="E890" s="956" t="str">
        <f>Translations!$C$305</f>
        <v>Referencia a un diagrama de flujo detallado aparte (si procede)</v>
      </c>
      <c r="F890" s="956"/>
      <c r="G890" s="956"/>
      <c r="H890" s="956"/>
      <c r="I890" s="956"/>
      <c r="J890" s="957"/>
      <c r="K890" s="826"/>
      <c r="L890" s="826"/>
      <c r="M890" s="826"/>
      <c r="N890" s="826"/>
      <c r="O890" s="18"/>
    </row>
    <row r="891" spans="2:23" ht="12.75" customHeight="1" x14ac:dyDescent="0.2">
      <c r="B891" s="243"/>
      <c r="C891" s="223"/>
      <c r="D891" s="24"/>
      <c r="E891" s="694" t="str">
        <f>Translations!$C$387</f>
        <v>Si se trata de una subinstalación más compleja, proporcione un diagrama de flujo detallado [en caso de no haberlo incluido en el .i) supra].</v>
      </c>
      <c r="F891" s="694"/>
      <c r="G891" s="694"/>
      <c r="H891" s="694"/>
      <c r="I891" s="694"/>
      <c r="J891" s="694"/>
      <c r="K891" s="694"/>
      <c r="L891" s="694"/>
      <c r="M891" s="694"/>
      <c r="N891" s="973"/>
      <c r="O891" s="18"/>
    </row>
    <row r="892" spans="2:23" ht="5.0999999999999996" customHeight="1" x14ac:dyDescent="0.2">
      <c r="B892" s="243"/>
      <c r="C892" s="223"/>
      <c r="D892" s="24"/>
      <c r="N892" s="224"/>
      <c r="O892" s="18"/>
    </row>
    <row r="893" spans="2:23" ht="5.0999999999999996" customHeight="1" x14ac:dyDescent="0.2">
      <c r="B893" s="243"/>
      <c r="C893" s="231"/>
      <c r="D893" s="234"/>
      <c r="E893" s="232"/>
      <c r="F893" s="232"/>
      <c r="G893" s="232"/>
      <c r="H893" s="232"/>
      <c r="I893" s="232"/>
      <c r="J893" s="232"/>
      <c r="K893" s="232"/>
      <c r="L893" s="232"/>
      <c r="M893" s="232"/>
      <c r="N893" s="233"/>
      <c r="O893" s="18"/>
    </row>
    <row r="894" spans="2:23" ht="12.75" customHeight="1" x14ac:dyDescent="0.2">
      <c r="B894" s="243"/>
      <c r="C894" s="223"/>
      <c r="D894" s="15" t="s">
        <v>27</v>
      </c>
      <c r="E894" s="727" t="str">
        <f>Translations!$C$388</f>
        <v>Método para determinar los niveles anuales de actividad</v>
      </c>
      <c r="F894" s="727"/>
      <c r="G894" s="727"/>
      <c r="H894" s="727"/>
      <c r="I894" s="727"/>
      <c r="J894" s="727"/>
      <c r="K894" s="727"/>
      <c r="L894" s="727"/>
      <c r="M894" s="727"/>
      <c r="N894" s="942"/>
      <c r="O894" s="18"/>
      <c r="S894" s="253"/>
      <c r="T894" s="253"/>
    </row>
    <row r="895" spans="2:23" ht="26.25" customHeight="1" x14ac:dyDescent="0.2">
      <c r="B895" s="243"/>
      <c r="C895" s="223"/>
      <c r="E895" s="766" t="str">
        <f>Translations!$C$389</f>
        <v>A efectos concretos de la recogida de datos de las NIMs, la presente sección debe comprender todos los datos proporcionados en la sección G, letra a), en el formulario del «informe sobre los datos de referencia».</v>
      </c>
      <c r="F895" s="845"/>
      <c r="G895" s="845"/>
      <c r="H895" s="845"/>
      <c r="I895" s="845"/>
      <c r="J895" s="845"/>
      <c r="K895" s="845"/>
      <c r="L895" s="845"/>
      <c r="M895" s="845"/>
      <c r="N895" s="979"/>
      <c r="O895" s="18"/>
    </row>
    <row r="896" spans="2:23" ht="5.0999999999999996" customHeight="1" x14ac:dyDescent="0.2">
      <c r="B896" s="243"/>
      <c r="C896" s="223"/>
      <c r="D896" s="24"/>
      <c r="E896" s="24"/>
      <c r="F896" s="24"/>
      <c r="G896" s="24"/>
      <c r="H896" s="24"/>
      <c r="I896" s="24"/>
      <c r="J896" s="24"/>
      <c r="K896" s="24"/>
      <c r="L896" s="24"/>
      <c r="M896" s="24"/>
      <c r="N896" s="452"/>
      <c r="O896" s="18"/>
      <c r="P896" s="21"/>
    </row>
    <row r="897" spans="1:23" ht="12.75" customHeight="1" x14ac:dyDescent="0.2">
      <c r="B897" s="243"/>
      <c r="C897" s="223"/>
      <c r="D897" s="24" t="s">
        <v>33</v>
      </c>
      <c r="E897" s="843" t="str">
        <f>Translations!$C$249</f>
        <v>Información sobre la metodología empleada</v>
      </c>
      <c r="F897" s="843"/>
      <c r="G897" s="843"/>
      <c r="H897" s="843"/>
      <c r="I897" s="843"/>
      <c r="J897" s="843"/>
      <c r="K897" s="843"/>
      <c r="L897" s="843"/>
      <c r="M897" s="843"/>
      <c r="N897" s="949"/>
      <c r="O897" s="18"/>
    </row>
    <row r="898" spans="1:23" ht="25.5" customHeight="1" x14ac:dyDescent="0.2">
      <c r="B898" s="243"/>
      <c r="C898" s="223"/>
      <c r="I898" s="844" t="str">
        <f>Translations!$C$254</f>
        <v>Fuente de datos</v>
      </c>
      <c r="J898" s="844"/>
      <c r="K898" s="844" t="str">
        <f>Translations!$C$255</f>
        <v>Otra fuente de datos (si procede)</v>
      </c>
      <c r="L898" s="844"/>
      <c r="M898" s="844" t="str">
        <f>Translations!$C$255</f>
        <v>Otra fuente de datos (si procede)</v>
      </c>
      <c r="N898" s="844"/>
      <c r="O898" s="18"/>
    </row>
    <row r="899" spans="1:23" ht="12.75" customHeight="1" x14ac:dyDescent="0.2">
      <c r="B899" s="243"/>
      <c r="C899" s="223"/>
      <c r="D899" s="24"/>
      <c r="E899" s="117" t="s">
        <v>302</v>
      </c>
      <c r="F899" s="850" t="str">
        <f>Translations!$C$833</f>
        <v>Entrada de combustible y materiales</v>
      </c>
      <c r="G899" s="850"/>
      <c r="H899" s="851"/>
      <c r="I899" s="852"/>
      <c r="J899" s="853"/>
      <c r="K899" s="854"/>
      <c r="L899" s="855"/>
      <c r="M899" s="854"/>
      <c r="N899" s="871"/>
      <c r="O899" s="18"/>
    </row>
    <row r="900" spans="1:23" ht="12.75" customHeight="1" x14ac:dyDescent="0.2">
      <c r="B900" s="243"/>
      <c r="C900" s="223"/>
      <c r="D900" s="24"/>
      <c r="E900" s="117" t="s">
        <v>303</v>
      </c>
      <c r="F900" s="850" t="str">
        <f>Translations!$C$256</f>
        <v>Contenido energético</v>
      </c>
      <c r="G900" s="850"/>
      <c r="H900" s="851"/>
      <c r="I900" s="852"/>
      <c r="J900" s="853"/>
      <c r="K900" s="854"/>
      <c r="L900" s="855"/>
      <c r="M900" s="854"/>
      <c r="N900" s="871"/>
      <c r="O900" s="18"/>
    </row>
    <row r="901" spans="1:23" ht="24" customHeight="1" x14ac:dyDescent="0.2">
      <c r="C901" s="223"/>
      <c r="D901" s="24"/>
      <c r="E901" s="117" t="s">
        <v>304</v>
      </c>
      <c r="F901" s="850" t="str">
        <f>Translations!$C$826</f>
        <v>Entrada de electricidad para producción de calor</v>
      </c>
      <c r="G901" s="850"/>
      <c r="H901" s="851"/>
      <c r="I901" s="852"/>
      <c r="J901" s="853"/>
      <c r="K901" s="854"/>
      <c r="L901" s="855"/>
      <c r="M901" s="854"/>
      <c r="N901" s="871"/>
      <c r="O901" s="18"/>
      <c r="W901" s="244"/>
    </row>
    <row r="902" spans="1:23" ht="5.0999999999999996" customHeight="1" x14ac:dyDescent="0.2">
      <c r="B902" s="243"/>
      <c r="C902" s="223"/>
      <c r="D902" s="24"/>
      <c r="N902" s="224"/>
      <c r="O902" s="18"/>
    </row>
    <row r="903" spans="1:23" ht="12.75" customHeight="1" x14ac:dyDescent="0.2">
      <c r="B903" s="243"/>
      <c r="C903" s="223"/>
      <c r="D903" s="24"/>
      <c r="E903" s="117" t="s">
        <v>305</v>
      </c>
      <c r="F903" s="640" t="str">
        <f>Translations!$C$257</f>
        <v>Descripción de la metodología aplicada</v>
      </c>
      <c r="G903" s="640"/>
      <c r="H903" s="640"/>
      <c r="I903" s="640"/>
      <c r="J903" s="640"/>
      <c r="K903" s="640"/>
      <c r="L903" s="640"/>
      <c r="M903" s="640"/>
      <c r="N903" s="921"/>
      <c r="O903" s="18"/>
    </row>
    <row r="904" spans="1:23" ht="5.0999999999999996" customHeight="1" x14ac:dyDescent="0.2">
      <c r="C904" s="223"/>
      <c r="E904" s="36"/>
      <c r="F904" s="453"/>
      <c r="G904" s="454"/>
      <c r="H904" s="454"/>
      <c r="I904" s="454"/>
      <c r="J904" s="454"/>
      <c r="K904" s="454"/>
      <c r="L904" s="454"/>
      <c r="M904" s="454"/>
      <c r="N904" s="464"/>
      <c r="O904" s="18"/>
    </row>
    <row r="905" spans="1:23" ht="12.75" customHeight="1" x14ac:dyDescent="0.2">
      <c r="C905" s="223"/>
      <c r="D905" s="24"/>
      <c r="E905" s="117"/>
      <c r="F905" s="913" t="str">
        <f>IF(M877=EUConst_Relevant,HYPERLINK("#" &amp; Q905,EUConst_MsgDescription),"")</f>
        <v/>
      </c>
      <c r="G905" s="887"/>
      <c r="H905" s="887"/>
      <c r="I905" s="887"/>
      <c r="J905" s="887"/>
      <c r="K905" s="887"/>
      <c r="L905" s="887"/>
      <c r="M905" s="887"/>
      <c r="N905" s="888"/>
      <c r="O905" s="18"/>
      <c r="P905" s="21" t="s">
        <v>170</v>
      </c>
      <c r="Q905" s="370" t="str">
        <f>"#"&amp;ADDRESS(ROW($C$11),COLUMN($C$11))</f>
        <v>#$C$11</v>
      </c>
    </row>
    <row r="906" spans="1:23" ht="5.0999999999999996" customHeight="1" x14ac:dyDescent="0.2">
      <c r="C906" s="223"/>
      <c r="D906" s="24"/>
      <c r="E906" s="23"/>
      <c r="F906" s="922"/>
      <c r="G906" s="922"/>
      <c r="H906" s="922"/>
      <c r="I906" s="922"/>
      <c r="J906" s="922"/>
      <c r="K906" s="922"/>
      <c r="L906" s="922"/>
      <c r="M906" s="922"/>
      <c r="N906" s="923"/>
      <c r="O906" s="18"/>
    </row>
    <row r="907" spans="1:23" s="248" customFormat="1" ht="50.1" customHeight="1" x14ac:dyDescent="0.2">
      <c r="A907" s="253"/>
      <c r="B907" s="11"/>
      <c r="C907" s="223"/>
      <c r="D907" s="23"/>
      <c r="E907" s="23"/>
      <c r="F907" s="872"/>
      <c r="G907" s="873"/>
      <c r="H907" s="873"/>
      <c r="I907" s="873"/>
      <c r="J907" s="873"/>
      <c r="K907" s="873"/>
      <c r="L907" s="873"/>
      <c r="M907" s="873"/>
      <c r="N907" s="874"/>
      <c r="O907" s="18"/>
      <c r="P907" s="253"/>
      <c r="Q907" s="253"/>
      <c r="R907" s="253"/>
      <c r="S907" s="244"/>
      <c r="T907" s="244"/>
      <c r="U907" s="244"/>
      <c r="V907" s="244"/>
      <c r="W907" s="261"/>
    </row>
    <row r="908" spans="1:23" ht="5.0999999999999996" customHeight="1" x14ac:dyDescent="0.2">
      <c r="C908" s="223"/>
      <c r="D908" s="24"/>
      <c r="N908" s="224"/>
      <c r="O908" s="18"/>
    </row>
    <row r="909" spans="1:23" ht="12.75" customHeight="1" x14ac:dyDescent="0.2">
      <c r="C909" s="223"/>
      <c r="D909" s="24"/>
      <c r="E909" s="117" t="s">
        <v>306</v>
      </c>
      <c r="F909" s="875" t="str">
        <f>Translations!$C$210</f>
        <v>Referencia a archivos externos (si procede)</v>
      </c>
      <c r="G909" s="875"/>
      <c r="H909" s="875"/>
      <c r="I909" s="875"/>
      <c r="J909" s="875"/>
      <c r="K909" s="826"/>
      <c r="L909" s="826"/>
      <c r="M909" s="826"/>
      <c r="N909" s="826"/>
      <c r="O909" s="18"/>
      <c r="W909" s="261" t="s">
        <v>163</v>
      </c>
    </row>
    <row r="910" spans="1:23" ht="5.0999999999999996" customHeight="1" thickBot="1" x14ac:dyDescent="0.25">
      <c r="C910" s="223"/>
      <c r="D910" s="24"/>
      <c r="N910" s="224"/>
      <c r="O910" s="18"/>
      <c r="W910" s="244"/>
    </row>
    <row r="911" spans="1:23" ht="57" customHeight="1" x14ac:dyDescent="0.2">
      <c r="C911" s="223"/>
      <c r="D911" s="24" t="s">
        <v>33</v>
      </c>
      <c r="E911" s="865" t="str">
        <f>Translations!$C$258</f>
        <v>¿Se ha seguido el orden jerárquico?</v>
      </c>
      <c r="F911" s="865"/>
      <c r="G911" s="865"/>
      <c r="H911" s="866"/>
      <c r="I911" s="259"/>
      <c r="J911" s="558" t="str">
        <f>Translations!$C$259</f>
        <v xml:space="preserve"> De no ser así, ¿cuál ha sido el motivo?</v>
      </c>
      <c r="K911" s="852"/>
      <c r="L911" s="853"/>
      <c r="M911" s="853"/>
      <c r="N911" s="867"/>
      <c r="O911" s="18"/>
      <c r="W911" s="363" t="b">
        <f>AND(I911&lt;&gt;"",I911=TRUE)</f>
        <v>0</v>
      </c>
    </row>
    <row r="912" spans="1:23" ht="5.0999999999999996" customHeight="1" x14ac:dyDescent="0.2">
      <c r="C912" s="223"/>
      <c r="E912" s="408"/>
      <c r="F912" s="408"/>
      <c r="G912" s="408"/>
      <c r="H912" s="408"/>
      <c r="I912" s="408"/>
      <c r="J912" s="408"/>
      <c r="K912" s="408"/>
      <c r="L912" s="408"/>
      <c r="M912" s="408"/>
      <c r="N912" s="469"/>
      <c r="O912" s="18"/>
      <c r="W912" s="359"/>
    </row>
    <row r="913" spans="2:23" ht="12.75" customHeight="1" x14ac:dyDescent="0.2">
      <c r="C913" s="223"/>
      <c r="D913" s="11"/>
      <c r="E913" s="11"/>
      <c r="F913" s="640" t="str">
        <f>Translations!$C$264</f>
        <v>Más detalles sobre cualquier posible divergencia con respecto a la jerarquía establecida</v>
      </c>
      <c r="G913" s="640"/>
      <c r="H913" s="640"/>
      <c r="I913" s="640"/>
      <c r="J913" s="640"/>
      <c r="K913" s="640"/>
      <c r="L913" s="640"/>
      <c r="M913" s="640"/>
      <c r="N913" s="921"/>
      <c r="O913" s="18"/>
      <c r="W913" s="359"/>
    </row>
    <row r="914" spans="2:23" ht="25.5" customHeight="1" thickBot="1" x14ac:dyDescent="0.25">
      <c r="C914" s="223"/>
      <c r="D914" s="11"/>
      <c r="E914" s="11"/>
      <c r="F914" s="963"/>
      <c r="G914" s="964"/>
      <c r="H914" s="964"/>
      <c r="I914" s="964"/>
      <c r="J914" s="964"/>
      <c r="K914" s="964"/>
      <c r="L914" s="964"/>
      <c r="M914" s="964"/>
      <c r="N914" s="965"/>
      <c r="O914" s="18"/>
      <c r="W914" s="267" t="b">
        <f>W911</f>
        <v>0</v>
      </c>
    </row>
    <row r="915" spans="2:23" ht="5.0999999999999996" customHeight="1" x14ac:dyDescent="0.2">
      <c r="C915" s="223"/>
      <c r="D915" s="24"/>
      <c r="N915" s="224"/>
      <c r="O915" s="18"/>
    </row>
    <row r="916" spans="2:23" ht="12.75" customHeight="1" x14ac:dyDescent="0.2">
      <c r="C916" s="223"/>
      <c r="D916" s="24" t="s">
        <v>34</v>
      </c>
      <c r="E916" s="966" t="str">
        <f>Translations!$C$828</f>
        <v>Descripción de la metodología para el seguimiento de los productos y mercancías producidos</v>
      </c>
      <c r="F916" s="966"/>
      <c r="G916" s="966"/>
      <c r="H916" s="966"/>
      <c r="I916" s="966"/>
      <c r="J916" s="966"/>
      <c r="K916" s="966"/>
      <c r="L916" s="966"/>
      <c r="M916" s="966"/>
      <c r="N916" s="967"/>
      <c r="O916" s="18"/>
    </row>
    <row r="917" spans="2:23" ht="5.0999999999999996" customHeight="1" x14ac:dyDescent="0.2">
      <c r="C917" s="223"/>
      <c r="E917" s="36"/>
      <c r="F917" s="453"/>
      <c r="G917" s="454"/>
      <c r="H917" s="454"/>
      <c r="I917" s="454"/>
      <c r="J917" s="454"/>
      <c r="K917" s="454"/>
      <c r="L917" s="454"/>
      <c r="M917" s="454"/>
      <c r="N917" s="464"/>
      <c r="O917" s="18"/>
    </row>
    <row r="918" spans="2:23" ht="12.75" customHeight="1" x14ac:dyDescent="0.2">
      <c r="C918" s="223"/>
      <c r="D918" s="24"/>
      <c r="E918" s="117"/>
      <c r="F918" s="913" t="str">
        <f>IF(M877=EUConst_Relevant,HYPERLINK("#" &amp; Q918,EUConst_MsgDescription),"")</f>
        <v/>
      </c>
      <c r="G918" s="887"/>
      <c r="H918" s="887"/>
      <c r="I918" s="887"/>
      <c r="J918" s="887"/>
      <c r="K918" s="887"/>
      <c r="L918" s="887"/>
      <c r="M918" s="887"/>
      <c r="N918" s="888"/>
      <c r="O918" s="18"/>
      <c r="P918" s="21" t="s">
        <v>170</v>
      </c>
      <c r="Q918" s="370" t="str">
        <f>"#"&amp;ADDRESS(ROW($C$11),COLUMN($C$11))</f>
        <v>#$C$11</v>
      </c>
    </row>
    <row r="919" spans="2:23" ht="5.0999999999999996" customHeight="1" x14ac:dyDescent="0.2">
      <c r="C919" s="223"/>
      <c r="D919" s="24"/>
      <c r="E919" s="23"/>
      <c r="F919" s="922"/>
      <c r="G919" s="922"/>
      <c r="H919" s="922"/>
      <c r="I919" s="922"/>
      <c r="J919" s="922"/>
      <c r="K919" s="922"/>
      <c r="L919" s="922"/>
      <c r="M919" s="922"/>
      <c r="N919" s="923"/>
      <c r="O919" s="18"/>
    </row>
    <row r="920" spans="2:23" ht="50.1" customHeight="1" x14ac:dyDescent="0.2">
      <c r="B920" s="243"/>
      <c r="C920" s="223"/>
      <c r="D920" s="24"/>
      <c r="E920" s="264"/>
      <c r="F920" s="852"/>
      <c r="G920" s="853"/>
      <c r="H920" s="853"/>
      <c r="I920" s="853"/>
      <c r="J920" s="853"/>
      <c r="K920" s="853"/>
      <c r="L920" s="853"/>
      <c r="M920" s="853"/>
      <c r="N920" s="867"/>
      <c r="O920" s="18"/>
    </row>
    <row r="921" spans="2:23" ht="5.0999999999999996" customHeight="1" x14ac:dyDescent="0.2">
      <c r="B921" s="243"/>
      <c r="C921" s="343"/>
      <c r="D921" s="344"/>
      <c r="E921" s="349"/>
      <c r="F921" s="466"/>
      <c r="G921" s="466"/>
      <c r="H921" s="466"/>
      <c r="I921" s="466"/>
      <c r="J921" s="466"/>
      <c r="K921" s="466"/>
      <c r="L921" s="466"/>
      <c r="M921" s="466"/>
      <c r="N921" s="350"/>
      <c r="O921" s="18"/>
      <c r="R921" s="253"/>
    </row>
    <row r="922" spans="2:23" ht="12.75" customHeight="1" x14ac:dyDescent="0.2">
      <c r="B922" s="243"/>
      <c r="C922" s="351"/>
      <c r="D922" s="352"/>
      <c r="E922" s="352"/>
      <c r="F922" s="352"/>
      <c r="G922" s="352"/>
      <c r="H922" s="352"/>
      <c r="I922" s="352"/>
      <c r="J922" s="352"/>
      <c r="K922" s="352"/>
      <c r="L922" s="352"/>
      <c r="M922" s="352"/>
      <c r="N922" s="353"/>
      <c r="O922" s="18"/>
    </row>
    <row r="923" spans="2:23" ht="27.75" customHeight="1" x14ac:dyDescent="0.2">
      <c r="B923" s="243"/>
      <c r="C923" s="317"/>
      <c r="D923" s="950" t="str">
        <f>Translations!$C$329</f>
        <v>Datos necesarios para determinar la actualización de los parámetros de referencia con arreglo al artículo 10 bis, apartado 2, de la Directiva</v>
      </c>
      <c r="E923" s="951"/>
      <c r="F923" s="951"/>
      <c r="G923" s="951"/>
      <c r="H923" s="951"/>
      <c r="I923" s="951"/>
      <c r="J923" s="951"/>
      <c r="K923" s="951"/>
      <c r="L923" s="951"/>
      <c r="M923" s="951"/>
      <c r="N923" s="952"/>
      <c r="O923" s="18"/>
    </row>
    <row r="924" spans="2:23" ht="5.0999999999999996" customHeight="1" x14ac:dyDescent="0.2">
      <c r="B924" s="243"/>
      <c r="C924" s="317"/>
      <c r="D924" s="318"/>
      <c r="E924" s="318"/>
      <c r="F924" s="318"/>
      <c r="G924" s="318"/>
      <c r="H924" s="318"/>
      <c r="I924" s="318"/>
      <c r="J924" s="318"/>
      <c r="K924" s="318"/>
      <c r="L924" s="318"/>
      <c r="M924" s="318"/>
      <c r="N924" s="319"/>
      <c r="O924" s="18"/>
    </row>
    <row r="925" spans="2:23" ht="12.75" customHeight="1" x14ac:dyDescent="0.2">
      <c r="B925" s="243"/>
      <c r="C925" s="317"/>
      <c r="D925" s="320" t="s">
        <v>28</v>
      </c>
      <c r="E925" s="958" t="str">
        <f>Translations!$C$330</f>
        <v>Emisiones directamente atribuibles</v>
      </c>
      <c r="F925" s="958"/>
      <c r="G925" s="958"/>
      <c r="H925" s="958"/>
      <c r="I925" s="958"/>
      <c r="J925" s="958"/>
      <c r="K925" s="958"/>
      <c r="L925" s="958"/>
      <c r="M925" s="958"/>
      <c r="N925" s="959"/>
      <c r="O925" s="18"/>
    </row>
    <row r="926" spans="2:23" ht="27.75" customHeight="1" x14ac:dyDescent="0.2">
      <c r="B926" s="243"/>
      <c r="C926" s="317"/>
      <c r="D926" s="321"/>
      <c r="E926" s="945" t="str">
        <f>Translations!$C$394</f>
        <v>A efectos concretos de la recogida de datos de las NIMs, la presente sección debe comprender todos los datos proporcionados en la sección G, letra c), en el formulario del «informe sobre los datos de referencia».</v>
      </c>
      <c r="F926" s="946"/>
      <c r="G926" s="946"/>
      <c r="H926" s="946"/>
      <c r="I926" s="946"/>
      <c r="J926" s="946"/>
      <c r="K926" s="946"/>
      <c r="L926" s="946"/>
      <c r="M926" s="946"/>
      <c r="N926" s="947"/>
      <c r="O926" s="18"/>
      <c r="T926" s="17"/>
    </row>
    <row r="927" spans="2:23" ht="5.0999999999999996" customHeight="1" x14ac:dyDescent="0.2">
      <c r="B927" s="243"/>
      <c r="C927" s="317"/>
      <c r="D927" s="318"/>
      <c r="E927" s="322"/>
      <c r="F927" s="212"/>
      <c r="G927" s="470"/>
      <c r="H927" s="470"/>
      <c r="I927" s="470"/>
      <c r="J927" s="470"/>
      <c r="K927" s="470"/>
      <c r="L927" s="470"/>
      <c r="M927" s="470"/>
      <c r="N927" s="471"/>
      <c r="O927" s="18"/>
    </row>
    <row r="928" spans="2:23" ht="12.75" customHeight="1" x14ac:dyDescent="0.2">
      <c r="B928" s="243"/>
      <c r="C928" s="317"/>
      <c r="D928" s="321"/>
      <c r="E928" s="323"/>
      <c r="F928" s="913" t="str">
        <f>IF(M877=EUConst_Relevant,HYPERLINK("#" &amp; Q928,EUConst_MsgDescription),"")</f>
        <v/>
      </c>
      <c r="G928" s="887"/>
      <c r="H928" s="887"/>
      <c r="I928" s="887"/>
      <c r="J928" s="887"/>
      <c r="K928" s="887"/>
      <c r="L928" s="887"/>
      <c r="M928" s="887"/>
      <c r="N928" s="888"/>
      <c r="O928" s="18"/>
      <c r="P928" s="21" t="s">
        <v>170</v>
      </c>
      <c r="Q928" s="370" t="str">
        <f>"#"&amp;ADDRESS(ROW($C$11),COLUMN($C$11))</f>
        <v>#$C$11</v>
      </c>
    </row>
    <row r="929" spans="2:23" ht="5.0999999999999996" customHeight="1" x14ac:dyDescent="0.2">
      <c r="B929" s="243"/>
      <c r="C929" s="317"/>
      <c r="D929" s="321"/>
      <c r="E929" s="324"/>
      <c r="F929" s="914"/>
      <c r="G929" s="914"/>
      <c r="H929" s="914"/>
      <c r="I929" s="914"/>
      <c r="J929" s="914"/>
      <c r="K929" s="914"/>
      <c r="L929" s="914"/>
      <c r="M929" s="914"/>
      <c r="N929" s="915"/>
      <c r="O929" s="18"/>
    </row>
    <row r="930" spans="2:23" ht="50.1" customHeight="1" x14ac:dyDescent="0.2">
      <c r="B930" s="243"/>
      <c r="C930" s="317"/>
      <c r="D930" s="318"/>
      <c r="E930" s="318"/>
      <c r="F930" s="852"/>
      <c r="G930" s="853"/>
      <c r="H930" s="853"/>
      <c r="I930" s="853"/>
      <c r="J930" s="853"/>
      <c r="K930" s="853"/>
      <c r="L930" s="853"/>
      <c r="M930" s="853"/>
      <c r="N930" s="867"/>
      <c r="O930" s="18"/>
    </row>
    <row r="931" spans="2:23" ht="5.0999999999999996" customHeight="1" x14ac:dyDescent="0.2">
      <c r="B931" s="243"/>
      <c r="C931" s="317"/>
      <c r="D931" s="318"/>
      <c r="E931" s="318"/>
      <c r="F931" s="318"/>
      <c r="G931" s="318"/>
      <c r="H931" s="318"/>
      <c r="I931" s="318"/>
      <c r="J931" s="318"/>
      <c r="K931" s="318"/>
      <c r="L931" s="318"/>
      <c r="M931" s="318"/>
      <c r="N931" s="319"/>
      <c r="O931" s="18"/>
    </row>
    <row r="932" spans="2:23" ht="12.75" customHeight="1" x14ac:dyDescent="0.2">
      <c r="B932" s="243"/>
      <c r="C932" s="317"/>
      <c r="D932" s="318"/>
      <c r="E932" s="318"/>
      <c r="F932" s="916" t="str">
        <f>Translations!$C$210</f>
        <v>Referencia a archivos externos (si procede)</v>
      </c>
      <c r="G932" s="916"/>
      <c r="H932" s="916"/>
      <c r="I932" s="916"/>
      <c r="J932" s="916"/>
      <c r="K932" s="826"/>
      <c r="L932" s="826"/>
      <c r="M932" s="826"/>
      <c r="N932" s="826"/>
      <c r="O932" s="18"/>
    </row>
    <row r="933" spans="2:23" ht="5.0999999999999996" customHeight="1" x14ac:dyDescent="0.2">
      <c r="B933" s="243"/>
      <c r="C933" s="317"/>
      <c r="D933" s="321"/>
      <c r="E933" s="318"/>
      <c r="F933" s="318"/>
      <c r="G933" s="318"/>
      <c r="H933" s="318"/>
      <c r="I933" s="318"/>
      <c r="J933" s="318"/>
      <c r="K933" s="318"/>
      <c r="L933" s="318"/>
      <c r="M933" s="318"/>
      <c r="N933" s="319"/>
      <c r="O933" s="18"/>
    </row>
    <row r="934" spans="2:23" ht="5.0999999999999996" customHeight="1" x14ac:dyDescent="0.2">
      <c r="B934" s="243"/>
      <c r="C934" s="314"/>
      <c r="D934" s="327"/>
      <c r="E934" s="315"/>
      <c r="F934" s="315"/>
      <c r="G934" s="315"/>
      <c r="H934" s="315"/>
      <c r="I934" s="315"/>
      <c r="J934" s="315"/>
      <c r="K934" s="315"/>
      <c r="L934" s="315"/>
      <c r="M934" s="315"/>
      <c r="N934" s="316"/>
      <c r="O934" s="18"/>
    </row>
    <row r="935" spans="2:23" ht="12.75" customHeight="1" x14ac:dyDescent="0.2">
      <c r="B935" s="243"/>
      <c r="C935" s="317"/>
      <c r="D935" s="320" t="s">
        <v>29</v>
      </c>
      <c r="E935" s="943" t="str">
        <f>Translations!$C$831</f>
        <v>Entrada de energía a esta subinstalación y factor de emisión pertinente</v>
      </c>
      <c r="F935" s="943"/>
      <c r="G935" s="943"/>
      <c r="H935" s="943"/>
      <c r="I935" s="943"/>
      <c r="J935" s="943"/>
      <c r="K935" s="943"/>
      <c r="L935" s="943"/>
      <c r="M935" s="943"/>
      <c r="N935" s="944"/>
      <c r="O935" s="18"/>
    </row>
    <row r="936" spans="2:23" ht="24" customHeight="1" x14ac:dyDescent="0.2">
      <c r="B936" s="243"/>
      <c r="C936" s="317"/>
      <c r="D936" s="318"/>
      <c r="E936" s="945" t="str">
        <f>Translations!$C$399</f>
        <v>A efectos concretos de la recogida de datos de las NIMs, la presente sección debe comprender todos los datos proporcionados en la sección G, letra d), en el formulario del «informe sobre los datos de referencia».</v>
      </c>
      <c r="F936" s="946"/>
      <c r="G936" s="946"/>
      <c r="H936" s="946"/>
      <c r="I936" s="946"/>
      <c r="J936" s="946"/>
      <c r="K936" s="946"/>
      <c r="L936" s="946"/>
      <c r="M936" s="946"/>
      <c r="N936" s="947"/>
      <c r="O936" s="18"/>
    </row>
    <row r="937" spans="2:23" ht="12.75" customHeight="1" x14ac:dyDescent="0.2">
      <c r="B937" s="243"/>
      <c r="C937" s="317"/>
      <c r="D937" s="321" t="s">
        <v>32</v>
      </c>
      <c r="E937" s="906" t="str">
        <f>Translations!$C$249</f>
        <v>Información sobre la metodología empleada</v>
      </c>
      <c r="F937" s="906"/>
      <c r="G937" s="906"/>
      <c r="H937" s="906"/>
      <c r="I937" s="906"/>
      <c r="J937" s="906"/>
      <c r="K937" s="906"/>
      <c r="L937" s="906"/>
      <c r="M937" s="906"/>
      <c r="N937" s="907"/>
      <c r="O937" s="18"/>
    </row>
    <row r="938" spans="2:23" ht="25.5" customHeight="1" x14ac:dyDescent="0.2">
      <c r="B938" s="243"/>
      <c r="C938" s="317"/>
      <c r="D938" s="318"/>
      <c r="E938" s="318"/>
      <c r="F938" s="335"/>
      <c r="G938" s="318"/>
      <c r="H938" s="356" t="str">
        <f>Translations!$C$401</f>
        <v>¿Es pertinente?</v>
      </c>
      <c r="I938" s="908" t="str">
        <f>Translations!$C$254</f>
        <v>Fuente de datos</v>
      </c>
      <c r="J938" s="908"/>
      <c r="K938" s="908" t="str">
        <f>Translations!$C$255</f>
        <v>Otra fuente de datos (si procede)</v>
      </c>
      <c r="L938" s="908"/>
      <c r="M938" s="908" t="str">
        <f>Translations!$C$255</f>
        <v>Otra fuente de datos (si procede)</v>
      </c>
      <c r="N938" s="908"/>
      <c r="O938" s="18"/>
    </row>
    <row r="939" spans="2:23" ht="12.75" customHeight="1" x14ac:dyDescent="0.2">
      <c r="B939" s="243"/>
      <c r="C939" s="317"/>
      <c r="D939" s="321"/>
      <c r="E939" s="323" t="s">
        <v>302</v>
      </c>
      <c r="F939" s="893" t="str">
        <f>Translations!$C$833</f>
        <v>Entrada de combustible y materiales</v>
      </c>
      <c r="G939" s="893"/>
      <c r="H939" s="894"/>
      <c r="I939" s="884"/>
      <c r="J939" s="885"/>
      <c r="K939" s="879"/>
      <c r="L939" s="883"/>
      <c r="M939" s="879"/>
      <c r="N939" s="880"/>
      <c r="O939" s="18"/>
    </row>
    <row r="940" spans="2:23" ht="12.75" customHeight="1" x14ac:dyDescent="0.2">
      <c r="B940" s="243"/>
      <c r="C940" s="317"/>
      <c r="D940" s="321"/>
      <c r="E940" s="323" t="s">
        <v>303</v>
      </c>
      <c r="F940" s="895" t="str">
        <f>Translations!$C$402</f>
        <v>Valor calorífico neto</v>
      </c>
      <c r="G940" s="895"/>
      <c r="H940" s="896"/>
      <c r="I940" s="897"/>
      <c r="J940" s="1021"/>
      <c r="K940" s="899"/>
      <c r="L940" s="901"/>
      <c r="M940" s="899"/>
      <c r="N940" s="901"/>
      <c r="O940" s="18"/>
    </row>
    <row r="941" spans="2:23" ht="12.75" customHeight="1" thickBot="1" x14ac:dyDescent="0.25">
      <c r="B941" s="243"/>
      <c r="C941" s="317"/>
      <c r="D941" s="321"/>
      <c r="E941" s="323" t="s">
        <v>304</v>
      </c>
      <c r="F941" s="902" t="str">
        <f>Translations!$C$353</f>
        <v>Factor de emisión ponderado</v>
      </c>
      <c r="G941" s="902"/>
      <c r="H941" s="903"/>
      <c r="I941" s="860"/>
      <c r="J941" s="892"/>
      <c r="K941" s="862"/>
      <c r="L941" s="864"/>
      <c r="M941" s="862"/>
      <c r="N941" s="864"/>
      <c r="O941" s="18"/>
    </row>
    <row r="942" spans="2:23" ht="39.75" customHeight="1" x14ac:dyDescent="0.2">
      <c r="B942" s="243"/>
      <c r="C942" s="317"/>
      <c r="D942" s="321"/>
      <c r="E942" s="323" t="s">
        <v>305</v>
      </c>
      <c r="F942" s="893" t="str">
        <f>Translations!$C$403</f>
        <v>Entrada de combustible procedente de gases residuales</v>
      </c>
      <c r="G942" s="894"/>
      <c r="H942" s="1017"/>
      <c r="I942" s="884"/>
      <c r="J942" s="1020"/>
      <c r="K942" s="879"/>
      <c r="L942" s="880"/>
      <c r="M942" s="879"/>
      <c r="N942" s="880"/>
      <c r="O942" s="18"/>
      <c r="W942" s="371" t="b">
        <f>AND(H942&lt;&gt;"",H942=FALSE)</f>
        <v>0</v>
      </c>
    </row>
    <row r="943" spans="2:23" ht="12.75" customHeight="1" x14ac:dyDescent="0.2">
      <c r="B943" s="243"/>
      <c r="C943" s="317"/>
      <c r="D943" s="321"/>
      <c r="E943" s="323" t="s">
        <v>306</v>
      </c>
      <c r="F943" s="895" t="str">
        <f>Translations!$C$402</f>
        <v>Valor calorífico neto</v>
      </c>
      <c r="G943" s="896"/>
      <c r="H943" s="1018"/>
      <c r="I943" s="897"/>
      <c r="J943" s="1021"/>
      <c r="K943" s="899"/>
      <c r="L943" s="901"/>
      <c r="M943" s="899"/>
      <c r="N943" s="901"/>
      <c r="O943" s="18"/>
      <c r="W943" s="359" t="b">
        <f>W942</f>
        <v>0</v>
      </c>
    </row>
    <row r="944" spans="2:23" ht="12.75" customHeight="1" thickBot="1" x14ac:dyDescent="0.25">
      <c r="B944" s="243"/>
      <c r="C944" s="317"/>
      <c r="D944" s="321"/>
      <c r="E944" s="323" t="s">
        <v>307</v>
      </c>
      <c r="F944" s="902" t="str">
        <f>Translations!$C$375</f>
        <v>Factor de emisión</v>
      </c>
      <c r="G944" s="903"/>
      <c r="H944" s="1019"/>
      <c r="I944" s="860"/>
      <c r="J944" s="892"/>
      <c r="K944" s="862"/>
      <c r="L944" s="864"/>
      <c r="M944" s="862"/>
      <c r="N944" s="864"/>
      <c r="O944" s="18"/>
      <c r="W944" s="368" t="b">
        <f>W943</f>
        <v>0</v>
      </c>
    </row>
    <row r="945" spans="2:23" ht="29.25" customHeight="1" x14ac:dyDescent="0.2">
      <c r="B945" s="243"/>
      <c r="C945" s="317"/>
      <c r="D945" s="321"/>
      <c r="E945" s="323" t="s">
        <v>308</v>
      </c>
      <c r="F945" s="903" t="str">
        <f>Translations!$C$837</f>
        <v>Entrada de electricidad para producción de calor</v>
      </c>
      <c r="G945" s="1016"/>
      <c r="H945" s="432"/>
      <c r="I945" s="860"/>
      <c r="J945" s="892"/>
      <c r="K945" s="862"/>
      <c r="L945" s="864"/>
      <c r="M945" s="862"/>
      <c r="N945" s="864"/>
      <c r="O945" s="18"/>
      <c r="W945" s="371" t="b">
        <f>AND(H945&lt;&gt;"",H945=FALSE)</f>
        <v>0</v>
      </c>
    </row>
    <row r="946" spans="2:23" ht="5.0999999999999996" customHeight="1" x14ac:dyDescent="0.2">
      <c r="B946" s="243"/>
      <c r="C946" s="317"/>
      <c r="D946" s="321"/>
      <c r="E946" s="318"/>
      <c r="F946" s="318"/>
      <c r="G946" s="318"/>
      <c r="H946" s="318"/>
      <c r="I946" s="318"/>
      <c r="J946" s="318"/>
      <c r="K946" s="318"/>
      <c r="L946" s="318"/>
      <c r="M946" s="318"/>
      <c r="N946" s="319"/>
      <c r="O946" s="18"/>
    </row>
    <row r="947" spans="2:23" ht="12.75" customHeight="1" x14ac:dyDescent="0.2">
      <c r="B947" s="243"/>
      <c r="C947" s="317"/>
      <c r="D947" s="321"/>
      <c r="E947" s="323" t="s">
        <v>309</v>
      </c>
      <c r="F947" s="904" t="str">
        <f>Translations!$C$257</f>
        <v>Descripción de la metodología aplicada</v>
      </c>
      <c r="G947" s="904"/>
      <c r="H947" s="904"/>
      <c r="I947" s="904"/>
      <c r="J947" s="904"/>
      <c r="K947" s="904"/>
      <c r="L947" s="904"/>
      <c r="M947" s="904"/>
      <c r="N947" s="905"/>
      <c r="O947" s="18"/>
    </row>
    <row r="948" spans="2:23" ht="5.0999999999999996" customHeight="1" x14ac:dyDescent="0.2">
      <c r="B948" s="243"/>
      <c r="C948" s="317"/>
      <c r="D948" s="318"/>
      <c r="E948" s="322"/>
      <c r="F948" s="332"/>
      <c r="G948" s="333"/>
      <c r="H948" s="333"/>
      <c r="I948" s="333"/>
      <c r="J948" s="333"/>
      <c r="K948" s="333"/>
      <c r="L948" s="333"/>
      <c r="M948" s="333"/>
      <c r="N948" s="334"/>
      <c r="O948" s="18"/>
    </row>
    <row r="949" spans="2:23" ht="12.75" customHeight="1" x14ac:dyDescent="0.2">
      <c r="B949" s="243"/>
      <c r="C949" s="317"/>
      <c r="D949" s="321"/>
      <c r="E949" s="323"/>
      <c r="F949" s="913" t="str">
        <f>IF(M877=EUConst_Relevant,HYPERLINK("#" &amp; Q949,EUConst_MsgDescription),"")</f>
        <v/>
      </c>
      <c r="G949" s="887"/>
      <c r="H949" s="887"/>
      <c r="I949" s="887"/>
      <c r="J949" s="887"/>
      <c r="K949" s="887"/>
      <c r="L949" s="887"/>
      <c r="M949" s="887"/>
      <c r="N949" s="888"/>
      <c r="O949" s="18"/>
      <c r="P949" s="21" t="s">
        <v>170</v>
      </c>
      <c r="Q949" s="370" t="str">
        <f>"#"&amp;ADDRESS(ROW($C$11),COLUMN($C$11))</f>
        <v>#$C$11</v>
      </c>
    </row>
    <row r="950" spans="2:23" ht="5.0999999999999996" customHeight="1" x14ac:dyDescent="0.2">
      <c r="B950" s="243"/>
      <c r="C950" s="317"/>
      <c r="D950" s="321"/>
      <c r="E950" s="324"/>
      <c r="F950" s="914"/>
      <c r="G950" s="914"/>
      <c r="H950" s="914"/>
      <c r="I950" s="914"/>
      <c r="J950" s="914"/>
      <c r="K950" s="914"/>
      <c r="L950" s="914"/>
      <c r="M950" s="914"/>
      <c r="N950" s="915"/>
      <c r="O950" s="18"/>
    </row>
    <row r="951" spans="2:23" ht="50.1" customHeight="1" x14ac:dyDescent="0.2">
      <c r="B951" s="243"/>
      <c r="C951" s="317"/>
      <c r="D951" s="324"/>
      <c r="E951" s="324"/>
      <c r="F951" s="872"/>
      <c r="G951" s="873"/>
      <c r="H951" s="873"/>
      <c r="I951" s="873"/>
      <c r="J951" s="873"/>
      <c r="K951" s="873"/>
      <c r="L951" s="873"/>
      <c r="M951" s="873"/>
      <c r="N951" s="874"/>
      <c r="O951" s="18"/>
    </row>
    <row r="952" spans="2:23" ht="5.0999999999999996" customHeight="1" x14ac:dyDescent="0.2">
      <c r="B952" s="243"/>
      <c r="C952" s="317"/>
      <c r="D952" s="321"/>
      <c r="E952" s="318"/>
      <c r="F952" s="318"/>
      <c r="G952" s="318"/>
      <c r="H952" s="318"/>
      <c r="I952" s="318"/>
      <c r="J952" s="318"/>
      <c r="K952" s="318"/>
      <c r="L952" s="318"/>
      <c r="M952" s="318"/>
      <c r="N952" s="319"/>
      <c r="O952" s="18"/>
    </row>
    <row r="953" spans="2:23" ht="12.75" customHeight="1" x14ac:dyDescent="0.2">
      <c r="B953" s="243"/>
      <c r="C953" s="317"/>
      <c r="D953" s="321"/>
      <c r="E953" s="323"/>
      <c r="F953" s="916" t="str">
        <f>Translations!$C$210</f>
        <v>Referencia a archivos externos (si procede)</v>
      </c>
      <c r="G953" s="916"/>
      <c r="H953" s="916"/>
      <c r="I953" s="916"/>
      <c r="J953" s="916"/>
      <c r="K953" s="826"/>
      <c r="L953" s="826"/>
      <c r="M953" s="826"/>
      <c r="N953" s="826"/>
      <c r="O953" s="18"/>
      <c r="W953" s="261" t="s">
        <v>163</v>
      </c>
    </row>
    <row r="954" spans="2:23" ht="5.0999999999999996" customHeight="1" thickBot="1" x14ac:dyDescent="0.25">
      <c r="B954" s="243"/>
      <c r="C954" s="317"/>
      <c r="D954" s="321"/>
      <c r="E954" s="318"/>
      <c r="F954" s="318"/>
      <c r="G954" s="318"/>
      <c r="H954" s="318"/>
      <c r="I954" s="318"/>
      <c r="J954" s="318"/>
      <c r="K954" s="318"/>
      <c r="L954" s="318"/>
      <c r="M954" s="318"/>
      <c r="N954" s="319"/>
      <c r="O954" s="18"/>
      <c r="W954" s="244"/>
    </row>
    <row r="955" spans="2:23" ht="54.75" customHeight="1" x14ac:dyDescent="0.2">
      <c r="B955" s="243"/>
      <c r="C955" s="317"/>
      <c r="D955" s="321" t="s">
        <v>33</v>
      </c>
      <c r="E955" s="932" t="str">
        <f>Translations!$C$258</f>
        <v>¿Se ha seguido el orden jerárquico?</v>
      </c>
      <c r="F955" s="932"/>
      <c r="G955" s="932"/>
      <c r="H955" s="933"/>
      <c r="I955" s="259"/>
      <c r="J955" s="559" t="str">
        <f>Translations!$C$259</f>
        <v xml:space="preserve"> De no ser así, ¿cuál ha sido el motivo?</v>
      </c>
      <c r="K955" s="852"/>
      <c r="L955" s="853"/>
      <c r="M955" s="853"/>
      <c r="N955" s="867"/>
      <c r="O955" s="18"/>
      <c r="W955" s="363" t="b">
        <f>AND(I955&lt;&gt;"",I955=TRUE)</f>
        <v>0</v>
      </c>
    </row>
    <row r="956" spans="2:23" ht="5.0999999999999996" customHeight="1" x14ac:dyDescent="0.2">
      <c r="B956" s="243"/>
      <c r="C956" s="317"/>
      <c r="D956" s="318"/>
      <c r="E956" s="467"/>
      <c r="F956" s="467"/>
      <c r="G956" s="467"/>
      <c r="H956" s="467"/>
      <c r="I956" s="467"/>
      <c r="J956" s="467"/>
      <c r="K956" s="467"/>
      <c r="L956" s="467"/>
      <c r="M956" s="467"/>
      <c r="N956" s="468"/>
      <c r="O956" s="18"/>
      <c r="V956" s="253"/>
      <c r="W956" s="359"/>
    </row>
    <row r="957" spans="2:23" ht="12.75" customHeight="1" x14ac:dyDescent="0.2">
      <c r="B957" s="243"/>
      <c r="C957" s="317"/>
      <c r="D957" s="330"/>
      <c r="E957" s="330"/>
      <c r="F957" s="904" t="str">
        <f>Translations!$C$264</f>
        <v>Más detalles sobre cualquier posible divergencia con respecto a la jerarquía establecida</v>
      </c>
      <c r="G957" s="904"/>
      <c r="H957" s="904"/>
      <c r="I957" s="904"/>
      <c r="J957" s="904"/>
      <c r="K957" s="904"/>
      <c r="L957" s="904"/>
      <c r="M957" s="904"/>
      <c r="N957" s="905"/>
      <c r="O957" s="18"/>
      <c r="V957" s="253"/>
      <c r="W957" s="359"/>
    </row>
    <row r="958" spans="2:23" ht="25.5" customHeight="1" thickBot="1" x14ac:dyDescent="0.25">
      <c r="B958" s="243"/>
      <c r="C958" s="317"/>
      <c r="D958" s="330"/>
      <c r="E958" s="330"/>
      <c r="F958" s="872"/>
      <c r="G958" s="873"/>
      <c r="H958" s="873"/>
      <c r="I958" s="873"/>
      <c r="J958" s="873"/>
      <c r="K958" s="873"/>
      <c r="L958" s="873"/>
      <c r="M958" s="873"/>
      <c r="N958" s="874"/>
      <c r="O958" s="18"/>
      <c r="V958" s="253"/>
      <c r="W958" s="267" t="b">
        <f>W955</f>
        <v>0</v>
      </c>
    </row>
    <row r="959" spans="2:23" ht="5.0999999999999996" customHeight="1" x14ac:dyDescent="0.2">
      <c r="B959" s="243"/>
      <c r="C959" s="317"/>
      <c r="D959" s="321"/>
      <c r="E959" s="318"/>
      <c r="F959" s="318"/>
      <c r="G959" s="318"/>
      <c r="H959" s="318"/>
      <c r="I959" s="318"/>
      <c r="J959" s="318"/>
      <c r="K959" s="318"/>
      <c r="L959" s="318"/>
      <c r="M959" s="318"/>
      <c r="N959" s="319"/>
      <c r="O959" s="18"/>
      <c r="W959" s="362"/>
    </row>
    <row r="960" spans="2:23" ht="5.0999999999999996" customHeight="1" x14ac:dyDescent="0.2">
      <c r="B960" s="243"/>
      <c r="C960" s="314"/>
      <c r="D960" s="327"/>
      <c r="E960" s="315"/>
      <c r="F960" s="315"/>
      <c r="G960" s="315"/>
      <c r="H960" s="315"/>
      <c r="I960" s="315"/>
      <c r="J960" s="315"/>
      <c r="K960" s="315"/>
      <c r="L960" s="315"/>
      <c r="M960" s="315"/>
      <c r="N960" s="316"/>
      <c r="O960" s="18"/>
    </row>
    <row r="961" spans="1:23" ht="12.75" customHeight="1" x14ac:dyDescent="0.2">
      <c r="B961" s="243"/>
      <c r="C961" s="317"/>
      <c r="D961" s="320" t="s">
        <v>30</v>
      </c>
      <c r="E961" s="943" t="str">
        <f>Translations!$C$362</f>
        <v>Calor medible exportado</v>
      </c>
      <c r="F961" s="943"/>
      <c r="G961" s="943"/>
      <c r="H961" s="943"/>
      <c r="I961" s="943"/>
      <c r="J961" s="943"/>
      <c r="K961" s="943"/>
      <c r="L961" s="943"/>
      <c r="M961" s="943"/>
      <c r="N961" s="944"/>
      <c r="O961" s="18"/>
      <c r="S961" s="253"/>
      <c r="T961" s="253"/>
    </row>
    <row r="962" spans="1:23" ht="12.75" customHeight="1" x14ac:dyDescent="0.2">
      <c r="B962" s="243"/>
      <c r="C962" s="317"/>
      <c r="D962" s="318"/>
      <c r="E962" s="945" t="str">
        <f>Translations!$C$405</f>
        <v>A efectos concretos de la recogida de datos de las NIMs, la presente sección debe comprender todos los datos proporcionados en la sección G, letra e), en el formulario del «informe sobre los datos de referencia».</v>
      </c>
      <c r="F962" s="946"/>
      <c r="G962" s="946"/>
      <c r="H962" s="946"/>
      <c r="I962" s="946"/>
      <c r="J962" s="946"/>
      <c r="K962" s="946"/>
      <c r="L962" s="946"/>
      <c r="M962" s="946"/>
      <c r="N962" s="947"/>
      <c r="O962" s="18"/>
    </row>
    <row r="963" spans="1:23" ht="12.75" customHeight="1" x14ac:dyDescent="0.2">
      <c r="B963" s="243"/>
      <c r="C963" s="317"/>
      <c r="D963" s="321" t="s">
        <v>32</v>
      </c>
      <c r="E963" s="906" t="str">
        <f>Translations!$C$409</f>
        <v>¿Hay otros flujos de calor medible pertinentes para esta subinstalación?</v>
      </c>
      <c r="F963" s="906"/>
      <c r="G963" s="906"/>
      <c r="H963" s="906"/>
      <c r="I963" s="906"/>
      <c r="J963" s="906"/>
      <c r="K963" s="906"/>
      <c r="L963" s="906"/>
      <c r="M963" s="912"/>
      <c r="N963" s="912"/>
      <c r="O963" s="18"/>
    </row>
    <row r="964" spans="1:23" ht="12.75" customHeight="1" x14ac:dyDescent="0.2">
      <c r="B964" s="243"/>
      <c r="C964" s="317"/>
      <c r="D964" s="321"/>
      <c r="E964" s="318"/>
      <c r="F964" s="318"/>
      <c r="G964" s="318"/>
      <c r="H964" s="318"/>
      <c r="I964" s="318"/>
      <c r="J964" s="847" t="str">
        <f>IF(M877=EUConst_NotRelevant,"",IF(AND(M963&lt;&gt;"",M963=FALSE),HYPERLINK("#" &amp; Q964,EUconst_MsgGoOn),""))</f>
        <v/>
      </c>
      <c r="K964" s="848"/>
      <c r="L964" s="848"/>
      <c r="M964" s="848"/>
      <c r="N964" s="849"/>
      <c r="O964" s="18"/>
      <c r="P964" s="21" t="s">
        <v>170</v>
      </c>
      <c r="Q964" s="370" t="str">
        <f>Q878</f>
        <v>#JUMP_G8</v>
      </c>
    </row>
    <row r="965" spans="1:23" ht="5.0999999999999996" customHeight="1" x14ac:dyDescent="0.2">
      <c r="C965" s="317"/>
      <c r="D965" s="321"/>
      <c r="E965" s="321"/>
      <c r="F965" s="321"/>
      <c r="G965" s="321"/>
      <c r="H965" s="321"/>
      <c r="I965" s="321"/>
      <c r="J965" s="321"/>
      <c r="K965" s="321"/>
      <c r="L965" s="321"/>
      <c r="M965" s="321"/>
      <c r="N965" s="328"/>
      <c r="O965" s="18"/>
      <c r="P965" s="21"/>
    </row>
    <row r="966" spans="1:23" ht="12.75" customHeight="1" x14ac:dyDescent="0.2">
      <c r="C966" s="317"/>
      <c r="D966" s="321" t="s">
        <v>33</v>
      </c>
      <c r="E966" s="906" t="str">
        <f>Translations!$C$249</f>
        <v>Información sobre la metodología empleada</v>
      </c>
      <c r="F966" s="906"/>
      <c r="G966" s="906"/>
      <c r="H966" s="906"/>
      <c r="I966" s="906"/>
      <c r="J966" s="906"/>
      <c r="K966" s="906"/>
      <c r="L966" s="906"/>
      <c r="M966" s="906"/>
      <c r="N966" s="907"/>
      <c r="O966" s="18"/>
    </row>
    <row r="967" spans="1:23" ht="25.5" customHeight="1" thickBot="1" x14ac:dyDescent="0.25">
      <c r="C967" s="317"/>
      <c r="D967" s="318"/>
      <c r="E967" s="318"/>
      <c r="F967" s="318"/>
      <c r="G967" s="318"/>
      <c r="H967" s="318"/>
      <c r="I967" s="908" t="str">
        <f>Translations!$C$254</f>
        <v>Fuente de datos</v>
      </c>
      <c r="J967" s="908"/>
      <c r="K967" s="908" t="str">
        <f>Translations!$C$255</f>
        <v>Otra fuente de datos (si procede)</v>
      </c>
      <c r="L967" s="908"/>
      <c r="M967" s="908" t="str">
        <f>Translations!$C$255</f>
        <v>Otra fuente de datos (si procede)</v>
      </c>
      <c r="N967" s="908"/>
      <c r="O967" s="18"/>
      <c r="W967" s="261" t="s">
        <v>163</v>
      </c>
    </row>
    <row r="968" spans="1:23" ht="12.75" customHeight="1" thickBot="1" x14ac:dyDescent="0.25">
      <c r="C968" s="317"/>
      <c r="D968" s="321"/>
      <c r="E968" s="323" t="s">
        <v>302</v>
      </c>
      <c r="F968" s="893" t="str">
        <f>Translations!$C$422</f>
        <v>Calor exportado</v>
      </c>
      <c r="G968" s="893"/>
      <c r="H968" s="894"/>
      <c r="I968" s="884"/>
      <c r="J968" s="885"/>
      <c r="K968" s="879"/>
      <c r="L968" s="883"/>
      <c r="M968" s="879"/>
      <c r="N968" s="880"/>
      <c r="O968" s="18"/>
      <c r="V968" s="369" t="b">
        <f>OR(AND(M963&lt;&gt;"",M963=FALSE))</f>
        <v>0</v>
      </c>
      <c r="W968" s="363" t="b">
        <f>OR(AND(M963&lt;&gt;"",M963=FALSE),AND(H968&lt;&gt;"",H968=FALSE))</f>
        <v>0</v>
      </c>
    </row>
    <row r="969" spans="1:23" ht="12.75" customHeight="1" x14ac:dyDescent="0.2">
      <c r="C969" s="317"/>
      <c r="D969" s="321"/>
      <c r="E969" s="323" t="s">
        <v>303</v>
      </c>
      <c r="F969" s="902" t="str">
        <f>Translations!$C$274</f>
        <v>Flujos de calor medible neto</v>
      </c>
      <c r="G969" s="902"/>
      <c r="H969" s="903"/>
      <c r="I969" s="860"/>
      <c r="J969" s="892"/>
      <c r="K969" s="862"/>
      <c r="L969" s="864"/>
      <c r="M969" s="862"/>
      <c r="N969" s="864"/>
      <c r="O969" s="18"/>
      <c r="W969" s="364" t="b">
        <f>W968</f>
        <v>0</v>
      </c>
    </row>
    <row r="970" spans="1:23" ht="5.0999999999999996" customHeight="1" x14ac:dyDescent="0.2">
      <c r="C970" s="317"/>
      <c r="D970" s="321"/>
      <c r="E970" s="318"/>
      <c r="F970" s="318"/>
      <c r="G970" s="318"/>
      <c r="H970" s="318"/>
      <c r="I970" s="318"/>
      <c r="J970" s="318"/>
      <c r="K970" s="318"/>
      <c r="L970" s="318"/>
      <c r="M970" s="318"/>
      <c r="N970" s="319"/>
      <c r="O970" s="18"/>
      <c r="W970" s="359"/>
    </row>
    <row r="971" spans="1:23" ht="12.75" customHeight="1" x14ac:dyDescent="0.2">
      <c r="C971" s="317"/>
      <c r="D971" s="321"/>
      <c r="E971" s="323" t="s">
        <v>304</v>
      </c>
      <c r="F971" s="904" t="str">
        <f>Translations!$C$257</f>
        <v>Descripción de la metodología aplicada</v>
      </c>
      <c r="G971" s="904"/>
      <c r="H971" s="904"/>
      <c r="I971" s="904"/>
      <c r="J971" s="904"/>
      <c r="K971" s="904"/>
      <c r="L971" s="904"/>
      <c r="M971" s="904"/>
      <c r="N971" s="905"/>
      <c r="O971" s="18"/>
      <c r="W971" s="359"/>
    </row>
    <row r="972" spans="1:23" ht="5.0999999999999996" customHeight="1" x14ac:dyDescent="0.2">
      <c r="C972" s="317"/>
      <c r="D972" s="318"/>
      <c r="E972" s="322"/>
      <c r="F972" s="212"/>
      <c r="G972" s="470"/>
      <c r="H972" s="470"/>
      <c r="I972" s="470"/>
      <c r="J972" s="470"/>
      <c r="K972" s="470"/>
      <c r="L972" s="470"/>
      <c r="M972" s="470"/>
      <c r="N972" s="471"/>
      <c r="O972" s="18"/>
      <c r="W972" s="359"/>
    </row>
    <row r="973" spans="1:23" ht="12.75" customHeight="1" x14ac:dyDescent="0.2">
      <c r="C973" s="317"/>
      <c r="D973" s="321"/>
      <c r="E973" s="323"/>
      <c r="F973" s="913" t="str">
        <f>IF(M877=EUConst_Relevant,HYPERLINK("#" &amp; Q973,EUConst_MsgDescription),"")</f>
        <v/>
      </c>
      <c r="G973" s="887"/>
      <c r="H973" s="887"/>
      <c r="I973" s="887"/>
      <c r="J973" s="887"/>
      <c r="K973" s="887"/>
      <c r="L973" s="887"/>
      <c r="M973" s="887"/>
      <c r="N973" s="888"/>
      <c r="O973" s="18"/>
      <c r="P973" s="21" t="s">
        <v>170</v>
      </c>
      <c r="Q973" s="370" t="str">
        <f>"#"&amp;ADDRESS(ROW($C$11),COLUMN($C$11))</f>
        <v>#$C$11</v>
      </c>
      <c r="W973" s="359"/>
    </row>
    <row r="974" spans="1:23" ht="5.0999999999999996" customHeight="1" x14ac:dyDescent="0.2">
      <c r="C974" s="317"/>
      <c r="D974" s="321"/>
      <c r="E974" s="324"/>
      <c r="F974" s="914"/>
      <c r="G974" s="914"/>
      <c r="H974" s="914"/>
      <c r="I974" s="914"/>
      <c r="J974" s="914"/>
      <c r="K974" s="914"/>
      <c r="L974" s="914"/>
      <c r="M974" s="914"/>
      <c r="N974" s="915"/>
      <c r="O974" s="18"/>
      <c r="W974" s="359"/>
    </row>
    <row r="975" spans="1:23" s="248" customFormat="1" ht="50.1" customHeight="1" x14ac:dyDescent="0.2">
      <c r="A975" s="253"/>
      <c r="B975" s="11"/>
      <c r="C975" s="317"/>
      <c r="D975" s="324"/>
      <c r="E975" s="324"/>
      <c r="F975" s="872"/>
      <c r="G975" s="873"/>
      <c r="H975" s="873"/>
      <c r="I975" s="873"/>
      <c r="J975" s="873"/>
      <c r="K975" s="873"/>
      <c r="L975" s="873"/>
      <c r="M975" s="873"/>
      <c r="N975" s="874"/>
      <c r="O975" s="18"/>
      <c r="P975" s="253"/>
      <c r="Q975" s="253"/>
      <c r="R975" s="253"/>
      <c r="S975" s="244"/>
      <c r="T975" s="244"/>
      <c r="U975" s="253"/>
      <c r="V975" s="253"/>
      <c r="W975" s="365" t="b">
        <f>V968</f>
        <v>0</v>
      </c>
    </row>
    <row r="976" spans="1:23" ht="5.0999999999999996" customHeight="1" x14ac:dyDescent="0.2">
      <c r="C976" s="317"/>
      <c r="D976" s="321"/>
      <c r="E976" s="318"/>
      <c r="F976" s="318"/>
      <c r="G976" s="318"/>
      <c r="H976" s="318"/>
      <c r="I976" s="318"/>
      <c r="J976" s="318"/>
      <c r="K976" s="318"/>
      <c r="L976" s="318"/>
      <c r="M976" s="318"/>
      <c r="N976" s="319"/>
      <c r="O976" s="18"/>
      <c r="W976" s="359"/>
    </row>
    <row r="977" spans="1:25" ht="12.75" customHeight="1" x14ac:dyDescent="0.2">
      <c r="C977" s="317"/>
      <c r="D977" s="321"/>
      <c r="E977" s="323"/>
      <c r="F977" s="916" t="str">
        <f>Translations!$C$210</f>
        <v>Referencia a archivos externos (si procede)</v>
      </c>
      <c r="G977" s="916"/>
      <c r="H977" s="916"/>
      <c r="I977" s="916"/>
      <c r="J977" s="916"/>
      <c r="K977" s="826"/>
      <c r="L977" s="826"/>
      <c r="M977" s="826"/>
      <c r="N977" s="826"/>
      <c r="O977" s="18"/>
      <c r="W977" s="365" t="b">
        <f>W975</f>
        <v>0</v>
      </c>
    </row>
    <row r="978" spans="1:25" ht="5.0999999999999996" customHeight="1" thickBot="1" x14ac:dyDescent="0.25">
      <c r="C978" s="317"/>
      <c r="D978" s="321"/>
      <c r="E978" s="318"/>
      <c r="F978" s="318"/>
      <c r="G978" s="318"/>
      <c r="H978" s="318"/>
      <c r="I978" s="318"/>
      <c r="J978" s="318"/>
      <c r="K978" s="318"/>
      <c r="L978" s="318"/>
      <c r="M978" s="318"/>
      <c r="N978" s="319"/>
      <c r="O978" s="18"/>
      <c r="V978" s="253"/>
      <c r="W978" s="359"/>
    </row>
    <row r="979" spans="1:25" ht="58.5" customHeight="1" thickBot="1" x14ac:dyDescent="0.25">
      <c r="C979" s="317"/>
      <c r="D979" s="321" t="s">
        <v>33</v>
      </c>
      <c r="E979" s="932" t="str">
        <f>Translations!$C$258</f>
        <v>¿Se ha seguido el orden jerárquico?</v>
      </c>
      <c r="F979" s="932"/>
      <c r="G979" s="932"/>
      <c r="H979" s="933"/>
      <c r="I979" s="259"/>
      <c r="J979" s="559" t="str">
        <f>Translations!$C$259</f>
        <v xml:space="preserve"> De no ser así, ¿cuál ha sido el motivo?</v>
      </c>
      <c r="K979" s="852"/>
      <c r="L979" s="853"/>
      <c r="M979" s="853"/>
      <c r="N979" s="867"/>
      <c r="O979" s="18"/>
      <c r="V979" s="367" t="b">
        <f>W977</f>
        <v>0</v>
      </c>
      <c r="W979" s="360" t="b">
        <f>OR(W975,AND(I979&lt;&gt;"",I979=TRUE))</f>
        <v>0</v>
      </c>
    </row>
    <row r="980" spans="1:25" ht="5.0999999999999996" customHeight="1" x14ac:dyDescent="0.2">
      <c r="C980" s="317"/>
      <c r="D980" s="318"/>
      <c r="E980" s="467"/>
      <c r="F980" s="467"/>
      <c r="G980" s="467"/>
      <c r="H980" s="467"/>
      <c r="I980" s="467"/>
      <c r="J980" s="467"/>
      <c r="K980" s="467"/>
      <c r="L980" s="467"/>
      <c r="M980" s="467"/>
      <c r="N980" s="468"/>
      <c r="O980" s="18"/>
      <c r="V980" s="253"/>
      <c r="W980" s="359"/>
    </row>
    <row r="981" spans="1:25" ht="12.75" customHeight="1" x14ac:dyDescent="0.2">
      <c r="C981" s="317"/>
      <c r="D981" s="330"/>
      <c r="E981" s="330"/>
      <c r="F981" s="904" t="str">
        <f>Translations!$C$264</f>
        <v>Más detalles sobre cualquier posible divergencia con respecto a la jerarquía establecida</v>
      </c>
      <c r="G981" s="904"/>
      <c r="H981" s="904"/>
      <c r="I981" s="904"/>
      <c r="J981" s="904"/>
      <c r="K981" s="904"/>
      <c r="L981" s="904"/>
      <c r="M981" s="904"/>
      <c r="N981" s="905"/>
      <c r="O981" s="18"/>
      <c r="V981" s="253"/>
      <c r="W981" s="359"/>
    </row>
    <row r="982" spans="1:25" ht="25.5" customHeight="1" x14ac:dyDescent="0.2">
      <c r="C982" s="317"/>
      <c r="D982" s="330"/>
      <c r="E982" s="330"/>
      <c r="F982" s="872"/>
      <c r="G982" s="873"/>
      <c r="H982" s="873"/>
      <c r="I982" s="873"/>
      <c r="J982" s="873"/>
      <c r="K982" s="873"/>
      <c r="L982" s="873"/>
      <c r="M982" s="873"/>
      <c r="N982" s="874"/>
      <c r="O982" s="18"/>
      <c r="V982" s="253"/>
      <c r="W982" s="365" t="b">
        <f>W979</f>
        <v>0</v>
      </c>
    </row>
    <row r="983" spans="1:25" ht="5.0999999999999996" customHeight="1" x14ac:dyDescent="0.2">
      <c r="C983" s="317"/>
      <c r="D983" s="318"/>
      <c r="E983" s="467"/>
      <c r="F983" s="467"/>
      <c r="G983" s="467"/>
      <c r="H983" s="467"/>
      <c r="I983" s="467"/>
      <c r="J983" s="467"/>
      <c r="K983" s="467"/>
      <c r="L983" s="467"/>
      <c r="M983" s="467"/>
      <c r="N983" s="468"/>
      <c r="O983" s="18"/>
      <c r="V983" s="253"/>
      <c r="W983" s="359"/>
    </row>
    <row r="984" spans="1:25" ht="12.75" customHeight="1" x14ac:dyDescent="0.2">
      <c r="C984" s="317"/>
      <c r="D984" s="321" t="s">
        <v>34</v>
      </c>
      <c r="E984" s="906" t="str">
        <f>Translations!$C$363</f>
        <v>Descripción de la metodología empleada para determinar los factores de emisiones atribuibles pertinentes de conformidad con el anexo VII, secciones 10.1.2 y 10.1.3, de las FAR.</v>
      </c>
      <c r="F984" s="906"/>
      <c r="G984" s="906"/>
      <c r="H984" s="906"/>
      <c r="I984" s="906"/>
      <c r="J984" s="906"/>
      <c r="K984" s="906"/>
      <c r="L984" s="906"/>
      <c r="M984" s="906"/>
      <c r="N984" s="907"/>
      <c r="O984" s="18"/>
      <c r="V984" s="253"/>
      <c r="W984" s="359"/>
    </row>
    <row r="985" spans="1:25" ht="5.0999999999999996" customHeight="1" x14ac:dyDescent="0.2">
      <c r="C985" s="317"/>
      <c r="D985" s="318"/>
      <c r="E985" s="322"/>
      <c r="F985" s="212"/>
      <c r="G985" s="470"/>
      <c r="H985" s="470"/>
      <c r="I985" s="470"/>
      <c r="J985" s="470"/>
      <c r="K985" s="470"/>
      <c r="L985" s="470"/>
      <c r="M985" s="470"/>
      <c r="N985" s="471"/>
      <c r="O985" s="18"/>
      <c r="W985" s="359"/>
    </row>
    <row r="986" spans="1:25" ht="12.75" customHeight="1" x14ac:dyDescent="0.2">
      <c r="C986" s="317"/>
      <c r="D986" s="321"/>
      <c r="E986" s="323"/>
      <c r="F986" s="913" t="str">
        <f>IF(M877=EUConst_Relevant,HYPERLINK("#" &amp; Q986,EUConst_MsgDescription),"")</f>
        <v/>
      </c>
      <c r="G986" s="887"/>
      <c r="H986" s="887"/>
      <c r="I986" s="887"/>
      <c r="J986" s="887"/>
      <c r="K986" s="887"/>
      <c r="L986" s="887"/>
      <c r="M986" s="887"/>
      <c r="N986" s="888"/>
      <c r="O986" s="18"/>
      <c r="P986" s="21" t="s">
        <v>170</v>
      </c>
      <c r="Q986" s="370" t="str">
        <f>"#"&amp;ADDRESS(ROW($C$11),COLUMN($C$11))</f>
        <v>#$C$11</v>
      </c>
      <c r="W986" s="359"/>
    </row>
    <row r="987" spans="1:25" ht="5.0999999999999996" customHeight="1" x14ac:dyDescent="0.2">
      <c r="C987" s="317"/>
      <c r="D987" s="321"/>
      <c r="E987" s="324"/>
      <c r="F987" s="914"/>
      <c r="G987" s="914"/>
      <c r="H987" s="914"/>
      <c r="I987" s="914"/>
      <c r="J987" s="914"/>
      <c r="K987" s="914"/>
      <c r="L987" s="914"/>
      <c r="M987" s="914"/>
      <c r="N987" s="915"/>
      <c r="O987" s="18"/>
      <c r="W987" s="359"/>
    </row>
    <row r="988" spans="1:25" s="248" customFormat="1" ht="50.1" customHeight="1" x14ac:dyDescent="0.2">
      <c r="A988" s="253"/>
      <c r="B988" s="11"/>
      <c r="C988" s="317"/>
      <c r="D988" s="330"/>
      <c r="E988" s="331"/>
      <c r="F988" s="872"/>
      <c r="G988" s="873"/>
      <c r="H988" s="873"/>
      <c r="I988" s="873"/>
      <c r="J988" s="873"/>
      <c r="K988" s="873"/>
      <c r="L988" s="873"/>
      <c r="M988" s="873"/>
      <c r="N988" s="874"/>
      <c r="O988" s="18"/>
      <c r="P988" s="268"/>
      <c r="Q988" s="244"/>
      <c r="R988" s="253"/>
      <c r="S988" s="244"/>
      <c r="T988" s="244"/>
      <c r="U988" s="253"/>
      <c r="V988" s="253"/>
      <c r="W988" s="365" t="b">
        <f>W977</f>
        <v>0</v>
      </c>
    </row>
    <row r="989" spans="1:25" ht="5.0999999999999996" customHeight="1" x14ac:dyDescent="0.2">
      <c r="C989" s="317"/>
      <c r="D989" s="321"/>
      <c r="E989" s="318"/>
      <c r="F989" s="318"/>
      <c r="G989" s="318"/>
      <c r="H989" s="318"/>
      <c r="I989" s="318"/>
      <c r="J989" s="318"/>
      <c r="K989" s="318"/>
      <c r="L989" s="318"/>
      <c r="M989" s="318"/>
      <c r="N989" s="319"/>
      <c r="O989" s="18"/>
      <c r="W989" s="359"/>
    </row>
    <row r="990" spans="1:25" ht="12.75" customHeight="1" thickBot="1" x14ac:dyDescent="0.25">
      <c r="C990" s="317"/>
      <c r="D990" s="321"/>
      <c r="E990" s="323"/>
      <c r="F990" s="916" t="str">
        <f>Translations!$C$210</f>
        <v>Referencia a archivos externos (si procede)</v>
      </c>
      <c r="G990" s="916"/>
      <c r="H990" s="916"/>
      <c r="I990" s="916"/>
      <c r="J990" s="916"/>
      <c r="K990" s="826"/>
      <c r="L990" s="826"/>
      <c r="M990" s="826"/>
      <c r="N990" s="826"/>
      <c r="O990" s="18"/>
      <c r="W990" s="366" t="b">
        <f>W988</f>
        <v>0</v>
      </c>
    </row>
    <row r="991" spans="1:25" s="19" customFormat="1" ht="12.75" x14ac:dyDescent="0.2">
      <c r="A991" s="17"/>
      <c r="B991" s="35"/>
      <c r="C991" s="336"/>
      <c r="D991" s="337"/>
      <c r="E991" s="337"/>
      <c r="F991" s="337"/>
      <c r="G991" s="337"/>
      <c r="H991" s="337"/>
      <c r="I991" s="337"/>
      <c r="J991" s="337"/>
      <c r="K991" s="337"/>
      <c r="L991" s="337"/>
      <c r="M991" s="337"/>
      <c r="N991" s="338"/>
      <c r="O991" s="18"/>
      <c r="P991" s="244"/>
      <c r="Q991" s="244"/>
      <c r="R991" s="244"/>
      <c r="S991" s="22"/>
      <c r="T991" s="21"/>
      <c r="U991" s="21"/>
      <c r="V991" s="21"/>
      <c r="W991" s="237"/>
    </row>
    <row r="992" spans="1:25" s="19" customFormat="1" ht="15" thickBot="1" x14ac:dyDescent="0.25">
      <c r="A992" s="17"/>
      <c r="B992" s="35"/>
      <c r="C992" s="35"/>
      <c r="D992" s="35"/>
      <c r="E992" s="35"/>
      <c r="F992" s="35"/>
      <c r="G992" s="35"/>
      <c r="H992" s="35"/>
      <c r="I992" s="35"/>
      <c r="J992" s="35"/>
      <c r="K992" s="35"/>
      <c r="L992" s="35"/>
      <c r="M992" s="35"/>
      <c r="N992" s="35"/>
      <c r="O992" s="18"/>
      <c r="P992" s="244"/>
      <c r="Q992" s="244"/>
      <c r="R992" s="22"/>
      <c r="S992" s="22"/>
      <c r="T992" s="21"/>
      <c r="U992" s="21"/>
      <c r="V992" s="21"/>
      <c r="W992" s="237"/>
      <c r="X992" s="243"/>
      <c r="Y992" s="243"/>
    </row>
    <row r="993" spans="1:25" s="19" customFormat="1" ht="12.75" customHeight="1" thickBot="1" x14ac:dyDescent="0.3">
      <c r="A993" s="17"/>
      <c r="B993" s="35"/>
      <c r="C993" s="280"/>
      <c r="D993" s="280"/>
      <c r="E993" s="280"/>
      <c r="F993" s="280"/>
      <c r="G993" s="280"/>
      <c r="H993" s="280"/>
      <c r="I993" s="280"/>
      <c r="J993" s="280"/>
      <c r="K993" s="280"/>
      <c r="L993" s="280"/>
      <c r="M993" s="280"/>
      <c r="N993" s="280"/>
      <c r="O993" s="18"/>
      <c r="P993" s="21"/>
      <c r="Q993" s="21"/>
      <c r="R993" s="22"/>
      <c r="S993" s="22"/>
      <c r="T993" s="21"/>
      <c r="U993" s="21"/>
      <c r="V993" s="21"/>
      <c r="W993" s="237"/>
      <c r="X993" s="243"/>
      <c r="Y993" s="243"/>
    </row>
    <row r="994" spans="1:25" s="19" customFormat="1" ht="15" customHeight="1" thickBot="1" x14ac:dyDescent="0.3">
      <c r="A994" s="17"/>
      <c r="B994" s="162"/>
      <c r="C994" s="373">
        <f>C877+1</f>
        <v>8</v>
      </c>
      <c r="D994" s="1001" t="str">
        <f>Translations!$C$386</f>
        <v>Subinstalación con enfoque alternativo:</v>
      </c>
      <c r="E994" s="1002"/>
      <c r="F994" s="1002"/>
      <c r="G994" s="1002"/>
      <c r="H994" s="1003"/>
      <c r="I994" s="1004" t="str">
        <f>INDEX(EUconst_FallBackListNames,$C994)</f>
        <v>Subinstalación con emisiones de proceso, CL, no-CBAM</v>
      </c>
      <c r="J994" s="1005"/>
      <c r="K994" s="1005"/>
      <c r="L994" s="1006"/>
      <c r="M994" s="1007" t="str">
        <f>IF(ISBLANK(INDEX(CNTR_FallBackSubInstRelevant,C994)),"",IF(INDEX(CNTR_FallBackSubInstRelevant,C994),EUConst_Relevant,EUConst_NotRelevant))</f>
        <v/>
      </c>
      <c r="N994" s="1008"/>
      <c r="O994" s="18"/>
      <c r="P994" s="372">
        <f>C994</f>
        <v>8</v>
      </c>
      <c r="Q994" s="244"/>
      <c r="R994" s="244"/>
      <c r="S994" s="244"/>
      <c r="T994" s="244"/>
      <c r="U994" s="22"/>
      <c r="V994" s="310" t="s">
        <v>318</v>
      </c>
      <c r="W994" s="355" t="b">
        <f>AND(CNTR_ExistSubInstEntries,M994=EUConst_NotRelevant)</f>
        <v>0</v>
      </c>
    </row>
    <row r="995" spans="1:25" s="19" customFormat="1" ht="12.75" customHeight="1" thickBot="1" x14ac:dyDescent="0.25">
      <c r="A995" s="17"/>
      <c r="B995" s="35"/>
      <c r="C995" s="277"/>
      <c r="D995" s="278"/>
      <c r="E995" s="278"/>
      <c r="F995" s="278"/>
      <c r="G995" s="278"/>
      <c r="H995" s="279"/>
      <c r="I995" s="1009" t="str">
        <f>IF(M994=EUConst_NotRelevant,HYPERLINK(Q995,EUconst_MsgGoToNextSubInst),IF(M994=EUConst_Relevant,HYPERLINK("",EUconst_MsgEnterThisSection),""))</f>
        <v/>
      </c>
      <c r="J995" s="1010"/>
      <c r="K995" s="1010"/>
      <c r="L995" s="1010"/>
      <c r="M995" s="1011"/>
      <c r="N995" s="1012"/>
      <c r="O995" s="18"/>
      <c r="P995" s="21" t="s">
        <v>170</v>
      </c>
      <c r="Q995" s="370" t="str">
        <f>"#JUMP_G"&amp;P994+1</f>
        <v>#JUMP_G9</v>
      </c>
      <c r="R995" s="21"/>
      <c r="S995" s="21"/>
      <c r="T995" s="21"/>
      <c r="U995" s="22"/>
      <c r="V995" s="22"/>
      <c r="W995" s="237"/>
      <c r="X995" s="243"/>
      <c r="Y995" s="243"/>
    </row>
    <row r="996" spans="1:25" ht="5.0999999999999996" customHeight="1" x14ac:dyDescent="0.2">
      <c r="C996" s="281"/>
      <c r="D996" s="282"/>
      <c r="E996" s="282"/>
      <c r="F996" s="282"/>
      <c r="G996" s="282"/>
      <c r="H996" s="282"/>
      <c r="I996" s="282"/>
      <c r="J996" s="282"/>
      <c r="K996" s="282"/>
      <c r="L996" s="282"/>
      <c r="M996" s="282"/>
      <c r="N996" s="283"/>
      <c r="O996" s="18"/>
      <c r="U996" s="22"/>
      <c r="V996" s="22"/>
      <c r="W996" s="237"/>
    </row>
    <row r="997" spans="1:25" ht="15" customHeight="1" x14ac:dyDescent="0.2">
      <c r="C997" s="223"/>
      <c r="E997" s="1013" t="str">
        <f>CONCATENATE(EUconst_MsgSeeFirst," (G.I.1)")</f>
        <v>Al principio de esta herramienta encontrará instrucciones detalladas sobre los datos que debe introducir.  (G.I.1)</v>
      </c>
      <c r="F997" s="1013"/>
      <c r="G997" s="1013"/>
      <c r="H997" s="1013"/>
      <c r="I997" s="1013"/>
      <c r="J997" s="1013"/>
      <c r="K997" s="1013"/>
      <c r="L997" s="1013"/>
      <c r="M997" s="1013"/>
      <c r="N997" s="224"/>
      <c r="O997" s="18"/>
      <c r="U997" s="22"/>
      <c r="V997" s="22"/>
      <c r="W997" s="237"/>
    </row>
    <row r="998" spans="1:25" ht="5.0999999999999996" customHeight="1" x14ac:dyDescent="0.2">
      <c r="C998" s="223"/>
      <c r="N998" s="224"/>
      <c r="O998" s="18"/>
      <c r="U998" s="22"/>
      <c r="V998" s="22"/>
      <c r="W998" s="237"/>
    </row>
    <row r="999" spans="1:25" ht="12.75" customHeight="1" x14ac:dyDescent="0.2">
      <c r="C999" s="223"/>
      <c r="D999" s="15" t="s">
        <v>26</v>
      </c>
      <c r="E999" s="727" t="str">
        <f>Translations!$C$297</f>
        <v>Límites del sistema de la subinstalación</v>
      </c>
      <c r="F999" s="727"/>
      <c r="G999" s="727"/>
      <c r="H999" s="727"/>
      <c r="I999" s="727"/>
      <c r="J999" s="727"/>
      <c r="K999" s="727"/>
      <c r="L999" s="727"/>
      <c r="M999" s="727"/>
      <c r="N999" s="942"/>
      <c r="O999" s="18"/>
      <c r="U999" s="22"/>
      <c r="V999" s="22"/>
      <c r="W999" s="237"/>
    </row>
    <row r="1000" spans="1:25" ht="5.0999999999999996" customHeight="1" x14ac:dyDescent="0.2">
      <c r="C1000" s="223"/>
      <c r="N1000" s="224"/>
      <c r="O1000" s="18"/>
      <c r="U1000" s="22"/>
      <c r="V1000" s="22"/>
      <c r="W1000" s="237"/>
    </row>
    <row r="1001" spans="1:25" ht="12.75" customHeight="1" x14ac:dyDescent="0.2">
      <c r="C1001" s="223"/>
      <c r="D1001" s="24" t="s">
        <v>32</v>
      </c>
      <c r="E1001" s="843" t="str">
        <f>Translations!$C$249</f>
        <v>Información sobre la metodología empleada</v>
      </c>
      <c r="F1001" s="843"/>
      <c r="G1001" s="843"/>
      <c r="H1001" s="843"/>
      <c r="I1001" s="843"/>
      <c r="J1001" s="843"/>
      <c r="K1001" s="843"/>
      <c r="L1001" s="843"/>
      <c r="M1001" s="843"/>
      <c r="N1001" s="949"/>
      <c r="O1001" s="18"/>
      <c r="U1001" s="22"/>
      <c r="V1001" s="22"/>
      <c r="W1001" s="237"/>
    </row>
    <row r="1002" spans="1:25" ht="12.75" customHeight="1" x14ac:dyDescent="0.2">
      <c r="C1002" s="223"/>
      <c r="D1002" s="24"/>
      <c r="E1002" s="766" t="str">
        <f>Translations!$C$304</f>
        <v>Si esta información ya se describe con suficiente detalle en la sección C.II, limítese a hacer referencia a dicha sección y pase a los puntos siguientes.</v>
      </c>
      <c r="F1002" s="766"/>
      <c r="G1002" s="766"/>
      <c r="H1002" s="766"/>
      <c r="I1002" s="766"/>
      <c r="J1002" s="766"/>
      <c r="K1002" s="766"/>
      <c r="L1002" s="766"/>
      <c r="M1002" s="766"/>
      <c r="N1002" s="970"/>
      <c r="O1002" s="18"/>
    </row>
    <row r="1003" spans="1:25" ht="50.1" customHeight="1" x14ac:dyDescent="0.2">
      <c r="C1003" s="223"/>
      <c r="D1003" s="24"/>
      <c r="E1003" s="953"/>
      <c r="F1003" s="954"/>
      <c r="G1003" s="954"/>
      <c r="H1003" s="954"/>
      <c r="I1003" s="954"/>
      <c r="J1003" s="954"/>
      <c r="K1003" s="954"/>
      <c r="L1003" s="954"/>
      <c r="M1003" s="954"/>
      <c r="N1003" s="955"/>
      <c r="O1003" s="18"/>
    </row>
    <row r="1004" spans="1:25" ht="5.0999999999999996" customHeight="1" x14ac:dyDescent="0.2">
      <c r="C1004" s="223"/>
      <c r="D1004" s="24"/>
      <c r="N1004" s="224"/>
      <c r="O1004" s="18"/>
    </row>
    <row r="1005" spans="1:25" ht="12.75" customHeight="1" x14ac:dyDescent="0.2">
      <c r="C1005" s="223"/>
      <c r="D1005" s="24" t="s">
        <v>33</v>
      </c>
      <c r="E1005" s="956" t="str">
        <f>Translations!$C$210</f>
        <v>Referencia a archivos externos (si procede)</v>
      </c>
      <c r="F1005" s="956"/>
      <c r="G1005" s="956"/>
      <c r="H1005" s="956"/>
      <c r="I1005" s="956"/>
      <c r="J1005" s="957"/>
      <c r="K1005" s="826"/>
      <c r="L1005" s="826"/>
      <c r="M1005" s="826"/>
      <c r="N1005" s="826"/>
      <c r="O1005" s="18"/>
    </row>
    <row r="1006" spans="1:25" ht="5.0999999999999996" customHeight="1" x14ac:dyDescent="0.2">
      <c r="C1006" s="223"/>
      <c r="D1006" s="24"/>
      <c r="N1006" s="224"/>
      <c r="O1006" s="18"/>
    </row>
    <row r="1007" spans="1:25" ht="12.75" customHeight="1" x14ac:dyDescent="0.2">
      <c r="C1007" s="223"/>
      <c r="D1007" s="24" t="s">
        <v>34</v>
      </c>
      <c r="E1007" s="956" t="str">
        <f>Translations!$C$305</f>
        <v>Referencia a un diagrama de flujo detallado aparte (si procede)</v>
      </c>
      <c r="F1007" s="956"/>
      <c r="G1007" s="956"/>
      <c r="H1007" s="956"/>
      <c r="I1007" s="956"/>
      <c r="J1007" s="957"/>
      <c r="K1007" s="826"/>
      <c r="L1007" s="826"/>
      <c r="M1007" s="826"/>
      <c r="N1007" s="826"/>
      <c r="O1007" s="18"/>
    </row>
    <row r="1008" spans="1:25" ht="5.0999999999999996" customHeight="1" x14ac:dyDescent="0.2">
      <c r="B1008" s="243"/>
      <c r="C1008" s="223"/>
      <c r="D1008" s="24"/>
      <c r="N1008" s="224"/>
      <c r="O1008" s="18"/>
    </row>
    <row r="1009" spans="2:20" ht="5.0999999999999996" customHeight="1" x14ac:dyDescent="0.2">
      <c r="B1009" s="243"/>
      <c r="C1009" s="231"/>
      <c r="D1009" s="234"/>
      <c r="E1009" s="232"/>
      <c r="F1009" s="232"/>
      <c r="G1009" s="232"/>
      <c r="H1009" s="232"/>
      <c r="I1009" s="232"/>
      <c r="J1009" s="232"/>
      <c r="K1009" s="232"/>
      <c r="L1009" s="232"/>
      <c r="M1009" s="232"/>
      <c r="N1009" s="233"/>
      <c r="O1009" s="18"/>
    </row>
    <row r="1010" spans="2:20" ht="12.75" customHeight="1" x14ac:dyDescent="0.2">
      <c r="B1010" s="243"/>
      <c r="C1010" s="223"/>
      <c r="D1010" s="15" t="s">
        <v>27</v>
      </c>
      <c r="E1010" s="996" t="str">
        <f>Translations!$C$388</f>
        <v>Método para determinar los niveles anuales de actividad</v>
      </c>
      <c r="F1010" s="996"/>
      <c r="G1010" s="996"/>
      <c r="H1010" s="996"/>
      <c r="I1010" s="996"/>
      <c r="J1010" s="996"/>
      <c r="K1010" s="996"/>
      <c r="L1010" s="996"/>
      <c r="M1010" s="996"/>
      <c r="N1010" s="997"/>
      <c r="O1010" s="18"/>
      <c r="S1010" s="253"/>
      <c r="T1010" s="253"/>
    </row>
    <row r="1011" spans="2:20" ht="27" customHeight="1" x14ac:dyDescent="0.2">
      <c r="B1011" s="243"/>
      <c r="C1011" s="343"/>
      <c r="D1011" s="344"/>
      <c r="E1011" s="975" t="str">
        <f>Translations!$C$389</f>
        <v>A efectos concretos de la recogida de datos de las NIMs, la presente sección debe comprender todos los datos proporcionados en la sección G, letra a), en el formulario del «informe sobre los datos de referencia».</v>
      </c>
      <c r="F1011" s="975"/>
      <c r="G1011" s="975"/>
      <c r="H1011" s="975"/>
      <c r="I1011" s="975"/>
      <c r="J1011" s="975"/>
      <c r="K1011" s="975"/>
      <c r="L1011" s="975"/>
      <c r="M1011" s="975"/>
      <c r="N1011" s="998"/>
      <c r="O1011" s="18"/>
      <c r="T1011" s="17"/>
    </row>
    <row r="1012" spans="2:20" ht="5.0999999999999996" customHeight="1" x14ac:dyDescent="0.2">
      <c r="B1012" s="243"/>
      <c r="C1012" s="223"/>
      <c r="D1012" s="24"/>
      <c r="E1012" s="24"/>
      <c r="F1012" s="24"/>
      <c r="G1012" s="24"/>
      <c r="H1012" s="24"/>
      <c r="I1012" s="24"/>
      <c r="J1012" s="24"/>
      <c r="K1012" s="24"/>
      <c r="L1012" s="24"/>
      <c r="M1012" s="24"/>
      <c r="N1012" s="452"/>
      <c r="O1012" s="18"/>
      <c r="P1012" s="21"/>
    </row>
    <row r="1013" spans="2:20" ht="12.75" customHeight="1" x14ac:dyDescent="0.2">
      <c r="B1013" s="243"/>
      <c r="C1013" s="223"/>
      <c r="D1013" s="24" t="s">
        <v>32</v>
      </c>
      <c r="E1013" s="843" t="str">
        <f>Translations!$C$249</f>
        <v>Información sobre la metodología empleada</v>
      </c>
      <c r="F1013" s="843"/>
      <c r="G1013" s="843"/>
      <c r="H1013" s="843"/>
      <c r="I1013" s="843"/>
      <c r="J1013" s="843"/>
      <c r="K1013" s="843"/>
      <c r="L1013" s="843"/>
      <c r="M1013" s="843"/>
      <c r="N1013" s="949"/>
      <c r="O1013" s="18"/>
    </row>
    <row r="1014" spans="2:20" ht="5.0999999999999996" customHeight="1" x14ac:dyDescent="0.2">
      <c r="B1014" s="243"/>
      <c r="C1014" s="343"/>
      <c r="D1014" s="19"/>
      <c r="E1014" s="36"/>
      <c r="F1014" s="453"/>
      <c r="G1014" s="454"/>
      <c r="H1014" s="454"/>
      <c r="I1014" s="454"/>
      <c r="J1014" s="454"/>
      <c r="K1014" s="454"/>
      <c r="L1014" s="454"/>
      <c r="M1014" s="454"/>
      <c r="N1014" s="464"/>
      <c r="O1014" s="18"/>
    </row>
    <row r="1015" spans="2:20" ht="12.75" customHeight="1" x14ac:dyDescent="0.2">
      <c r="B1015" s="243"/>
      <c r="C1015" s="343"/>
      <c r="D1015" s="344"/>
      <c r="E1015" s="348"/>
      <c r="F1015" s="913" t="str">
        <f>IF(M994=EUConst_Relevant,HYPERLINK("#" &amp; Q1015,EUConst_MsgDescription),"")</f>
        <v/>
      </c>
      <c r="G1015" s="887"/>
      <c r="H1015" s="887"/>
      <c r="I1015" s="887"/>
      <c r="J1015" s="887"/>
      <c r="K1015" s="887"/>
      <c r="L1015" s="887"/>
      <c r="M1015" s="887"/>
      <c r="N1015" s="888"/>
      <c r="O1015" s="18"/>
      <c r="P1015" s="21" t="s">
        <v>170</v>
      </c>
      <c r="Q1015" s="370" t="str">
        <f>"#"&amp;ADDRESS(ROW($C$11),COLUMN($C$11))</f>
        <v>#$C$11</v>
      </c>
    </row>
    <row r="1016" spans="2:20" ht="5.0999999999999996" customHeight="1" x14ac:dyDescent="0.2">
      <c r="B1016" s="243"/>
      <c r="C1016" s="343"/>
      <c r="D1016" s="344"/>
      <c r="E1016" s="349"/>
      <c r="F1016" s="999"/>
      <c r="G1016" s="999"/>
      <c r="H1016" s="999"/>
      <c r="I1016" s="999"/>
      <c r="J1016" s="999"/>
      <c r="K1016" s="999"/>
      <c r="L1016" s="999"/>
      <c r="M1016" s="999"/>
      <c r="N1016" s="1000"/>
      <c r="O1016" s="18"/>
    </row>
    <row r="1017" spans="2:20" ht="50.1" customHeight="1" x14ac:dyDescent="0.2">
      <c r="B1017" s="243"/>
      <c r="C1017" s="343"/>
      <c r="D1017" s="19"/>
      <c r="E1017" s="19"/>
      <c r="F1017" s="852"/>
      <c r="G1017" s="853"/>
      <c r="H1017" s="853"/>
      <c r="I1017" s="853"/>
      <c r="J1017" s="853"/>
      <c r="K1017" s="853"/>
      <c r="L1017" s="853"/>
      <c r="M1017" s="853"/>
      <c r="N1017" s="867"/>
      <c r="O1017" s="18"/>
    </row>
    <row r="1018" spans="2:20" ht="5.0999999999999996" customHeight="1" x14ac:dyDescent="0.2">
      <c r="B1018" s="243"/>
      <c r="C1018" s="343"/>
      <c r="D1018" s="19"/>
      <c r="E1018" s="19"/>
      <c r="F1018" s="19"/>
      <c r="G1018" s="19"/>
      <c r="H1018" s="19"/>
      <c r="I1018" s="19"/>
      <c r="J1018" s="19"/>
      <c r="K1018" s="19"/>
      <c r="L1018" s="19"/>
      <c r="M1018" s="19"/>
      <c r="N1018" s="379"/>
      <c r="O1018" s="18"/>
    </row>
    <row r="1019" spans="2:20" ht="12.75" customHeight="1" x14ac:dyDescent="0.2">
      <c r="B1019" s="243"/>
      <c r="C1019" s="343"/>
      <c r="D1019" s="19"/>
      <c r="E1019" s="19"/>
      <c r="F1019" s="992" t="str">
        <f>Translations!$C$210</f>
        <v>Referencia a archivos externos (si procede)</v>
      </c>
      <c r="G1019" s="992"/>
      <c r="H1019" s="992"/>
      <c r="I1019" s="992"/>
      <c r="J1019" s="992"/>
      <c r="K1019" s="826"/>
      <c r="L1019" s="826"/>
      <c r="M1019" s="826"/>
      <c r="N1019" s="826"/>
      <c r="O1019" s="18"/>
    </row>
    <row r="1020" spans="2:20" ht="5.0999999999999996" customHeight="1" x14ac:dyDescent="0.2">
      <c r="B1020" s="243"/>
      <c r="C1020" s="343"/>
      <c r="D1020" s="19"/>
      <c r="E1020" s="19"/>
      <c r="F1020" s="19"/>
      <c r="G1020" s="19"/>
      <c r="H1020" s="19"/>
      <c r="I1020" s="19"/>
      <c r="J1020" s="19"/>
      <c r="K1020" s="19"/>
      <c r="L1020" s="19"/>
      <c r="M1020" s="19"/>
      <c r="N1020" s="379"/>
      <c r="O1020" s="18"/>
    </row>
    <row r="1021" spans="2:20" ht="12.75" customHeight="1" x14ac:dyDescent="0.2">
      <c r="B1021" s="243"/>
      <c r="C1021" s="223"/>
      <c r="D1021" s="24" t="s">
        <v>33</v>
      </c>
      <c r="E1021" s="966" t="str">
        <f>Translations!$C$316</f>
        <v>Descripción de la metodología para el seguimiento de los productos producidos</v>
      </c>
      <c r="F1021" s="966"/>
      <c r="G1021" s="966"/>
      <c r="H1021" s="966"/>
      <c r="I1021" s="966"/>
      <c r="J1021" s="966"/>
      <c r="K1021" s="966"/>
      <c r="L1021" s="966"/>
      <c r="M1021" s="966"/>
      <c r="N1021" s="967"/>
      <c r="O1021" s="18"/>
    </row>
    <row r="1022" spans="2:20" ht="5.0999999999999996" customHeight="1" x14ac:dyDescent="0.2">
      <c r="B1022" s="243"/>
      <c r="C1022" s="223"/>
      <c r="E1022" s="36"/>
      <c r="F1022" s="453"/>
      <c r="G1022" s="454"/>
      <c r="H1022" s="454"/>
      <c r="I1022" s="454"/>
      <c r="J1022" s="454"/>
      <c r="K1022" s="454"/>
      <c r="L1022" s="454"/>
      <c r="M1022" s="454"/>
      <c r="N1022" s="464"/>
      <c r="O1022" s="18"/>
    </row>
    <row r="1023" spans="2:20" ht="12.75" customHeight="1" x14ac:dyDescent="0.2">
      <c r="B1023" s="243"/>
      <c r="C1023" s="223"/>
      <c r="D1023" s="24"/>
      <c r="E1023" s="117"/>
      <c r="F1023" s="913" t="str">
        <f>IF(M994=EUConst_Relevant,HYPERLINK("#" &amp; Q1023,EUConst_MsgDescription),"")</f>
        <v/>
      </c>
      <c r="G1023" s="887"/>
      <c r="H1023" s="887"/>
      <c r="I1023" s="887"/>
      <c r="J1023" s="887"/>
      <c r="K1023" s="887"/>
      <c r="L1023" s="887"/>
      <c r="M1023" s="887"/>
      <c r="N1023" s="888"/>
      <c r="O1023" s="18"/>
      <c r="P1023" s="21" t="s">
        <v>170</v>
      </c>
      <c r="Q1023" s="370" t="str">
        <f>"#"&amp;ADDRESS(ROW($C$11),COLUMN($C$11))</f>
        <v>#$C$11</v>
      </c>
    </row>
    <row r="1024" spans="2:20" ht="5.0999999999999996" customHeight="1" x14ac:dyDescent="0.2">
      <c r="C1024" s="223"/>
      <c r="D1024" s="24"/>
      <c r="E1024" s="23"/>
      <c r="F1024" s="922"/>
      <c r="G1024" s="922"/>
      <c r="H1024" s="922"/>
      <c r="I1024" s="922"/>
      <c r="J1024" s="922"/>
      <c r="K1024" s="922"/>
      <c r="L1024" s="922"/>
      <c r="M1024" s="922"/>
      <c r="N1024" s="923"/>
      <c r="O1024" s="18"/>
    </row>
    <row r="1025" spans="1:25" ht="50.1" customHeight="1" x14ac:dyDescent="0.2">
      <c r="C1025" s="223"/>
      <c r="D1025" s="24"/>
      <c r="E1025" s="264"/>
      <c r="F1025" s="852"/>
      <c r="G1025" s="853"/>
      <c r="H1025" s="853"/>
      <c r="I1025" s="853"/>
      <c r="J1025" s="853"/>
      <c r="K1025" s="853"/>
      <c r="L1025" s="853"/>
      <c r="M1025" s="853"/>
      <c r="N1025" s="867"/>
      <c r="O1025" s="18"/>
    </row>
    <row r="1026" spans="1:25" s="19" customFormat="1" ht="12.75" x14ac:dyDescent="0.2">
      <c r="A1026" s="17"/>
      <c r="B1026" s="35"/>
      <c r="C1026" s="377"/>
      <c r="D1026" s="378"/>
      <c r="E1026" s="378"/>
      <c r="F1026" s="378"/>
      <c r="G1026" s="378"/>
      <c r="H1026" s="378"/>
      <c r="I1026" s="378"/>
      <c r="J1026" s="378"/>
      <c r="K1026" s="378"/>
      <c r="L1026" s="378"/>
      <c r="M1026" s="378"/>
      <c r="N1026" s="380"/>
      <c r="O1026" s="18"/>
      <c r="P1026" s="244"/>
      <c r="Q1026" s="244"/>
      <c r="R1026" s="244"/>
      <c r="S1026" s="22"/>
      <c r="T1026" s="21"/>
      <c r="U1026" s="21"/>
      <c r="V1026" s="21"/>
      <c r="W1026" s="237"/>
    </row>
    <row r="1027" spans="1:25" s="19" customFormat="1" ht="15" thickBot="1" x14ac:dyDescent="0.25">
      <c r="A1027" s="17"/>
      <c r="B1027" s="35"/>
      <c r="C1027" s="35"/>
      <c r="D1027" s="35"/>
      <c r="E1027" s="35"/>
      <c r="F1027" s="35"/>
      <c r="G1027" s="35"/>
      <c r="H1027" s="35"/>
      <c r="I1027" s="35"/>
      <c r="J1027" s="35"/>
      <c r="K1027" s="35"/>
      <c r="L1027" s="35"/>
      <c r="M1027" s="35"/>
      <c r="N1027" s="35"/>
      <c r="O1027" s="18"/>
      <c r="P1027" s="244"/>
      <c r="Q1027" s="244"/>
      <c r="R1027" s="22"/>
      <c r="S1027" s="22"/>
      <c r="T1027" s="21"/>
      <c r="U1027" s="21"/>
      <c r="V1027" s="21"/>
      <c r="W1027" s="237"/>
      <c r="X1027" s="243"/>
      <c r="Y1027" s="243"/>
    </row>
    <row r="1028" spans="1:25" s="19" customFormat="1" ht="12.75" customHeight="1" thickBot="1" x14ac:dyDescent="0.3">
      <c r="A1028" s="17"/>
      <c r="B1028" s="35"/>
      <c r="C1028" s="280"/>
      <c r="D1028" s="280"/>
      <c r="E1028" s="280"/>
      <c r="F1028" s="280"/>
      <c r="G1028" s="280"/>
      <c r="H1028" s="280"/>
      <c r="I1028" s="280"/>
      <c r="J1028" s="280"/>
      <c r="K1028" s="280"/>
      <c r="L1028" s="280"/>
      <c r="M1028" s="280"/>
      <c r="N1028" s="280"/>
      <c r="O1028" s="18"/>
      <c r="P1028" s="21"/>
      <c r="Q1028" s="21"/>
      <c r="R1028" s="22"/>
      <c r="S1028" s="22"/>
      <c r="T1028" s="21"/>
      <c r="U1028" s="21"/>
      <c r="V1028" s="21"/>
      <c r="W1028" s="237"/>
      <c r="X1028" s="243"/>
      <c r="Y1028" s="243"/>
    </row>
    <row r="1029" spans="1:25" s="19" customFormat="1" ht="15" customHeight="1" thickBot="1" x14ac:dyDescent="0.3">
      <c r="A1029" s="17"/>
      <c r="B1029" s="162"/>
      <c r="C1029" s="373">
        <f>C994+1</f>
        <v>9</v>
      </c>
      <c r="D1029" s="1001" t="str">
        <f>Translations!$C$386</f>
        <v>Subinstalación con enfoque alternativo:</v>
      </c>
      <c r="E1029" s="1002"/>
      <c r="F1029" s="1002"/>
      <c r="G1029" s="1002"/>
      <c r="H1029" s="1003"/>
      <c r="I1029" s="1004" t="str">
        <f>INDEX(EUconst_FallBackListNames,$C1029)</f>
        <v>Subinstalación con emisiones de proceso, no-CL, no-CBAM</v>
      </c>
      <c r="J1029" s="1005"/>
      <c r="K1029" s="1005"/>
      <c r="L1029" s="1006"/>
      <c r="M1029" s="1007" t="str">
        <f>IF(ISBLANK(INDEX(CNTR_FallBackSubInstRelevant,C1029)),"",IF(INDEX(CNTR_FallBackSubInstRelevant,C1029),EUConst_Relevant,EUConst_NotRelevant))</f>
        <v/>
      </c>
      <c r="N1029" s="1008"/>
      <c r="O1029" s="18"/>
      <c r="P1029" s="372">
        <f>C1029</f>
        <v>9</v>
      </c>
      <c r="Q1029" s="244"/>
      <c r="R1029" s="244"/>
      <c r="S1029" s="244"/>
      <c r="T1029" s="244"/>
      <c r="U1029" s="22"/>
      <c r="V1029" s="310" t="s">
        <v>318</v>
      </c>
      <c r="W1029" s="355" t="b">
        <f>AND(CNTR_ExistSubInstEntries,M1029=EUConst_NotRelevant)</f>
        <v>0</v>
      </c>
    </row>
    <row r="1030" spans="1:25" s="19" customFormat="1" ht="12.75" customHeight="1" thickBot="1" x14ac:dyDescent="0.25">
      <c r="A1030" s="17"/>
      <c r="B1030" s="35"/>
      <c r="C1030" s="277"/>
      <c r="D1030" s="278"/>
      <c r="E1030" s="278"/>
      <c r="F1030" s="278"/>
      <c r="G1030" s="278"/>
      <c r="H1030" s="279"/>
      <c r="I1030" s="1009" t="str">
        <f>IF(M1029=EUConst_NotRelevant,HYPERLINK(Q1030,EUconst_MsgGoToNextSubInst),IF(M1029=EUConst_Relevant,HYPERLINK("",EUconst_MsgEnterThisSection),""))</f>
        <v/>
      </c>
      <c r="J1030" s="1010"/>
      <c r="K1030" s="1010"/>
      <c r="L1030" s="1010"/>
      <c r="M1030" s="1011"/>
      <c r="N1030" s="1012"/>
      <c r="O1030" s="18"/>
      <c r="P1030" s="21" t="s">
        <v>170</v>
      </c>
      <c r="Q1030" s="69" t="str">
        <f>"#JUMP_G"&amp;P1029+1</f>
        <v>#JUMP_G10</v>
      </c>
      <c r="R1030" s="21"/>
      <c r="S1030" s="21"/>
      <c r="T1030" s="21"/>
      <c r="U1030" s="22"/>
      <c r="V1030" s="22"/>
      <c r="W1030" s="237"/>
      <c r="X1030" s="243"/>
      <c r="Y1030" s="243"/>
    </row>
    <row r="1031" spans="1:25" ht="5.0999999999999996" customHeight="1" x14ac:dyDescent="0.2">
      <c r="C1031" s="281"/>
      <c r="D1031" s="282"/>
      <c r="E1031" s="282"/>
      <c r="F1031" s="282"/>
      <c r="G1031" s="282"/>
      <c r="H1031" s="282"/>
      <c r="I1031" s="282"/>
      <c r="J1031" s="282"/>
      <c r="K1031" s="282"/>
      <c r="L1031" s="282"/>
      <c r="M1031" s="282"/>
      <c r="N1031" s="283"/>
      <c r="O1031" s="18"/>
      <c r="U1031" s="22"/>
      <c r="V1031" s="22"/>
      <c r="W1031" s="237"/>
    </row>
    <row r="1032" spans="1:25" ht="15" customHeight="1" x14ac:dyDescent="0.2">
      <c r="C1032" s="223"/>
      <c r="E1032" s="1013" t="str">
        <f>CONCATENATE(EUconst_MsgSeeFirst," (G.I.1)")</f>
        <v>Al principio de esta herramienta encontrará instrucciones detalladas sobre los datos que debe introducir.  (G.I.1)</v>
      </c>
      <c r="F1032" s="1013"/>
      <c r="G1032" s="1013"/>
      <c r="H1032" s="1013"/>
      <c r="I1032" s="1013"/>
      <c r="J1032" s="1013"/>
      <c r="K1032" s="1013"/>
      <c r="L1032" s="1013"/>
      <c r="M1032" s="1013"/>
      <c r="N1032" s="224"/>
      <c r="O1032" s="18"/>
      <c r="U1032" s="22"/>
      <c r="V1032" s="22"/>
      <c r="W1032" s="237"/>
    </row>
    <row r="1033" spans="1:25" ht="5.0999999999999996" customHeight="1" x14ac:dyDescent="0.2">
      <c r="C1033" s="223"/>
      <c r="N1033" s="224"/>
      <c r="O1033" s="18"/>
      <c r="U1033" s="22"/>
      <c r="V1033" s="22"/>
      <c r="W1033" s="237"/>
    </row>
    <row r="1034" spans="1:25" ht="12.75" customHeight="1" x14ac:dyDescent="0.2">
      <c r="C1034" s="223"/>
      <c r="D1034" s="15" t="s">
        <v>26</v>
      </c>
      <c r="E1034" s="727" t="str">
        <f>Translations!$C$297</f>
        <v>Límites del sistema de la subinstalación</v>
      </c>
      <c r="F1034" s="727"/>
      <c r="G1034" s="727"/>
      <c r="H1034" s="727"/>
      <c r="I1034" s="727"/>
      <c r="J1034" s="727"/>
      <c r="K1034" s="727"/>
      <c r="L1034" s="727"/>
      <c r="M1034" s="727"/>
      <c r="N1034" s="942"/>
      <c r="O1034" s="18"/>
      <c r="U1034" s="22"/>
      <c r="V1034" s="22"/>
      <c r="W1034" s="237"/>
    </row>
    <row r="1035" spans="1:25" ht="5.0999999999999996" customHeight="1" x14ac:dyDescent="0.2">
      <c r="C1035" s="223"/>
      <c r="N1035" s="224"/>
      <c r="O1035" s="18"/>
      <c r="U1035" s="22"/>
      <c r="V1035" s="22"/>
      <c r="W1035" s="237"/>
    </row>
    <row r="1036" spans="1:25" ht="12.75" customHeight="1" x14ac:dyDescent="0.2">
      <c r="C1036" s="223"/>
      <c r="D1036" s="24" t="s">
        <v>32</v>
      </c>
      <c r="E1036" s="843" t="str">
        <f>Translations!$C$249</f>
        <v>Información sobre la metodología empleada</v>
      </c>
      <c r="F1036" s="843"/>
      <c r="G1036" s="843"/>
      <c r="H1036" s="843"/>
      <c r="I1036" s="843"/>
      <c r="J1036" s="843"/>
      <c r="K1036" s="843"/>
      <c r="L1036" s="843"/>
      <c r="M1036" s="843"/>
      <c r="N1036" s="949"/>
      <c r="O1036" s="18"/>
      <c r="U1036" s="22"/>
      <c r="V1036" s="22"/>
      <c r="W1036" s="237"/>
    </row>
    <row r="1037" spans="1:25" ht="12.75" customHeight="1" x14ac:dyDescent="0.2">
      <c r="C1037" s="223"/>
      <c r="D1037" s="24"/>
      <c r="E1037" s="766" t="str">
        <f>Translations!$C$304</f>
        <v>Si esta información ya se describe con suficiente detalle en la sección C.II, limítese a hacer referencia a dicha sección y pase a los puntos siguientes.</v>
      </c>
      <c r="F1037" s="766"/>
      <c r="G1037" s="766"/>
      <c r="H1037" s="766"/>
      <c r="I1037" s="766"/>
      <c r="J1037" s="766"/>
      <c r="K1037" s="766"/>
      <c r="L1037" s="766"/>
      <c r="M1037" s="766"/>
      <c r="N1037" s="970"/>
      <c r="O1037" s="18"/>
    </row>
    <row r="1038" spans="1:25" ht="50.1" customHeight="1" x14ac:dyDescent="0.2">
      <c r="C1038" s="223"/>
      <c r="D1038" s="24"/>
      <c r="E1038" s="953"/>
      <c r="F1038" s="954"/>
      <c r="G1038" s="954"/>
      <c r="H1038" s="954"/>
      <c r="I1038" s="954"/>
      <c r="J1038" s="954"/>
      <c r="K1038" s="954"/>
      <c r="L1038" s="954"/>
      <c r="M1038" s="954"/>
      <c r="N1038" s="955"/>
      <c r="O1038" s="18"/>
    </row>
    <row r="1039" spans="1:25" ht="5.0999999999999996" customHeight="1" x14ac:dyDescent="0.2">
      <c r="B1039" s="243"/>
      <c r="C1039" s="223"/>
      <c r="D1039" s="24"/>
      <c r="N1039" s="224"/>
      <c r="O1039" s="18"/>
    </row>
    <row r="1040" spans="1:25" ht="12.75" customHeight="1" x14ac:dyDescent="0.2">
      <c r="B1040" s="243"/>
      <c r="C1040" s="223"/>
      <c r="D1040" s="24" t="s">
        <v>33</v>
      </c>
      <c r="E1040" s="956" t="str">
        <f>Translations!$C$210</f>
        <v>Referencia a archivos externos (si procede)</v>
      </c>
      <c r="F1040" s="956"/>
      <c r="G1040" s="956"/>
      <c r="H1040" s="956"/>
      <c r="I1040" s="956"/>
      <c r="J1040" s="957"/>
      <c r="K1040" s="826"/>
      <c r="L1040" s="826"/>
      <c r="M1040" s="826"/>
      <c r="N1040" s="826"/>
      <c r="O1040" s="18"/>
    </row>
    <row r="1041" spans="2:20" ht="5.0999999999999996" customHeight="1" x14ac:dyDescent="0.2">
      <c r="B1041" s="243"/>
      <c r="C1041" s="223"/>
      <c r="D1041" s="24"/>
      <c r="N1041" s="224"/>
      <c r="O1041" s="18"/>
    </row>
    <row r="1042" spans="2:20" ht="12.75" customHeight="1" x14ac:dyDescent="0.2">
      <c r="B1042" s="243"/>
      <c r="C1042" s="223"/>
      <c r="D1042" s="24" t="s">
        <v>34</v>
      </c>
      <c r="E1042" s="956" t="str">
        <f>Translations!$C$305</f>
        <v>Referencia a un diagrama de flujo detallado aparte (si procede)</v>
      </c>
      <c r="F1042" s="956"/>
      <c r="G1042" s="956"/>
      <c r="H1042" s="956"/>
      <c r="I1042" s="956"/>
      <c r="J1042" s="957"/>
      <c r="K1042" s="826"/>
      <c r="L1042" s="826"/>
      <c r="M1042" s="826"/>
      <c r="N1042" s="826"/>
      <c r="O1042" s="18"/>
    </row>
    <row r="1043" spans="2:20" ht="5.0999999999999996" customHeight="1" x14ac:dyDescent="0.2">
      <c r="B1043" s="243"/>
      <c r="C1043" s="223"/>
      <c r="D1043" s="24"/>
      <c r="N1043" s="224"/>
      <c r="O1043" s="18"/>
    </row>
    <row r="1044" spans="2:20" ht="5.0999999999999996" customHeight="1" x14ac:dyDescent="0.2">
      <c r="B1044" s="243"/>
      <c r="C1044" s="231"/>
      <c r="D1044" s="234"/>
      <c r="E1044" s="232"/>
      <c r="F1044" s="232"/>
      <c r="G1044" s="232"/>
      <c r="H1044" s="232"/>
      <c r="I1044" s="232"/>
      <c r="J1044" s="232"/>
      <c r="K1044" s="232"/>
      <c r="L1044" s="232"/>
      <c r="M1044" s="232"/>
      <c r="N1044" s="233"/>
      <c r="O1044" s="18"/>
    </row>
    <row r="1045" spans="2:20" ht="12.75" customHeight="1" x14ac:dyDescent="0.2">
      <c r="B1045" s="243"/>
      <c r="C1045" s="223"/>
      <c r="D1045" s="15" t="s">
        <v>27</v>
      </c>
      <c r="E1045" s="996" t="str">
        <f>Translations!$C$388</f>
        <v>Método para determinar los niveles anuales de actividad</v>
      </c>
      <c r="F1045" s="996"/>
      <c r="G1045" s="996"/>
      <c r="H1045" s="996"/>
      <c r="I1045" s="996"/>
      <c r="J1045" s="996"/>
      <c r="K1045" s="996"/>
      <c r="L1045" s="996"/>
      <c r="M1045" s="996"/>
      <c r="N1045" s="997"/>
      <c r="O1045" s="18"/>
      <c r="S1045" s="253"/>
      <c r="T1045" s="253"/>
    </row>
    <row r="1046" spans="2:20" ht="24" customHeight="1" x14ac:dyDescent="0.2">
      <c r="B1046" s="243"/>
      <c r="C1046" s="343"/>
      <c r="D1046" s="344"/>
      <c r="E1046" s="975" t="str">
        <f>Translations!$C$389</f>
        <v>A efectos concretos de la recogida de datos de las NIMs, la presente sección debe comprender todos los datos proporcionados en la sección G, letra a), en el formulario del «informe sobre los datos de referencia».</v>
      </c>
      <c r="F1046" s="975"/>
      <c r="G1046" s="975"/>
      <c r="H1046" s="975"/>
      <c r="I1046" s="975"/>
      <c r="J1046" s="975"/>
      <c r="K1046" s="975"/>
      <c r="L1046" s="975"/>
      <c r="M1046" s="975"/>
      <c r="N1046" s="998"/>
      <c r="O1046" s="18"/>
      <c r="T1046" s="17"/>
    </row>
    <row r="1047" spans="2:20" ht="5.0999999999999996" customHeight="1" x14ac:dyDescent="0.2">
      <c r="B1047" s="243"/>
      <c r="C1047" s="223"/>
      <c r="D1047" s="24"/>
      <c r="E1047" s="24"/>
      <c r="F1047" s="24"/>
      <c r="G1047" s="24"/>
      <c r="H1047" s="24"/>
      <c r="I1047" s="24"/>
      <c r="J1047" s="24"/>
      <c r="K1047" s="24"/>
      <c r="L1047" s="24"/>
      <c r="M1047" s="24"/>
      <c r="N1047" s="452"/>
      <c r="O1047" s="18"/>
      <c r="P1047" s="21"/>
    </row>
    <row r="1048" spans="2:20" ht="12.75" customHeight="1" x14ac:dyDescent="0.2">
      <c r="B1048" s="243"/>
      <c r="C1048" s="223"/>
      <c r="D1048" s="24" t="s">
        <v>32</v>
      </c>
      <c r="E1048" s="843" t="str">
        <f>Translations!$C$249</f>
        <v>Información sobre la metodología empleada</v>
      </c>
      <c r="F1048" s="843"/>
      <c r="G1048" s="843"/>
      <c r="H1048" s="843"/>
      <c r="I1048" s="843"/>
      <c r="J1048" s="843"/>
      <c r="K1048" s="843"/>
      <c r="L1048" s="843"/>
      <c r="M1048" s="843"/>
      <c r="N1048" s="949"/>
      <c r="O1048" s="18"/>
    </row>
    <row r="1049" spans="2:20" ht="5.0999999999999996" customHeight="1" x14ac:dyDescent="0.2">
      <c r="B1049" s="243"/>
      <c r="C1049" s="343"/>
      <c r="D1049" s="19"/>
      <c r="E1049" s="36"/>
      <c r="F1049" s="453"/>
      <c r="G1049" s="454"/>
      <c r="H1049" s="454"/>
      <c r="I1049" s="454"/>
      <c r="J1049" s="454"/>
      <c r="K1049" s="454"/>
      <c r="L1049" s="454"/>
      <c r="M1049" s="454"/>
      <c r="N1049" s="464"/>
      <c r="O1049" s="18"/>
    </row>
    <row r="1050" spans="2:20" ht="12.75" customHeight="1" x14ac:dyDescent="0.2">
      <c r="B1050" s="243"/>
      <c r="C1050" s="343"/>
      <c r="D1050" s="344"/>
      <c r="E1050" s="348"/>
      <c r="F1050" s="913" t="str">
        <f>IF(M1029=EUConst_Relevant,HYPERLINK("#" &amp; Q1050,EUConst_MsgDescription),"")</f>
        <v/>
      </c>
      <c r="G1050" s="887"/>
      <c r="H1050" s="887"/>
      <c r="I1050" s="887"/>
      <c r="J1050" s="887"/>
      <c r="K1050" s="887"/>
      <c r="L1050" s="887"/>
      <c r="M1050" s="887"/>
      <c r="N1050" s="888"/>
      <c r="O1050" s="18"/>
      <c r="P1050" s="21" t="s">
        <v>170</v>
      </c>
      <c r="Q1050" s="370" t="str">
        <f>"#"&amp;ADDRESS(ROW($C$11),COLUMN($C$11))</f>
        <v>#$C$11</v>
      </c>
    </row>
    <row r="1051" spans="2:20" ht="5.0999999999999996" customHeight="1" x14ac:dyDescent="0.2">
      <c r="B1051" s="243"/>
      <c r="C1051" s="343"/>
      <c r="D1051" s="344"/>
      <c r="E1051" s="349"/>
      <c r="F1051" s="999"/>
      <c r="G1051" s="999"/>
      <c r="H1051" s="999"/>
      <c r="I1051" s="999"/>
      <c r="J1051" s="999"/>
      <c r="K1051" s="999"/>
      <c r="L1051" s="999"/>
      <c r="M1051" s="999"/>
      <c r="N1051" s="1000"/>
      <c r="O1051" s="18"/>
    </row>
    <row r="1052" spans="2:20" ht="50.1" customHeight="1" x14ac:dyDescent="0.2">
      <c r="B1052" s="243"/>
      <c r="C1052" s="343"/>
      <c r="D1052" s="19"/>
      <c r="E1052" s="19"/>
      <c r="F1052" s="852"/>
      <c r="G1052" s="853"/>
      <c r="H1052" s="853"/>
      <c r="I1052" s="853"/>
      <c r="J1052" s="853"/>
      <c r="K1052" s="853"/>
      <c r="L1052" s="853"/>
      <c r="M1052" s="853"/>
      <c r="N1052" s="867"/>
      <c r="O1052" s="18"/>
    </row>
    <row r="1053" spans="2:20" ht="5.0999999999999996" customHeight="1" x14ac:dyDescent="0.2">
      <c r="B1053" s="243"/>
      <c r="C1053" s="343"/>
      <c r="D1053" s="19"/>
      <c r="E1053" s="19"/>
      <c r="F1053" s="19"/>
      <c r="G1053" s="19"/>
      <c r="H1053" s="19"/>
      <c r="I1053" s="19"/>
      <c r="J1053" s="19"/>
      <c r="K1053" s="19"/>
      <c r="L1053" s="19"/>
      <c r="M1053" s="19"/>
      <c r="N1053" s="379"/>
      <c r="O1053" s="18"/>
    </row>
    <row r="1054" spans="2:20" ht="12.75" customHeight="1" x14ac:dyDescent="0.2">
      <c r="B1054" s="243"/>
      <c r="C1054" s="343"/>
      <c r="D1054" s="19"/>
      <c r="E1054" s="19"/>
      <c r="F1054" s="992" t="str">
        <f>Translations!$C$210</f>
        <v>Referencia a archivos externos (si procede)</v>
      </c>
      <c r="G1054" s="992"/>
      <c r="H1054" s="992"/>
      <c r="I1054" s="992"/>
      <c r="J1054" s="992"/>
      <c r="K1054" s="826"/>
      <c r="L1054" s="826"/>
      <c r="M1054" s="826"/>
      <c r="N1054" s="826"/>
      <c r="O1054" s="18"/>
    </row>
    <row r="1055" spans="2:20" ht="5.0999999999999996" customHeight="1" x14ac:dyDescent="0.2">
      <c r="C1055" s="343"/>
      <c r="D1055" s="19"/>
      <c r="E1055" s="19"/>
      <c r="F1055" s="19"/>
      <c r="G1055" s="19"/>
      <c r="H1055" s="19"/>
      <c r="I1055" s="19"/>
      <c r="J1055" s="19"/>
      <c r="K1055" s="19"/>
      <c r="L1055" s="19"/>
      <c r="M1055" s="19"/>
      <c r="N1055" s="379"/>
      <c r="O1055" s="18"/>
    </row>
    <row r="1056" spans="2:20" ht="12.75" customHeight="1" x14ac:dyDescent="0.2">
      <c r="C1056" s="223"/>
      <c r="D1056" s="24" t="s">
        <v>33</v>
      </c>
      <c r="E1056" s="966" t="str">
        <f>Translations!$C$316</f>
        <v>Descripción de la metodología para el seguimiento de los productos producidos</v>
      </c>
      <c r="F1056" s="966"/>
      <c r="G1056" s="966"/>
      <c r="H1056" s="966"/>
      <c r="I1056" s="966"/>
      <c r="J1056" s="966"/>
      <c r="K1056" s="966"/>
      <c r="L1056" s="966"/>
      <c r="M1056" s="966"/>
      <c r="N1056" s="967"/>
      <c r="O1056" s="18"/>
    </row>
    <row r="1057" spans="1:25" ht="5.0999999999999996" customHeight="1" x14ac:dyDescent="0.2">
      <c r="C1057" s="223"/>
      <c r="E1057" s="36"/>
      <c r="F1057" s="453"/>
      <c r="G1057" s="454"/>
      <c r="H1057" s="454"/>
      <c r="I1057" s="454"/>
      <c r="J1057" s="454"/>
      <c r="K1057" s="454"/>
      <c r="L1057" s="454"/>
      <c r="M1057" s="454"/>
      <c r="N1057" s="464"/>
      <c r="O1057" s="18"/>
    </row>
    <row r="1058" spans="1:25" ht="12.75" customHeight="1" x14ac:dyDescent="0.2">
      <c r="C1058" s="223"/>
      <c r="D1058" s="24"/>
      <c r="E1058" s="117"/>
      <c r="F1058" s="913" t="str">
        <f>IF(M1029=EUConst_Relevant,HYPERLINK("#" &amp; Q1058,EUConst_MsgDescription),"")</f>
        <v/>
      </c>
      <c r="G1058" s="887"/>
      <c r="H1058" s="887"/>
      <c r="I1058" s="887"/>
      <c r="J1058" s="887"/>
      <c r="K1058" s="887"/>
      <c r="L1058" s="887"/>
      <c r="M1058" s="887"/>
      <c r="N1058" s="888"/>
      <c r="O1058" s="18"/>
      <c r="P1058" s="21" t="s">
        <v>170</v>
      </c>
      <c r="Q1058" s="370" t="str">
        <f>"#"&amp;ADDRESS(ROW($C$11),COLUMN($C$11))</f>
        <v>#$C$11</v>
      </c>
    </row>
    <row r="1059" spans="1:25" ht="5.0999999999999996" customHeight="1" x14ac:dyDescent="0.2">
      <c r="C1059" s="223"/>
      <c r="D1059" s="24"/>
      <c r="E1059" s="23"/>
      <c r="F1059" s="922"/>
      <c r="G1059" s="922"/>
      <c r="H1059" s="922"/>
      <c r="I1059" s="922"/>
      <c r="J1059" s="922"/>
      <c r="K1059" s="922"/>
      <c r="L1059" s="922"/>
      <c r="M1059" s="922"/>
      <c r="N1059" s="923"/>
      <c r="O1059" s="18"/>
    </row>
    <row r="1060" spans="1:25" ht="50.1" customHeight="1" x14ac:dyDescent="0.2">
      <c r="C1060" s="223"/>
      <c r="D1060" s="24"/>
      <c r="E1060" s="264"/>
      <c r="F1060" s="852"/>
      <c r="G1060" s="853"/>
      <c r="H1060" s="853"/>
      <c r="I1060" s="853"/>
      <c r="J1060" s="853"/>
      <c r="K1060" s="853"/>
      <c r="L1060" s="853"/>
      <c r="M1060" s="853"/>
      <c r="N1060" s="867"/>
      <c r="O1060" s="18"/>
    </row>
    <row r="1061" spans="1:25" s="19" customFormat="1" ht="12.75" x14ac:dyDescent="0.2">
      <c r="A1061" s="17"/>
      <c r="B1061" s="35"/>
      <c r="C1061" s="377"/>
      <c r="D1061" s="378"/>
      <c r="E1061" s="378"/>
      <c r="F1061" s="378"/>
      <c r="G1061" s="378"/>
      <c r="H1061" s="378"/>
      <c r="I1061" s="378"/>
      <c r="J1061" s="378"/>
      <c r="K1061" s="378"/>
      <c r="L1061" s="378"/>
      <c r="M1061" s="378"/>
      <c r="N1061" s="380"/>
      <c r="O1061" s="18"/>
      <c r="P1061" s="244"/>
      <c r="Q1061" s="244"/>
      <c r="R1061" s="244"/>
      <c r="S1061" s="22"/>
      <c r="T1061" s="21"/>
      <c r="U1061" s="21"/>
      <c r="V1061" s="21"/>
      <c r="W1061" s="237"/>
    </row>
    <row r="1062" spans="1:25" s="19" customFormat="1" ht="15" thickBot="1" x14ac:dyDescent="0.25">
      <c r="A1062" s="17"/>
      <c r="B1062" s="35"/>
      <c r="C1062" s="35"/>
      <c r="D1062" s="35"/>
      <c r="E1062" s="35"/>
      <c r="F1062" s="35"/>
      <c r="G1062" s="35"/>
      <c r="H1062" s="35"/>
      <c r="I1062" s="35"/>
      <c r="J1062" s="35"/>
      <c r="K1062" s="35"/>
      <c r="L1062" s="35"/>
      <c r="M1062" s="35"/>
      <c r="N1062" s="35"/>
      <c r="O1062" s="18"/>
      <c r="P1062" s="244"/>
      <c r="Q1062" s="244"/>
      <c r="R1062" s="22"/>
      <c r="S1062" s="22"/>
      <c r="T1062" s="21"/>
      <c r="U1062" s="21"/>
      <c r="V1062" s="21"/>
      <c r="W1062" s="237"/>
      <c r="X1062" s="243"/>
      <c r="Y1062" s="243"/>
    </row>
    <row r="1063" spans="1:25" s="19" customFormat="1" ht="12.75" customHeight="1" thickBot="1" x14ac:dyDescent="0.3">
      <c r="A1063" s="17"/>
      <c r="B1063" s="35"/>
      <c r="C1063" s="280"/>
      <c r="D1063" s="280"/>
      <c r="E1063" s="280"/>
      <c r="F1063" s="280"/>
      <c r="G1063" s="280"/>
      <c r="H1063" s="280"/>
      <c r="I1063" s="280"/>
      <c r="J1063" s="280"/>
      <c r="K1063" s="280"/>
      <c r="L1063" s="280"/>
      <c r="M1063" s="280"/>
      <c r="N1063" s="280"/>
      <c r="O1063" s="18"/>
      <c r="P1063" s="21"/>
      <c r="Q1063" s="21"/>
      <c r="R1063" s="22"/>
      <c r="S1063" s="22"/>
      <c r="T1063" s="21"/>
      <c r="U1063" s="21"/>
      <c r="V1063" s="21"/>
      <c r="W1063" s="237"/>
      <c r="X1063" s="243"/>
      <c r="Y1063" s="243"/>
    </row>
    <row r="1064" spans="1:25" s="19" customFormat="1" ht="15" customHeight="1" thickBot="1" x14ac:dyDescent="0.3">
      <c r="A1064" s="17"/>
      <c r="B1064" s="162"/>
      <c r="C1064" s="373">
        <f>C1029+1</f>
        <v>10</v>
      </c>
      <c r="D1064" s="1001" t="str">
        <f>Translations!$C$386</f>
        <v>Subinstalación con enfoque alternativo:</v>
      </c>
      <c r="E1064" s="1002"/>
      <c r="F1064" s="1002"/>
      <c r="G1064" s="1002"/>
      <c r="H1064" s="1003"/>
      <c r="I1064" s="1004" t="str">
        <f>INDEX(EUconst_FallBackListNames,$C1064)</f>
        <v>Subinstalación con emisiones de proceso, CBAM</v>
      </c>
      <c r="J1064" s="1005"/>
      <c r="K1064" s="1005"/>
      <c r="L1064" s="1006"/>
      <c r="M1064" s="1007" t="str">
        <f>IF(ISBLANK(INDEX(CNTR_FallBackSubInstRelevant,C1064)),"",IF(INDEX(CNTR_FallBackSubInstRelevant,C1064),EUConst_Relevant,EUConst_NotRelevant))</f>
        <v/>
      </c>
      <c r="N1064" s="1008"/>
      <c r="O1064" s="18"/>
      <c r="P1064" s="372">
        <f>C1064</f>
        <v>10</v>
      </c>
      <c r="Q1064" s="244"/>
      <c r="R1064" s="244"/>
      <c r="S1064" s="244"/>
      <c r="T1064" s="244"/>
      <c r="U1064" s="22"/>
      <c r="V1064" s="310" t="s">
        <v>318</v>
      </c>
      <c r="W1064" s="355" t="b">
        <f>AND(CNTR_ExistSubInstEntries,M1064=EUConst_NotRelevant)</f>
        <v>0</v>
      </c>
    </row>
    <row r="1065" spans="1:25" s="19" customFormat="1" ht="12.75" customHeight="1" thickBot="1" x14ac:dyDescent="0.25">
      <c r="A1065" s="17"/>
      <c r="B1065" s="35"/>
      <c r="C1065" s="277"/>
      <c r="D1065" s="278"/>
      <c r="E1065" s="278"/>
      <c r="F1065" s="278"/>
      <c r="G1065" s="278"/>
      <c r="H1065" s="279"/>
      <c r="I1065" s="1009" t="str">
        <f>IF(M1064=EUConst_NotRelevant,HYPERLINK(Q1065,EUconst_MsgGoToNextSubInst),IF(M1064=EUConst_Relevant,HYPERLINK("",EUconst_MsgEnterThisSection),""))</f>
        <v/>
      </c>
      <c r="J1065" s="1010"/>
      <c r="K1065" s="1010"/>
      <c r="L1065" s="1010"/>
      <c r="M1065" s="1011"/>
      <c r="N1065" s="1012"/>
      <c r="O1065" s="18"/>
      <c r="P1065" s="21" t="s">
        <v>170</v>
      </c>
      <c r="Q1065" s="69" t="str">
        <f>"#JUMP_G"&amp;P1064+1</f>
        <v>#JUMP_G11</v>
      </c>
      <c r="R1065" s="21"/>
      <c r="S1065" s="21"/>
      <c r="T1065" s="21"/>
      <c r="U1065" s="22"/>
      <c r="V1065" s="22"/>
      <c r="W1065" s="237"/>
      <c r="X1065" s="243"/>
      <c r="Y1065" s="243"/>
    </row>
    <row r="1066" spans="1:25" ht="5.0999999999999996" customHeight="1" x14ac:dyDescent="0.2">
      <c r="C1066" s="281"/>
      <c r="D1066" s="282"/>
      <c r="E1066" s="282"/>
      <c r="F1066" s="282"/>
      <c r="G1066" s="282"/>
      <c r="H1066" s="282"/>
      <c r="I1066" s="282"/>
      <c r="J1066" s="282"/>
      <c r="K1066" s="282"/>
      <c r="L1066" s="282"/>
      <c r="M1066" s="282"/>
      <c r="N1066" s="283"/>
      <c r="O1066" s="18"/>
      <c r="U1066" s="22"/>
      <c r="V1066" s="22"/>
      <c r="W1066" s="237"/>
    </row>
    <row r="1067" spans="1:25" ht="15" customHeight="1" x14ac:dyDescent="0.2">
      <c r="C1067" s="223"/>
      <c r="E1067" s="1013" t="str">
        <f>CONCATENATE(EUconst_MsgSeeFirst," (G.I.1)")</f>
        <v>Al principio de esta herramienta encontrará instrucciones detalladas sobre los datos que debe introducir.  (G.I.1)</v>
      </c>
      <c r="F1067" s="1013"/>
      <c r="G1067" s="1013"/>
      <c r="H1067" s="1013"/>
      <c r="I1067" s="1013"/>
      <c r="J1067" s="1013"/>
      <c r="K1067" s="1013"/>
      <c r="L1067" s="1013"/>
      <c r="M1067" s="1013"/>
      <c r="N1067" s="224"/>
      <c r="O1067" s="18"/>
      <c r="U1067" s="22"/>
      <c r="V1067" s="22"/>
      <c r="W1067" s="237"/>
    </row>
    <row r="1068" spans="1:25" ht="5.0999999999999996" customHeight="1" x14ac:dyDescent="0.2">
      <c r="C1068" s="223"/>
      <c r="N1068" s="224"/>
      <c r="O1068" s="18"/>
      <c r="U1068" s="22"/>
      <c r="V1068" s="22"/>
      <c r="W1068" s="237"/>
    </row>
    <row r="1069" spans="1:25" ht="12.75" customHeight="1" x14ac:dyDescent="0.2">
      <c r="C1069" s="223"/>
      <c r="D1069" s="15" t="s">
        <v>26</v>
      </c>
      <c r="E1069" s="727" t="str">
        <f>Translations!$C$297</f>
        <v>Límites del sistema de la subinstalación</v>
      </c>
      <c r="F1069" s="727"/>
      <c r="G1069" s="727"/>
      <c r="H1069" s="727"/>
      <c r="I1069" s="727"/>
      <c r="J1069" s="727"/>
      <c r="K1069" s="727"/>
      <c r="L1069" s="727"/>
      <c r="M1069" s="727"/>
      <c r="N1069" s="942"/>
      <c r="O1069" s="18"/>
      <c r="U1069" s="22"/>
      <c r="V1069" s="22"/>
      <c r="W1069" s="237"/>
    </row>
    <row r="1070" spans="1:25" ht="5.0999999999999996" customHeight="1" x14ac:dyDescent="0.2">
      <c r="C1070" s="223"/>
      <c r="N1070" s="224"/>
      <c r="O1070" s="18"/>
      <c r="U1070" s="22"/>
      <c r="V1070" s="22"/>
      <c r="W1070" s="237"/>
    </row>
    <row r="1071" spans="1:25" ht="12.75" customHeight="1" x14ac:dyDescent="0.2">
      <c r="C1071" s="223"/>
      <c r="D1071" s="24" t="s">
        <v>32</v>
      </c>
      <c r="E1071" s="843" t="str">
        <f>Translations!$C$249</f>
        <v>Información sobre la metodología empleada</v>
      </c>
      <c r="F1071" s="843"/>
      <c r="G1071" s="843"/>
      <c r="H1071" s="843"/>
      <c r="I1071" s="843"/>
      <c r="J1071" s="843"/>
      <c r="K1071" s="843"/>
      <c r="L1071" s="843"/>
      <c r="M1071" s="843"/>
      <c r="N1071" s="949"/>
      <c r="O1071" s="18"/>
      <c r="U1071" s="22"/>
      <c r="V1071" s="22"/>
      <c r="W1071" s="237"/>
    </row>
    <row r="1072" spans="1:25" ht="12.75" customHeight="1" x14ac:dyDescent="0.2">
      <c r="C1072" s="223"/>
      <c r="D1072" s="24"/>
      <c r="E1072" s="766" t="str">
        <f>Translations!$C$304</f>
        <v>Si esta información ya se describe con suficiente detalle en la sección C.II, limítese a hacer referencia a dicha sección y pase a los puntos siguientes.</v>
      </c>
      <c r="F1072" s="766"/>
      <c r="G1072" s="766"/>
      <c r="H1072" s="766"/>
      <c r="I1072" s="766"/>
      <c r="J1072" s="766"/>
      <c r="K1072" s="766"/>
      <c r="L1072" s="766"/>
      <c r="M1072" s="766"/>
      <c r="N1072" s="970"/>
      <c r="O1072" s="18"/>
    </row>
    <row r="1073" spans="2:20" ht="50.1" customHeight="1" x14ac:dyDescent="0.2">
      <c r="C1073" s="223"/>
      <c r="D1073" s="24"/>
      <c r="E1073" s="953"/>
      <c r="F1073" s="954"/>
      <c r="G1073" s="954"/>
      <c r="H1073" s="954"/>
      <c r="I1073" s="954"/>
      <c r="J1073" s="954"/>
      <c r="K1073" s="954"/>
      <c r="L1073" s="954"/>
      <c r="M1073" s="954"/>
      <c r="N1073" s="955"/>
      <c r="O1073" s="18"/>
    </row>
    <row r="1074" spans="2:20" ht="5.0999999999999996" customHeight="1" x14ac:dyDescent="0.2">
      <c r="B1074" s="243"/>
      <c r="C1074" s="223"/>
      <c r="D1074" s="24"/>
      <c r="N1074" s="224"/>
      <c r="O1074" s="18"/>
    </row>
    <row r="1075" spans="2:20" ht="12.75" customHeight="1" x14ac:dyDescent="0.2">
      <c r="B1075" s="243"/>
      <c r="C1075" s="223"/>
      <c r="D1075" s="24" t="s">
        <v>33</v>
      </c>
      <c r="E1075" s="956" t="str">
        <f>Translations!$C$210</f>
        <v>Referencia a archivos externos (si procede)</v>
      </c>
      <c r="F1075" s="956"/>
      <c r="G1075" s="956"/>
      <c r="H1075" s="956"/>
      <c r="I1075" s="956"/>
      <c r="J1075" s="957"/>
      <c r="K1075" s="826"/>
      <c r="L1075" s="826"/>
      <c r="M1075" s="826"/>
      <c r="N1075" s="826"/>
      <c r="O1075" s="18"/>
    </row>
    <row r="1076" spans="2:20" ht="5.0999999999999996" customHeight="1" x14ac:dyDescent="0.2">
      <c r="B1076" s="243"/>
      <c r="C1076" s="223"/>
      <c r="D1076" s="24"/>
      <c r="N1076" s="224"/>
      <c r="O1076" s="18"/>
    </row>
    <row r="1077" spans="2:20" ht="12.75" customHeight="1" x14ac:dyDescent="0.2">
      <c r="B1077" s="243"/>
      <c r="C1077" s="223"/>
      <c r="D1077" s="24" t="s">
        <v>34</v>
      </c>
      <c r="E1077" s="956" t="str">
        <f>Translations!$C$305</f>
        <v>Referencia a un diagrama de flujo detallado aparte (si procede)</v>
      </c>
      <c r="F1077" s="956"/>
      <c r="G1077" s="956"/>
      <c r="H1077" s="956"/>
      <c r="I1077" s="956"/>
      <c r="J1077" s="957"/>
      <c r="K1077" s="826"/>
      <c r="L1077" s="826"/>
      <c r="M1077" s="826"/>
      <c r="N1077" s="826"/>
      <c r="O1077" s="18"/>
    </row>
    <row r="1078" spans="2:20" ht="5.0999999999999996" customHeight="1" x14ac:dyDescent="0.2">
      <c r="B1078" s="243"/>
      <c r="C1078" s="223"/>
      <c r="D1078" s="24"/>
      <c r="N1078" s="224"/>
      <c r="O1078" s="18"/>
    </row>
    <row r="1079" spans="2:20" ht="5.0999999999999996" customHeight="1" x14ac:dyDescent="0.2">
      <c r="B1079" s="243"/>
      <c r="C1079" s="231"/>
      <c r="D1079" s="234"/>
      <c r="E1079" s="232"/>
      <c r="F1079" s="232"/>
      <c r="G1079" s="232"/>
      <c r="H1079" s="232"/>
      <c r="I1079" s="232"/>
      <c r="J1079" s="232"/>
      <c r="K1079" s="232"/>
      <c r="L1079" s="232"/>
      <c r="M1079" s="232"/>
      <c r="N1079" s="233"/>
      <c r="O1079" s="18"/>
    </row>
    <row r="1080" spans="2:20" ht="12.75" customHeight="1" x14ac:dyDescent="0.2">
      <c r="B1080" s="243"/>
      <c r="C1080" s="223"/>
      <c r="D1080" s="15" t="s">
        <v>27</v>
      </c>
      <c r="E1080" s="996" t="str">
        <f>Translations!$C$388</f>
        <v>Método para determinar los niveles anuales de actividad</v>
      </c>
      <c r="F1080" s="996"/>
      <c r="G1080" s="996"/>
      <c r="H1080" s="996"/>
      <c r="I1080" s="996"/>
      <c r="J1080" s="996"/>
      <c r="K1080" s="996"/>
      <c r="L1080" s="996"/>
      <c r="M1080" s="996"/>
      <c r="N1080" s="997"/>
      <c r="O1080" s="18"/>
      <c r="S1080" s="253"/>
      <c r="T1080" s="253"/>
    </row>
    <row r="1081" spans="2:20" ht="30.75" customHeight="1" x14ac:dyDescent="0.2">
      <c r="B1081" s="243"/>
      <c r="C1081" s="343"/>
      <c r="D1081" s="344"/>
      <c r="E1081" s="975" t="str">
        <f>Translations!$C$389</f>
        <v>A efectos concretos de la recogida de datos de las NIMs, la presente sección debe comprender todos los datos proporcionados en la sección G, letra a), en el formulario del «informe sobre los datos de referencia».</v>
      </c>
      <c r="F1081" s="975"/>
      <c r="G1081" s="975"/>
      <c r="H1081" s="975"/>
      <c r="I1081" s="975"/>
      <c r="J1081" s="975"/>
      <c r="K1081" s="975"/>
      <c r="L1081" s="975"/>
      <c r="M1081" s="975"/>
      <c r="N1081" s="998"/>
      <c r="O1081" s="18"/>
      <c r="T1081" s="17"/>
    </row>
    <row r="1082" spans="2:20" ht="5.0999999999999996" customHeight="1" x14ac:dyDescent="0.2">
      <c r="B1082" s="243"/>
      <c r="C1082" s="223"/>
      <c r="D1082" s="24"/>
      <c r="E1082" s="24"/>
      <c r="F1082" s="24"/>
      <c r="G1082" s="24"/>
      <c r="H1082" s="24"/>
      <c r="I1082" s="24"/>
      <c r="J1082" s="24"/>
      <c r="K1082" s="24"/>
      <c r="L1082" s="24"/>
      <c r="M1082" s="24"/>
      <c r="N1082" s="452"/>
      <c r="O1082" s="18"/>
      <c r="P1082" s="21"/>
    </row>
    <row r="1083" spans="2:20" ht="12.75" customHeight="1" x14ac:dyDescent="0.2">
      <c r="B1083" s="243"/>
      <c r="C1083" s="223"/>
      <c r="D1083" s="24" t="s">
        <v>32</v>
      </c>
      <c r="E1083" s="843" t="str">
        <f>Translations!$C$249</f>
        <v>Información sobre la metodología empleada</v>
      </c>
      <c r="F1083" s="843"/>
      <c r="G1083" s="843"/>
      <c r="H1083" s="843"/>
      <c r="I1083" s="843"/>
      <c r="J1083" s="843"/>
      <c r="K1083" s="843"/>
      <c r="L1083" s="843"/>
      <c r="M1083" s="843"/>
      <c r="N1083" s="949"/>
      <c r="O1083" s="18"/>
    </row>
    <row r="1084" spans="2:20" ht="5.0999999999999996" customHeight="1" x14ac:dyDescent="0.2">
      <c r="B1084" s="243"/>
      <c r="C1084" s="343"/>
      <c r="D1084" s="19"/>
      <c r="E1084" s="36"/>
      <c r="F1084" s="453"/>
      <c r="G1084" s="454"/>
      <c r="H1084" s="454"/>
      <c r="I1084" s="454"/>
      <c r="J1084" s="454"/>
      <c r="K1084" s="454"/>
      <c r="L1084" s="454"/>
      <c r="M1084" s="454"/>
      <c r="N1084" s="464"/>
      <c r="O1084" s="18"/>
    </row>
    <row r="1085" spans="2:20" ht="12.75" customHeight="1" x14ac:dyDescent="0.2">
      <c r="B1085" s="243"/>
      <c r="C1085" s="343"/>
      <c r="D1085" s="344"/>
      <c r="E1085" s="348"/>
      <c r="F1085" s="913" t="str">
        <f>IF(M1064=EUConst_Relevant,HYPERLINK("#" &amp; Q1085,EUConst_MsgDescription),"")</f>
        <v/>
      </c>
      <c r="G1085" s="887"/>
      <c r="H1085" s="887"/>
      <c r="I1085" s="887"/>
      <c r="J1085" s="887"/>
      <c r="K1085" s="887"/>
      <c r="L1085" s="887"/>
      <c r="M1085" s="887"/>
      <c r="N1085" s="888"/>
      <c r="O1085" s="18"/>
      <c r="P1085" s="21" t="s">
        <v>170</v>
      </c>
      <c r="Q1085" s="370" t="str">
        <f>"#"&amp;ADDRESS(ROW($C$11),COLUMN($C$11))</f>
        <v>#$C$11</v>
      </c>
    </row>
    <row r="1086" spans="2:20" ht="5.0999999999999996" customHeight="1" x14ac:dyDescent="0.2">
      <c r="B1086" s="243"/>
      <c r="C1086" s="343"/>
      <c r="D1086" s="344"/>
      <c r="E1086" s="349"/>
      <c r="F1086" s="999"/>
      <c r="G1086" s="999"/>
      <c r="H1086" s="999"/>
      <c r="I1086" s="999"/>
      <c r="J1086" s="999"/>
      <c r="K1086" s="999"/>
      <c r="L1086" s="999"/>
      <c r="M1086" s="999"/>
      <c r="N1086" s="1000"/>
      <c r="O1086" s="18"/>
    </row>
    <row r="1087" spans="2:20" ht="50.1" customHeight="1" x14ac:dyDescent="0.2">
      <c r="B1087" s="243"/>
      <c r="C1087" s="343"/>
      <c r="D1087" s="19"/>
      <c r="E1087" s="19"/>
      <c r="F1087" s="852"/>
      <c r="G1087" s="853"/>
      <c r="H1087" s="853"/>
      <c r="I1087" s="853"/>
      <c r="J1087" s="853"/>
      <c r="K1087" s="853"/>
      <c r="L1087" s="853"/>
      <c r="M1087" s="853"/>
      <c r="N1087" s="867"/>
      <c r="O1087" s="18"/>
    </row>
    <row r="1088" spans="2:20" ht="5.0999999999999996" customHeight="1" x14ac:dyDescent="0.2">
      <c r="B1088" s="243"/>
      <c r="C1088" s="343"/>
      <c r="D1088" s="19"/>
      <c r="E1088" s="19"/>
      <c r="F1088" s="19"/>
      <c r="G1088" s="19"/>
      <c r="H1088" s="19"/>
      <c r="I1088" s="19"/>
      <c r="J1088" s="19"/>
      <c r="K1088" s="19"/>
      <c r="L1088" s="19"/>
      <c r="M1088" s="19"/>
      <c r="N1088" s="379"/>
      <c r="O1088" s="18"/>
    </row>
    <row r="1089" spans="1:25" ht="12.75" customHeight="1" x14ac:dyDescent="0.2">
      <c r="B1089" s="243"/>
      <c r="C1089" s="343"/>
      <c r="D1089" s="19"/>
      <c r="E1089" s="19"/>
      <c r="F1089" s="992" t="str">
        <f>Translations!$C$210</f>
        <v>Referencia a archivos externos (si procede)</v>
      </c>
      <c r="G1089" s="992"/>
      <c r="H1089" s="992"/>
      <c r="I1089" s="992"/>
      <c r="J1089" s="992"/>
      <c r="K1089" s="826"/>
      <c r="L1089" s="826"/>
      <c r="M1089" s="826"/>
      <c r="N1089" s="826"/>
      <c r="O1089" s="18"/>
    </row>
    <row r="1090" spans="1:25" ht="5.0999999999999996" customHeight="1" x14ac:dyDescent="0.2">
      <c r="C1090" s="343"/>
      <c r="D1090" s="19"/>
      <c r="E1090" s="19"/>
      <c r="F1090" s="19"/>
      <c r="G1090" s="19"/>
      <c r="H1090" s="19"/>
      <c r="I1090" s="19"/>
      <c r="J1090" s="19"/>
      <c r="K1090" s="19"/>
      <c r="L1090" s="19"/>
      <c r="M1090" s="19"/>
      <c r="N1090" s="379"/>
      <c r="O1090" s="18"/>
    </row>
    <row r="1091" spans="1:25" ht="12.75" customHeight="1" x14ac:dyDescent="0.2">
      <c r="C1091" s="223"/>
      <c r="D1091" s="24" t="s">
        <v>33</v>
      </c>
      <c r="E1091" s="966" t="str">
        <f>Translations!$C$316</f>
        <v>Descripción de la metodología para el seguimiento de los productos producidos</v>
      </c>
      <c r="F1091" s="966"/>
      <c r="G1091" s="966"/>
      <c r="H1091" s="966"/>
      <c r="I1091" s="966"/>
      <c r="J1091" s="966"/>
      <c r="K1091" s="966"/>
      <c r="L1091" s="966"/>
      <c r="M1091" s="966"/>
      <c r="N1091" s="967"/>
      <c r="O1091" s="18"/>
    </row>
    <row r="1092" spans="1:25" ht="5.0999999999999996" customHeight="1" x14ac:dyDescent="0.2">
      <c r="C1092" s="223"/>
      <c r="E1092" s="36"/>
      <c r="F1092" s="453"/>
      <c r="G1092" s="454"/>
      <c r="H1092" s="454"/>
      <c r="I1092" s="454"/>
      <c r="J1092" s="454"/>
      <c r="K1092" s="454"/>
      <c r="L1092" s="454"/>
      <c r="M1092" s="454"/>
      <c r="N1092" s="464"/>
      <c r="O1092" s="18"/>
    </row>
    <row r="1093" spans="1:25" ht="12.75" customHeight="1" x14ac:dyDescent="0.2">
      <c r="C1093" s="223"/>
      <c r="D1093" s="24"/>
      <c r="E1093" s="117"/>
      <c r="F1093" s="913" t="str">
        <f>IF(M1064=EUConst_Relevant,HYPERLINK("#" &amp; Q1093,EUConst_MsgDescription),"")</f>
        <v/>
      </c>
      <c r="G1093" s="887"/>
      <c r="H1093" s="887"/>
      <c r="I1093" s="887"/>
      <c r="J1093" s="887"/>
      <c r="K1093" s="887"/>
      <c r="L1093" s="887"/>
      <c r="M1093" s="887"/>
      <c r="N1093" s="888"/>
      <c r="O1093" s="18"/>
      <c r="P1093" s="21" t="s">
        <v>170</v>
      </c>
      <c r="Q1093" s="370" t="str">
        <f>"#"&amp;ADDRESS(ROW($C$11),COLUMN($C$11))</f>
        <v>#$C$11</v>
      </c>
    </row>
    <row r="1094" spans="1:25" ht="5.0999999999999996" customHeight="1" x14ac:dyDescent="0.2">
      <c r="C1094" s="223"/>
      <c r="D1094" s="24"/>
      <c r="E1094" s="23"/>
      <c r="F1094" s="922"/>
      <c r="G1094" s="922"/>
      <c r="H1094" s="922"/>
      <c r="I1094" s="922"/>
      <c r="J1094" s="922"/>
      <c r="K1094" s="922"/>
      <c r="L1094" s="922"/>
      <c r="M1094" s="922"/>
      <c r="N1094" s="923"/>
      <c r="O1094" s="18"/>
    </row>
    <row r="1095" spans="1:25" ht="50.1" customHeight="1" x14ac:dyDescent="0.2">
      <c r="C1095" s="223"/>
      <c r="D1095" s="24"/>
      <c r="E1095" s="264"/>
      <c r="F1095" s="852"/>
      <c r="G1095" s="853"/>
      <c r="H1095" s="853"/>
      <c r="I1095" s="853"/>
      <c r="J1095" s="853"/>
      <c r="K1095" s="853"/>
      <c r="L1095" s="853"/>
      <c r="M1095" s="853"/>
      <c r="N1095" s="867"/>
      <c r="O1095" s="18"/>
    </row>
    <row r="1096" spans="1:25" s="19" customFormat="1" ht="12.75" x14ac:dyDescent="0.2">
      <c r="A1096" s="17"/>
      <c r="B1096" s="35"/>
      <c r="C1096" s="377"/>
      <c r="D1096" s="378"/>
      <c r="E1096" s="378"/>
      <c r="F1096" s="378"/>
      <c r="G1096" s="378"/>
      <c r="H1096" s="378"/>
      <c r="I1096" s="378"/>
      <c r="J1096" s="378"/>
      <c r="K1096" s="378"/>
      <c r="L1096" s="378"/>
      <c r="M1096" s="378"/>
      <c r="N1096" s="380"/>
      <c r="O1096" s="18"/>
      <c r="P1096" s="244"/>
      <c r="Q1096" s="244"/>
      <c r="R1096" s="244"/>
      <c r="S1096" s="22"/>
      <c r="T1096" s="21"/>
      <c r="U1096" s="21"/>
      <c r="V1096" s="21"/>
      <c r="W1096" s="237"/>
    </row>
    <row r="1097" spans="1:25" s="19" customFormat="1" x14ac:dyDescent="0.2">
      <c r="A1097" s="17"/>
      <c r="B1097" s="35"/>
      <c r="C1097" s="35"/>
      <c r="D1097" s="35"/>
      <c r="E1097" s="35"/>
      <c r="F1097" s="35"/>
      <c r="G1097" s="35"/>
      <c r="H1097" s="35"/>
      <c r="I1097" s="35"/>
      <c r="J1097" s="35"/>
      <c r="K1097" s="35"/>
      <c r="L1097" s="35"/>
      <c r="M1097" s="35"/>
      <c r="N1097" s="35"/>
      <c r="O1097" s="18"/>
      <c r="P1097" s="21"/>
      <c r="Q1097" s="21"/>
      <c r="R1097" s="22"/>
      <c r="S1097" s="22"/>
      <c r="T1097" s="21"/>
      <c r="U1097" s="21"/>
      <c r="V1097" s="21"/>
      <c r="W1097" s="237"/>
      <c r="X1097" s="243"/>
      <c r="Y1097" s="243"/>
    </row>
    <row r="1098" spans="1:25" s="19" customFormat="1" x14ac:dyDescent="0.2">
      <c r="A1098" s="17"/>
      <c r="B1098" s="35"/>
      <c r="C1098" s="35"/>
      <c r="D1098" s="1024" t="str">
        <f>Translations!$C$75</f>
        <v xml:space="preserve">&lt;&lt;&lt; Haga clic aquí para ir a la hoja siguiente&gt;&gt;&gt; </v>
      </c>
      <c r="E1098" s="1024"/>
      <c r="F1098" s="1024"/>
      <c r="G1098" s="1024"/>
      <c r="H1098" s="1024"/>
      <c r="I1098" s="1024"/>
      <c r="J1098" s="1024"/>
      <c r="K1098" s="1024"/>
      <c r="L1098" s="1024"/>
      <c r="M1098" s="1024"/>
      <c r="N1098" s="1024"/>
      <c r="O1098" s="18"/>
      <c r="P1098" s="21"/>
      <c r="Q1098" s="21"/>
      <c r="R1098" s="22"/>
      <c r="S1098" s="22"/>
      <c r="T1098" s="21"/>
      <c r="U1098" s="21"/>
      <c r="V1098" s="21"/>
      <c r="W1098" s="237"/>
      <c r="X1098" s="243"/>
      <c r="Y1098" s="243"/>
    </row>
    <row r="1099" spans="1:25" ht="12.75" customHeight="1" x14ac:dyDescent="0.2">
      <c r="O1099" s="18"/>
    </row>
    <row r="1100" spans="1:25" s="19" customFormat="1" hidden="1" x14ac:dyDescent="0.2">
      <c r="A1100" s="17" t="s">
        <v>157</v>
      </c>
      <c r="B1100" s="21" t="s">
        <v>168</v>
      </c>
      <c r="C1100" s="21" t="s">
        <v>168</v>
      </c>
      <c r="D1100" s="21" t="s">
        <v>168</v>
      </c>
      <c r="E1100" s="21" t="s">
        <v>168</v>
      </c>
      <c r="F1100" s="21" t="s">
        <v>168</v>
      </c>
      <c r="G1100" s="21"/>
      <c r="H1100" s="21" t="s">
        <v>168</v>
      </c>
      <c r="I1100" s="21" t="s">
        <v>168</v>
      </c>
      <c r="J1100" s="21" t="s">
        <v>168</v>
      </c>
      <c r="K1100" s="21" t="s">
        <v>168</v>
      </c>
      <c r="L1100" s="21" t="s">
        <v>168</v>
      </c>
      <c r="M1100" s="21" t="s">
        <v>168</v>
      </c>
      <c r="N1100" s="21" t="s">
        <v>168</v>
      </c>
      <c r="O1100" s="21" t="s">
        <v>168</v>
      </c>
      <c r="P1100" s="21" t="s">
        <v>168</v>
      </c>
      <c r="Q1100" s="21" t="s">
        <v>168</v>
      </c>
      <c r="R1100" s="21" t="s">
        <v>168</v>
      </c>
      <c r="S1100" s="21" t="s">
        <v>168</v>
      </c>
      <c r="T1100" s="21" t="s">
        <v>168</v>
      </c>
      <c r="U1100" s="21" t="s">
        <v>168</v>
      </c>
      <c r="V1100" s="21" t="s">
        <v>168</v>
      </c>
      <c r="W1100" s="237" t="s">
        <v>168</v>
      </c>
      <c r="X1100" s="243"/>
      <c r="Y1100" s="243"/>
    </row>
    <row r="1101" spans="1:25" s="19" customFormat="1" hidden="1" x14ac:dyDescent="0.2">
      <c r="A1101" s="17" t="s">
        <v>157</v>
      </c>
      <c r="B1101" s="35"/>
      <c r="C1101" s="35"/>
      <c r="D1101" s="35"/>
      <c r="E1101" s="35"/>
      <c r="F1101" s="35"/>
      <c r="G1101" s="35"/>
      <c r="H1101" s="35"/>
      <c r="I1101" s="35"/>
      <c r="J1101" s="35"/>
      <c r="K1101" s="35"/>
      <c r="L1101" s="35"/>
      <c r="M1101" s="35"/>
      <c r="N1101" s="35"/>
      <c r="O1101" s="35"/>
      <c r="P1101" s="21"/>
      <c r="Q1101" s="21"/>
      <c r="R1101" s="22"/>
      <c r="S1101" s="22"/>
      <c r="T1101" s="21"/>
      <c r="U1101" s="21"/>
      <c r="V1101" s="21"/>
      <c r="W1101" s="237"/>
      <c r="X1101" s="243"/>
      <c r="Y1101" s="243"/>
    </row>
    <row r="1102" spans="1:25" ht="12.75" hidden="1" customHeight="1" x14ac:dyDescent="0.2">
      <c r="A1102" s="17" t="s">
        <v>157</v>
      </c>
      <c r="C1102" s="311">
        <v>8</v>
      </c>
      <c r="D1102" s="16" t="s">
        <v>320</v>
      </c>
    </row>
    <row r="1103" spans="1:25" ht="12.75" hidden="1" customHeight="1" x14ac:dyDescent="0.2">
      <c r="A1103" s="17" t="s">
        <v>157</v>
      </c>
    </row>
    <row r="1104" spans="1:25" ht="12.75" hidden="1" customHeight="1" x14ac:dyDescent="0.2">
      <c r="A1104" s="17" t="s">
        <v>157</v>
      </c>
    </row>
    <row r="1105" spans="1:1" ht="12.75" hidden="1" customHeight="1" x14ac:dyDescent="0.2">
      <c r="A1105" s="17" t="s">
        <v>157</v>
      </c>
    </row>
  </sheetData>
  <sheetProtection sheet="1" objects="1" scenarios="1" formatCells="0" formatColumns="0" formatRows="0"/>
  <mergeCells count="1308">
    <mergeCell ref="E1002:N1002"/>
    <mergeCell ref="E1003:N1003"/>
    <mergeCell ref="E1032:M1032"/>
    <mergeCell ref="E1034:N1034"/>
    <mergeCell ref="E1005:J1005"/>
    <mergeCell ref="K1005:N1005"/>
    <mergeCell ref="E1007:J1007"/>
    <mergeCell ref="K1007:N1007"/>
    <mergeCell ref="E1010:N1010"/>
    <mergeCell ref="E1013:N1013"/>
    <mergeCell ref="I1030:N1030"/>
    <mergeCell ref="E1021:N1021"/>
    <mergeCell ref="F1023:N1023"/>
    <mergeCell ref="F1024:N1024"/>
    <mergeCell ref="F1025:N1025"/>
    <mergeCell ref="F1017:N1017"/>
    <mergeCell ref="F1019:J1019"/>
    <mergeCell ref="K1019:N1019"/>
    <mergeCell ref="D1029:H1029"/>
    <mergeCell ref="I1029:L1029"/>
    <mergeCell ref="M1029:N1029"/>
    <mergeCell ref="F1015:N1015"/>
    <mergeCell ref="F1016:N1016"/>
    <mergeCell ref="K943:L943"/>
    <mergeCell ref="M943:N943"/>
    <mergeCell ref="F944:G944"/>
    <mergeCell ref="I944:J944"/>
    <mergeCell ref="K944:L944"/>
    <mergeCell ref="F971:N971"/>
    <mergeCell ref="F973:N973"/>
    <mergeCell ref="E764:M764"/>
    <mergeCell ref="E880:M880"/>
    <mergeCell ref="F958:N958"/>
    <mergeCell ref="D994:H994"/>
    <mergeCell ref="I994:L994"/>
    <mergeCell ref="M994:N994"/>
    <mergeCell ref="I995:N995"/>
    <mergeCell ref="E997:M997"/>
    <mergeCell ref="E999:N999"/>
    <mergeCell ref="E1001:N1001"/>
    <mergeCell ref="K784:L784"/>
    <mergeCell ref="M784:N784"/>
    <mergeCell ref="F824:H824"/>
    <mergeCell ref="I824:J824"/>
    <mergeCell ref="K824:L824"/>
    <mergeCell ref="M824:N824"/>
    <mergeCell ref="F825:G825"/>
    <mergeCell ref="H825:H827"/>
    <mergeCell ref="I825:J825"/>
    <mergeCell ref="K825:L825"/>
    <mergeCell ref="M825:N825"/>
    <mergeCell ref="F828:G828"/>
    <mergeCell ref="I828:J828"/>
    <mergeCell ref="K828:L828"/>
    <mergeCell ref="M828:N828"/>
    <mergeCell ref="F913:N913"/>
    <mergeCell ref="F914:N914"/>
    <mergeCell ref="E916:N916"/>
    <mergeCell ref="F918:N918"/>
    <mergeCell ref="F919:N919"/>
    <mergeCell ref="E925:N925"/>
    <mergeCell ref="E926:N926"/>
    <mergeCell ref="F920:N920"/>
    <mergeCell ref="D923:N923"/>
    <mergeCell ref="F928:N928"/>
    <mergeCell ref="F929:N929"/>
    <mergeCell ref="F930:N930"/>
    <mergeCell ref="F932:J932"/>
    <mergeCell ref="K932:N932"/>
    <mergeCell ref="F940:H940"/>
    <mergeCell ref="I940:J940"/>
    <mergeCell ref="K940:L940"/>
    <mergeCell ref="M940:N940"/>
    <mergeCell ref="F900:H900"/>
    <mergeCell ref="I900:J900"/>
    <mergeCell ref="K900:L900"/>
    <mergeCell ref="M900:N900"/>
    <mergeCell ref="F901:H901"/>
    <mergeCell ref="I901:J901"/>
    <mergeCell ref="K901:L901"/>
    <mergeCell ref="M901:N901"/>
    <mergeCell ref="F903:N903"/>
    <mergeCell ref="F907:N907"/>
    <mergeCell ref="F905:N905"/>
    <mergeCell ref="F906:N906"/>
    <mergeCell ref="F909:J909"/>
    <mergeCell ref="K909:N909"/>
    <mergeCell ref="E911:H911"/>
    <mergeCell ref="K911:N911"/>
    <mergeCell ref="D877:H877"/>
    <mergeCell ref="I877:L877"/>
    <mergeCell ref="I878:N878"/>
    <mergeCell ref="E882:N882"/>
    <mergeCell ref="E884:N884"/>
    <mergeCell ref="E897:N897"/>
    <mergeCell ref="I898:J898"/>
    <mergeCell ref="K898:L898"/>
    <mergeCell ref="M898:N898"/>
    <mergeCell ref="F899:H899"/>
    <mergeCell ref="I899:J899"/>
    <mergeCell ref="K899:L899"/>
    <mergeCell ref="M899:N899"/>
    <mergeCell ref="F865:N865"/>
    <mergeCell ref="E867:N867"/>
    <mergeCell ref="F869:N869"/>
    <mergeCell ref="F870:N870"/>
    <mergeCell ref="F871:N871"/>
    <mergeCell ref="F873:J873"/>
    <mergeCell ref="K873:N873"/>
    <mergeCell ref="E891:N891"/>
    <mergeCell ref="E890:J890"/>
    <mergeCell ref="K890:N890"/>
    <mergeCell ref="E894:N894"/>
    <mergeCell ref="E895:N895"/>
    <mergeCell ref="I851:J851"/>
    <mergeCell ref="K851:L851"/>
    <mergeCell ref="M851:N851"/>
    <mergeCell ref="I852:J852"/>
    <mergeCell ref="K852:L852"/>
    <mergeCell ref="M852:N852"/>
    <mergeCell ref="F851:H851"/>
    <mergeCell ref="F852:H852"/>
    <mergeCell ref="F854:N854"/>
    <mergeCell ref="F856:N856"/>
    <mergeCell ref="F857:N857"/>
    <mergeCell ref="F858:N858"/>
    <mergeCell ref="F860:J860"/>
    <mergeCell ref="K860:N860"/>
    <mergeCell ref="E862:H862"/>
    <mergeCell ref="K862:N862"/>
    <mergeCell ref="F864:N864"/>
    <mergeCell ref="E844:N844"/>
    <mergeCell ref="E845:N845"/>
    <mergeCell ref="E846:L846"/>
    <mergeCell ref="M846:N846"/>
    <mergeCell ref="J847:N847"/>
    <mergeCell ref="F841:N841"/>
    <mergeCell ref="F830:N830"/>
    <mergeCell ref="F832:N832"/>
    <mergeCell ref="F833:N833"/>
    <mergeCell ref="F834:N834"/>
    <mergeCell ref="F836:J836"/>
    <mergeCell ref="K836:N836"/>
    <mergeCell ref="E838:H838"/>
    <mergeCell ref="K838:N838"/>
    <mergeCell ref="F840:N840"/>
    <mergeCell ref="E849:N849"/>
    <mergeCell ref="I850:J850"/>
    <mergeCell ref="K850:L850"/>
    <mergeCell ref="M850:N850"/>
    <mergeCell ref="F815:J815"/>
    <mergeCell ref="K815:N815"/>
    <mergeCell ref="E818:N818"/>
    <mergeCell ref="E819:N819"/>
    <mergeCell ref="E820:N820"/>
    <mergeCell ref="F826:G826"/>
    <mergeCell ref="I826:J826"/>
    <mergeCell ref="K826:L826"/>
    <mergeCell ref="M826:N826"/>
    <mergeCell ref="F827:G827"/>
    <mergeCell ref="I827:J827"/>
    <mergeCell ref="K827:L827"/>
    <mergeCell ref="M827:N827"/>
    <mergeCell ref="I821:J821"/>
    <mergeCell ref="K821:L821"/>
    <mergeCell ref="M821:N821"/>
    <mergeCell ref="F822:H822"/>
    <mergeCell ref="I822:J822"/>
    <mergeCell ref="K822:L822"/>
    <mergeCell ref="M822:N822"/>
    <mergeCell ref="F823:H823"/>
    <mergeCell ref="I823:J823"/>
    <mergeCell ref="K823:L823"/>
    <mergeCell ref="M823:N823"/>
    <mergeCell ref="I783:J783"/>
    <mergeCell ref="K783:L783"/>
    <mergeCell ref="M783:N783"/>
    <mergeCell ref="F786:N786"/>
    <mergeCell ref="F788:N788"/>
    <mergeCell ref="F789:N789"/>
    <mergeCell ref="F790:N790"/>
    <mergeCell ref="F784:H784"/>
    <mergeCell ref="I784:J784"/>
    <mergeCell ref="E808:N808"/>
    <mergeCell ref="E809:N809"/>
    <mergeCell ref="F811:N811"/>
    <mergeCell ref="F812:N812"/>
    <mergeCell ref="F813:N813"/>
    <mergeCell ref="F797:N797"/>
    <mergeCell ref="E799:N799"/>
    <mergeCell ref="F801:N801"/>
    <mergeCell ref="F802:N802"/>
    <mergeCell ref="F803:N803"/>
    <mergeCell ref="D806:N806"/>
    <mergeCell ref="F744:J744"/>
    <mergeCell ref="K744:N744"/>
    <mergeCell ref="E746:H746"/>
    <mergeCell ref="K746:N746"/>
    <mergeCell ref="F748:N748"/>
    <mergeCell ref="F749:N749"/>
    <mergeCell ref="E751:N751"/>
    <mergeCell ref="H119:H121"/>
    <mergeCell ref="F119:G119"/>
    <mergeCell ref="F120:G120"/>
    <mergeCell ref="F121:G121"/>
    <mergeCell ref="F718:N718"/>
    <mergeCell ref="F681:N681"/>
    <mergeCell ref="M877:N877"/>
    <mergeCell ref="D761:H761"/>
    <mergeCell ref="I761:L761"/>
    <mergeCell ref="M761:N761"/>
    <mergeCell ref="I632:N632"/>
    <mergeCell ref="E634:M634"/>
    <mergeCell ref="E636:N636"/>
    <mergeCell ref="E638:N638"/>
    <mergeCell ref="E639:N639"/>
    <mergeCell ref="F640:N640"/>
    <mergeCell ref="F641:N641"/>
    <mergeCell ref="F642:N642"/>
    <mergeCell ref="F643:N643"/>
    <mergeCell ref="E644:N644"/>
    <mergeCell ref="E645:N645"/>
    <mergeCell ref="E647:J647"/>
    <mergeCell ref="K647:N647"/>
    <mergeCell ref="E649:J649"/>
    <mergeCell ref="I762:N762"/>
    <mergeCell ref="E698:N698"/>
    <mergeCell ref="F691:N691"/>
    <mergeCell ref="E699:N699"/>
    <mergeCell ref="E700:N700"/>
    <mergeCell ref="E701:N701"/>
    <mergeCell ref="F702:N702"/>
    <mergeCell ref="F717:N717"/>
    <mergeCell ref="I705:J705"/>
    <mergeCell ref="K705:L705"/>
    <mergeCell ref="M705:N705"/>
    <mergeCell ref="F703:N703"/>
    <mergeCell ref="F704:N704"/>
    <mergeCell ref="F706:H706"/>
    <mergeCell ref="I706:J706"/>
    <mergeCell ref="K706:L706"/>
    <mergeCell ref="M706:N706"/>
    <mergeCell ref="F707:H707"/>
    <mergeCell ref="I707:J707"/>
    <mergeCell ref="K707:L707"/>
    <mergeCell ref="M707:N707"/>
    <mergeCell ref="F712:G712"/>
    <mergeCell ref="I712:J712"/>
    <mergeCell ref="K712:L712"/>
    <mergeCell ref="M712:N712"/>
    <mergeCell ref="F708:H708"/>
    <mergeCell ref="I708:J708"/>
    <mergeCell ref="K708:L708"/>
    <mergeCell ref="M708:N708"/>
    <mergeCell ref="F709:G709"/>
    <mergeCell ref="H709:H711"/>
    <mergeCell ref="I709:J709"/>
    <mergeCell ref="K709:L709"/>
    <mergeCell ref="F180:G180"/>
    <mergeCell ref="F181:G181"/>
    <mergeCell ref="F182:G182"/>
    <mergeCell ref="F183:G183"/>
    <mergeCell ref="F205:N205"/>
    <mergeCell ref="F207:J207"/>
    <mergeCell ref="K207:N207"/>
    <mergeCell ref="E199:N199"/>
    <mergeCell ref="F663:H663"/>
    <mergeCell ref="I663:J663"/>
    <mergeCell ref="K663:L663"/>
    <mergeCell ref="M663:N663"/>
    <mergeCell ref="F664:H664"/>
    <mergeCell ref="I664:J664"/>
    <mergeCell ref="K664:L664"/>
    <mergeCell ref="M664:N664"/>
    <mergeCell ref="F666:N666"/>
    <mergeCell ref="F204:N204"/>
    <mergeCell ref="E225:N225"/>
    <mergeCell ref="E227:N227"/>
    <mergeCell ref="I228:J228"/>
    <mergeCell ref="K228:L228"/>
    <mergeCell ref="M228:N228"/>
    <mergeCell ref="E217:N217"/>
    <mergeCell ref="E218:N218"/>
    <mergeCell ref="E220:J220"/>
    <mergeCell ref="K220:N220"/>
    <mergeCell ref="E222:J222"/>
    <mergeCell ref="K222:N222"/>
    <mergeCell ref="D211:H211"/>
    <mergeCell ref="I211:L211"/>
    <mergeCell ref="M211:N211"/>
    <mergeCell ref="E139:N139"/>
    <mergeCell ref="E140:N140"/>
    <mergeCell ref="F134:N134"/>
    <mergeCell ref="F135:N135"/>
    <mergeCell ref="F126:N126"/>
    <mergeCell ref="F127:N127"/>
    <mergeCell ref="F128:N128"/>
    <mergeCell ref="F130:J130"/>
    <mergeCell ref="K130:N130"/>
    <mergeCell ref="I144:J144"/>
    <mergeCell ref="K144:L144"/>
    <mergeCell ref="M144:N144"/>
    <mergeCell ref="F157:N157"/>
    <mergeCell ref="E155:H155"/>
    <mergeCell ref="K155:N155"/>
    <mergeCell ref="F158:N158"/>
    <mergeCell ref="F147:N147"/>
    <mergeCell ref="F149:N149"/>
    <mergeCell ref="F150:N150"/>
    <mergeCell ref="F151:N151"/>
    <mergeCell ref="F153:J153"/>
    <mergeCell ref="K153:N153"/>
    <mergeCell ref="F144:H144"/>
    <mergeCell ref="F145:H145"/>
    <mergeCell ref="I145:J145"/>
    <mergeCell ref="K145:L145"/>
    <mergeCell ref="M145:N145"/>
    <mergeCell ref="M174:N174"/>
    <mergeCell ref="I175:J175"/>
    <mergeCell ref="K175:L175"/>
    <mergeCell ref="M175:N175"/>
    <mergeCell ref="F186:N186"/>
    <mergeCell ref="F188:N188"/>
    <mergeCell ref="F189:N189"/>
    <mergeCell ref="F190:N190"/>
    <mergeCell ref="F192:J192"/>
    <mergeCell ref="K192:N192"/>
    <mergeCell ref="M184:N184"/>
    <mergeCell ref="E194:H194"/>
    <mergeCell ref="K194:N194"/>
    <mergeCell ref="F196:N196"/>
    <mergeCell ref="F197:N197"/>
    <mergeCell ref="K182:L182"/>
    <mergeCell ref="M182:N182"/>
    <mergeCell ref="I181:J181"/>
    <mergeCell ref="K181:L181"/>
    <mergeCell ref="M181:N181"/>
    <mergeCell ref="K183:L183"/>
    <mergeCell ref="M183:N183"/>
    <mergeCell ref="H175:H176"/>
    <mergeCell ref="H177:H178"/>
    <mergeCell ref="H179:H180"/>
    <mergeCell ref="H181:H182"/>
    <mergeCell ref="H183:H184"/>
    <mergeCell ref="F175:G175"/>
    <mergeCell ref="F176:G176"/>
    <mergeCell ref="F177:G177"/>
    <mergeCell ref="F178:G178"/>
    <mergeCell ref="F179:G179"/>
    <mergeCell ref="F110:N110"/>
    <mergeCell ref="F112:N112"/>
    <mergeCell ref="F114:N114"/>
    <mergeCell ref="F117:H117"/>
    <mergeCell ref="I117:J117"/>
    <mergeCell ref="K117:L117"/>
    <mergeCell ref="M117:N117"/>
    <mergeCell ref="I115:J115"/>
    <mergeCell ref="K115:L115"/>
    <mergeCell ref="M115:N115"/>
    <mergeCell ref="F116:H116"/>
    <mergeCell ref="I116:J116"/>
    <mergeCell ref="K116:L116"/>
    <mergeCell ref="M116:N116"/>
    <mergeCell ref="F111:N111"/>
    <mergeCell ref="F113:N113"/>
    <mergeCell ref="F203:N203"/>
    <mergeCell ref="I119:J119"/>
    <mergeCell ref="K119:L119"/>
    <mergeCell ref="M119:N119"/>
    <mergeCell ref="I121:J121"/>
    <mergeCell ref="K121:L121"/>
    <mergeCell ref="M121:N121"/>
    <mergeCell ref="E141:N141"/>
    <mergeCell ref="E142:N142"/>
    <mergeCell ref="I143:J143"/>
    <mergeCell ref="K143:L143"/>
    <mergeCell ref="M143:N143"/>
    <mergeCell ref="I120:J120"/>
    <mergeCell ref="K120:L120"/>
    <mergeCell ref="M120:N120"/>
    <mergeCell ref="E138:N138"/>
    <mergeCell ref="K46:N46"/>
    <mergeCell ref="E41:N41"/>
    <mergeCell ref="E36:N36"/>
    <mergeCell ref="F37:N37"/>
    <mergeCell ref="F59:H59"/>
    <mergeCell ref="I59:J59"/>
    <mergeCell ref="K59:L59"/>
    <mergeCell ref="F118:H118"/>
    <mergeCell ref="K118:L118"/>
    <mergeCell ref="D1098:N1098"/>
    <mergeCell ref="E79:N79"/>
    <mergeCell ref="E80:N80"/>
    <mergeCell ref="F86:N86"/>
    <mergeCell ref="F99:N99"/>
    <mergeCell ref="F100:N100"/>
    <mergeCell ref="E163:L163"/>
    <mergeCell ref="M163:N163"/>
    <mergeCell ref="J164:N164"/>
    <mergeCell ref="E166:N166"/>
    <mergeCell ref="E167:N167"/>
    <mergeCell ref="F173:N173"/>
    <mergeCell ref="I174:J174"/>
    <mergeCell ref="K174:L174"/>
    <mergeCell ref="E200:N200"/>
    <mergeCell ref="I178:J178"/>
    <mergeCell ref="K178:L178"/>
    <mergeCell ref="M178:N178"/>
    <mergeCell ref="I180:J180"/>
    <mergeCell ref="K180:L180"/>
    <mergeCell ref="I182:J182"/>
    <mergeCell ref="E106:N106"/>
    <mergeCell ref="E107:N107"/>
    <mergeCell ref="E50:N50"/>
    <mergeCell ref="E51:N51"/>
    <mergeCell ref="F56:N56"/>
    <mergeCell ref="T3:U3"/>
    <mergeCell ref="D10:N10"/>
    <mergeCell ref="D30:H30"/>
    <mergeCell ref="I30:L30"/>
    <mergeCell ref="M30:N30"/>
    <mergeCell ref="D28:N28"/>
    <mergeCell ref="D14:N14"/>
    <mergeCell ref="E15:N15"/>
    <mergeCell ref="C11:N11"/>
    <mergeCell ref="E16:N16"/>
    <mergeCell ref="E17:N17"/>
    <mergeCell ref="E18:N18"/>
    <mergeCell ref="D25:N25"/>
    <mergeCell ref="E19:N19"/>
    <mergeCell ref="E20:N20"/>
    <mergeCell ref="E21:N21"/>
    <mergeCell ref="E22:N22"/>
    <mergeCell ref="D24:N24"/>
    <mergeCell ref="E47:N47"/>
    <mergeCell ref="E33:N33"/>
    <mergeCell ref="E35:N35"/>
    <mergeCell ref="I31:N31"/>
    <mergeCell ref="F38:N38"/>
    <mergeCell ref="F39:N39"/>
    <mergeCell ref="F40:N40"/>
    <mergeCell ref="E42:N42"/>
    <mergeCell ref="E44:J44"/>
    <mergeCell ref="K44:N44"/>
    <mergeCell ref="E46:J46"/>
    <mergeCell ref="V3:W3"/>
    <mergeCell ref="P4:Q4"/>
    <mergeCell ref="R4:S4"/>
    <mergeCell ref="T4:U4"/>
    <mergeCell ref="V4:W4"/>
    <mergeCell ref="E9:M9"/>
    <mergeCell ref="M3:N3"/>
    <mergeCell ref="D7:N7"/>
    <mergeCell ref="B2:D4"/>
    <mergeCell ref="G2:H2"/>
    <mergeCell ref="I2:J2"/>
    <mergeCell ref="K2:L2"/>
    <mergeCell ref="M2:N2"/>
    <mergeCell ref="E4:F4"/>
    <mergeCell ref="G4:H4"/>
    <mergeCell ref="I4:J4"/>
    <mergeCell ref="K4:L4"/>
    <mergeCell ref="M4:N4"/>
    <mergeCell ref="E3:F3"/>
    <mergeCell ref="P3:Q3"/>
    <mergeCell ref="I3:J3"/>
    <mergeCell ref="K3:L3"/>
    <mergeCell ref="R3:S3"/>
    <mergeCell ref="G3:H3"/>
    <mergeCell ref="E71:N71"/>
    <mergeCell ref="F72:N72"/>
    <mergeCell ref="F73:N73"/>
    <mergeCell ref="F74:N74"/>
    <mergeCell ref="E92:N92"/>
    <mergeCell ref="M58:N58"/>
    <mergeCell ref="E53:N53"/>
    <mergeCell ref="E54:N54"/>
    <mergeCell ref="F55:N55"/>
    <mergeCell ref="F66:N66"/>
    <mergeCell ref="F68:J68"/>
    <mergeCell ref="K68:N68"/>
    <mergeCell ref="E70:H70"/>
    <mergeCell ref="K70:N70"/>
    <mergeCell ref="F64:N64"/>
    <mergeCell ref="F65:N65"/>
    <mergeCell ref="F62:N62"/>
    <mergeCell ref="F84:N84"/>
    <mergeCell ref="F57:N57"/>
    <mergeCell ref="I58:J58"/>
    <mergeCell ref="K58:L58"/>
    <mergeCell ref="D89:N89"/>
    <mergeCell ref="E91:N91"/>
    <mergeCell ref="M59:N59"/>
    <mergeCell ref="F60:H60"/>
    <mergeCell ref="I60:J60"/>
    <mergeCell ref="K60:L60"/>
    <mergeCell ref="M60:N60"/>
    <mergeCell ref="F77:N77"/>
    <mergeCell ref="F85:N85"/>
    <mergeCell ref="F172:N172"/>
    <mergeCell ref="E162:N162"/>
    <mergeCell ref="I176:J176"/>
    <mergeCell ref="K176:L176"/>
    <mergeCell ref="M176:N176"/>
    <mergeCell ref="K184:L184"/>
    <mergeCell ref="I184:J184"/>
    <mergeCell ref="I183:J183"/>
    <mergeCell ref="M180:N180"/>
    <mergeCell ref="F76:N76"/>
    <mergeCell ref="M179:N179"/>
    <mergeCell ref="K179:L179"/>
    <mergeCell ref="I179:J179"/>
    <mergeCell ref="M177:N177"/>
    <mergeCell ref="K177:L177"/>
    <mergeCell ref="I177:J177"/>
    <mergeCell ref="E93:N93"/>
    <mergeCell ref="F94:N94"/>
    <mergeCell ref="F97:N97"/>
    <mergeCell ref="F101:N101"/>
    <mergeCell ref="F103:J103"/>
    <mergeCell ref="K103:N103"/>
    <mergeCell ref="M118:N118"/>
    <mergeCell ref="F124:N124"/>
    <mergeCell ref="E81:N81"/>
    <mergeCell ref="E82:N82"/>
    <mergeCell ref="I118:J118"/>
    <mergeCell ref="F184:G184"/>
    <mergeCell ref="F95:N95"/>
    <mergeCell ref="E161:N161"/>
    <mergeCell ref="E108:N108"/>
    <mergeCell ref="E109:N109"/>
    <mergeCell ref="F122:G122"/>
    <mergeCell ref="I122:J122"/>
    <mergeCell ref="K122:L122"/>
    <mergeCell ref="M122:N122"/>
    <mergeCell ref="E132:H132"/>
    <mergeCell ref="K132:N132"/>
    <mergeCell ref="F1060:N1060"/>
    <mergeCell ref="E201:N201"/>
    <mergeCell ref="F96:N96"/>
    <mergeCell ref="E1048:N1048"/>
    <mergeCell ref="F1050:N1050"/>
    <mergeCell ref="F1051:N1051"/>
    <mergeCell ref="F1052:N1052"/>
    <mergeCell ref="F1054:J1054"/>
    <mergeCell ref="K1054:N1054"/>
    <mergeCell ref="E1056:N1056"/>
    <mergeCell ref="F1058:N1058"/>
    <mergeCell ref="F1059:N1059"/>
    <mergeCell ref="E1036:N1036"/>
    <mergeCell ref="E1037:N1037"/>
    <mergeCell ref="E1038:N1038"/>
    <mergeCell ref="E1040:J1040"/>
    <mergeCell ref="K1040:N1040"/>
    <mergeCell ref="E1042:J1042"/>
    <mergeCell ref="K1042:N1042"/>
    <mergeCell ref="E1045:N1045"/>
    <mergeCell ref="E1046:N1046"/>
    <mergeCell ref="E1011:N1011"/>
    <mergeCell ref="F168:N168"/>
    <mergeCell ref="F169:N169"/>
    <mergeCell ref="F170:N170"/>
    <mergeCell ref="F171:N171"/>
    <mergeCell ref="I212:N212"/>
    <mergeCell ref="E214:N214"/>
    <mergeCell ref="E216:N216"/>
    <mergeCell ref="F247:N247"/>
    <mergeCell ref="F248:N248"/>
    <mergeCell ref="F249:N249"/>
    <mergeCell ref="D252:N252"/>
    <mergeCell ref="E254:N254"/>
    <mergeCell ref="F242:N242"/>
    <mergeCell ref="F243:N243"/>
    <mergeCell ref="E245:N245"/>
    <mergeCell ref="F234:N234"/>
    <mergeCell ref="F235:N235"/>
    <mergeCell ref="F236:N236"/>
    <mergeCell ref="F238:J238"/>
    <mergeCell ref="K238:N238"/>
    <mergeCell ref="E240:H240"/>
    <mergeCell ref="K240:N240"/>
    <mergeCell ref="F229:H229"/>
    <mergeCell ref="I229:J229"/>
    <mergeCell ref="K229:L229"/>
    <mergeCell ref="M229:N229"/>
    <mergeCell ref="F230:H230"/>
    <mergeCell ref="I230:J230"/>
    <mergeCell ref="K230:L230"/>
    <mergeCell ref="M230:N230"/>
    <mergeCell ref="F232:N232"/>
    <mergeCell ref="F267:H267"/>
    <mergeCell ref="I267:J267"/>
    <mergeCell ref="K267:L267"/>
    <mergeCell ref="M267:N267"/>
    <mergeCell ref="F268:H268"/>
    <mergeCell ref="I268:J268"/>
    <mergeCell ref="K268:L268"/>
    <mergeCell ref="M268:N268"/>
    <mergeCell ref="F273:G273"/>
    <mergeCell ref="I273:J273"/>
    <mergeCell ref="K273:L273"/>
    <mergeCell ref="M273:N273"/>
    <mergeCell ref="E265:N265"/>
    <mergeCell ref="I266:J266"/>
    <mergeCell ref="K266:L266"/>
    <mergeCell ref="M266:N266"/>
    <mergeCell ref="F256:N256"/>
    <mergeCell ref="F257:N257"/>
    <mergeCell ref="F258:N258"/>
    <mergeCell ref="F260:J260"/>
    <mergeCell ref="K260:N260"/>
    <mergeCell ref="E263:N263"/>
    <mergeCell ref="E264:N264"/>
    <mergeCell ref="F269:H269"/>
    <mergeCell ref="I269:J269"/>
    <mergeCell ref="K269:L269"/>
    <mergeCell ref="M269:N269"/>
    <mergeCell ref="F270:G270"/>
    <mergeCell ref="H270:H272"/>
    <mergeCell ref="I270:J270"/>
    <mergeCell ref="K270:L270"/>
    <mergeCell ref="M270:N270"/>
    <mergeCell ref="F271:G271"/>
    <mergeCell ref="I271:J271"/>
    <mergeCell ref="K271:L271"/>
    <mergeCell ref="M271:N271"/>
    <mergeCell ref="F272:G272"/>
    <mergeCell ref="I272:J272"/>
    <mergeCell ref="K272:L272"/>
    <mergeCell ref="M272:N272"/>
    <mergeCell ref="F293:H293"/>
    <mergeCell ref="I293:J293"/>
    <mergeCell ref="K293:L293"/>
    <mergeCell ref="M293:N293"/>
    <mergeCell ref="F294:H294"/>
    <mergeCell ref="I294:J294"/>
    <mergeCell ref="K294:L294"/>
    <mergeCell ref="M294:N294"/>
    <mergeCell ref="F296:N296"/>
    <mergeCell ref="F286:N286"/>
    <mergeCell ref="E289:N289"/>
    <mergeCell ref="E290:N290"/>
    <mergeCell ref="E291:N291"/>
    <mergeCell ref="I292:J292"/>
    <mergeCell ref="K292:L292"/>
    <mergeCell ref="M292:N292"/>
    <mergeCell ref="F275:N275"/>
    <mergeCell ref="F277:N277"/>
    <mergeCell ref="F278:N278"/>
    <mergeCell ref="F279:N279"/>
    <mergeCell ref="F281:J281"/>
    <mergeCell ref="K281:N281"/>
    <mergeCell ref="E283:H283"/>
    <mergeCell ref="K283:N283"/>
    <mergeCell ref="F285:N285"/>
    <mergeCell ref="D351:H351"/>
    <mergeCell ref="I351:L351"/>
    <mergeCell ref="M351:N351"/>
    <mergeCell ref="I352:N352"/>
    <mergeCell ref="E310:N310"/>
    <mergeCell ref="E311:N311"/>
    <mergeCell ref="E312:L312"/>
    <mergeCell ref="M312:N312"/>
    <mergeCell ref="J313:N313"/>
    <mergeCell ref="E315:N315"/>
    <mergeCell ref="F298:N298"/>
    <mergeCell ref="F299:N299"/>
    <mergeCell ref="F300:N300"/>
    <mergeCell ref="F302:J302"/>
    <mergeCell ref="K302:N302"/>
    <mergeCell ref="E304:H304"/>
    <mergeCell ref="K304:N304"/>
    <mergeCell ref="F306:N306"/>
    <mergeCell ref="F307:N307"/>
    <mergeCell ref="F319:G319"/>
    <mergeCell ref="H319:H320"/>
    <mergeCell ref="I319:J319"/>
    <mergeCell ref="K319:L319"/>
    <mergeCell ref="M319:N319"/>
    <mergeCell ref="F320:G320"/>
    <mergeCell ref="I320:J320"/>
    <mergeCell ref="K320:L320"/>
    <mergeCell ref="M320:N320"/>
    <mergeCell ref="I316:J316"/>
    <mergeCell ref="K316:L316"/>
    <mergeCell ref="M316:N316"/>
    <mergeCell ref="F317:G317"/>
    <mergeCell ref="H317:H318"/>
    <mergeCell ref="I317:J317"/>
    <mergeCell ref="K317:L317"/>
    <mergeCell ref="M317:N317"/>
    <mergeCell ref="F318:G318"/>
    <mergeCell ref="I318:J318"/>
    <mergeCell ref="K318:L318"/>
    <mergeCell ref="M318:N318"/>
    <mergeCell ref="F323:G323"/>
    <mergeCell ref="H323:H324"/>
    <mergeCell ref="I323:J323"/>
    <mergeCell ref="K323:L323"/>
    <mergeCell ref="M323:N323"/>
    <mergeCell ref="F324:G324"/>
    <mergeCell ref="I324:J324"/>
    <mergeCell ref="K324:L324"/>
    <mergeCell ref="M324:N324"/>
    <mergeCell ref="F321:G321"/>
    <mergeCell ref="H321:H322"/>
    <mergeCell ref="I321:J321"/>
    <mergeCell ref="K321:L321"/>
    <mergeCell ref="M321:N321"/>
    <mergeCell ref="F322:G322"/>
    <mergeCell ref="I322:J322"/>
    <mergeCell ref="K322:L322"/>
    <mergeCell ref="M322:N322"/>
    <mergeCell ref="F339:N339"/>
    <mergeCell ref="E341:N341"/>
    <mergeCell ref="F343:N343"/>
    <mergeCell ref="F344:N344"/>
    <mergeCell ref="F345:N345"/>
    <mergeCell ref="F347:J347"/>
    <mergeCell ref="K347:N347"/>
    <mergeCell ref="F328:N328"/>
    <mergeCell ref="F330:N330"/>
    <mergeCell ref="F331:N331"/>
    <mergeCell ref="F332:N332"/>
    <mergeCell ref="F334:J334"/>
    <mergeCell ref="K334:N334"/>
    <mergeCell ref="E336:H336"/>
    <mergeCell ref="K336:N336"/>
    <mergeCell ref="F338:N338"/>
    <mergeCell ref="F325:G325"/>
    <mergeCell ref="H325:H326"/>
    <mergeCell ref="I325:J325"/>
    <mergeCell ref="K325:L325"/>
    <mergeCell ref="M325:N325"/>
    <mergeCell ref="F326:G326"/>
    <mergeCell ref="I326:J326"/>
    <mergeCell ref="K326:L326"/>
    <mergeCell ref="M326:N326"/>
    <mergeCell ref="E367:N367"/>
    <mergeCell ref="I368:J368"/>
    <mergeCell ref="K368:L368"/>
    <mergeCell ref="M368:N368"/>
    <mergeCell ref="F369:H369"/>
    <mergeCell ref="I369:J369"/>
    <mergeCell ref="K369:L369"/>
    <mergeCell ref="M369:N369"/>
    <mergeCell ref="F370:H370"/>
    <mergeCell ref="I370:J370"/>
    <mergeCell ref="K370:L370"/>
    <mergeCell ref="M370:N370"/>
    <mergeCell ref="E354:N354"/>
    <mergeCell ref="E356:N356"/>
    <mergeCell ref="E357:N357"/>
    <mergeCell ref="E358:N358"/>
    <mergeCell ref="E360:J360"/>
    <mergeCell ref="K360:N360"/>
    <mergeCell ref="E362:J362"/>
    <mergeCell ref="K362:N362"/>
    <mergeCell ref="E365:N365"/>
    <mergeCell ref="F383:N383"/>
    <mergeCell ref="E385:N385"/>
    <mergeCell ref="F387:N387"/>
    <mergeCell ref="F388:N388"/>
    <mergeCell ref="F389:N389"/>
    <mergeCell ref="D392:N392"/>
    <mergeCell ref="E394:N394"/>
    <mergeCell ref="F396:N396"/>
    <mergeCell ref="F397:N397"/>
    <mergeCell ref="F372:N372"/>
    <mergeCell ref="F374:N374"/>
    <mergeCell ref="F375:N375"/>
    <mergeCell ref="F376:N376"/>
    <mergeCell ref="F378:J378"/>
    <mergeCell ref="K378:N378"/>
    <mergeCell ref="E380:H380"/>
    <mergeCell ref="K380:N380"/>
    <mergeCell ref="F382:N382"/>
    <mergeCell ref="F407:H407"/>
    <mergeCell ref="I407:J407"/>
    <mergeCell ref="K407:L407"/>
    <mergeCell ref="M407:N407"/>
    <mergeCell ref="F408:H408"/>
    <mergeCell ref="I408:J408"/>
    <mergeCell ref="K408:L408"/>
    <mergeCell ref="M408:N408"/>
    <mergeCell ref="F413:G413"/>
    <mergeCell ref="I413:J413"/>
    <mergeCell ref="K413:L413"/>
    <mergeCell ref="M413:N413"/>
    <mergeCell ref="F398:N398"/>
    <mergeCell ref="F400:J400"/>
    <mergeCell ref="K400:N400"/>
    <mergeCell ref="E403:N403"/>
    <mergeCell ref="E404:N404"/>
    <mergeCell ref="E405:N405"/>
    <mergeCell ref="I406:J406"/>
    <mergeCell ref="K406:L406"/>
    <mergeCell ref="M406:N406"/>
    <mergeCell ref="F415:N415"/>
    <mergeCell ref="F417:N417"/>
    <mergeCell ref="F418:N418"/>
    <mergeCell ref="F419:N419"/>
    <mergeCell ref="F421:J421"/>
    <mergeCell ref="K421:N421"/>
    <mergeCell ref="E423:H423"/>
    <mergeCell ref="K423:N423"/>
    <mergeCell ref="F425:N425"/>
    <mergeCell ref="F409:H409"/>
    <mergeCell ref="I409:J409"/>
    <mergeCell ref="K409:L409"/>
    <mergeCell ref="M409:N409"/>
    <mergeCell ref="F410:G410"/>
    <mergeCell ref="H410:H412"/>
    <mergeCell ref="I410:J410"/>
    <mergeCell ref="K410:L410"/>
    <mergeCell ref="M410:N410"/>
    <mergeCell ref="F411:G411"/>
    <mergeCell ref="I411:J411"/>
    <mergeCell ref="K411:L411"/>
    <mergeCell ref="M411:N411"/>
    <mergeCell ref="F412:G412"/>
    <mergeCell ref="I412:J412"/>
    <mergeCell ref="K412:L412"/>
    <mergeCell ref="M412:N412"/>
    <mergeCell ref="F434:H434"/>
    <mergeCell ref="I434:J434"/>
    <mergeCell ref="K434:L434"/>
    <mergeCell ref="M434:N434"/>
    <mergeCell ref="F436:N436"/>
    <mergeCell ref="F438:N438"/>
    <mergeCell ref="F439:N439"/>
    <mergeCell ref="F440:N440"/>
    <mergeCell ref="F442:J442"/>
    <mergeCell ref="K442:N442"/>
    <mergeCell ref="F426:N426"/>
    <mergeCell ref="E429:N429"/>
    <mergeCell ref="E430:N430"/>
    <mergeCell ref="E431:N431"/>
    <mergeCell ref="I432:J432"/>
    <mergeCell ref="K432:L432"/>
    <mergeCell ref="M432:N432"/>
    <mergeCell ref="F433:H433"/>
    <mergeCell ref="I433:J433"/>
    <mergeCell ref="K433:L433"/>
    <mergeCell ref="M433:N433"/>
    <mergeCell ref="E455:N455"/>
    <mergeCell ref="I456:J456"/>
    <mergeCell ref="K456:L456"/>
    <mergeCell ref="M456:N456"/>
    <mergeCell ref="F457:G457"/>
    <mergeCell ref="H457:H458"/>
    <mergeCell ref="I457:J457"/>
    <mergeCell ref="K457:L457"/>
    <mergeCell ref="M457:N457"/>
    <mergeCell ref="F458:G458"/>
    <mergeCell ref="I458:J458"/>
    <mergeCell ref="K458:L458"/>
    <mergeCell ref="M458:N458"/>
    <mergeCell ref="E444:H444"/>
    <mergeCell ref="K444:N444"/>
    <mergeCell ref="F446:N446"/>
    <mergeCell ref="F447:N447"/>
    <mergeCell ref="E450:N450"/>
    <mergeCell ref="E451:N451"/>
    <mergeCell ref="E452:L452"/>
    <mergeCell ref="M452:N452"/>
    <mergeCell ref="J453:N453"/>
    <mergeCell ref="F461:G461"/>
    <mergeCell ref="H461:H462"/>
    <mergeCell ref="I461:J461"/>
    <mergeCell ref="K461:L461"/>
    <mergeCell ref="M461:N461"/>
    <mergeCell ref="F462:G462"/>
    <mergeCell ref="I462:J462"/>
    <mergeCell ref="K462:L462"/>
    <mergeCell ref="M462:N462"/>
    <mergeCell ref="F459:G459"/>
    <mergeCell ref="H459:H460"/>
    <mergeCell ref="I459:J459"/>
    <mergeCell ref="K459:L459"/>
    <mergeCell ref="M459:N459"/>
    <mergeCell ref="F460:G460"/>
    <mergeCell ref="I460:J460"/>
    <mergeCell ref="K460:L460"/>
    <mergeCell ref="M460:N460"/>
    <mergeCell ref="F465:G465"/>
    <mergeCell ref="H465:H466"/>
    <mergeCell ref="I465:J465"/>
    <mergeCell ref="K465:L465"/>
    <mergeCell ref="M465:N465"/>
    <mergeCell ref="F466:G466"/>
    <mergeCell ref="I466:J466"/>
    <mergeCell ref="K466:L466"/>
    <mergeCell ref="M466:N466"/>
    <mergeCell ref="F463:G463"/>
    <mergeCell ref="H463:H464"/>
    <mergeCell ref="I463:J463"/>
    <mergeCell ref="K463:L463"/>
    <mergeCell ref="M463:N463"/>
    <mergeCell ref="F464:G464"/>
    <mergeCell ref="I464:J464"/>
    <mergeCell ref="K464:L464"/>
    <mergeCell ref="M464:N464"/>
    <mergeCell ref="F479:N479"/>
    <mergeCell ref="E481:N481"/>
    <mergeCell ref="F483:N483"/>
    <mergeCell ref="F484:N484"/>
    <mergeCell ref="F485:N485"/>
    <mergeCell ref="F487:J487"/>
    <mergeCell ref="K487:N487"/>
    <mergeCell ref="D491:H491"/>
    <mergeCell ref="I491:L491"/>
    <mergeCell ref="M491:N491"/>
    <mergeCell ref="F468:N468"/>
    <mergeCell ref="F470:N470"/>
    <mergeCell ref="F471:N471"/>
    <mergeCell ref="F472:N472"/>
    <mergeCell ref="F474:J474"/>
    <mergeCell ref="K474:N474"/>
    <mergeCell ref="E476:H476"/>
    <mergeCell ref="K476:N476"/>
    <mergeCell ref="F478:N478"/>
    <mergeCell ref="E505:N505"/>
    <mergeCell ref="E507:N507"/>
    <mergeCell ref="I508:J508"/>
    <mergeCell ref="K508:L508"/>
    <mergeCell ref="M508:N508"/>
    <mergeCell ref="F509:H509"/>
    <mergeCell ref="I509:J509"/>
    <mergeCell ref="K509:L509"/>
    <mergeCell ref="M509:N509"/>
    <mergeCell ref="I492:N492"/>
    <mergeCell ref="E494:N494"/>
    <mergeCell ref="E496:N496"/>
    <mergeCell ref="E497:N497"/>
    <mergeCell ref="E498:N498"/>
    <mergeCell ref="E500:J500"/>
    <mergeCell ref="K500:N500"/>
    <mergeCell ref="E502:J502"/>
    <mergeCell ref="K502:N502"/>
    <mergeCell ref="E520:H520"/>
    <mergeCell ref="K520:N520"/>
    <mergeCell ref="F522:N522"/>
    <mergeCell ref="F523:N523"/>
    <mergeCell ref="E525:N525"/>
    <mergeCell ref="F527:N527"/>
    <mergeCell ref="F528:N528"/>
    <mergeCell ref="F529:N529"/>
    <mergeCell ref="D532:N532"/>
    <mergeCell ref="F510:H510"/>
    <mergeCell ref="I510:J510"/>
    <mergeCell ref="K510:L510"/>
    <mergeCell ref="M510:N510"/>
    <mergeCell ref="F512:N512"/>
    <mergeCell ref="F514:N514"/>
    <mergeCell ref="F515:N515"/>
    <mergeCell ref="F516:N516"/>
    <mergeCell ref="F518:J518"/>
    <mergeCell ref="K518:N518"/>
    <mergeCell ref="I546:J546"/>
    <mergeCell ref="K546:L546"/>
    <mergeCell ref="M546:N546"/>
    <mergeCell ref="F547:H547"/>
    <mergeCell ref="I547:J547"/>
    <mergeCell ref="K547:L547"/>
    <mergeCell ref="M547:N547"/>
    <mergeCell ref="F548:H548"/>
    <mergeCell ref="I548:J548"/>
    <mergeCell ref="K548:L548"/>
    <mergeCell ref="M548:N548"/>
    <mergeCell ref="E534:N534"/>
    <mergeCell ref="F536:N536"/>
    <mergeCell ref="F537:N537"/>
    <mergeCell ref="F538:N538"/>
    <mergeCell ref="F540:J540"/>
    <mergeCell ref="K540:N540"/>
    <mergeCell ref="E543:N543"/>
    <mergeCell ref="E544:N544"/>
    <mergeCell ref="E545:N545"/>
    <mergeCell ref="F553:G553"/>
    <mergeCell ref="I553:J553"/>
    <mergeCell ref="K553:L553"/>
    <mergeCell ref="M553:N553"/>
    <mergeCell ref="F549:H549"/>
    <mergeCell ref="I549:J549"/>
    <mergeCell ref="K549:L549"/>
    <mergeCell ref="M549:N549"/>
    <mergeCell ref="F550:G550"/>
    <mergeCell ref="H550:H552"/>
    <mergeCell ref="I550:J550"/>
    <mergeCell ref="K550:L550"/>
    <mergeCell ref="M550:N550"/>
    <mergeCell ref="F551:G551"/>
    <mergeCell ref="I551:J551"/>
    <mergeCell ref="K551:L551"/>
    <mergeCell ref="M551:N551"/>
    <mergeCell ref="F552:G552"/>
    <mergeCell ref="I552:J552"/>
    <mergeCell ref="K552:L552"/>
    <mergeCell ref="M552:N552"/>
    <mergeCell ref="F566:N566"/>
    <mergeCell ref="E569:N569"/>
    <mergeCell ref="E570:N570"/>
    <mergeCell ref="E571:N571"/>
    <mergeCell ref="I572:J572"/>
    <mergeCell ref="K572:L572"/>
    <mergeCell ref="M572:N572"/>
    <mergeCell ref="F573:H573"/>
    <mergeCell ref="I573:J573"/>
    <mergeCell ref="K573:L573"/>
    <mergeCell ref="M573:N573"/>
    <mergeCell ref="F555:N555"/>
    <mergeCell ref="F557:N557"/>
    <mergeCell ref="F558:N558"/>
    <mergeCell ref="F559:N559"/>
    <mergeCell ref="F561:J561"/>
    <mergeCell ref="K561:N561"/>
    <mergeCell ref="E563:H563"/>
    <mergeCell ref="K563:N563"/>
    <mergeCell ref="F565:N565"/>
    <mergeCell ref="E584:H584"/>
    <mergeCell ref="K584:N584"/>
    <mergeCell ref="F586:N586"/>
    <mergeCell ref="F587:N587"/>
    <mergeCell ref="E590:N590"/>
    <mergeCell ref="E591:N591"/>
    <mergeCell ref="E592:L592"/>
    <mergeCell ref="M592:N592"/>
    <mergeCell ref="J593:N593"/>
    <mergeCell ref="F574:H574"/>
    <mergeCell ref="I574:J574"/>
    <mergeCell ref="K574:L574"/>
    <mergeCell ref="M574:N574"/>
    <mergeCell ref="F576:N576"/>
    <mergeCell ref="F578:N578"/>
    <mergeCell ref="F579:N579"/>
    <mergeCell ref="F580:N580"/>
    <mergeCell ref="F582:J582"/>
    <mergeCell ref="K582:N582"/>
    <mergeCell ref="F599:G599"/>
    <mergeCell ref="H599:H600"/>
    <mergeCell ref="I599:J599"/>
    <mergeCell ref="K599:L599"/>
    <mergeCell ref="M599:N599"/>
    <mergeCell ref="F600:G600"/>
    <mergeCell ref="I600:J600"/>
    <mergeCell ref="K600:L600"/>
    <mergeCell ref="M600:N600"/>
    <mergeCell ref="E595:N595"/>
    <mergeCell ref="I596:J596"/>
    <mergeCell ref="K596:L596"/>
    <mergeCell ref="M596:N596"/>
    <mergeCell ref="F597:G597"/>
    <mergeCell ref="H597:H598"/>
    <mergeCell ref="I597:J597"/>
    <mergeCell ref="K597:L597"/>
    <mergeCell ref="M597:N597"/>
    <mergeCell ref="F598:G598"/>
    <mergeCell ref="I598:J598"/>
    <mergeCell ref="K598:L598"/>
    <mergeCell ref="M598:N598"/>
    <mergeCell ref="F603:G603"/>
    <mergeCell ref="H603:H604"/>
    <mergeCell ref="I603:J603"/>
    <mergeCell ref="K603:L603"/>
    <mergeCell ref="M603:N603"/>
    <mergeCell ref="F604:G604"/>
    <mergeCell ref="I604:J604"/>
    <mergeCell ref="K604:L604"/>
    <mergeCell ref="M604:N604"/>
    <mergeCell ref="F601:G601"/>
    <mergeCell ref="H601:H602"/>
    <mergeCell ref="I601:J601"/>
    <mergeCell ref="K601:L601"/>
    <mergeCell ref="M601:N601"/>
    <mergeCell ref="F602:G602"/>
    <mergeCell ref="I602:J602"/>
    <mergeCell ref="K602:L602"/>
    <mergeCell ref="M602:N602"/>
    <mergeCell ref="F608:N608"/>
    <mergeCell ref="F610:N610"/>
    <mergeCell ref="F611:N611"/>
    <mergeCell ref="F612:N612"/>
    <mergeCell ref="F614:J614"/>
    <mergeCell ref="K614:N614"/>
    <mergeCell ref="E616:H616"/>
    <mergeCell ref="K616:N616"/>
    <mergeCell ref="F618:N618"/>
    <mergeCell ref="F605:G605"/>
    <mergeCell ref="H605:H606"/>
    <mergeCell ref="I605:J605"/>
    <mergeCell ref="K605:L605"/>
    <mergeCell ref="M605:N605"/>
    <mergeCell ref="F606:G606"/>
    <mergeCell ref="I606:J606"/>
    <mergeCell ref="K606:L606"/>
    <mergeCell ref="M606:N606"/>
    <mergeCell ref="K649:N649"/>
    <mergeCell ref="E653:N653"/>
    <mergeCell ref="E654:N654"/>
    <mergeCell ref="E656:N656"/>
    <mergeCell ref="E657:N657"/>
    <mergeCell ref="F658:N658"/>
    <mergeCell ref="F659:N659"/>
    <mergeCell ref="F660:N660"/>
    <mergeCell ref="I661:J661"/>
    <mergeCell ref="K661:L661"/>
    <mergeCell ref="M661:N661"/>
    <mergeCell ref="F619:N619"/>
    <mergeCell ref="E621:N621"/>
    <mergeCell ref="F623:N623"/>
    <mergeCell ref="F624:N624"/>
    <mergeCell ref="F625:N625"/>
    <mergeCell ref="F627:J627"/>
    <mergeCell ref="K627:N627"/>
    <mergeCell ref="D631:H631"/>
    <mergeCell ref="I631:L631"/>
    <mergeCell ref="M631:N631"/>
    <mergeCell ref="E650:N650"/>
    <mergeCell ref="F682:N682"/>
    <mergeCell ref="F683:N683"/>
    <mergeCell ref="D686:N686"/>
    <mergeCell ref="E688:N688"/>
    <mergeCell ref="E689:N689"/>
    <mergeCell ref="F692:N692"/>
    <mergeCell ref="F693:N693"/>
    <mergeCell ref="F695:J695"/>
    <mergeCell ref="K695:N695"/>
    <mergeCell ref="F662:H662"/>
    <mergeCell ref="F669:N669"/>
    <mergeCell ref="F670:N670"/>
    <mergeCell ref="F672:J672"/>
    <mergeCell ref="E674:H674"/>
    <mergeCell ref="K674:N674"/>
    <mergeCell ref="F676:N676"/>
    <mergeCell ref="F677:N677"/>
    <mergeCell ref="E679:N679"/>
    <mergeCell ref="I662:J662"/>
    <mergeCell ref="K662:L662"/>
    <mergeCell ref="M662:N662"/>
    <mergeCell ref="F668:N668"/>
    <mergeCell ref="K672:N672"/>
    <mergeCell ref="M709:N709"/>
    <mergeCell ref="F710:G710"/>
    <mergeCell ref="I710:J710"/>
    <mergeCell ref="K710:L710"/>
    <mergeCell ref="M710:N710"/>
    <mergeCell ref="F711:G711"/>
    <mergeCell ref="I711:J711"/>
    <mergeCell ref="K711:L711"/>
    <mergeCell ref="M711:N711"/>
    <mergeCell ref="K735:L735"/>
    <mergeCell ref="M735:N735"/>
    <mergeCell ref="F736:H736"/>
    <mergeCell ref="I736:J736"/>
    <mergeCell ref="K736:L736"/>
    <mergeCell ref="M736:N736"/>
    <mergeCell ref="F740:N740"/>
    <mergeCell ref="F741:N741"/>
    <mergeCell ref="F742:N742"/>
    <mergeCell ref="F714:N714"/>
    <mergeCell ref="F716:N716"/>
    <mergeCell ref="F720:J720"/>
    <mergeCell ref="K720:N720"/>
    <mergeCell ref="E722:H722"/>
    <mergeCell ref="K722:N722"/>
    <mergeCell ref="F724:N724"/>
    <mergeCell ref="F725:N725"/>
    <mergeCell ref="E728:N728"/>
    <mergeCell ref="E729:N729"/>
    <mergeCell ref="E730:L730"/>
    <mergeCell ref="M730:N730"/>
    <mergeCell ref="J731:N731"/>
    <mergeCell ref="E733:N733"/>
    <mergeCell ref="I734:J734"/>
    <mergeCell ref="K734:L734"/>
    <mergeCell ref="M734:N734"/>
    <mergeCell ref="F735:H735"/>
    <mergeCell ref="I735:J735"/>
    <mergeCell ref="F738:N738"/>
    <mergeCell ref="F753:N753"/>
    <mergeCell ref="F754:N754"/>
    <mergeCell ref="F755:N755"/>
    <mergeCell ref="F757:J757"/>
    <mergeCell ref="K757:N757"/>
    <mergeCell ref="E885:N885"/>
    <mergeCell ref="E886:N886"/>
    <mergeCell ref="E888:J888"/>
    <mergeCell ref="K888:N888"/>
    <mergeCell ref="E766:N766"/>
    <mergeCell ref="E768:N768"/>
    <mergeCell ref="E770:N770"/>
    <mergeCell ref="E772:J772"/>
    <mergeCell ref="K772:N772"/>
    <mergeCell ref="E774:J774"/>
    <mergeCell ref="K774:N774"/>
    <mergeCell ref="E777:N777"/>
    <mergeCell ref="E778:N778"/>
    <mergeCell ref="E780:N780"/>
    <mergeCell ref="I781:J781"/>
    <mergeCell ref="K781:L781"/>
    <mergeCell ref="M781:N781"/>
    <mergeCell ref="F782:H782"/>
    <mergeCell ref="I782:J782"/>
    <mergeCell ref="K782:L782"/>
    <mergeCell ref="M782:N782"/>
    <mergeCell ref="F792:J792"/>
    <mergeCell ref="K792:N792"/>
    <mergeCell ref="E794:H794"/>
    <mergeCell ref="K794:N794"/>
    <mergeCell ref="F796:N796"/>
    <mergeCell ref="F783:H783"/>
    <mergeCell ref="F949:N949"/>
    <mergeCell ref="F950:N950"/>
    <mergeCell ref="F951:N951"/>
    <mergeCell ref="F953:J953"/>
    <mergeCell ref="K953:N953"/>
    <mergeCell ref="E955:H955"/>
    <mergeCell ref="K955:N955"/>
    <mergeCell ref="E935:N935"/>
    <mergeCell ref="E936:N936"/>
    <mergeCell ref="E937:N937"/>
    <mergeCell ref="I938:J938"/>
    <mergeCell ref="K938:L938"/>
    <mergeCell ref="M938:N938"/>
    <mergeCell ref="F939:H939"/>
    <mergeCell ref="I939:J939"/>
    <mergeCell ref="K939:L939"/>
    <mergeCell ref="M939:N939"/>
    <mergeCell ref="F945:G945"/>
    <mergeCell ref="I945:J945"/>
    <mergeCell ref="K945:L945"/>
    <mergeCell ref="M945:N945"/>
    <mergeCell ref="F941:H941"/>
    <mergeCell ref="I941:J941"/>
    <mergeCell ref="K941:L941"/>
    <mergeCell ref="M941:N941"/>
    <mergeCell ref="F942:G942"/>
    <mergeCell ref="H942:H944"/>
    <mergeCell ref="I942:J942"/>
    <mergeCell ref="K942:L942"/>
    <mergeCell ref="M942:N942"/>
    <mergeCell ref="F943:G943"/>
    <mergeCell ref="I943:J943"/>
    <mergeCell ref="K990:N990"/>
    <mergeCell ref="E769:N769"/>
    <mergeCell ref="F975:N975"/>
    <mergeCell ref="F977:J977"/>
    <mergeCell ref="K977:N977"/>
    <mergeCell ref="E979:H979"/>
    <mergeCell ref="K979:N979"/>
    <mergeCell ref="F981:N981"/>
    <mergeCell ref="F982:N982"/>
    <mergeCell ref="E984:N984"/>
    <mergeCell ref="F986:N986"/>
    <mergeCell ref="F968:H968"/>
    <mergeCell ref="I968:J968"/>
    <mergeCell ref="K968:L968"/>
    <mergeCell ref="M968:N968"/>
    <mergeCell ref="F969:H969"/>
    <mergeCell ref="I969:J969"/>
    <mergeCell ref="K969:L969"/>
    <mergeCell ref="M969:N969"/>
    <mergeCell ref="F974:N974"/>
    <mergeCell ref="F957:N957"/>
    <mergeCell ref="E961:N961"/>
    <mergeCell ref="E962:N962"/>
    <mergeCell ref="E963:L963"/>
    <mergeCell ref="M963:N963"/>
    <mergeCell ref="J964:N964"/>
    <mergeCell ref="E966:N966"/>
    <mergeCell ref="I967:J967"/>
    <mergeCell ref="K967:L967"/>
    <mergeCell ref="M967:N967"/>
    <mergeCell ref="M944:N944"/>
    <mergeCell ref="F947:N947"/>
    <mergeCell ref="F1087:N1087"/>
    <mergeCell ref="F1089:J1089"/>
    <mergeCell ref="K1089:N1089"/>
    <mergeCell ref="E1091:N1091"/>
    <mergeCell ref="F1093:N1093"/>
    <mergeCell ref="F1094:N1094"/>
    <mergeCell ref="F1095:N1095"/>
    <mergeCell ref="P5:Q5"/>
    <mergeCell ref="R5:S5"/>
    <mergeCell ref="G5:H5"/>
    <mergeCell ref="I5:J5"/>
    <mergeCell ref="E1075:J1075"/>
    <mergeCell ref="K1075:N1075"/>
    <mergeCell ref="E1077:J1077"/>
    <mergeCell ref="K1077:N1077"/>
    <mergeCell ref="E1080:N1080"/>
    <mergeCell ref="E1081:N1081"/>
    <mergeCell ref="E1083:N1083"/>
    <mergeCell ref="F1085:N1085"/>
    <mergeCell ref="F1086:N1086"/>
    <mergeCell ref="D1064:H1064"/>
    <mergeCell ref="I1064:L1064"/>
    <mergeCell ref="M1064:N1064"/>
    <mergeCell ref="I1065:N1065"/>
    <mergeCell ref="E1067:M1067"/>
    <mergeCell ref="E1069:N1069"/>
    <mergeCell ref="E1071:N1071"/>
    <mergeCell ref="E1072:N1072"/>
    <mergeCell ref="E1073:N1073"/>
    <mergeCell ref="F987:N987"/>
    <mergeCell ref="F988:N988"/>
    <mergeCell ref="F990:J990"/>
  </mergeCells>
  <conditionalFormatting sqref="C32:N208 C213:N348 C353:N488 C493:N628 C633:N758 C763:N874 C879:N991 C996:N1026 C1031:N1061 C1066:N1096">
    <cfRule type="expression" dxfId="73" priority="117">
      <formula>INDEX($W:$W,MATCH(MAX(INDIRECT(ADDRESS(1,3)&amp;":"&amp;ADDRESS(ROW(D32),3))),$C:$C,0))</formula>
    </cfRule>
  </conditionalFormatting>
  <conditionalFormatting sqref="F77:N77">
    <cfRule type="expression" dxfId="72" priority="118">
      <formula>$W70</formula>
    </cfRule>
  </conditionalFormatting>
  <conditionalFormatting sqref="F243:N243">
    <cfRule type="expression" dxfId="71" priority="44">
      <formula>$W240</formula>
    </cfRule>
  </conditionalFormatting>
  <conditionalFormatting sqref="F383:N383">
    <cfRule type="expression" dxfId="70" priority="35">
      <formula>$W380</formula>
    </cfRule>
  </conditionalFormatting>
  <conditionalFormatting sqref="F523:N523">
    <cfRule type="expression" dxfId="69" priority="27">
      <formula>$W520</formula>
    </cfRule>
  </conditionalFormatting>
  <conditionalFormatting sqref="F677:N677">
    <cfRule type="expression" dxfId="68" priority="15">
      <formula>$W674</formula>
    </cfRule>
  </conditionalFormatting>
  <conditionalFormatting sqref="F742:N742 K744:N744 K746:N746 F749:N749 F755:N755 K757:N757">
    <cfRule type="expression" dxfId="67" priority="16">
      <formula>$W742</formula>
    </cfRule>
  </conditionalFormatting>
  <conditionalFormatting sqref="F797:N797">
    <cfRule type="expression" dxfId="66" priority="99">
      <formula>$W794</formula>
    </cfRule>
  </conditionalFormatting>
  <conditionalFormatting sqref="F858:N858 K860:N860 K862:N862 F865:N865 F871:N871 K873:N873">
    <cfRule type="expression" dxfId="65" priority="100">
      <formula>$W858</formula>
    </cfRule>
  </conditionalFormatting>
  <conditionalFormatting sqref="F914:N914">
    <cfRule type="expression" dxfId="64" priority="4">
      <formula>$W911</formula>
    </cfRule>
  </conditionalFormatting>
  <conditionalFormatting sqref="F975:N975 K977:N977 K979:N979 F982:N982 F988:N988 K990:N990">
    <cfRule type="expression" dxfId="63" priority="5">
      <formula>$W975</formula>
    </cfRule>
  </conditionalFormatting>
  <conditionalFormatting sqref="G3:N5">
    <cfRule type="expression" dxfId="62" priority="180" stopIfTrue="1">
      <formula>INDEX($G$1161:$G$1167,MATCH("BM"&amp;P3,$F$1161:$F$1167,0))</formula>
    </cfRule>
  </conditionalFormatting>
  <conditionalFormatting sqref="H175:H184 I194 H851:H852">
    <cfRule type="expression" dxfId="61" priority="120">
      <formula>$V175</formula>
    </cfRule>
  </conditionalFormatting>
  <conditionalFormatting sqref="H317:H326 I336">
    <cfRule type="expression" dxfId="60" priority="46">
      <formula>$V317</formula>
    </cfRule>
  </conditionalFormatting>
  <conditionalFormatting sqref="H457:H466 I476">
    <cfRule type="expression" dxfId="59" priority="37">
      <formula>$V457</formula>
    </cfRule>
  </conditionalFormatting>
  <conditionalFormatting sqref="H597:H606 I616">
    <cfRule type="expression" dxfId="58" priority="29">
      <formula>$V597</formula>
    </cfRule>
  </conditionalFormatting>
  <conditionalFormatting sqref="H735:H736">
    <cfRule type="expression" dxfId="57" priority="21">
      <formula>$V735</formula>
    </cfRule>
  </conditionalFormatting>
  <conditionalFormatting sqref="H968:H969">
    <cfRule type="expression" dxfId="56" priority="10">
      <formula>$V968</formula>
    </cfRule>
  </conditionalFormatting>
  <conditionalFormatting sqref="I122 K122 M122 I175:N184 F190:N190 K192:N192 K194:N194 F197:N197 F205:N205 K207:N207 I273 K273 M273 I413 K413 M413 I553 K553 M553 I712 K712 M712 I828 K828 M828 I851:N852 I945 K945 M945">
    <cfRule type="expression" dxfId="55" priority="119">
      <formula>$W122</formula>
    </cfRule>
  </conditionalFormatting>
  <conditionalFormatting sqref="I746">
    <cfRule type="expression" dxfId="54" priority="17">
      <formula>$V746</formula>
    </cfRule>
  </conditionalFormatting>
  <conditionalFormatting sqref="I862">
    <cfRule type="expression" dxfId="53" priority="101">
      <formula>$V862</formula>
    </cfRule>
  </conditionalFormatting>
  <conditionalFormatting sqref="I979">
    <cfRule type="expression" dxfId="52" priority="6">
      <formula>$V979</formula>
    </cfRule>
  </conditionalFormatting>
  <conditionalFormatting sqref="I119:N121">
    <cfRule type="expression" dxfId="51" priority="111">
      <formula>$W119</formula>
    </cfRule>
  </conditionalFormatting>
  <conditionalFormatting sqref="I270:N272">
    <cfRule type="expression" dxfId="50" priority="42">
      <formula>$W270</formula>
    </cfRule>
  </conditionalFormatting>
  <conditionalFormatting sqref="I317:N326 F332:N332 K334:N334 K336:N336 F339:N339 F345:N345 K347:N347">
    <cfRule type="expression" dxfId="49" priority="45">
      <formula>$W317</formula>
    </cfRule>
  </conditionalFormatting>
  <conditionalFormatting sqref="I410:N412">
    <cfRule type="expression" dxfId="48" priority="34">
      <formula>$W410</formula>
    </cfRule>
  </conditionalFormatting>
  <conditionalFormatting sqref="I457:N466 F472:N472 K474:N474 K476:N476 F479:N479 F485:N485 K487:N487">
    <cfRule type="expression" dxfId="47" priority="36">
      <formula>$W457</formula>
    </cfRule>
  </conditionalFormatting>
  <conditionalFormatting sqref="I550:N552">
    <cfRule type="expression" dxfId="46" priority="26">
      <formula>$W550</formula>
    </cfRule>
  </conditionalFormatting>
  <conditionalFormatting sqref="I597:N606 F612:N612 K614:N614 K616:N616 F619:N619 F625:N625 K627:N627">
    <cfRule type="expression" dxfId="45" priority="28">
      <formula>$W597</formula>
    </cfRule>
  </conditionalFormatting>
  <conditionalFormatting sqref="I709:N711">
    <cfRule type="expression" dxfId="44" priority="14">
      <formula>$W709</formula>
    </cfRule>
  </conditionalFormatting>
  <conditionalFormatting sqref="I735:N736">
    <cfRule type="expression" dxfId="43" priority="20">
      <formula>$W735</formula>
    </cfRule>
  </conditionalFormatting>
  <conditionalFormatting sqref="I825:N827">
    <cfRule type="expression" dxfId="42" priority="97">
      <formula>$W825</formula>
    </cfRule>
  </conditionalFormatting>
  <conditionalFormatting sqref="I942:N944">
    <cfRule type="expression" dxfId="41" priority="3">
      <formula>$W942</formula>
    </cfRule>
  </conditionalFormatting>
  <conditionalFormatting sqref="I968:N969">
    <cfRule type="expression" dxfId="40" priority="9">
      <formula>$W968</formula>
    </cfRule>
  </conditionalFormatting>
  <conditionalFormatting sqref="K70:N70">
    <cfRule type="expression" dxfId="39" priority="8186">
      <formula>#REF!</formula>
    </cfRule>
  </conditionalFormatting>
  <conditionalFormatting sqref="K132:N132 F135:N135">
    <cfRule type="expression" dxfId="38" priority="63">
      <formula>$W132</formula>
    </cfRule>
  </conditionalFormatting>
  <conditionalFormatting sqref="K155:N155 F158:N158">
    <cfRule type="expression" dxfId="37" priority="65">
      <formula>$W155</formula>
    </cfRule>
  </conditionalFormatting>
  <conditionalFormatting sqref="K240:N240">
    <cfRule type="expression" dxfId="36" priority="47">
      <formula>$W233</formula>
    </cfRule>
  </conditionalFormatting>
  <conditionalFormatting sqref="K283:N283 F286:N286">
    <cfRule type="expression" dxfId="35" priority="40">
      <formula>$W283</formula>
    </cfRule>
  </conditionalFormatting>
  <conditionalFormatting sqref="K304:N304 F307:N307">
    <cfRule type="expression" dxfId="34" priority="41">
      <formula>$W304</formula>
    </cfRule>
  </conditionalFormatting>
  <conditionalFormatting sqref="K380:N380">
    <cfRule type="expression" dxfId="33" priority="38">
      <formula>$W373</formula>
    </cfRule>
  </conditionalFormatting>
  <conditionalFormatting sqref="K423:N423 F426:N426">
    <cfRule type="expression" dxfId="32" priority="32">
      <formula>$W423</formula>
    </cfRule>
  </conditionalFormatting>
  <conditionalFormatting sqref="K444:N444 F447:N447">
    <cfRule type="expression" dxfId="31" priority="33">
      <formula>$W444</formula>
    </cfRule>
  </conditionalFormatting>
  <conditionalFormatting sqref="K520:N520">
    <cfRule type="expression" dxfId="30" priority="30">
      <formula>$W513</formula>
    </cfRule>
  </conditionalFormatting>
  <conditionalFormatting sqref="K563:N563 F566:N566">
    <cfRule type="expression" dxfId="29" priority="24">
      <formula>$W563</formula>
    </cfRule>
  </conditionalFormatting>
  <conditionalFormatting sqref="K584:N584 F587:N587">
    <cfRule type="expression" dxfId="28" priority="25">
      <formula>$W584</formula>
    </cfRule>
  </conditionalFormatting>
  <conditionalFormatting sqref="K674:N674">
    <cfRule type="expression" dxfId="27" priority="18">
      <formula>#REF!</formula>
    </cfRule>
  </conditionalFormatting>
  <conditionalFormatting sqref="K722:N722 F725:N725">
    <cfRule type="expression" dxfId="26" priority="13">
      <formula>$W722</formula>
    </cfRule>
  </conditionalFormatting>
  <conditionalFormatting sqref="K794:N794">
    <cfRule type="expression" dxfId="25" priority="102">
      <formula>#REF!</formula>
    </cfRule>
  </conditionalFormatting>
  <conditionalFormatting sqref="K838:N838 F841:N841">
    <cfRule type="expression" dxfId="24" priority="61">
      <formula>$W838</formula>
    </cfRule>
  </conditionalFormatting>
  <conditionalFormatting sqref="K911:N911">
    <cfRule type="expression" dxfId="23" priority="7">
      <formula>#REF!</formula>
    </cfRule>
  </conditionalFormatting>
  <conditionalFormatting sqref="K955:N955 F958:N958">
    <cfRule type="expression" dxfId="22" priority="2">
      <formula>$W955</formula>
    </cfRule>
  </conditionalFormatting>
  <dataValidations count="6">
    <dataValidation type="list" allowBlank="1" showInputMessage="1" showErrorMessage="1" sqref="I194 M163 I70 I132 I155 H175:H184 I862 M846 I794 I838 H825:H828 I336 M312 I240 I283 I304 H317:H326 H273 H942:H945 I476 M452 I380 I423 I444 H457:H466 H413 H270:H272 I616 M592 I520 I563 I584 H597:H606 H553 H410:H412 H709:H712 I746 M730 I674 I722 H119:H122 I979 M963 I911 I955 H550:H552" xr:uid="{00000000-0002-0000-0800-000000000000}">
      <formula1>Euconst_TrueFalse</formula1>
    </dataValidation>
    <dataValidation type="list" allowBlank="1" showInputMessage="1" showErrorMessage="1" sqref="K194 K70 K132 K155 K862 K794 K838 K336 K240 K283 K304 K476 K380 K423 K444 K616 K520 K563 K584 K746 K674 K722 K979 K911 K955" xr:uid="{00000000-0002-0000-0800-000001000000}">
      <formula1>Euconst_UncertaintyOrInfeasibleOrUnreasonable</formula1>
    </dataValidation>
    <dataValidation type="list" allowBlank="1" showInputMessage="1" showErrorMessage="1" sqref="I59:N59 I175:N175 I177:N177 I179:N179 I181:N181 I183:N183 I784:N784 I851:N851 I144:N145 I229:N229 I317:N317 I319:N319 I321:N321 I323:N323 I325:N325 I293:N294 I369:N369 I457:N457 I459:N459 I461:N461 I463:N463 I465:N465 I433:N434 I509:N509 I597:N597 I599:N599 I601:N601 I603:N603 I605:N605 I573:N574 I664:N664 I735:N735 I901:N901 I968:N968 I122:N122 I273:N273 I413:N413 I553:N553 I712:N712 I828:N828 I945:N945" xr:uid="{00000000-0002-0000-0800-000002000000}">
      <formula1>Euconst_quantification_energy</formula1>
    </dataValidation>
    <dataValidation type="list" allowBlank="1" showInputMessage="1" showErrorMessage="1" sqref="K60 M60 I60 K184 M184 I184 M176 I852:N852 K178 M178 I178 K180 M180 I180 K182 M182 I182 I176:K176 K230 M230 I230 K326 M326 I326 M318 K320 M320 I320 K322 M322 I322 K324 M324 I324 I318:K318 K370 M370 I370 K466 M466 I466 M458 K460 M460 I460 K462 M462 I462 K464 M464 I464 I458:K458 K510 M510 I510 K606 M606 I606 M598 K600 M600 I600 K602 M602 I602 K604 M604 I604 I598:K598 I736:N736 I969:N969" xr:uid="{00000000-0002-0000-0800-000003000000}">
      <formula1>Euconst_quantification_heat</formula1>
    </dataValidation>
    <dataValidation type="list" allowBlank="1" showInputMessage="1" showErrorMessage="1" sqref="I551:N552 I783:N783 I710:N711 I117:N118 I549:N549 I120:N121 I707:N708 I268:N268 I269:N269 I826:N827 I940:N941 I271:N272 I943:N944 I408:N408 I409:N409 I823:N824 I663:N663 I411:N412 I900:N900 I548:N548" xr:uid="{00000000-0002-0000-0800-000004000000}">
      <formula1>Euconst_properties</formula1>
    </dataValidation>
    <dataValidation type="list" allowBlank="1" showInputMessage="1" showErrorMessage="1" sqref="I116:N116 I119:N119 I822:N822 I825:N825 I782:N782 I267:N267 I270:N270 I407:N407 I410:N410 I547:N547 I550:N550 I706:N706 I709:N709 I662:N662 I939:N939 I942:N942 I899:N899" xr:uid="{00000000-0002-0000-0800-000005000000}">
      <formula1>Euconst_quantification_fuels</formula1>
    </dataValidation>
  </dataValidations>
  <hyperlinks>
    <hyperlink ref="G2:H2" location="JUMP_TOC_Home" display="Table of contents" xr:uid="{00000000-0004-0000-0800-000000000000}"/>
    <hyperlink ref="E3:F3" location="JUMP_G_Top" display="Top of sheet" xr:uid="{00000000-0004-0000-0800-000001000000}"/>
    <hyperlink ref="I2:J2" location="JUMP_F_Top" display="Previous sheet" xr:uid="{00000000-0004-0000-0800-000002000000}"/>
    <hyperlink ref="E4:F4" location="JUMP_F_Bottom" display="End of sheet" xr:uid="{00000000-0004-0000-0800-000003000000}"/>
    <hyperlink ref="K2:L2" location="JUMP_H_Top" display="Next sheet" xr:uid="{00000000-0004-0000-0800-000004000000}"/>
    <hyperlink ref="D1098:N1098" location="JUMP_G_Top" display="&lt;&lt;&lt; Click here to proceed to next sheet &gt;&gt;&gt; " xr:uid="{00000000-0004-0000-0800-000005000000}"/>
  </hyperlinks>
  <pageMargins left="0.7" right="0.7" top="0.78740157499999996" bottom="0.78740157499999996" header="0.3" footer="0.3"/>
  <pageSetup paperSize="9" scale="56" orientation="portrait" r:id="rId1"/>
  <colBreaks count="1" manualBreakCount="1">
    <brk id="15" max="1048575" man="1"/>
  </colBreaks>
  <legacyDrawing r:id="rId2"/>
  <extLst>
    <ext xmlns:x14="http://schemas.microsoft.com/office/spreadsheetml/2009/9/main" uri="{78C0D931-6437-407d-A8EE-F0AAD7539E65}">
      <x14:conditionalFormattings>
        <x14:conditionalFormatting xmlns:xm="http://schemas.microsoft.com/office/excel/2006/main">
          <x14:cfRule type="expression" priority="10354" id="{5EC3B0D5-BDE5-4D47-90D6-1266E969DFB2}">
            <xm:f>INDEX(F_ProductBM!$W:$W,MATCH(MAX(INDIRECT(ADDRESS(1,3)&amp;":"&amp;ADDRESS(ROW(F_ProductBM!#REF!),3))),F_ProductBM!$C:$C,0))</xm:f>
            <x14:dxf>
              <fill>
                <patternFill patternType="lightUp">
                  <bgColor auto="1"/>
                </patternFill>
              </fill>
            </x14:dxf>
          </x14:cfRule>
          <xm:sqref>C664:E664 C784:E784 C901:E901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6BC82E84110334993D9F8A0ED9EE593" ma:contentTypeVersion="11" ma:contentTypeDescription="Crear nuevo documento." ma:contentTypeScope="" ma:versionID="47396b71b334b3d229c09c87d0f0d8bf">
  <xsd:schema xmlns:xsd="http://www.w3.org/2001/XMLSchema" xmlns:xs="http://www.w3.org/2001/XMLSchema" xmlns:p="http://schemas.microsoft.com/office/2006/metadata/properties" xmlns:ns2="c2e50279-d17f-409b-b826-561679647b6d" xmlns:ns3="93a336b6-d6f5-4318-be99-2644f5c30ccf" targetNamespace="http://schemas.microsoft.com/office/2006/metadata/properties" ma:root="true" ma:fieldsID="d14c1e12e5256fe365e365618c5f770e" ns2:_="" ns3:_="">
    <xsd:import namespace="c2e50279-d17f-409b-b826-561679647b6d"/>
    <xsd:import namespace="93a336b6-d6f5-4318-be99-2644f5c30cc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e50279-d17f-409b-b826-561679647b6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3a336b6-d6f5-4318-be99-2644f5c30cc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2FDEE9-923B-4A80-8ACB-EBE66A4DA56C}">
  <ds:schemaRefs>
    <ds:schemaRef ds:uri="http://schemas.microsoft.com/sharepoint/v3/contenttype/forms"/>
  </ds:schemaRefs>
</ds:datastoreItem>
</file>

<file path=customXml/itemProps2.xml><?xml version="1.0" encoding="utf-8"?>
<ds:datastoreItem xmlns:ds="http://schemas.openxmlformats.org/officeDocument/2006/customXml" ds:itemID="{EF683504-53E5-4062-90F4-071FB28AB6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e50279-d17f-409b-b826-561679647b6d"/>
    <ds:schemaRef ds:uri="93a336b6-d6f5-4318-be99-2644f5c30c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137</vt:i4>
      </vt:variant>
    </vt:vector>
  </HeadingPairs>
  <TitlesOfParts>
    <vt:vector size="153" baseType="lpstr">
      <vt:lpstr>a_Contents</vt:lpstr>
      <vt:lpstr>b_Guidelines &amp; conditions</vt:lpstr>
      <vt:lpstr>A_VersionMMP</vt:lpstr>
      <vt:lpstr>B_InstallationData</vt:lpstr>
      <vt:lpstr>C_InstallationDescription</vt:lpstr>
      <vt:lpstr>D_MethodsProcedures</vt:lpstr>
      <vt:lpstr>E_EnergyFlows</vt:lpstr>
      <vt:lpstr>F_ProductBM</vt:lpstr>
      <vt:lpstr>G_Fall-back</vt:lpstr>
      <vt:lpstr>H_SpecialBM</vt:lpstr>
      <vt:lpstr>I_MSspecific</vt:lpstr>
      <vt:lpstr>J_Comments</vt:lpstr>
      <vt:lpstr>EUwideConstants</vt:lpstr>
      <vt:lpstr>Translations</vt:lpstr>
      <vt:lpstr>MSParameters</vt:lpstr>
      <vt:lpstr>VersionDocumentation</vt:lpstr>
      <vt:lpstr>C_InstallationDescription!_Toc522542288</vt:lpstr>
      <vt:lpstr>a_Contents!Área_de_impresión</vt:lpstr>
      <vt:lpstr>A_VersionMMP!Área_de_impresión</vt:lpstr>
      <vt:lpstr>'b_Guidelines &amp; conditions'!Área_de_impresión</vt:lpstr>
      <vt:lpstr>B_InstallationData!Área_de_impresión</vt:lpstr>
      <vt:lpstr>C_InstallationDescription!Área_de_impresión</vt:lpstr>
      <vt:lpstr>D_MethodsProcedures!Área_de_impresión</vt:lpstr>
      <vt:lpstr>E_EnergyFlows!Área_de_impresión</vt:lpstr>
      <vt:lpstr>F_ProductBM!Área_de_impresión</vt:lpstr>
      <vt:lpstr>'G_Fall-back'!Área_de_impresión</vt:lpstr>
      <vt:lpstr>H_SpecialBM!Área_de_impresión</vt:lpstr>
      <vt:lpstr>I_MSspecific!Área_de_impresión</vt:lpstr>
      <vt:lpstr>J_Comments!Área_de_impresión</vt:lpstr>
      <vt:lpstr>VersionDocumentation!Área_de_impresión</vt:lpstr>
      <vt:lpstr>CNTR_AnnexIActivities</vt:lpstr>
      <vt:lpstr>CNTR_ExistConnectionEntries</vt:lpstr>
      <vt:lpstr>CNTR_ExistSubInstEntries</vt:lpstr>
      <vt:lpstr>CNTR_FallBackSubInstRelevant</vt:lpstr>
      <vt:lpstr>CNTR_MoreThan1Sub</vt:lpstr>
      <vt:lpstr>CNTR_SubInstListIsProdBM</vt:lpstr>
      <vt:lpstr>CNTR_SubInstListNames</vt:lpstr>
      <vt:lpstr>CNTR_TemplateVersion</vt:lpstr>
      <vt:lpstr>EUconst_AnnexIActivities</vt:lpstr>
      <vt:lpstr>Euconst_approach</vt:lpstr>
      <vt:lpstr>EUconst_BM</vt:lpstr>
      <vt:lpstr>EUconst_BMlistCBAMstatus</vt:lpstr>
      <vt:lpstr>EUconst_BMlistCLstatus</vt:lpstr>
      <vt:lpstr>EUconst_BMlistElExchangability</vt:lpstr>
      <vt:lpstr>EUconst_BMlistMainNumberOfBM</vt:lpstr>
      <vt:lpstr>EUconst_BMlistNames</vt:lpstr>
      <vt:lpstr>EUconst_BMlistNumberOfActivity</vt:lpstr>
      <vt:lpstr>EUconst_BMlistNumberOfBM</vt:lpstr>
      <vt:lpstr>EUconst_BMlistSpecialJumpTable</vt:lpstr>
      <vt:lpstr>EUconst_BMlistSpecialReporting</vt:lpstr>
      <vt:lpstr>EUconst_BMlistUnits</vt:lpstr>
      <vt:lpstr>Euconst_Capacityunit</vt:lpstr>
      <vt:lpstr>EUconst_CombustionActivity</vt:lpstr>
      <vt:lpstr>EUconst_ConfirmAllowUseOfData</vt:lpstr>
      <vt:lpstr>EUconst_ConnectedEntityTypes</vt:lpstr>
      <vt:lpstr>EUconst_ConnectionShortTypes</vt:lpstr>
      <vt:lpstr>EUconst_ConnectionTransferTypes</vt:lpstr>
      <vt:lpstr>EUconst_ConnectionTypes</vt:lpstr>
      <vt:lpstr>Euconst_date</vt:lpstr>
      <vt:lpstr>Euconst_determinationmethods</vt:lpstr>
      <vt:lpstr>EUconst_FallBackListCBAMstatus</vt:lpstr>
      <vt:lpstr>EUconst_FallBackListCLstatus</vt:lpstr>
      <vt:lpstr>EUconst_FallBackListNames</vt:lpstr>
      <vt:lpstr>EUconst_FallBackListNumber</vt:lpstr>
      <vt:lpstr>EUconst_FallBackListUnits</vt:lpstr>
      <vt:lpstr>EUconst_Fuel</vt:lpstr>
      <vt:lpstr>Euconst_generalmethods</vt:lpstr>
      <vt:lpstr>Euconst_GHGemitted</vt:lpstr>
      <vt:lpstr>Euconst_importexport</vt:lpstr>
      <vt:lpstr>Euconst_indirectdetermination</vt:lpstr>
      <vt:lpstr>Euconst_instruments</vt:lpstr>
      <vt:lpstr>Euconst_MMPstatus</vt:lpstr>
      <vt:lpstr>EUconst_MsgBackToSheetF</vt:lpstr>
      <vt:lpstr>EUConst_MsgDescription</vt:lpstr>
      <vt:lpstr>EUconst_MsgEnterThisSection</vt:lpstr>
      <vt:lpstr>EUconst_MsgGoOn</vt:lpstr>
      <vt:lpstr>EUconst_MsgGoToNextSubInst</vt:lpstr>
      <vt:lpstr>EUconst_MsgSeeFirst</vt:lpstr>
      <vt:lpstr>EUconst_MSlist</vt:lpstr>
      <vt:lpstr>EUconst_MSlistEUTLcodes</vt:lpstr>
      <vt:lpstr>Euconst_NA</vt:lpstr>
      <vt:lpstr>EUConst_NotRelevant</vt:lpstr>
      <vt:lpstr>Euconst_properties</vt:lpstr>
      <vt:lpstr>Euconst_quantification_annual</vt:lpstr>
      <vt:lpstr>Euconst_quantification_energy</vt:lpstr>
      <vt:lpstr>Euconst_quantification_fuels</vt:lpstr>
      <vt:lpstr>Euconst_quantification_heat</vt:lpstr>
      <vt:lpstr>EUConst_Relevant</vt:lpstr>
      <vt:lpstr>EUconst_Sourcestreamtype</vt:lpstr>
      <vt:lpstr>EUconst_tCO2e</vt:lpstr>
      <vt:lpstr>EUconst_TJ</vt:lpstr>
      <vt:lpstr>EUconst_Tons</vt:lpstr>
      <vt:lpstr>Euconst_TrueFalse</vt:lpstr>
      <vt:lpstr>Euconst_typeofconnect</vt:lpstr>
      <vt:lpstr>Euconst_UncertaintyOrInfeasibleOrUnreasonable</vt:lpstr>
      <vt:lpstr>Euconst_wastegases</vt:lpstr>
      <vt:lpstr>JUMP_A_Bottom</vt:lpstr>
      <vt:lpstr>JUMP_A_I</vt:lpstr>
      <vt:lpstr>JUMP_A_Top</vt:lpstr>
      <vt:lpstr>JUMP_B_I</vt:lpstr>
      <vt:lpstr>JUMP_C_I</vt:lpstr>
      <vt:lpstr>JUMP_C_II</vt:lpstr>
      <vt:lpstr>JUMP_C_III</vt:lpstr>
      <vt:lpstr>JUMP_C_Top</vt:lpstr>
      <vt:lpstr>JUMP_Coverpage_Bottom</vt:lpstr>
      <vt:lpstr>JUMP_Coverpage_Top</vt:lpstr>
      <vt:lpstr>JUMP_D_I</vt:lpstr>
      <vt:lpstr>JUMP_D_II</vt:lpstr>
      <vt:lpstr>JUMP_D_Top</vt:lpstr>
      <vt:lpstr>JUMP_E_Electricity</vt:lpstr>
      <vt:lpstr>JUMP_E_Fuel</vt:lpstr>
      <vt:lpstr>JUMP_E_Heat</vt:lpstr>
      <vt:lpstr>JUMP_E_Top</vt:lpstr>
      <vt:lpstr>JUMP_E_WasteGas</vt:lpstr>
      <vt:lpstr>JUMP_F_Top</vt:lpstr>
      <vt:lpstr>JUMP_F1</vt:lpstr>
      <vt:lpstr>JUMP_F10</vt:lpstr>
      <vt:lpstr>JUMP_F2</vt:lpstr>
      <vt:lpstr>JUMP_F3</vt:lpstr>
      <vt:lpstr>JUMP_F4</vt:lpstr>
      <vt:lpstr>JUMP_F5</vt:lpstr>
      <vt:lpstr>JUMP_F6</vt:lpstr>
      <vt:lpstr>JUMP_F7</vt:lpstr>
      <vt:lpstr>JUMP_F8</vt:lpstr>
      <vt:lpstr>JUMP_F9</vt:lpstr>
      <vt:lpstr>JUMP_G_Bottom</vt:lpstr>
      <vt:lpstr>JUMP_G_Top</vt:lpstr>
      <vt:lpstr>JUMP_G1</vt:lpstr>
      <vt:lpstr>JUMP_G10</vt:lpstr>
      <vt:lpstr>JUMP_G2</vt:lpstr>
      <vt:lpstr>JUMP_G3</vt:lpstr>
      <vt:lpstr>JUMP_G4</vt:lpstr>
      <vt:lpstr>JUMP_G5</vt:lpstr>
      <vt:lpstr>JUMP_G6</vt:lpstr>
      <vt:lpstr>JUMP_G7</vt:lpstr>
      <vt:lpstr>JUMP_G8</vt:lpstr>
      <vt:lpstr>JUMP_G9</vt:lpstr>
      <vt:lpstr>JUMP_Guidelines_Bottom</vt:lpstr>
      <vt:lpstr>JUMP_Guidelines_Home</vt:lpstr>
      <vt:lpstr>JUMP_H_Bottom</vt:lpstr>
      <vt:lpstr>JUMP_H_I</vt:lpstr>
      <vt:lpstr>JUMP_H_II</vt:lpstr>
      <vt:lpstr>JUMP_H_III</vt:lpstr>
      <vt:lpstr>JUMP_H_IV</vt:lpstr>
      <vt:lpstr>JUMP_H_IX</vt:lpstr>
      <vt:lpstr>JUMP_H_Top</vt:lpstr>
      <vt:lpstr>JUMP_H_V</vt:lpstr>
      <vt:lpstr>JUMP_H_VI</vt:lpstr>
      <vt:lpstr>JUMP_H_VII</vt:lpstr>
      <vt:lpstr>JUMP_H_VIII</vt:lpstr>
      <vt:lpstr>JUMP_I_Top</vt:lpstr>
      <vt:lpstr>JUMP_J_Top</vt:lpstr>
      <vt:lpstr>JUMP_TOC_Home</vt:lpstr>
    </vt:vector>
  </TitlesOfParts>
  <Company>Umweltbundesamt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Heller Christian</dc:creator>
  <cp:lastModifiedBy>Cristina García </cp:lastModifiedBy>
  <cp:lastPrinted>2019-03-04T13:19:05Z</cp:lastPrinted>
  <dcterms:created xsi:type="dcterms:W3CDTF">2018-09-21T08:45:33Z</dcterms:created>
  <dcterms:modified xsi:type="dcterms:W3CDTF">2024-04-17T16:04:42Z</dcterms:modified>
</cp:coreProperties>
</file>